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tavio.batini\Desktop\Commodities_Dashboard\"/>
    </mc:Choice>
  </mc:AlternateContent>
  <xr:revisionPtr revIDLastSave="0" documentId="13_ncr:1_{3DC642CC-0CB1-4D72-A4B1-C86569D20AB9}" xr6:coauthVersionLast="47" xr6:coauthVersionMax="47" xr10:uidLastSave="{00000000-0000-0000-0000-000000000000}"/>
  <bookViews>
    <workbookView xWindow="28680" yWindow="-120" windowWidth="29040" windowHeight="15720" activeTab="1" xr2:uid="{29558511-AEE3-49E5-B8C6-9C9FAC40DB43}"/>
  </bookViews>
  <sheets>
    <sheet name="Perfomance Mensal-Monthly" sheetId="1" r:id="rId1"/>
    <sheet name="DataToDashboard" sheetId="4" r:id="rId2"/>
    <sheet name="Data" sheetId="2" r:id="rId3"/>
    <sheet name="Charts" sheetId="3" r:id="rId4"/>
  </sheets>
  <definedNames>
    <definedName name="_xlnm.Print_Area" localSheetId="0">'Perfomance Mensal-Monthly'!$A$1:$EF$54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2" l="1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W33" i="2"/>
  <c r="DX33" i="2"/>
  <c r="C33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C27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C43" i="2"/>
  <c r="C42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C41" i="2"/>
  <c r="D39" i="2" l="1"/>
  <c r="E39" i="2"/>
  <c r="F39" i="2"/>
  <c r="G39" i="2"/>
  <c r="H39" i="2"/>
  <c r="I39" i="2"/>
  <c r="J39" i="2"/>
  <c r="K39" i="2"/>
  <c r="L39" i="2"/>
  <c r="M39" i="2"/>
  <c r="N39" i="2"/>
  <c r="O39" i="2"/>
  <c r="O40" i="2" s="1"/>
  <c r="P39" i="2"/>
  <c r="P40" i="2" s="1"/>
  <c r="Q39" i="2"/>
  <c r="Q40" i="2" s="1"/>
  <c r="R39" i="2"/>
  <c r="R40" i="2" s="1"/>
  <c r="S39" i="2"/>
  <c r="S40" i="2" s="1"/>
  <c r="T39" i="2"/>
  <c r="T40" i="2" s="1"/>
  <c r="U39" i="2"/>
  <c r="U40" i="2" s="1"/>
  <c r="V39" i="2"/>
  <c r="V40" i="2" s="1"/>
  <c r="W39" i="2"/>
  <c r="W40" i="2" s="1"/>
  <c r="X39" i="2"/>
  <c r="X40" i="2" s="1"/>
  <c r="Y39" i="2"/>
  <c r="Y40" i="2" s="1"/>
  <c r="Z39" i="2"/>
  <c r="Z40" i="2" s="1"/>
  <c r="AA39" i="2"/>
  <c r="AA40" i="2" s="1"/>
  <c r="AB39" i="2"/>
  <c r="AB40" i="2" s="1"/>
  <c r="AC39" i="2"/>
  <c r="AC40" i="2" s="1"/>
  <c r="AD39" i="2"/>
  <c r="AD40" i="2" s="1"/>
  <c r="AE39" i="2"/>
  <c r="AE40" i="2" s="1"/>
  <c r="AF39" i="2"/>
  <c r="AF40" i="2" s="1"/>
  <c r="AG39" i="2"/>
  <c r="AG40" i="2" s="1"/>
  <c r="AH39" i="2"/>
  <c r="AH40" i="2" s="1"/>
  <c r="AI39" i="2"/>
  <c r="AI40" i="2" s="1"/>
  <c r="AJ39" i="2"/>
  <c r="AJ40" i="2" s="1"/>
  <c r="AK39" i="2"/>
  <c r="AK40" i="2" s="1"/>
  <c r="AL39" i="2"/>
  <c r="AL40" i="2" s="1"/>
  <c r="AM39" i="2"/>
  <c r="AM40" i="2" s="1"/>
  <c r="AN39" i="2"/>
  <c r="AN40" i="2" s="1"/>
  <c r="AO39" i="2"/>
  <c r="AO40" i="2" s="1"/>
  <c r="AP39" i="2"/>
  <c r="AP40" i="2" s="1"/>
  <c r="AQ39" i="2"/>
  <c r="AQ40" i="2" s="1"/>
  <c r="AR39" i="2"/>
  <c r="AR40" i="2" s="1"/>
  <c r="AS39" i="2"/>
  <c r="AS40" i="2" s="1"/>
  <c r="AT39" i="2"/>
  <c r="AT40" i="2" s="1"/>
  <c r="AU39" i="2"/>
  <c r="AU40" i="2" s="1"/>
  <c r="AV39" i="2"/>
  <c r="AV40" i="2" s="1"/>
  <c r="AW39" i="2"/>
  <c r="AW40" i="2" s="1"/>
  <c r="AX39" i="2"/>
  <c r="AX40" i="2" s="1"/>
  <c r="AY39" i="2"/>
  <c r="AY40" i="2" s="1"/>
  <c r="AZ39" i="2"/>
  <c r="AZ40" i="2" s="1"/>
  <c r="BA39" i="2"/>
  <c r="BA40" i="2" s="1"/>
  <c r="BB39" i="2"/>
  <c r="BB40" i="2" s="1"/>
  <c r="BC39" i="2"/>
  <c r="BC40" i="2" s="1"/>
  <c r="BD39" i="2"/>
  <c r="BD40" i="2" s="1"/>
  <c r="BE39" i="2"/>
  <c r="BE40" i="2" s="1"/>
  <c r="BF39" i="2"/>
  <c r="BF40" i="2" s="1"/>
  <c r="BG39" i="2"/>
  <c r="BG40" i="2" s="1"/>
  <c r="BH39" i="2"/>
  <c r="BH40" i="2" s="1"/>
  <c r="BI39" i="2"/>
  <c r="BI40" i="2" s="1"/>
  <c r="BJ39" i="2"/>
  <c r="BJ40" i="2" s="1"/>
  <c r="BK39" i="2"/>
  <c r="BK40" i="2" s="1"/>
  <c r="BL39" i="2"/>
  <c r="BL40" i="2" s="1"/>
  <c r="BM39" i="2"/>
  <c r="BM40" i="2" s="1"/>
  <c r="BN39" i="2"/>
  <c r="BN40" i="2" s="1"/>
  <c r="BO39" i="2"/>
  <c r="BO40" i="2" s="1"/>
  <c r="BP39" i="2"/>
  <c r="BP40" i="2" s="1"/>
  <c r="BQ39" i="2"/>
  <c r="BQ40" i="2" s="1"/>
  <c r="BR39" i="2"/>
  <c r="BR40" i="2" s="1"/>
  <c r="BS39" i="2"/>
  <c r="BS40" i="2" s="1"/>
  <c r="BT39" i="2"/>
  <c r="BT40" i="2" s="1"/>
  <c r="BU39" i="2"/>
  <c r="BU40" i="2" s="1"/>
  <c r="BV39" i="2"/>
  <c r="BV40" i="2" s="1"/>
  <c r="BW39" i="2"/>
  <c r="BW40" i="2" s="1"/>
  <c r="BX39" i="2"/>
  <c r="BX40" i="2" s="1"/>
  <c r="BY39" i="2"/>
  <c r="BY40" i="2" s="1"/>
  <c r="BZ39" i="2"/>
  <c r="BZ40" i="2" s="1"/>
  <c r="CA39" i="2"/>
  <c r="CA40" i="2" s="1"/>
  <c r="CB39" i="2"/>
  <c r="CB40" i="2" s="1"/>
  <c r="CC39" i="2"/>
  <c r="CC40" i="2" s="1"/>
  <c r="CD39" i="2"/>
  <c r="CD40" i="2" s="1"/>
  <c r="CE39" i="2"/>
  <c r="CE40" i="2" s="1"/>
  <c r="CF39" i="2"/>
  <c r="CF40" i="2" s="1"/>
  <c r="CG39" i="2"/>
  <c r="CG40" i="2" s="1"/>
  <c r="CH39" i="2"/>
  <c r="CH40" i="2" s="1"/>
  <c r="CI39" i="2"/>
  <c r="CI40" i="2" s="1"/>
  <c r="CJ39" i="2"/>
  <c r="CJ40" i="2" s="1"/>
  <c r="CK39" i="2"/>
  <c r="CK40" i="2" s="1"/>
  <c r="CL39" i="2"/>
  <c r="CL40" i="2" s="1"/>
  <c r="CM39" i="2"/>
  <c r="CM40" i="2" s="1"/>
  <c r="CN39" i="2"/>
  <c r="CN40" i="2" s="1"/>
  <c r="CO39" i="2"/>
  <c r="CO40" i="2" s="1"/>
  <c r="CP39" i="2"/>
  <c r="CP40" i="2" s="1"/>
  <c r="CQ39" i="2"/>
  <c r="CQ40" i="2" s="1"/>
  <c r="CR39" i="2"/>
  <c r="CR40" i="2" s="1"/>
  <c r="CS39" i="2"/>
  <c r="CS40" i="2" s="1"/>
  <c r="CT39" i="2"/>
  <c r="CT40" i="2" s="1"/>
  <c r="CU39" i="2"/>
  <c r="CU40" i="2" s="1"/>
  <c r="CV39" i="2"/>
  <c r="CV40" i="2" s="1"/>
  <c r="CW39" i="2"/>
  <c r="CW40" i="2" s="1"/>
  <c r="CX39" i="2"/>
  <c r="CX40" i="2" s="1"/>
  <c r="CY39" i="2"/>
  <c r="CY40" i="2" s="1"/>
  <c r="CZ39" i="2"/>
  <c r="CZ40" i="2" s="1"/>
  <c r="DA39" i="2"/>
  <c r="DA40" i="2" s="1"/>
  <c r="DB39" i="2"/>
  <c r="DB40" i="2" s="1"/>
  <c r="DC39" i="2"/>
  <c r="DC40" i="2" s="1"/>
  <c r="DD39" i="2"/>
  <c r="DD40" i="2" s="1"/>
  <c r="DE39" i="2"/>
  <c r="DE40" i="2" s="1"/>
  <c r="DF39" i="2"/>
  <c r="DF40" i="2" s="1"/>
  <c r="DG39" i="2"/>
  <c r="DG40" i="2" s="1"/>
  <c r="DH39" i="2"/>
  <c r="DH40" i="2" s="1"/>
  <c r="DI39" i="2"/>
  <c r="DI40" i="2" s="1"/>
  <c r="DJ39" i="2"/>
  <c r="DJ40" i="2" s="1"/>
  <c r="DK39" i="2"/>
  <c r="DK40" i="2" s="1"/>
  <c r="DL39" i="2"/>
  <c r="DL40" i="2" s="1"/>
  <c r="DM39" i="2"/>
  <c r="DM40" i="2" s="1"/>
  <c r="DN39" i="2"/>
  <c r="DN40" i="2" s="1"/>
  <c r="DO39" i="2"/>
  <c r="DO40" i="2" s="1"/>
  <c r="DP39" i="2"/>
  <c r="DP40" i="2" s="1"/>
  <c r="DQ39" i="2"/>
  <c r="DQ40" i="2" s="1"/>
  <c r="DR39" i="2"/>
  <c r="DR40" i="2" s="1"/>
  <c r="DS39" i="2"/>
  <c r="DS40" i="2" s="1"/>
  <c r="DT39" i="2"/>
  <c r="DT40" i="2" s="1"/>
  <c r="DU39" i="2"/>
  <c r="DU40" i="2" s="1"/>
  <c r="DV39" i="2"/>
  <c r="DV40" i="2" s="1"/>
  <c r="DW39" i="2"/>
  <c r="DW40" i="2" s="1"/>
  <c r="DX39" i="2"/>
  <c r="DX40" i="2" s="1"/>
  <c r="C39" i="2"/>
  <c r="FV5" i="2"/>
  <c r="FW5" i="2" s="1"/>
  <c r="C4" i="2"/>
  <c r="D2" i="2"/>
  <c r="D4" i="2" s="1"/>
  <c r="E9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C36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O31" i="2"/>
  <c r="CN31" i="2"/>
  <c r="CM31" i="2"/>
  <c r="CL31" i="2"/>
  <c r="CK31" i="2"/>
  <c r="CJ31" i="2"/>
  <c r="CI31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DX30" i="2"/>
  <c r="DW30" i="2"/>
  <c r="DV30" i="2"/>
  <c r="DV32" i="2" s="1"/>
  <c r="DU30" i="2"/>
  <c r="DT30" i="2"/>
  <c r="DT32" i="2" s="1"/>
  <c r="DS30" i="2"/>
  <c r="DS32" i="2" s="1"/>
  <c r="DR30" i="2"/>
  <c r="DQ30" i="2"/>
  <c r="DP30" i="2"/>
  <c r="DO30" i="2"/>
  <c r="DN30" i="2"/>
  <c r="DN32" i="2" s="1"/>
  <c r="DM30" i="2"/>
  <c r="DL30" i="2"/>
  <c r="DL32" i="2" s="1"/>
  <c r="DK30" i="2"/>
  <c r="DK32" i="2" s="1"/>
  <c r="DJ30" i="2"/>
  <c r="DI30" i="2"/>
  <c r="DH30" i="2"/>
  <c r="DG30" i="2"/>
  <c r="DF30" i="2"/>
  <c r="DF32" i="2" s="1"/>
  <c r="DE30" i="2"/>
  <c r="DD30" i="2"/>
  <c r="DD32" i="2" s="1"/>
  <c r="DC30" i="2"/>
  <c r="DC32" i="2" s="1"/>
  <c r="DB30" i="2"/>
  <c r="DA30" i="2"/>
  <c r="CZ30" i="2"/>
  <c r="CY30" i="2"/>
  <c r="CX30" i="2"/>
  <c r="CX32" i="2" s="1"/>
  <c r="CW30" i="2"/>
  <c r="CV30" i="2"/>
  <c r="CV32" i="2" s="1"/>
  <c r="CU30" i="2"/>
  <c r="CU32" i="2" s="1"/>
  <c r="CT30" i="2"/>
  <c r="CS30" i="2"/>
  <c r="CR30" i="2"/>
  <c r="CQ30" i="2"/>
  <c r="CP30" i="2"/>
  <c r="CP32" i="2" s="1"/>
  <c r="CO30" i="2"/>
  <c r="CN30" i="2"/>
  <c r="CN32" i="2" s="1"/>
  <c r="CM30" i="2"/>
  <c r="CM32" i="2" s="1"/>
  <c r="CL30" i="2"/>
  <c r="CK30" i="2"/>
  <c r="CJ30" i="2"/>
  <c r="CI30" i="2"/>
  <c r="CH30" i="2"/>
  <c r="CH32" i="2" s="1"/>
  <c r="CG30" i="2"/>
  <c r="CF30" i="2"/>
  <c r="CF32" i="2" s="1"/>
  <c r="CE30" i="2"/>
  <c r="CE32" i="2" s="1"/>
  <c r="CD30" i="2"/>
  <c r="CC30" i="2"/>
  <c r="CB30" i="2"/>
  <c r="CA30" i="2"/>
  <c r="BZ30" i="2"/>
  <c r="BZ32" i="2" s="1"/>
  <c r="BY30" i="2"/>
  <c r="BX30" i="2"/>
  <c r="BX32" i="2" s="1"/>
  <c r="BW30" i="2"/>
  <c r="BW32" i="2" s="1"/>
  <c r="BV30" i="2"/>
  <c r="BU30" i="2"/>
  <c r="BT30" i="2"/>
  <c r="BS30" i="2"/>
  <c r="BR30" i="2"/>
  <c r="BR32" i="2" s="1"/>
  <c r="BQ30" i="2"/>
  <c r="BP30" i="2"/>
  <c r="BP32" i="2" s="1"/>
  <c r="BO30" i="2"/>
  <c r="BO32" i="2" s="1"/>
  <c r="BN30" i="2"/>
  <c r="BM30" i="2"/>
  <c r="BL30" i="2"/>
  <c r="BK30" i="2"/>
  <c r="BJ30" i="2"/>
  <c r="BJ32" i="2" s="1"/>
  <c r="BI30" i="2"/>
  <c r="BH30" i="2"/>
  <c r="BH32" i="2" s="1"/>
  <c r="BG30" i="2"/>
  <c r="BG32" i="2" s="1"/>
  <c r="BF30" i="2"/>
  <c r="BE30" i="2"/>
  <c r="BD30" i="2"/>
  <c r="BC30" i="2"/>
  <c r="BB30" i="2"/>
  <c r="BB32" i="2" s="1"/>
  <c r="BA30" i="2"/>
  <c r="AZ30" i="2"/>
  <c r="AZ32" i="2" s="1"/>
  <c r="AY30" i="2"/>
  <c r="AY32" i="2" s="1"/>
  <c r="AX30" i="2"/>
  <c r="AW30" i="2"/>
  <c r="AV30" i="2"/>
  <c r="AU30" i="2"/>
  <c r="AT30" i="2"/>
  <c r="AT32" i="2" s="1"/>
  <c r="AS30" i="2"/>
  <c r="AR30" i="2"/>
  <c r="AR32" i="2" s="1"/>
  <c r="AQ30" i="2"/>
  <c r="AQ32" i="2" s="1"/>
  <c r="AP30" i="2"/>
  <c r="AO30" i="2"/>
  <c r="AN30" i="2"/>
  <c r="AM30" i="2"/>
  <c r="AL30" i="2"/>
  <c r="AL32" i="2" s="1"/>
  <c r="AK30" i="2"/>
  <c r="AJ30" i="2"/>
  <c r="AJ32" i="2" s="1"/>
  <c r="AI30" i="2"/>
  <c r="AI32" i="2" s="1"/>
  <c r="AH30" i="2"/>
  <c r="AG30" i="2"/>
  <c r="AF30" i="2"/>
  <c r="AE30" i="2"/>
  <c r="AD30" i="2"/>
  <c r="AD32" i="2" s="1"/>
  <c r="AC30" i="2"/>
  <c r="AB30" i="2"/>
  <c r="AB32" i="2" s="1"/>
  <c r="AA30" i="2"/>
  <c r="AA32" i="2" s="1"/>
  <c r="Z30" i="2"/>
  <c r="Y30" i="2"/>
  <c r="X30" i="2"/>
  <c r="W30" i="2"/>
  <c r="V30" i="2"/>
  <c r="V32" i="2" s="1"/>
  <c r="U30" i="2"/>
  <c r="T30" i="2"/>
  <c r="T32" i="2" s="1"/>
  <c r="S30" i="2"/>
  <c r="S32" i="2" s="1"/>
  <c r="R30" i="2"/>
  <c r="Q30" i="2"/>
  <c r="P30" i="2"/>
  <c r="O30" i="2"/>
  <c r="N30" i="2"/>
  <c r="N32" i="2" s="1"/>
  <c r="M30" i="2"/>
  <c r="L30" i="2"/>
  <c r="L32" i="2" s="1"/>
  <c r="K30" i="2"/>
  <c r="K32" i="2" s="1"/>
  <c r="J30" i="2"/>
  <c r="I30" i="2"/>
  <c r="H30" i="2"/>
  <c r="G30" i="2"/>
  <c r="F30" i="2"/>
  <c r="F32" i="2" s="1"/>
  <c r="E30" i="2"/>
  <c r="D30" i="2"/>
  <c r="D32" i="2" s="1"/>
  <c r="C30" i="2"/>
  <c r="DX26" i="2"/>
  <c r="DW26" i="2"/>
  <c r="DV26" i="2"/>
  <c r="DU26" i="2"/>
  <c r="DT26" i="2"/>
  <c r="DS26" i="2"/>
  <c r="DR26" i="2"/>
  <c r="DQ26" i="2"/>
  <c r="DP26" i="2"/>
  <c r="DO26" i="2"/>
  <c r="DN26" i="2"/>
  <c r="DM26" i="2"/>
  <c r="DL26" i="2"/>
  <c r="DK26" i="2"/>
  <c r="DJ26" i="2"/>
  <c r="DI26" i="2"/>
  <c r="DH26" i="2"/>
  <c r="DG26" i="2"/>
  <c r="DF26" i="2"/>
  <c r="DE26" i="2"/>
  <c r="DD26" i="2"/>
  <c r="DC26" i="2"/>
  <c r="DB26" i="2"/>
  <c r="DA26" i="2"/>
  <c r="CZ26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DX25" i="2"/>
  <c r="DW25" i="2"/>
  <c r="DV25" i="2"/>
  <c r="DU25" i="2"/>
  <c r="DU34" i="2" s="1"/>
  <c r="DT25" i="2"/>
  <c r="DS25" i="2"/>
  <c r="DR25" i="2"/>
  <c r="DR34" i="2" s="1"/>
  <c r="DQ25" i="2"/>
  <c r="DQ34" i="2" s="1"/>
  <c r="DP25" i="2"/>
  <c r="DP34" i="2" s="1"/>
  <c r="DO25" i="2"/>
  <c r="DN25" i="2"/>
  <c r="DM25" i="2"/>
  <c r="DM34" i="2" s="1"/>
  <c r="DL25" i="2"/>
  <c r="DK25" i="2"/>
  <c r="DJ25" i="2"/>
  <c r="DI25" i="2"/>
  <c r="DI34" i="2" s="1"/>
  <c r="DH25" i="2"/>
  <c r="DH34" i="2" s="1"/>
  <c r="DG25" i="2"/>
  <c r="DG34" i="2" s="1"/>
  <c r="DF25" i="2"/>
  <c r="DE25" i="2"/>
  <c r="DE34" i="2" s="1"/>
  <c r="DD25" i="2"/>
  <c r="DC25" i="2"/>
  <c r="DB25" i="2"/>
  <c r="DA25" i="2"/>
  <c r="CZ25" i="2"/>
  <c r="CZ34" i="2" s="1"/>
  <c r="CY25" i="2"/>
  <c r="CY34" i="2" s="1"/>
  <c r="CX25" i="2"/>
  <c r="CW25" i="2"/>
  <c r="CW34" i="2" s="1"/>
  <c r="CV25" i="2"/>
  <c r="CU25" i="2"/>
  <c r="CT25" i="2"/>
  <c r="CS25" i="2"/>
  <c r="CR25" i="2"/>
  <c r="CQ25" i="2"/>
  <c r="CQ34" i="2" s="1"/>
  <c r="CP25" i="2"/>
  <c r="CO25" i="2"/>
  <c r="CO34" i="2" s="1"/>
  <c r="CN25" i="2"/>
  <c r="CN34" i="2" s="1"/>
  <c r="CM25" i="2"/>
  <c r="CL25" i="2"/>
  <c r="CK25" i="2"/>
  <c r="CJ25" i="2"/>
  <c r="CI25" i="2"/>
  <c r="CH25" i="2"/>
  <c r="CG25" i="2"/>
  <c r="CG34" i="2" s="1"/>
  <c r="CF25" i="2"/>
  <c r="CF34" i="2" s="1"/>
  <c r="CE25" i="2"/>
  <c r="CE34" i="2" s="1"/>
  <c r="CD25" i="2"/>
  <c r="CC25" i="2"/>
  <c r="CB25" i="2"/>
  <c r="CA25" i="2"/>
  <c r="BZ25" i="2"/>
  <c r="BY25" i="2"/>
  <c r="BY34" i="2" s="1"/>
  <c r="BX25" i="2"/>
  <c r="BX34" i="2" s="1"/>
  <c r="BW25" i="2"/>
  <c r="BW34" i="2" s="1"/>
  <c r="BV25" i="2"/>
  <c r="BV34" i="2" s="1"/>
  <c r="BU25" i="2"/>
  <c r="BT25" i="2"/>
  <c r="BS25" i="2"/>
  <c r="BR25" i="2"/>
  <c r="BQ25" i="2"/>
  <c r="BQ34" i="2" s="1"/>
  <c r="BP25" i="2"/>
  <c r="BO25" i="2"/>
  <c r="BO34" i="2" s="1"/>
  <c r="BN25" i="2"/>
  <c r="BN34" i="2" s="1"/>
  <c r="BM25" i="2"/>
  <c r="BM34" i="2" s="1"/>
  <c r="BL25" i="2"/>
  <c r="BK25" i="2"/>
  <c r="BJ25" i="2"/>
  <c r="BI25" i="2"/>
  <c r="BI34" i="2" s="1"/>
  <c r="BH25" i="2"/>
  <c r="BG25" i="2"/>
  <c r="BF25" i="2"/>
  <c r="BF34" i="2" s="1"/>
  <c r="BE25" i="2"/>
  <c r="BE34" i="2" s="1"/>
  <c r="BD25" i="2"/>
  <c r="BD34" i="2" s="1"/>
  <c r="BC25" i="2"/>
  <c r="BB25" i="2"/>
  <c r="BA25" i="2"/>
  <c r="BA34" i="2" s="1"/>
  <c r="AZ25" i="2"/>
  <c r="AY25" i="2"/>
  <c r="AX25" i="2"/>
  <c r="AW25" i="2"/>
  <c r="AW34" i="2" s="1"/>
  <c r="AV25" i="2"/>
  <c r="AV34" i="2" s="1"/>
  <c r="AU25" i="2"/>
  <c r="AU34" i="2" s="1"/>
  <c r="AT25" i="2"/>
  <c r="AS25" i="2"/>
  <c r="AS34" i="2" s="1"/>
  <c r="AR25" i="2"/>
  <c r="AQ25" i="2"/>
  <c r="AP25" i="2"/>
  <c r="AO25" i="2"/>
  <c r="AN25" i="2"/>
  <c r="AN34" i="2" s="1"/>
  <c r="AM25" i="2"/>
  <c r="AM34" i="2" s="1"/>
  <c r="AL25" i="2"/>
  <c r="AK25" i="2"/>
  <c r="AK34" i="2" s="1"/>
  <c r="AJ25" i="2"/>
  <c r="AI25" i="2"/>
  <c r="AH25" i="2"/>
  <c r="AG25" i="2"/>
  <c r="AF25" i="2"/>
  <c r="AE25" i="2"/>
  <c r="AE34" i="2" s="1"/>
  <c r="AD25" i="2"/>
  <c r="AC25" i="2"/>
  <c r="AC34" i="2" s="1"/>
  <c r="AB25" i="2"/>
  <c r="AB34" i="2" s="1"/>
  <c r="AA25" i="2"/>
  <c r="Z25" i="2"/>
  <c r="Y25" i="2"/>
  <c r="X25" i="2"/>
  <c r="W25" i="2"/>
  <c r="V25" i="2"/>
  <c r="U25" i="2"/>
  <c r="U34" i="2" s="1"/>
  <c r="T25" i="2"/>
  <c r="T34" i="2" s="1"/>
  <c r="S25" i="2"/>
  <c r="S34" i="2" s="1"/>
  <c r="R25" i="2"/>
  <c r="Q25" i="2"/>
  <c r="P25" i="2"/>
  <c r="O25" i="2"/>
  <c r="N25" i="2"/>
  <c r="M25" i="2"/>
  <c r="M34" i="2" s="1"/>
  <c r="L25" i="2"/>
  <c r="L34" i="2" s="1"/>
  <c r="K25" i="2"/>
  <c r="K34" i="2" s="1"/>
  <c r="J25" i="2"/>
  <c r="J34" i="2" s="1"/>
  <c r="I25" i="2"/>
  <c r="H25" i="2"/>
  <c r="G25" i="2"/>
  <c r="F25" i="2"/>
  <c r="E25" i="2"/>
  <c r="E34" i="2" s="1"/>
  <c r="D25" i="2"/>
  <c r="C25" i="2"/>
  <c r="DX20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DX19" i="2"/>
  <c r="DW19" i="2"/>
  <c r="DV19" i="2"/>
  <c r="DU19" i="2"/>
  <c r="DT19" i="2"/>
  <c r="DS19" i="2"/>
  <c r="DR19" i="2"/>
  <c r="DQ19" i="2"/>
  <c r="DP19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DX18" i="2"/>
  <c r="DW18" i="2"/>
  <c r="DV18" i="2"/>
  <c r="DU18" i="2"/>
  <c r="DU21" i="2" s="1"/>
  <c r="DT18" i="2"/>
  <c r="DS18" i="2"/>
  <c r="DR18" i="2"/>
  <c r="DQ18" i="2"/>
  <c r="DP18" i="2"/>
  <c r="DO18" i="2"/>
  <c r="DN18" i="2"/>
  <c r="DM18" i="2"/>
  <c r="DM21" i="2" s="1"/>
  <c r="DL18" i="2"/>
  <c r="DK18" i="2"/>
  <c r="DJ18" i="2"/>
  <c r="DI18" i="2"/>
  <c r="DH18" i="2"/>
  <c r="DG18" i="2"/>
  <c r="DF18" i="2"/>
  <c r="DE18" i="2"/>
  <c r="DE21" i="2" s="1"/>
  <c r="DD18" i="2"/>
  <c r="DC18" i="2"/>
  <c r="DB18" i="2"/>
  <c r="DA18" i="2"/>
  <c r="CZ18" i="2"/>
  <c r="CY18" i="2"/>
  <c r="CX18" i="2"/>
  <c r="CW18" i="2"/>
  <c r="CW21" i="2" s="1"/>
  <c r="CV18" i="2"/>
  <c r="CU18" i="2"/>
  <c r="CT18" i="2"/>
  <c r="CS18" i="2"/>
  <c r="CR18" i="2"/>
  <c r="CQ18" i="2"/>
  <c r="CP18" i="2"/>
  <c r="CO18" i="2"/>
  <c r="CO21" i="2" s="1"/>
  <c r="CN18" i="2"/>
  <c r="CM18" i="2"/>
  <c r="CL18" i="2"/>
  <c r="CK18" i="2"/>
  <c r="CJ18" i="2"/>
  <c r="CI18" i="2"/>
  <c r="CH18" i="2"/>
  <c r="CG18" i="2"/>
  <c r="CG21" i="2" s="1"/>
  <c r="CF18" i="2"/>
  <c r="CE18" i="2"/>
  <c r="CD18" i="2"/>
  <c r="CC18" i="2"/>
  <c r="CB18" i="2"/>
  <c r="CA18" i="2"/>
  <c r="BZ18" i="2"/>
  <c r="BY18" i="2"/>
  <c r="BY21" i="2" s="1"/>
  <c r="BX18" i="2"/>
  <c r="BW18" i="2"/>
  <c r="BV18" i="2"/>
  <c r="BU18" i="2"/>
  <c r="BT18" i="2"/>
  <c r="BS18" i="2"/>
  <c r="BR18" i="2"/>
  <c r="BQ18" i="2"/>
  <c r="BQ21" i="2" s="1"/>
  <c r="BP18" i="2"/>
  <c r="BO18" i="2"/>
  <c r="BN18" i="2"/>
  <c r="BM18" i="2"/>
  <c r="BL18" i="2"/>
  <c r="BK18" i="2"/>
  <c r="BJ18" i="2"/>
  <c r="BI18" i="2"/>
  <c r="BI21" i="2" s="1"/>
  <c r="BH18" i="2"/>
  <c r="BG18" i="2"/>
  <c r="BF18" i="2"/>
  <c r="BE18" i="2"/>
  <c r="BD18" i="2"/>
  <c r="BC18" i="2"/>
  <c r="BB18" i="2"/>
  <c r="BA18" i="2"/>
  <c r="BA21" i="2" s="1"/>
  <c r="AZ18" i="2"/>
  <c r="AY18" i="2"/>
  <c r="AX18" i="2"/>
  <c r="AW18" i="2"/>
  <c r="AV18" i="2"/>
  <c r="AU18" i="2"/>
  <c r="AT18" i="2"/>
  <c r="AS18" i="2"/>
  <c r="AS21" i="2" s="1"/>
  <c r="AR18" i="2"/>
  <c r="AQ18" i="2"/>
  <c r="AP18" i="2"/>
  <c r="AO18" i="2"/>
  <c r="AN18" i="2"/>
  <c r="AM18" i="2"/>
  <c r="AL18" i="2"/>
  <c r="AK18" i="2"/>
  <c r="AK21" i="2" s="1"/>
  <c r="AJ18" i="2"/>
  <c r="AI18" i="2"/>
  <c r="AH18" i="2"/>
  <c r="AG18" i="2"/>
  <c r="AF18" i="2"/>
  <c r="AE18" i="2"/>
  <c r="AD18" i="2"/>
  <c r="AC18" i="2"/>
  <c r="AC21" i="2" s="1"/>
  <c r="AB18" i="2"/>
  <c r="AA18" i="2"/>
  <c r="Z18" i="2"/>
  <c r="Y18" i="2"/>
  <c r="X18" i="2"/>
  <c r="W18" i="2"/>
  <c r="V18" i="2"/>
  <c r="U18" i="2"/>
  <c r="U21" i="2" s="1"/>
  <c r="T18" i="2"/>
  <c r="S18" i="2"/>
  <c r="R18" i="2"/>
  <c r="Q18" i="2"/>
  <c r="P18" i="2"/>
  <c r="O18" i="2"/>
  <c r="N18" i="2"/>
  <c r="M18" i="2"/>
  <c r="M21" i="2" s="1"/>
  <c r="L18" i="2"/>
  <c r="K18" i="2"/>
  <c r="J18" i="2"/>
  <c r="I18" i="2"/>
  <c r="H18" i="2"/>
  <c r="G18" i="2"/>
  <c r="F18" i="2"/>
  <c r="E18" i="2"/>
  <c r="E21" i="2" s="1"/>
  <c r="D18" i="2"/>
  <c r="C18" i="2"/>
  <c r="DX17" i="2"/>
  <c r="DW17" i="2"/>
  <c r="DV17" i="2"/>
  <c r="DU17" i="2"/>
  <c r="DT17" i="2"/>
  <c r="DS17" i="2"/>
  <c r="DR17" i="2"/>
  <c r="DQ17" i="2"/>
  <c r="DP17" i="2"/>
  <c r="DO17" i="2"/>
  <c r="DN17" i="2"/>
  <c r="DM17" i="2"/>
  <c r="DL17" i="2"/>
  <c r="DK17" i="2"/>
  <c r="DJ17" i="2"/>
  <c r="DI17" i="2"/>
  <c r="DH17" i="2"/>
  <c r="DG17" i="2"/>
  <c r="DF17" i="2"/>
  <c r="DE17" i="2"/>
  <c r="DD17" i="2"/>
  <c r="DC17" i="2"/>
  <c r="DB17" i="2"/>
  <c r="DA17" i="2"/>
  <c r="CZ17" i="2"/>
  <c r="CY17" i="2"/>
  <c r="CX17" i="2"/>
  <c r="CW17" i="2"/>
  <c r="CV17" i="2"/>
  <c r="CU17" i="2"/>
  <c r="CT17" i="2"/>
  <c r="CS17" i="2"/>
  <c r="CR17" i="2"/>
  <c r="CQ17" i="2"/>
  <c r="CP17" i="2"/>
  <c r="CO17" i="2"/>
  <c r="CN17" i="2"/>
  <c r="CM17" i="2"/>
  <c r="CL17" i="2"/>
  <c r="CK17" i="2"/>
  <c r="CJ17" i="2"/>
  <c r="CI17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DX16" i="2"/>
  <c r="DW16" i="2"/>
  <c r="DV16" i="2"/>
  <c r="DU16" i="2"/>
  <c r="DT16" i="2"/>
  <c r="DS16" i="2"/>
  <c r="DR16" i="2"/>
  <c r="DQ16" i="2"/>
  <c r="DP16" i="2"/>
  <c r="DO16" i="2"/>
  <c r="DN16" i="2"/>
  <c r="DM16" i="2"/>
  <c r="DL16" i="2"/>
  <c r="DK16" i="2"/>
  <c r="DJ16" i="2"/>
  <c r="DI16" i="2"/>
  <c r="DH16" i="2"/>
  <c r="DG16" i="2"/>
  <c r="DF16" i="2"/>
  <c r="DE16" i="2"/>
  <c r="DD16" i="2"/>
  <c r="DC16" i="2"/>
  <c r="DB16" i="2"/>
  <c r="DA16" i="2"/>
  <c r="CZ16" i="2"/>
  <c r="CY16" i="2"/>
  <c r="CX16" i="2"/>
  <c r="CW16" i="2"/>
  <c r="CV16" i="2"/>
  <c r="CU16" i="2"/>
  <c r="CT16" i="2"/>
  <c r="CS16" i="2"/>
  <c r="CR16" i="2"/>
  <c r="CQ16" i="2"/>
  <c r="CP16" i="2"/>
  <c r="CO16" i="2"/>
  <c r="CN16" i="2"/>
  <c r="CM16" i="2"/>
  <c r="CL16" i="2"/>
  <c r="CK16" i="2"/>
  <c r="CJ16" i="2"/>
  <c r="CI16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DX15" i="2"/>
  <c r="DW15" i="2"/>
  <c r="DV15" i="2"/>
  <c r="DU15" i="2"/>
  <c r="DT15" i="2"/>
  <c r="DS15" i="2"/>
  <c r="DS21" i="2" s="1"/>
  <c r="DR15" i="2"/>
  <c r="DQ15" i="2"/>
  <c r="DP15" i="2"/>
  <c r="DO15" i="2"/>
  <c r="DN15" i="2"/>
  <c r="DM15" i="2"/>
  <c r="DL15" i="2"/>
  <c r="DK15" i="2"/>
  <c r="DK21" i="2" s="1"/>
  <c r="DJ15" i="2"/>
  <c r="DI15" i="2"/>
  <c r="DH15" i="2"/>
  <c r="DG15" i="2"/>
  <c r="DF15" i="2"/>
  <c r="DE15" i="2"/>
  <c r="DD15" i="2"/>
  <c r="DC15" i="2"/>
  <c r="DC21" i="2" s="1"/>
  <c r="DB15" i="2"/>
  <c r="DA15" i="2"/>
  <c r="CZ15" i="2"/>
  <c r="CY15" i="2"/>
  <c r="CX15" i="2"/>
  <c r="CW15" i="2"/>
  <c r="CV15" i="2"/>
  <c r="CU15" i="2"/>
  <c r="CU21" i="2" s="1"/>
  <c r="CT15" i="2"/>
  <c r="CS15" i="2"/>
  <c r="CR15" i="2"/>
  <c r="CQ15" i="2"/>
  <c r="CP15" i="2"/>
  <c r="CO15" i="2"/>
  <c r="CN15" i="2"/>
  <c r="CM15" i="2"/>
  <c r="CM21" i="2" s="1"/>
  <c r="CL15" i="2"/>
  <c r="CK15" i="2"/>
  <c r="CJ15" i="2"/>
  <c r="CI15" i="2"/>
  <c r="CH15" i="2"/>
  <c r="CG15" i="2"/>
  <c r="CF15" i="2"/>
  <c r="CE15" i="2"/>
  <c r="CE21" i="2" s="1"/>
  <c r="CD15" i="2"/>
  <c r="CC15" i="2"/>
  <c r="CB15" i="2"/>
  <c r="CA15" i="2"/>
  <c r="BZ15" i="2"/>
  <c r="BY15" i="2"/>
  <c r="BX15" i="2"/>
  <c r="BW15" i="2"/>
  <c r="BW21" i="2" s="1"/>
  <c r="BV15" i="2"/>
  <c r="BU15" i="2"/>
  <c r="BT15" i="2"/>
  <c r="BS15" i="2"/>
  <c r="BR15" i="2"/>
  <c r="BQ15" i="2"/>
  <c r="BP15" i="2"/>
  <c r="BO15" i="2"/>
  <c r="BO21" i="2" s="1"/>
  <c r="BN15" i="2"/>
  <c r="BM15" i="2"/>
  <c r="BL15" i="2"/>
  <c r="BK15" i="2"/>
  <c r="BJ15" i="2"/>
  <c r="BI15" i="2"/>
  <c r="BH15" i="2"/>
  <c r="BG15" i="2"/>
  <c r="BG21" i="2" s="1"/>
  <c r="BF15" i="2"/>
  <c r="BE15" i="2"/>
  <c r="BD15" i="2"/>
  <c r="BC15" i="2"/>
  <c r="BB15" i="2"/>
  <c r="BA15" i="2"/>
  <c r="AZ15" i="2"/>
  <c r="AY15" i="2"/>
  <c r="AY21" i="2" s="1"/>
  <c r="AX15" i="2"/>
  <c r="AW15" i="2"/>
  <c r="AV15" i="2"/>
  <c r="AU15" i="2"/>
  <c r="AT15" i="2"/>
  <c r="AS15" i="2"/>
  <c r="AR15" i="2"/>
  <c r="AQ15" i="2"/>
  <c r="AQ21" i="2" s="1"/>
  <c r="AP15" i="2"/>
  <c r="AO15" i="2"/>
  <c r="AN15" i="2"/>
  <c r="AM15" i="2"/>
  <c r="AL15" i="2"/>
  <c r="AK15" i="2"/>
  <c r="AJ15" i="2"/>
  <c r="AI15" i="2"/>
  <c r="AI21" i="2" s="1"/>
  <c r="AH15" i="2"/>
  <c r="AG15" i="2"/>
  <c r="AF15" i="2"/>
  <c r="AE15" i="2"/>
  <c r="AD15" i="2"/>
  <c r="AC15" i="2"/>
  <c r="AB15" i="2"/>
  <c r="AA15" i="2"/>
  <c r="AA21" i="2" s="1"/>
  <c r="Z15" i="2"/>
  <c r="Y15" i="2"/>
  <c r="X15" i="2"/>
  <c r="W15" i="2"/>
  <c r="V15" i="2"/>
  <c r="U15" i="2"/>
  <c r="T15" i="2"/>
  <c r="S15" i="2"/>
  <c r="S21" i="2" s="1"/>
  <c r="R15" i="2"/>
  <c r="Q15" i="2"/>
  <c r="P15" i="2"/>
  <c r="O15" i="2"/>
  <c r="N15" i="2"/>
  <c r="M15" i="2"/>
  <c r="L15" i="2"/>
  <c r="K15" i="2"/>
  <c r="K21" i="2" s="1"/>
  <c r="J15" i="2"/>
  <c r="I15" i="2"/>
  <c r="H15" i="2"/>
  <c r="G15" i="2"/>
  <c r="F15" i="2"/>
  <c r="E15" i="2"/>
  <c r="D15" i="2"/>
  <c r="C15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D9" i="2"/>
  <c r="C9" i="2"/>
  <c r="DX8" i="2"/>
  <c r="DW8" i="2"/>
  <c r="DV8" i="2"/>
  <c r="DU8" i="2"/>
  <c r="DT8" i="2"/>
  <c r="DS8" i="2"/>
  <c r="DR8" i="2"/>
  <c r="DQ8" i="2"/>
  <c r="DP8" i="2"/>
  <c r="DO8" i="2"/>
  <c r="DN8" i="2"/>
  <c r="DM8" i="2"/>
  <c r="DL8" i="2"/>
  <c r="DK8" i="2"/>
  <c r="DJ8" i="2"/>
  <c r="DI8" i="2"/>
  <c r="DH8" i="2"/>
  <c r="DG8" i="2"/>
  <c r="DF8" i="2"/>
  <c r="DE8" i="2"/>
  <c r="DD8" i="2"/>
  <c r="DC8" i="2"/>
  <c r="DB8" i="2"/>
  <c r="DA8" i="2"/>
  <c r="CZ8" i="2"/>
  <c r="CY8" i="2"/>
  <c r="CX8" i="2"/>
  <c r="CW8" i="2"/>
  <c r="CV8" i="2"/>
  <c r="CU8" i="2"/>
  <c r="CT8" i="2"/>
  <c r="CS8" i="2"/>
  <c r="CR8" i="2"/>
  <c r="CQ8" i="2"/>
  <c r="CP8" i="2"/>
  <c r="CO8" i="2"/>
  <c r="CN8" i="2"/>
  <c r="CM8" i="2"/>
  <c r="CL8" i="2"/>
  <c r="CK8" i="2"/>
  <c r="CJ8" i="2"/>
  <c r="CI8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DX7" i="2"/>
  <c r="DX10" i="2" s="1"/>
  <c r="DW7" i="2"/>
  <c r="DV7" i="2"/>
  <c r="DU7" i="2"/>
  <c r="DT7" i="2"/>
  <c r="DS7" i="2"/>
  <c r="DR7" i="2"/>
  <c r="DQ7" i="2"/>
  <c r="DP7" i="2"/>
  <c r="DP10" i="2" s="1"/>
  <c r="DO7" i="2"/>
  <c r="DN7" i="2"/>
  <c r="DM7" i="2"/>
  <c r="DL7" i="2"/>
  <c r="DK7" i="2"/>
  <c r="DJ7" i="2"/>
  <c r="DI7" i="2"/>
  <c r="DH7" i="2"/>
  <c r="DH10" i="2" s="1"/>
  <c r="DG7" i="2"/>
  <c r="DF7" i="2"/>
  <c r="DE7" i="2"/>
  <c r="DD7" i="2"/>
  <c r="DC7" i="2"/>
  <c r="DB7" i="2"/>
  <c r="DA7" i="2"/>
  <c r="CZ7" i="2"/>
  <c r="CZ10" i="2" s="1"/>
  <c r="CY7" i="2"/>
  <c r="CX7" i="2"/>
  <c r="CW7" i="2"/>
  <c r="CV7" i="2"/>
  <c r="CU7" i="2"/>
  <c r="CT7" i="2"/>
  <c r="CS7" i="2"/>
  <c r="CR7" i="2"/>
  <c r="CR10" i="2" s="1"/>
  <c r="CQ7" i="2"/>
  <c r="CP7" i="2"/>
  <c r="CO7" i="2"/>
  <c r="CN7" i="2"/>
  <c r="CM7" i="2"/>
  <c r="CL7" i="2"/>
  <c r="CK7" i="2"/>
  <c r="CJ7" i="2"/>
  <c r="CJ10" i="2" s="1"/>
  <c r="CI7" i="2"/>
  <c r="CH7" i="2"/>
  <c r="CG7" i="2"/>
  <c r="CF7" i="2"/>
  <c r="CE7" i="2"/>
  <c r="CD7" i="2"/>
  <c r="CC7" i="2"/>
  <c r="CB7" i="2"/>
  <c r="CB10" i="2" s="1"/>
  <c r="CA7" i="2"/>
  <c r="BZ7" i="2"/>
  <c r="BY7" i="2"/>
  <c r="BX7" i="2"/>
  <c r="BW7" i="2"/>
  <c r="BV7" i="2"/>
  <c r="BU7" i="2"/>
  <c r="BT7" i="2"/>
  <c r="BT10" i="2" s="1"/>
  <c r="BS7" i="2"/>
  <c r="BR7" i="2"/>
  <c r="BQ7" i="2"/>
  <c r="BP7" i="2"/>
  <c r="BO7" i="2"/>
  <c r="BN7" i="2"/>
  <c r="BM7" i="2"/>
  <c r="BL7" i="2"/>
  <c r="BL10" i="2" s="1"/>
  <c r="BK7" i="2"/>
  <c r="BJ7" i="2"/>
  <c r="BI7" i="2"/>
  <c r="BH7" i="2"/>
  <c r="BG7" i="2"/>
  <c r="BF7" i="2"/>
  <c r="BE7" i="2"/>
  <c r="BD7" i="2"/>
  <c r="BD10" i="2" s="1"/>
  <c r="BC7" i="2"/>
  <c r="BB7" i="2"/>
  <c r="BA7" i="2"/>
  <c r="AZ7" i="2"/>
  <c r="AY7" i="2"/>
  <c r="AX7" i="2"/>
  <c r="AW7" i="2"/>
  <c r="AV7" i="2"/>
  <c r="AV10" i="2" s="1"/>
  <c r="AU7" i="2"/>
  <c r="AT7" i="2"/>
  <c r="AS7" i="2"/>
  <c r="AR7" i="2"/>
  <c r="AQ7" i="2"/>
  <c r="AP7" i="2"/>
  <c r="AO7" i="2"/>
  <c r="AN7" i="2"/>
  <c r="AN10" i="2" s="1"/>
  <c r="AM7" i="2"/>
  <c r="AL7" i="2"/>
  <c r="AK7" i="2"/>
  <c r="AJ7" i="2"/>
  <c r="AI7" i="2"/>
  <c r="AH7" i="2"/>
  <c r="AG7" i="2"/>
  <c r="AF7" i="2"/>
  <c r="AF10" i="2" s="1"/>
  <c r="AE7" i="2"/>
  <c r="AD7" i="2"/>
  <c r="AC7" i="2"/>
  <c r="AB7" i="2"/>
  <c r="AA7" i="2"/>
  <c r="Z7" i="2"/>
  <c r="Y7" i="2"/>
  <c r="X7" i="2"/>
  <c r="X10" i="2" s="1"/>
  <c r="W7" i="2"/>
  <c r="V7" i="2"/>
  <c r="U7" i="2"/>
  <c r="T7" i="2"/>
  <c r="S7" i="2"/>
  <c r="R7" i="2"/>
  <c r="Q7" i="2"/>
  <c r="P7" i="2"/>
  <c r="P10" i="2" s="1"/>
  <c r="O7" i="2"/>
  <c r="N7" i="2"/>
  <c r="M7" i="2"/>
  <c r="L7" i="2"/>
  <c r="K7" i="2"/>
  <c r="J7" i="2"/>
  <c r="I7" i="2"/>
  <c r="H7" i="2"/>
  <c r="H10" i="2" s="1"/>
  <c r="G7" i="2"/>
  <c r="F7" i="2"/>
  <c r="E7" i="2"/>
  <c r="D7" i="2"/>
  <c r="C7" i="2"/>
  <c r="DX6" i="2"/>
  <c r="DW6" i="2"/>
  <c r="DW10" i="2" s="1"/>
  <c r="DV6" i="2"/>
  <c r="DV10" i="2" s="1"/>
  <c r="DU6" i="2"/>
  <c r="DU10" i="2" s="1"/>
  <c r="DT6" i="2"/>
  <c r="DT10" i="2" s="1"/>
  <c r="DS6" i="2"/>
  <c r="DS10" i="2" s="1"/>
  <c r="DR6" i="2"/>
  <c r="DR10" i="2" s="1"/>
  <c r="DQ6" i="2"/>
  <c r="DQ10" i="2" s="1"/>
  <c r="DP6" i="2"/>
  <c r="DO6" i="2"/>
  <c r="DO10" i="2" s="1"/>
  <c r="DN6" i="2"/>
  <c r="DN10" i="2" s="1"/>
  <c r="DM6" i="2"/>
  <c r="DM10" i="2" s="1"/>
  <c r="DL6" i="2"/>
  <c r="DL10" i="2" s="1"/>
  <c r="DK6" i="2"/>
  <c r="DK10" i="2" s="1"/>
  <c r="DJ6" i="2"/>
  <c r="DJ10" i="2" s="1"/>
  <c r="DI6" i="2"/>
  <c r="DI10" i="2" s="1"/>
  <c r="DH6" i="2"/>
  <c r="DG6" i="2"/>
  <c r="DG10" i="2" s="1"/>
  <c r="DF6" i="2"/>
  <c r="DF10" i="2" s="1"/>
  <c r="DE6" i="2"/>
  <c r="DE10" i="2" s="1"/>
  <c r="DD6" i="2"/>
  <c r="DD10" i="2" s="1"/>
  <c r="DC6" i="2"/>
  <c r="DC10" i="2" s="1"/>
  <c r="DB6" i="2"/>
  <c r="DB10" i="2" s="1"/>
  <c r="DA6" i="2"/>
  <c r="DA10" i="2" s="1"/>
  <c r="CZ6" i="2"/>
  <c r="CY6" i="2"/>
  <c r="CY10" i="2" s="1"/>
  <c r="CX6" i="2"/>
  <c r="CX10" i="2" s="1"/>
  <c r="CW6" i="2"/>
  <c r="CW10" i="2" s="1"/>
  <c r="CV6" i="2"/>
  <c r="CV10" i="2" s="1"/>
  <c r="CU6" i="2"/>
  <c r="CU10" i="2" s="1"/>
  <c r="CT6" i="2"/>
  <c r="CT10" i="2" s="1"/>
  <c r="CS6" i="2"/>
  <c r="CS10" i="2" s="1"/>
  <c r="CR6" i="2"/>
  <c r="CQ6" i="2"/>
  <c r="CQ10" i="2" s="1"/>
  <c r="CP6" i="2"/>
  <c r="CP10" i="2" s="1"/>
  <c r="CO6" i="2"/>
  <c r="CO10" i="2" s="1"/>
  <c r="CN6" i="2"/>
  <c r="CN10" i="2" s="1"/>
  <c r="CM6" i="2"/>
  <c r="CM10" i="2" s="1"/>
  <c r="CL6" i="2"/>
  <c r="CL10" i="2" s="1"/>
  <c r="CK6" i="2"/>
  <c r="CK10" i="2" s="1"/>
  <c r="CJ6" i="2"/>
  <c r="CI6" i="2"/>
  <c r="CI10" i="2" s="1"/>
  <c r="CH6" i="2"/>
  <c r="CH10" i="2" s="1"/>
  <c r="CG6" i="2"/>
  <c r="CG10" i="2" s="1"/>
  <c r="CF6" i="2"/>
  <c r="CF10" i="2" s="1"/>
  <c r="CE6" i="2"/>
  <c r="CE10" i="2" s="1"/>
  <c r="CD6" i="2"/>
  <c r="CD10" i="2" s="1"/>
  <c r="CC6" i="2"/>
  <c r="CC10" i="2" s="1"/>
  <c r="CB6" i="2"/>
  <c r="CA6" i="2"/>
  <c r="CA10" i="2" s="1"/>
  <c r="BZ6" i="2"/>
  <c r="BZ10" i="2" s="1"/>
  <c r="BY6" i="2"/>
  <c r="BY10" i="2" s="1"/>
  <c r="BX6" i="2"/>
  <c r="BX10" i="2" s="1"/>
  <c r="BW6" i="2"/>
  <c r="BW10" i="2" s="1"/>
  <c r="BV6" i="2"/>
  <c r="BV10" i="2" s="1"/>
  <c r="BU6" i="2"/>
  <c r="BU10" i="2" s="1"/>
  <c r="BT6" i="2"/>
  <c r="BS6" i="2"/>
  <c r="BS10" i="2" s="1"/>
  <c r="BR6" i="2"/>
  <c r="BR10" i="2" s="1"/>
  <c r="BQ6" i="2"/>
  <c r="BQ10" i="2" s="1"/>
  <c r="BP6" i="2"/>
  <c r="BP10" i="2" s="1"/>
  <c r="BO6" i="2"/>
  <c r="BO10" i="2" s="1"/>
  <c r="BN6" i="2"/>
  <c r="BN10" i="2" s="1"/>
  <c r="BM6" i="2"/>
  <c r="BM10" i="2" s="1"/>
  <c r="BL6" i="2"/>
  <c r="BK6" i="2"/>
  <c r="BK10" i="2" s="1"/>
  <c r="BJ6" i="2"/>
  <c r="BJ10" i="2" s="1"/>
  <c r="BI6" i="2"/>
  <c r="BI10" i="2" s="1"/>
  <c r="BH6" i="2"/>
  <c r="BH10" i="2" s="1"/>
  <c r="BG6" i="2"/>
  <c r="BG10" i="2" s="1"/>
  <c r="BF6" i="2"/>
  <c r="BF10" i="2" s="1"/>
  <c r="BE6" i="2"/>
  <c r="BE10" i="2" s="1"/>
  <c r="BD6" i="2"/>
  <c r="BC6" i="2"/>
  <c r="BC10" i="2" s="1"/>
  <c r="BB6" i="2"/>
  <c r="BB10" i="2" s="1"/>
  <c r="BA6" i="2"/>
  <c r="BA10" i="2" s="1"/>
  <c r="AZ6" i="2"/>
  <c r="AZ10" i="2" s="1"/>
  <c r="AY6" i="2"/>
  <c r="AY10" i="2" s="1"/>
  <c r="AX6" i="2"/>
  <c r="AX10" i="2" s="1"/>
  <c r="AW6" i="2"/>
  <c r="AW10" i="2" s="1"/>
  <c r="AV6" i="2"/>
  <c r="AU6" i="2"/>
  <c r="AU10" i="2" s="1"/>
  <c r="AT6" i="2"/>
  <c r="AT10" i="2" s="1"/>
  <c r="AS6" i="2"/>
  <c r="AS10" i="2" s="1"/>
  <c r="AR6" i="2"/>
  <c r="AR10" i="2" s="1"/>
  <c r="AQ6" i="2"/>
  <c r="AQ10" i="2" s="1"/>
  <c r="AP6" i="2"/>
  <c r="AP10" i="2" s="1"/>
  <c r="AO6" i="2"/>
  <c r="AO10" i="2" s="1"/>
  <c r="AN6" i="2"/>
  <c r="AM6" i="2"/>
  <c r="AM10" i="2" s="1"/>
  <c r="AL6" i="2"/>
  <c r="AL10" i="2" s="1"/>
  <c r="AK6" i="2"/>
  <c r="AK10" i="2" s="1"/>
  <c r="AJ6" i="2"/>
  <c r="AJ10" i="2" s="1"/>
  <c r="AI6" i="2"/>
  <c r="AI10" i="2" s="1"/>
  <c r="AH6" i="2"/>
  <c r="AH10" i="2" s="1"/>
  <c r="AG6" i="2"/>
  <c r="AG10" i="2" s="1"/>
  <c r="AF6" i="2"/>
  <c r="AE6" i="2"/>
  <c r="AE10" i="2" s="1"/>
  <c r="AD6" i="2"/>
  <c r="AD10" i="2" s="1"/>
  <c r="AC6" i="2"/>
  <c r="AC10" i="2" s="1"/>
  <c r="AB6" i="2"/>
  <c r="AB10" i="2" s="1"/>
  <c r="AA6" i="2"/>
  <c r="AA10" i="2" s="1"/>
  <c r="Z6" i="2"/>
  <c r="Z10" i="2" s="1"/>
  <c r="Y6" i="2"/>
  <c r="Y10" i="2" s="1"/>
  <c r="X6" i="2"/>
  <c r="W6" i="2"/>
  <c r="W10" i="2" s="1"/>
  <c r="V6" i="2"/>
  <c r="V10" i="2" s="1"/>
  <c r="U6" i="2"/>
  <c r="U10" i="2" s="1"/>
  <c r="T6" i="2"/>
  <c r="T10" i="2" s="1"/>
  <c r="S6" i="2"/>
  <c r="S10" i="2" s="1"/>
  <c r="R6" i="2"/>
  <c r="R10" i="2" s="1"/>
  <c r="Q6" i="2"/>
  <c r="Q10" i="2" s="1"/>
  <c r="P6" i="2"/>
  <c r="O6" i="2"/>
  <c r="O10" i="2" s="1"/>
  <c r="N6" i="2"/>
  <c r="N10" i="2" s="1"/>
  <c r="M6" i="2"/>
  <c r="M10" i="2" s="1"/>
  <c r="L6" i="2"/>
  <c r="L10" i="2" s="1"/>
  <c r="K6" i="2"/>
  <c r="K10" i="2" s="1"/>
  <c r="J6" i="2"/>
  <c r="J10" i="2" s="1"/>
  <c r="I6" i="2"/>
  <c r="I10" i="2" s="1"/>
  <c r="H6" i="2"/>
  <c r="G6" i="2"/>
  <c r="G10" i="2" s="1"/>
  <c r="F6" i="2"/>
  <c r="F10" i="2" s="1"/>
  <c r="E6" i="2"/>
  <c r="E10" i="2" s="1"/>
  <c r="D6" i="2"/>
  <c r="D10" i="2" s="1"/>
  <c r="C6" i="2"/>
  <c r="C10" i="2" s="1"/>
  <c r="DS7" i="1"/>
  <c r="DT7" i="1"/>
  <c r="DU7" i="1"/>
  <c r="DV7" i="1"/>
  <c r="DW7" i="1"/>
  <c r="DR7" i="1"/>
  <c r="DG7" i="1"/>
  <c r="DH7" i="1"/>
  <c r="DI7" i="1"/>
  <c r="DJ7" i="1"/>
  <c r="DK7" i="1"/>
  <c r="DL7" i="1"/>
  <c r="DM7" i="1"/>
  <c r="DN7" i="1"/>
  <c r="DO7" i="1"/>
  <c r="DP7" i="1"/>
  <c r="DQ7" i="1"/>
  <c r="DF7" i="1"/>
  <c r="CU7" i="1"/>
  <c r="CV7" i="1"/>
  <c r="CW7" i="1"/>
  <c r="CX7" i="1"/>
  <c r="CY7" i="1"/>
  <c r="CZ7" i="1"/>
  <c r="DA7" i="1"/>
  <c r="DB7" i="1"/>
  <c r="DC7" i="1"/>
  <c r="DD7" i="1"/>
  <c r="DE7" i="1"/>
  <c r="CT7" i="1"/>
  <c r="CI7" i="1"/>
  <c r="CJ7" i="1"/>
  <c r="CK7" i="1"/>
  <c r="CL7" i="1"/>
  <c r="CM7" i="1"/>
  <c r="CN7" i="1"/>
  <c r="CO7" i="1"/>
  <c r="CP7" i="1"/>
  <c r="CQ7" i="1"/>
  <c r="CR7" i="1"/>
  <c r="CS7" i="1"/>
  <c r="CH7" i="1"/>
  <c r="BW7" i="1"/>
  <c r="BX7" i="1"/>
  <c r="BY7" i="1"/>
  <c r="BZ7" i="1"/>
  <c r="CA7" i="1"/>
  <c r="CB7" i="1"/>
  <c r="CC7" i="1"/>
  <c r="CD7" i="1"/>
  <c r="CE7" i="1"/>
  <c r="CF7" i="1"/>
  <c r="CG7" i="1"/>
  <c r="BV7" i="1"/>
  <c r="BK7" i="1"/>
  <c r="BL7" i="1"/>
  <c r="BM7" i="1"/>
  <c r="BN7" i="1"/>
  <c r="BO7" i="1"/>
  <c r="BP7" i="1"/>
  <c r="BQ7" i="1"/>
  <c r="BR7" i="1"/>
  <c r="BS7" i="1"/>
  <c r="BT7" i="1"/>
  <c r="BU7" i="1"/>
  <c r="BJ7" i="1"/>
  <c r="AY7" i="1"/>
  <c r="AZ7" i="1"/>
  <c r="BA7" i="1"/>
  <c r="BB7" i="1"/>
  <c r="BC7" i="1"/>
  <c r="BD7" i="1"/>
  <c r="BE7" i="1"/>
  <c r="BF7" i="1"/>
  <c r="BG7" i="1"/>
  <c r="BH7" i="1"/>
  <c r="BI7" i="1"/>
  <c r="AX7" i="1"/>
  <c r="AM7" i="1"/>
  <c r="AN7" i="1"/>
  <c r="AO7" i="1"/>
  <c r="AP7" i="1"/>
  <c r="AQ7" i="1"/>
  <c r="AR7" i="1"/>
  <c r="AS7" i="1"/>
  <c r="AT7" i="1"/>
  <c r="AU7" i="1"/>
  <c r="AV7" i="1"/>
  <c r="AW7" i="1"/>
  <c r="AL7" i="1"/>
  <c r="AA7" i="1"/>
  <c r="AB7" i="1"/>
  <c r="AC7" i="1"/>
  <c r="AD7" i="1"/>
  <c r="AE7" i="1"/>
  <c r="AF7" i="1"/>
  <c r="AG7" i="1"/>
  <c r="AH7" i="1"/>
  <c r="AI7" i="1"/>
  <c r="AJ7" i="1"/>
  <c r="AK7" i="1"/>
  <c r="Z7" i="1"/>
  <c r="O7" i="1"/>
  <c r="P7" i="1"/>
  <c r="Q7" i="1"/>
  <c r="R7" i="1"/>
  <c r="S7" i="1"/>
  <c r="T7" i="1"/>
  <c r="U7" i="1"/>
  <c r="V7" i="1"/>
  <c r="W7" i="1"/>
  <c r="X7" i="1"/>
  <c r="Y7" i="1"/>
  <c r="N7" i="1"/>
  <c r="C7" i="1"/>
  <c r="D7" i="1"/>
  <c r="E7" i="1"/>
  <c r="F7" i="1"/>
  <c r="G7" i="1"/>
  <c r="H7" i="1"/>
  <c r="I7" i="1"/>
  <c r="J7" i="1"/>
  <c r="K7" i="1"/>
  <c r="L7" i="1"/>
  <c r="M7" i="1"/>
  <c r="B7" i="1"/>
  <c r="EF49" i="1"/>
  <c r="EF48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EF46" i="1"/>
  <c r="EF44" i="1"/>
  <c r="EF43" i="1"/>
  <c r="EF42" i="1"/>
  <c r="DW41" i="1"/>
  <c r="DW45" i="1" s="1"/>
  <c r="DV41" i="1"/>
  <c r="DV45" i="1" s="1"/>
  <c r="DU41" i="1"/>
  <c r="DU45" i="1" s="1"/>
  <c r="DT41" i="1"/>
  <c r="DT45" i="1" s="1"/>
  <c r="DS41" i="1"/>
  <c r="DS45" i="1" s="1"/>
  <c r="DR41" i="1"/>
  <c r="DR45" i="1" s="1"/>
  <c r="DQ41" i="1"/>
  <c r="DQ45" i="1" s="1"/>
  <c r="DP41" i="1"/>
  <c r="DP45" i="1" s="1"/>
  <c r="DO41" i="1"/>
  <c r="DO45" i="1" s="1"/>
  <c r="DN41" i="1"/>
  <c r="DN45" i="1" s="1"/>
  <c r="DM41" i="1"/>
  <c r="DM45" i="1" s="1"/>
  <c r="DL41" i="1"/>
  <c r="DL45" i="1" s="1"/>
  <c r="DK41" i="1"/>
  <c r="DK45" i="1" s="1"/>
  <c r="DJ41" i="1"/>
  <c r="DJ45" i="1" s="1"/>
  <c r="DI41" i="1"/>
  <c r="DI45" i="1" s="1"/>
  <c r="DH41" i="1"/>
  <c r="DH45" i="1" s="1"/>
  <c r="DG41" i="1"/>
  <c r="DG45" i="1" s="1"/>
  <c r="DF41" i="1"/>
  <c r="DF45" i="1" s="1"/>
  <c r="DE41" i="1"/>
  <c r="DE45" i="1" s="1"/>
  <c r="DD41" i="1"/>
  <c r="DD45" i="1" s="1"/>
  <c r="DC41" i="1"/>
  <c r="DC45" i="1" s="1"/>
  <c r="DB41" i="1"/>
  <c r="DB45" i="1" s="1"/>
  <c r="DA41" i="1"/>
  <c r="DA45" i="1" s="1"/>
  <c r="CZ41" i="1"/>
  <c r="CZ45" i="1" s="1"/>
  <c r="CY41" i="1"/>
  <c r="CY45" i="1" s="1"/>
  <c r="CX41" i="1"/>
  <c r="CX45" i="1" s="1"/>
  <c r="CW41" i="1"/>
  <c r="CW45" i="1" s="1"/>
  <c r="CV41" i="1"/>
  <c r="CV45" i="1" s="1"/>
  <c r="CU41" i="1"/>
  <c r="CU45" i="1" s="1"/>
  <c r="CT41" i="1"/>
  <c r="CT45" i="1" s="1"/>
  <c r="CS41" i="1"/>
  <c r="CS45" i="1" s="1"/>
  <c r="CR41" i="1"/>
  <c r="CR45" i="1" s="1"/>
  <c r="CQ41" i="1"/>
  <c r="CQ45" i="1" s="1"/>
  <c r="CP41" i="1"/>
  <c r="CP45" i="1" s="1"/>
  <c r="CO41" i="1"/>
  <c r="CO45" i="1" s="1"/>
  <c r="CN41" i="1"/>
  <c r="CN45" i="1" s="1"/>
  <c r="CM41" i="1"/>
  <c r="CM45" i="1" s="1"/>
  <c r="CL41" i="1"/>
  <c r="CL45" i="1" s="1"/>
  <c r="CK41" i="1"/>
  <c r="CK45" i="1" s="1"/>
  <c r="CJ41" i="1"/>
  <c r="CJ45" i="1" s="1"/>
  <c r="CI41" i="1"/>
  <c r="CI45" i="1" s="1"/>
  <c r="CH41" i="1"/>
  <c r="CH45" i="1" s="1"/>
  <c r="CG41" i="1"/>
  <c r="CG45" i="1" s="1"/>
  <c r="CF41" i="1"/>
  <c r="CF45" i="1" s="1"/>
  <c r="CE41" i="1"/>
  <c r="CE45" i="1" s="1"/>
  <c r="CD41" i="1"/>
  <c r="CD45" i="1" s="1"/>
  <c r="CC41" i="1"/>
  <c r="CC45" i="1" s="1"/>
  <c r="CB41" i="1"/>
  <c r="CB45" i="1" s="1"/>
  <c r="CA41" i="1"/>
  <c r="CA45" i="1" s="1"/>
  <c r="BZ41" i="1"/>
  <c r="BZ45" i="1" s="1"/>
  <c r="BY41" i="1"/>
  <c r="BY45" i="1" s="1"/>
  <c r="BX41" i="1"/>
  <c r="BX45" i="1" s="1"/>
  <c r="BW41" i="1"/>
  <c r="BW45" i="1" s="1"/>
  <c r="BV41" i="1"/>
  <c r="BV45" i="1" s="1"/>
  <c r="BU41" i="1"/>
  <c r="BU45" i="1" s="1"/>
  <c r="BT41" i="1"/>
  <c r="BT45" i="1" s="1"/>
  <c r="BS41" i="1"/>
  <c r="BS45" i="1" s="1"/>
  <c r="BR41" i="1"/>
  <c r="BR45" i="1" s="1"/>
  <c r="BQ41" i="1"/>
  <c r="BQ45" i="1" s="1"/>
  <c r="BP41" i="1"/>
  <c r="BP45" i="1" s="1"/>
  <c r="BO41" i="1"/>
  <c r="BO45" i="1" s="1"/>
  <c r="BN41" i="1"/>
  <c r="BN45" i="1" s="1"/>
  <c r="BM41" i="1"/>
  <c r="BM45" i="1" s="1"/>
  <c r="BL41" i="1"/>
  <c r="BL45" i="1" s="1"/>
  <c r="BK41" i="1"/>
  <c r="BK45" i="1" s="1"/>
  <c r="BJ41" i="1"/>
  <c r="BJ45" i="1" s="1"/>
  <c r="BI41" i="1"/>
  <c r="BI45" i="1" s="1"/>
  <c r="BH41" i="1"/>
  <c r="BH45" i="1" s="1"/>
  <c r="BG41" i="1"/>
  <c r="BG45" i="1" s="1"/>
  <c r="BF41" i="1"/>
  <c r="BF45" i="1" s="1"/>
  <c r="BE41" i="1"/>
  <c r="BE45" i="1" s="1"/>
  <c r="BD41" i="1"/>
  <c r="BD45" i="1" s="1"/>
  <c r="BC41" i="1"/>
  <c r="BC45" i="1" s="1"/>
  <c r="BB41" i="1"/>
  <c r="BB45" i="1" s="1"/>
  <c r="BA41" i="1"/>
  <c r="BA45" i="1" s="1"/>
  <c r="AZ41" i="1"/>
  <c r="AZ45" i="1" s="1"/>
  <c r="AY41" i="1"/>
  <c r="AY45" i="1" s="1"/>
  <c r="AX41" i="1"/>
  <c r="AX45" i="1" s="1"/>
  <c r="AW41" i="1"/>
  <c r="AW45" i="1" s="1"/>
  <c r="AV41" i="1"/>
  <c r="AV45" i="1" s="1"/>
  <c r="AU41" i="1"/>
  <c r="AU45" i="1" s="1"/>
  <c r="AT41" i="1"/>
  <c r="AT45" i="1" s="1"/>
  <c r="AS41" i="1"/>
  <c r="AS45" i="1" s="1"/>
  <c r="AR41" i="1"/>
  <c r="AR45" i="1" s="1"/>
  <c r="AQ41" i="1"/>
  <c r="AQ45" i="1" s="1"/>
  <c r="AP41" i="1"/>
  <c r="AP45" i="1" s="1"/>
  <c r="AO41" i="1"/>
  <c r="AO45" i="1" s="1"/>
  <c r="AN41" i="1"/>
  <c r="AN45" i="1" s="1"/>
  <c r="AM41" i="1"/>
  <c r="AM45" i="1" s="1"/>
  <c r="AL41" i="1"/>
  <c r="AL45" i="1" s="1"/>
  <c r="AK41" i="1"/>
  <c r="AK45" i="1" s="1"/>
  <c r="AJ41" i="1"/>
  <c r="AJ45" i="1" s="1"/>
  <c r="AI41" i="1"/>
  <c r="AI45" i="1" s="1"/>
  <c r="AH41" i="1"/>
  <c r="AH45" i="1" s="1"/>
  <c r="AG41" i="1"/>
  <c r="AG45" i="1" s="1"/>
  <c r="AF41" i="1"/>
  <c r="AF45" i="1" s="1"/>
  <c r="AE41" i="1"/>
  <c r="AE45" i="1" s="1"/>
  <c r="AD41" i="1"/>
  <c r="AD45" i="1" s="1"/>
  <c r="AC41" i="1"/>
  <c r="AC45" i="1" s="1"/>
  <c r="AB41" i="1"/>
  <c r="AB45" i="1" s="1"/>
  <c r="AA41" i="1"/>
  <c r="AA45" i="1" s="1"/>
  <c r="Z41" i="1"/>
  <c r="Z45" i="1" s="1"/>
  <c r="Y41" i="1"/>
  <c r="Y45" i="1" s="1"/>
  <c r="X41" i="1"/>
  <c r="X45" i="1" s="1"/>
  <c r="W41" i="1"/>
  <c r="W45" i="1" s="1"/>
  <c r="V41" i="1"/>
  <c r="V45" i="1" s="1"/>
  <c r="U41" i="1"/>
  <c r="U45" i="1" s="1"/>
  <c r="T41" i="1"/>
  <c r="T45" i="1" s="1"/>
  <c r="S41" i="1"/>
  <c r="S45" i="1" s="1"/>
  <c r="R41" i="1"/>
  <c r="R45" i="1" s="1"/>
  <c r="Q41" i="1"/>
  <c r="Q45" i="1" s="1"/>
  <c r="P41" i="1"/>
  <c r="P45" i="1" s="1"/>
  <c r="O41" i="1"/>
  <c r="O45" i="1" s="1"/>
  <c r="N41" i="1"/>
  <c r="N45" i="1" s="1"/>
  <c r="M41" i="1"/>
  <c r="M45" i="1" s="1"/>
  <c r="L41" i="1"/>
  <c r="L45" i="1" s="1"/>
  <c r="K41" i="1"/>
  <c r="K45" i="1" s="1"/>
  <c r="J41" i="1"/>
  <c r="J45" i="1" s="1"/>
  <c r="I41" i="1"/>
  <c r="I45" i="1" s="1"/>
  <c r="H41" i="1"/>
  <c r="H45" i="1" s="1"/>
  <c r="G41" i="1"/>
  <c r="G45" i="1" s="1"/>
  <c r="F41" i="1"/>
  <c r="F45" i="1" s="1"/>
  <c r="E41" i="1"/>
  <c r="E45" i="1" s="1"/>
  <c r="D41" i="1"/>
  <c r="D45" i="1" s="1"/>
  <c r="C41" i="1"/>
  <c r="C45" i="1" s="1"/>
  <c r="B41" i="1"/>
  <c r="B45" i="1" s="1"/>
  <c r="EF39" i="1"/>
  <c r="EF37" i="1"/>
  <c r="EF36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E38" i="1" s="1"/>
  <c r="DD35" i="1"/>
  <c r="DC35" i="1"/>
  <c r="DB35" i="1"/>
  <c r="DA35" i="1"/>
  <c r="CZ35" i="1"/>
  <c r="CY35" i="1"/>
  <c r="CX35" i="1"/>
  <c r="CW35" i="1"/>
  <c r="CW38" i="1" s="1"/>
  <c r="CV35" i="1"/>
  <c r="CU35" i="1"/>
  <c r="CT35" i="1"/>
  <c r="CS35" i="1"/>
  <c r="CR35" i="1"/>
  <c r="CQ35" i="1"/>
  <c r="CP35" i="1"/>
  <c r="CO35" i="1"/>
  <c r="CO38" i="1" s="1"/>
  <c r="CN35" i="1"/>
  <c r="CM35" i="1"/>
  <c r="CL35" i="1"/>
  <c r="CK35" i="1"/>
  <c r="CJ35" i="1"/>
  <c r="CI35" i="1"/>
  <c r="CH35" i="1"/>
  <c r="CG35" i="1"/>
  <c r="CG38" i="1" s="1"/>
  <c r="CF35" i="1"/>
  <c r="CE35" i="1"/>
  <c r="CD35" i="1"/>
  <c r="CC35" i="1"/>
  <c r="CB35" i="1"/>
  <c r="CA35" i="1"/>
  <c r="BZ35" i="1"/>
  <c r="BY35" i="1"/>
  <c r="BY38" i="1" s="1"/>
  <c r="BX35" i="1"/>
  <c r="BW35" i="1"/>
  <c r="BV35" i="1"/>
  <c r="BU35" i="1"/>
  <c r="BT35" i="1"/>
  <c r="BS35" i="1"/>
  <c r="BR35" i="1"/>
  <c r="BQ35" i="1"/>
  <c r="BQ38" i="1" s="1"/>
  <c r="BP35" i="1"/>
  <c r="BO35" i="1"/>
  <c r="BN35" i="1"/>
  <c r="BM35" i="1"/>
  <c r="BL35" i="1"/>
  <c r="BK35" i="1"/>
  <c r="BJ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EF34" i="1"/>
  <c r="BK34" i="1"/>
  <c r="BJ34" i="1"/>
  <c r="EF33" i="1"/>
  <c r="BK33" i="1"/>
  <c r="BJ33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EF29" i="1"/>
  <c r="EF28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EF26" i="1"/>
  <c r="EF25" i="1"/>
  <c r="DW24" i="1"/>
  <c r="DW23" i="1" s="1"/>
  <c r="DV24" i="1"/>
  <c r="DV23" i="1" s="1"/>
  <c r="DU24" i="1"/>
  <c r="DU23" i="1" s="1"/>
  <c r="DT24" i="1"/>
  <c r="DT23" i="1" s="1"/>
  <c r="DS24" i="1"/>
  <c r="DS23" i="1" s="1"/>
  <c r="DR24" i="1"/>
  <c r="DR23" i="1" s="1"/>
  <c r="DQ24" i="1"/>
  <c r="DQ23" i="1" s="1"/>
  <c r="DP24" i="1"/>
  <c r="DO24" i="1"/>
  <c r="DO23" i="1" s="1"/>
  <c r="DN24" i="1"/>
  <c r="DN23" i="1" s="1"/>
  <c r="DM24" i="1"/>
  <c r="DM23" i="1" s="1"/>
  <c r="DL24" i="1"/>
  <c r="DL23" i="1" s="1"/>
  <c r="DK24" i="1"/>
  <c r="DK23" i="1" s="1"/>
  <c r="DJ24" i="1"/>
  <c r="DJ23" i="1" s="1"/>
  <c r="DI24" i="1"/>
  <c r="DI23" i="1" s="1"/>
  <c r="DH24" i="1"/>
  <c r="DH23" i="1" s="1"/>
  <c r="DG24" i="1"/>
  <c r="DG23" i="1" s="1"/>
  <c r="DF24" i="1"/>
  <c r="DF23" i="1" s="1"/>
  <c r="DE24" i="1"/>
  <c r="DE23" i="1" s="1"/>
  <c r="DD24" i="1"/>
  <c r="DD23" i="1" s="1"/>
  <c r="DC24" i="1"/>
  <c r="DC23" i="1" s="1"/>
  <c r="DB24" i="1"/>
  <c r="DB23" i="1" s="1"/>
  <c r="DA24" i="1"/>
  <c r="CZ24" i="1"/>
  <c r="CZ23" i="1" s="1"/>
  <c r="CY24" i="1"/>
  <c r="CY23" i="1" s="1"/>
  <c r="CX24" i="1"/>
  <c r="CX23" i="1" s="1"/>
  <c r="CW24" i="1"/>
  <c r="CW23" i="1" s="1"/>
  <c r="CV24" i="1"/>
  <c r="CV23" i="1" s="1"/>
  <c r="CU24" i="1"/>
  <c r="CU23" i="1" s="1"/>
  <c r="CT24" i="1"/>
  <c r="CT23" i="1" s="1"/>
  <c r="CS24" i="1"/>
  <c r="CS23" i="1" s="1"/>
  <c r="CR24" i="1"/>
  <c r="CR23" i="1" s="1"/>
  <c r="CQ24" i="1"/>
  <c r="CQ23" i="1" s="1"/>
  <c r="CP24" i="1"/>
  <c r="CP23" i="1" s="1"/>
  <c r="CO24" i="1"/>
  <c r="CO23" i="1" s="1"/>
  <c r="CN24" i="1"/>
  <c r="CN23" i="1" s="1"/>
  <c r="CM24" i="1"/>
  <c r="CM23" i="1" s="1"/>
  <c r="CL24" i="1"/>
  <c r="CL23" i="1" s="1"/>
  <c r="CK24" i="1"/>
  <c r="CK23" i="1" s="1"/>
  <c r="CJ24" i="1"/>
  <c r="CJ23" i="1" s="1"/>
  <c r="CI24" i="1"/>
  <c r="CI23" i="1" s="1"/>
  <c r="CH24" i="1"/>
  <c r="CH23" i="1" s="1"/>
  <c r="CG24" i="1"/>
  <c r="CG23" i="1" s="1"/>
  <c r="CF24" i="1"/>
  <c r="CE24" i="1"/>
  <c r="CE23" i="1" s="1"/>
  <c r="CD24" i="1"/>
  <c r="CD23" i="1" s="1"/>
  <c r="CC24" i="1"/>
  <c r="CC23" i="1" s="1"/>
  <c r="CB24" i="1"/>
  <c r="CB23" i="1" s="1"/>
  <c r="CA24" i="1"/>
  <c r="CA23" i="1" s="1"/>
  <c r="BZ24" i="1"/>
  <c r="BZ23" i="1" s="1"/>
  <c r="BY24" i="1"/>
  <c r="BY23" i="1" s="1"/>
  <c r="BX24" i="1"/>
  <c r="BX23" i="1" s="1"/>
  <c r="BW24" i="1"/>
  <c r="BW23" i="1" s="1"/>
  <c r="BV24" i="1"/>
  <c r="BV23" i="1" s="1"/>
  <c r="BU24" i="1"/>
  <c r="BU23" i="1" s="1"/>
  <c r="BT24" i="1"/>
  <c r="BT23" i="1" s="1"/>
  <c r="BS24" i="1"/>
  <c r="BS23" i="1" s="1"/>
  <c r="BR24" i="1"/>
  <c r="BR23" i="1" s="1"/>
  <c r="BQ24" i="1"/>
  <c r="BQ23" i="1" s="1"/>
  <c r="BP24" i="1"/>
  <c r="BP23" i="1" s="1"/>
  <c r="BO24" i="1"/>
  <c r="BO23" i="1" s="1"/>
  <c r="BN24" i="1"/>
  <c r="BN23" i="1" s="1"/>
  <c r="BM24" i="1"/>
  <c r="BM23" i="1" s="1"/>
  <c r="BL24" i="1"/>
  <c r="BL23" i="1" s="1"/>
  <c r="BK24" i="1"/>
  <c r="BK23" i="1" s="1"/>
  <c r="BJ24" i="1"/>
  <c r="BJ23" i="1" s="1"/>
  <c r="BI24" i="1"/>
  <c r="BI23" i="1" s="1"/>
  <c r="BH24" i="1"/>
  <c r="BH23" i="1" s="1"/>
  <c r="BG24" i="1"/>
  <c r="BG23" i="1" s="1"/>
  <c r="BF24" i="1"/>
  <c r="BF23" i="1" s="1"/>
  <c r="BE24" i="1"/>
  <c r="BE23" i="1" s="1"/>
  <c r="BD24" i="1"/>
  <c r="BC24" i="1"/>
  <c r="BC23" i="1" s="1"/>
  <c r="BB24" i="1"/>
  <c r="BB23" i="1" s="1"/>
  <c r="BA24" i="1"/>
  <c r="BA23" i="1" s="1"/>
  <c r="AZ24" i="1"/>
  <c r="AZ23" i="1" s="1"/>
  <c r="AY24" i="1"/>
  <c r="AY23" i="1" s="1"/>
  <c r="AX24" i="1"/>
  <c r="AX23" i="1" s="1"/>
  <c r="AW24" i="1"/>
  <c r="AV24" i="1"/>
  <c r="AV23" i="1" s="1"/>
  <c r="AU24" i="1"/>
  <c r="AU23" i="1" s="1"/>
  <c r="AT24" i="1"/>
  <c r="AT23" i="1" s="1"/>
  <c r="AS24" i="1"/>
  <c r="AS23" i="1" s="1"/>
  <c r="AR24" i="1"/>
  <c r="AR23" i="1" s="1"/>
  <c r="AQ24" i="1"/>
  <c r="AQ23" i="1" s="1"/>
  <c r="AP24" i="1"/>
  <c r="AP23" i="1" s="1"/>
  <c r="AO24" i="1"/>
  <c r="AO23" i="1" s="1"/>
  <c r="AN24" i="1"/>
  <c r="AN23" i="1" s="1"/>
  <c r="AM24" i="1"/>
  <c r="AL24" i="1"/>
  <c r="AL23" i="1" s="1"/>
  <c r="AK24" i="1"/>
  <c r="AK23" i="1" s="1"/>
  <c r="AJ24" i="1"/>
  <c r="AJ23" i="1" s="1"/>
  <c r="AI24" i="1"/>
  <c r="AI23" i="1" s="1"/>
  <c r="AH24" i="1"/>
  <c r="AH23" i="1" s="1"/>
  <c r="AG24" i="1"/>
  <c r="AG23" i="1" s="1"/>
  <c r="AF24" i="1"/>
  <c r="AE24" i="1"/>
  <c r="AE23" i="1" s="1"/>
  <c r="AD24" i="1"/>
  <c r="AD23" i="1" s="1"/>
  <c r="AC24" i="1"/>
  <c r="AC23" i="1" s="1"/>
  <c r="AB24" i="1"/>
  <c r="AB23" i="1" s="1"/>
  <c r="AA24" i="1"/>
  <c r="AA23" i="1" s="1"/>
  <c r="Z24" i="1"/>
  <c r="Z23" i="1" s="1"/>
  <c r="Y24" i="1"/>
  <c r="Y23" i="1" s="1"/>
  <c r="X24" i="1"/>
  <c r="W24" i="1"/>
  <c r="W23" i="1" s="1"/>
  <c r="V24" i="1"/>
  <c r="V23" i="1" s="1"/>
  <c r="U24" i="1"/>
  <c r="U23" i="1" s="1"/>
  <c r="T24" i="1"/>
  <c r="T23" i="1" s="1"/>
  <c r="S24" i="1"/>
  <c r="S23" i="1" s="1"/>
  <c r="R24" i="1"/>
  <c r="R23" i="1" s="1"/>
  <c r="Q24" i="1"/>
  <c r="Q23" i="1" s="1"/>
  <c r="P24" i="1"/>
  <c r="O24" i="1"/>
  <c r="O23" i="1" s="1"/>
  <c r="N24" i="1"/>
  <c r="N23" i="1" s="1"/>
  <c r="M24" i="1"/>
  <c r="M23" i="1" s="1"/>
  <c r="L24" i="1"/>
  <c r="L23" i="1" s="1"/>
  <c r="K24" i="1"/>
  <c r="K23" i="1" s="1"/>
  <c r="J24" i="1"/>
  <c r="J23" i="1" s="1"/>
  <c r="I24" i="1"/>
  <c r="I23" i="1" s="1"/>
  <c r="H24" i="1"/>
  <c r="H23" i="1" s="1"/>
  <c r="G24" i="1"/>
  <c r="G23" i="1" s="1"/>
  <c r="F24" i="1"/>
  <c r="F23" i="1" s="1"/>
  <c r="E24" i="1"/>
  <c r="E23" i="1" s="1"/>
  <c r="D24" i="1"/>
  <c r="D23" i="1" s="1"/>
  <c r="C24" i="1"/>
  <c r="C23" i="1" s="1"/>
  <c r="B24" i="1"/>
  <c r="B23" i="1" s="1"/>
  <c r="DP23" i="1"/>
  <c r="CF23" i="1"/>
  <c r="BD23" i="1"/>
  <c r="AF23" i="1"/>
  <c r="X23" i="1"/>
  <c r="P23" i="1"/>
  <c r="EF22" i="1"/>
  <c r="EF21" i="1"/>
  <c r="DW20" i="1"/>
  <c r="EF20" i="1" s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EF19" i="1"/>
  <c r="EF18" i="1"/>
  <c r="DW17" i="1"/>
  <c r="DW16" i="1" s="1"/>
  <c r="DV17" i="1"/>
  <c r="DU17" i="1"/>
  <c r="DU16" i="1" s="1"/>
  <c r="DT17" i="1"/>
  <c r="DT16" i="1" s="1"/>
  <c r="DS17" i="1"/>
  <c r="DS16" i="1" s="1"/>
  <c r="DR17" i="1"/>
  <c r="DR16" i="1" s="1"/>
  <c r="DQ17" i="1"/>
  <c r="DQ16" i="1" s="1"/>
  <c r="DP17" i="1"/>
  <c r="DP16" i="1" s="1"/>
  <c r="DO17" i="1"/>
  <c r="DO16" i="1" s="1"/>
  <c r="DN17" i="1"/>
  <c r="DN16" i="1" s="1"/>
  <c r="DM17" i="1"/>
  <c r="DM16" i="1" s="1"/>
  <c r="DL17" i="1"/>
  <c r="DL16" i="1" s="1"/>
  <c r="DK17" i="1"/>
  <c r="DK16" i="1" s="1"/>
  <c r="DJ17" i="1"/>
  <c r="DJ16" i="1" s="1"/>
  <c r="DI17" i="1"/>
  <c r="DI16" i="1" s="1"/>
  <c r="DH17" i="1"/>
  <c r="DH16" i="1" s="1"/>
  <c r="DG17" i="1"/>
  <c r="DG16" i="1" s="1"/>
  <c r="DF17" i="1"/>
  <c r="DF16" i="1" s="1"/>
  <c r="DE17" i="1"/>
  <c r="DE16" i="1" s="1"/>
  <c r="DD17" i="1"/>
  <c r="DD16" i="1" s="1"/>
  <c r="DC17" i="1"/>
  <c r="DC16" i="1" s="1"/>
  <c r="DB17" i="1"/>
  <c r="DB16" i="1" s="1"/>
  <c r="DA17" i="1"/>
  <c r="DA16" i="1" s="1"/>
  <c r="CZ17" i="1"/>
  <c r="CZ16" i="1" s="1"/>
  <c r="CY17" i="1"/>
  <c r="CY16" i="1" s="1"/>
  <c r="CX17" i="1"/>
  <c r="CX16" i="1" s="1"/>
  <c r="CW17" i="1"/>
  <c r="CW16" i="1" s="1"/>
  <c r="CV17" i="1"/>
  <c r="CV16" i="1" s="1"/>
  <c r="CU17" i="1"/>
  <c r="CU16" i="1" s="1"/>
  <c r="CT17" i="1"/>
  <c r="CT16" i="1" s="1"/>
  <c r="CS17" i="1"/>
  <c r="CS16" i="1" s="1"/>
  <c r="CR17" i="1"/>
  <c r="CR16" i="1" s="1"/>
  <c r="CQ17" i="1"/>
  <c r="CQ16" i="1" s="1"/>
  <c r="CP17" i="1"/>
  <c r="CP16" i="1" s="1"/>
  <c r="CO17" i="1"/>
  <c r="CO16" i="1" s="1"/>
  <c r="CN17" i="1"/>
  <c r="CN16" i="1" s="1"/>
  <c r="CM17" i="1"/>
  <c r="CM16" i="1" s="1"/>
  <c r="CL17" i="1"/>
  <c r="CL16" i="1" s="1"/>
  <c r="CK17" i="1"/>
  <c r="CK16" i="1" s="1"/>
  <c r="CJ17" i="1"/>
  <c r="CJ16" i="1" s="1"/>
  <c r="CI17" i="1"/>
  <c r="CI16" i="1" s="1"/>
  <c r="CH17" i="1"/>
  <c r="CH16" i="1" s="1"/>
  <c r="CG17" i="1"/>
  <c r="CG16" i="1" s="1"/>
  <c r="CF17" i="1"/>
  <c r="CF16" i="1" s="1"/>
  <c r="CE17" i="1"/>
  <c r="CE16" i="1" s="1"/>
  <c r="CD17" i="1"/>
  <c r="CD16" i="1" s="1"/>
  <c r="CC17" i="1"/>
  <c r="CC16" i="1" s="1"/>
  <c r="CB17" i="1"/>
  <c r="CB16" i="1" s="1"/>
  <c r="CA17" i="1"/>
  <c r="CA16" i="1" s="1"/>
  <c r="BZ17" i="1"/>
  <c r="BZ16" i="1" s="1"/>
  <c r="BY17" i="1"/>
  <c r="BY16" i="1" s="1"/>
  <c r="BX17" i="1"/>
  <c r="BX16" i="1" s="1"/>
  <c r="BW17" i="1"/>
  <c r="BW16" i="1" s="1"/>
  <c r="BV17" i="1"/>
  <c r="BV16" i="1" s="1"/>
  <c r="BU17" i="1"/>
  <c r="BU16" i="1" s="1"/>
  <c r="BT17" i="1"/>
  <c r="BT16" i="1" s="1"/>
  <c r="BS17" i="1"/>
  <c r="BS16" i="1" s="1"/>
  <c r="BR17" i="1"/>
  <c r="BR16" i="1" s="1"/>
  <c r="BQ17" i="1"/>
  <c r="BQ16" i="1" s="1"/>
  <c r="BP17" i="1"/>
  <c r="BP16" i="1" s="1"/>
  <c r="BO17" i="1"/>
  <c r="BO16" i="1" s="1"/>
  <c r="BN17" i="1"/>
  <c r="BN16" i="1" s="1"/>
  <c r="BM17" i="1"/>
  <c r="BM16" i="1" s="1"/>
  <c r="BL17" i="1"/>
  <c r="BL16" i="1" s="1"/>
  <c r="BK17" i="1"/>
  <c r="BK16" i="1" s="1"/>
  <c r="BJ17" i="1"/>
  <c r="BJ16" i="1" s="1"/>
  <c r="BI17" i="1"/>
  <c r="BI16" i="1" s="1"/>
  <c r="BH17" i="1"/>
  <c r="BH16" i="1" s="1"/>
  <c r="BG17" i="1"/>
  <c r="BG16" i="1" s="1"/>
  <c r="BF17" i="1"/>
  <c r="BF16" i="1" s="1"/>
  <c r="BE17" i="1"/>
  <c r="BE16" i="1" s="1"/>
  <c r="BD17" i="1"/>
  <c r="BD16" i="1" s="1"/>
  <c r="BC17" i="1"/>
  <c r="BC16" i="1" s="1"/>
  <c r="BB17" i="1"/>
  <c r="BB16" i="1" s="1"/>
  <c r="BA17" i="1"/>
  <c r="BA16" i="1" s="1"/>
  <c r="AZ17" i="1"/>
  <c r="AZ16" i="1" s="1"/>
  <c r="AY17" i="1"/>
  <c r="AY16" i="1" s="1"/>
  <c r="AX17" i="1"/>
  <c r="AX16" i="1" s="1"/>
  <c r="AW17" i="1"/>
  <c r="AW16" i="1" s="1"/>
  <c r="AV17" i="1"/>
  <c r="AV16" i="1" s="1"/>
  <c r="AU17" i="1"/>
  <c r="AU16" i="1" s="1"/>
  <c r="AT17" i="1"/>
  <c r="AT16" i="1" s="1"/>
  <c r="AS17" i="1"/>
  <c r="AS16" i="1" s="1"/>
  <c r="AR17" i="1"/>
  <c r="AR16" i="1" s="1"/>
  <c r="AQ17" i="1"/>
  <c r="AQ16" i="1" s="1"/>
  <c r="AP17" i="1"/>
  <c r="AP16" i="1" s="1"/>
  <c r="AO17" i="1"/>
  <c r="AO16" i="1" s="1"/>
  <c r="AN17" i="1"/>
  <c r="AN16" i="1" s="1"/>
  <c r="AM17" i="1"/>
  <c r="AM16" i="1" s="1"/>
  <c r="AL17" i="1"/>
  <c r="AL16" i="1" s="1"/>
  <c r="AK17" i="1"/>
  <c r="AK16" i="1" s="1"/>
  <c r="AJ17" i="1"/>
  <c r="AJ16" i="1" s="1"/>
  <c r="AI17" i="1"/>
  <c r="AI16" i="1" s="1"/>
  <c r="AH17" i="1"/>
  <c r="AH16" i="1" s="1"/>
  <c r="AG17" i="1"/>
  <c r="AG16" i="1" s="1"/>
  <c r="AF17" i="1"/>
  <c r="AF16" i="1" s="1"/>
  <c r="AE17" i="1"/>
  <c r="AE16" i="1" s="1"/>
  <c r="AD17" i="1"/>
  <c r="AD16" i="1" s="1"/>
  <c r="AC17" i="1"/>
  <c r="AC16" i="1" s="1"/>
  <c r="AB17" i="1"/>
  <c r="AB16" i="1" s="1"/>
  <c r="AA17" i="1"/>
  <c r="AA16" i="1" s="1"/>
  <c r="Z17" i="1"/>
  <c r="Z16" i="1" s="1"/>
  <c r="Y17" i="1"/>
  <c r="Y16" i="1" s="1"/>
  <c r="X17" i="1"/>
  <c r="X16" i="1" s="1"/>
  <c r="W17" i="1"/>
  <c r="W16" i="1" s="1"/>
  <c r="V17" i="1"/>
  <c r="V16" i="1" s="1"/>
  <c r="U17" i="1"/>
  <c r="U16" i="1" s="1"/>
  <c r="T17" i="1"/>
  <c r="S17" i="1"/>
  <c r="S16" i="1" s="1"/>
  <c r="R17" i="1"/>
  <c r="R16" i="1" s="1"/>
  <c r="Q17" i="1"/>
  <c r="Q16" i="1" s="1"/>
  <c r="P17" i="1"/>
  <c r="P16" i="1" s="1"/>
  <c r="O17" i="1"/>
  <c r="O16" i="1" s="1"/>
  <c r="N17" i="1"/>
  <c r="N16" i="1" s="1"/>
  <c r="M17" i="1"/>
  <c r="M16" i="1" s="1"/>
  <c r="L17" i="1"/>
  <c r="L16" i="1" s="1"/>
  <c r="K17" i="1"/>
  <c r="K16" i="1" s="1"/>
  <c r="J17" i="1"/>
  <c r="J16" i="1" s="1"/>
  <c r="I17" i="1"/>
  <c r="I16" i="1" s="1"/>
  <c r="H17" i="1"/>
  <c r="H16" i="1" s="1"/>
  <c r="G17" i="1"/>
  <c r="G16" i="1" s="1"/>
  <c r="F17" i="1"/>
  <c r="F16" i="1" s="1"/>
  <c r="E17" i="1"/>
  <c r="E16" i="1" s="1"/>
  <c r="D17" i="1"/>
  <c r="D16" i="1" s="1"/>
  <c r="C17" i="1"/>
  <c r="C16" i="1" s="1"/>
  <c r="B17" i="1"/>
  <c r="B16" i="1" s="1"/>
  <c r="EF15" i="1"/>
  <c r="EF14" i="1"/>
  <c r="EF13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EF11" i="1"/>
  <c r="EF10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EF8" i="1"/>
  <c r="DO34" i="2" l="1"/>
  <c r="I34" i="2"/>
  <c r="CV34" i="2"/>
  <c r="CM34" i="2"/>
  <c r="BU34" i="2"/>
  <c r="BL34" i="2"/>
  <c r="C34" i="2"/>
  <c r="BC34" i="2"/>
  <c r="AJ34" i="2"/>
  <c r="DX34" i="2"/>
  <c r="AA34" i="2"/>
  <c r="CD34" i="2"/>
  <c r="DW34" i="2"/>
  <c r="DN34" i="2"/>
  <c r="DD34" i="2"/>
  <c r="CU34" i="2"/>
  <c r="CL34" i="2"/>
  <c r="CC34" i="2"/>
  <c r="BT34" i="2"/>
  <c r="BK34" i="2"/>
  <c r="BB34" i="2"/>
  <c r="AR34" i="2"/>
  <c r="AI34" i="2"/>
  <c r="Z34" i="2"/>
  <c r="Q34" i="2"/>
  <c r="H34" i="2"/>
  <c r="DF34" i="2"/>
  <c r="AT34" i="2"/>
  <c r="DV34" i="2"/>
  <c r="DL34" i="2"/>
  <c r="DC34" i="2"/>
  <c r="CT34" i="2"/>
  <c r="CK34" i="2"/>
  <c r="CB34" i="2"/>
  <c r="BS34" i="2"/>
  <c r="BJ34" i="2"/>
  <c r="AZ34" i="2"/>
  <c r="AQ34" i="2"/>
  <c r="AH34" i="2"/>
  <c r="Y34" i="2"/>
  <c r="P34" i="2"/>
  <c r="G34" i="2"/>
  <c r="DT34" i="2"/>
  <c r="DK34" i="2"/>
  <c r="DB34" i="2"/>
  <c r="CS34" i="2"/>
  <c r="CJ34" i="2"/>
  <c r="CA34" i="2"/>
  <c r="BR34" i="2"/>
  <c r="BH34" i="2"/>
  <c r="AY34" i="2"/>
  <c r="AP34" i="2"/>
  <c r="AG34" i="2"/>
  <c r="X34" i="2"/>
  <c r="O34" i="2"/>
  <c r="F34" i="2"/>
  <c r="R34" i="2"/>
  <c r="DS34" i="2"/>
  <c r="DJ34" i="2"/>
  <c r="DA34" i="2"/>
  <c r="CR34" i="2"/>
  <c r="CI34" i="2"/>
  <c r="BZ34" i="2"/>
  <c r="BP34" i="2"/>
  <c r="BG34" i="2"/>
  <c r="AX34" i="2"/>
  <c r="AO34" i="2"/>
  <c r="AF34" i="2"/>
  <c r="W34" i="2"/>
  <c r="N34" i="2"/>
  <c r="D34" i="2"/>
  <c r="CH34" i="2"/>
  <c r="V34" i="2"/>
  <c r="CP34" i="2"/>
  <c r="AD34" i="2"/>
  <c r="CX34" i="2"/>
  <c r="AL34" i="2"/>
  <c r="F21" i="2"/>
  <c r="N21" i="2"/>
  <c r="V21" i="2"/>
  <c r="AD21" i="2"/>
  <c r="AL21" i="2"/>
  <c r="AT21" i="2"/>
  <c r="BB21" i="2"/>
  <c r="BJ21" i="2"/>
  <c r="BR21" i="2"/>
  <c r="BZ21" i="2"/>
  <c r="CH21" i="2"/>
  <c r="CP21" i="2"/>
  <c r="CX21" i="2"/>
  <c r="DF21" i="2"/>
  <c r="DN21" i="2"/>
  <c r="DV21" i="2"/>
  <c r="G21" i="2"/>
  <c r="O21" i="2"/>
  <c r="W21" i="2"/>
  <c r="AE21" i="2"/>
  <c r="AM21" i="2"/>
  <c r="AU21" i="2"/>
  <c r="BC21" i="2"/>
  <c r="BK21" i="2"/>
  <c r="BS21" i="2"/>
  <c r="CA21" i="2"/>
  <c r="CI21" i="2"/>
  <c r="CQ21" i="2"/>
  <c r="CY21" i="2"/>
  <c r="DG21" i="2"/>
  <c r="DO21" i="2"/>
  <c r="DW21" i="2"/>
  <c r="H21" i="2"/>
  <c r="P21" i="2"/>
  <c r="X21" i="2"/>
  <c r="AF21" i="2"/>
  <c r="AN21" i="2"/>
  <c r="AV21" i="2"/>
  <c r="BD21" i="2"/>
  <c r="BL21" i="2"/>
  <c r="BT21" i="2"/>
  <c r="CB21" i="2"/>
  <c r="CJ21" i="2"/>
  <c r="CR21" i="2"/>
  <c r="CZ21" i="2"/>
  <c r="DH21" i="2"/>
  <c r="DP21" i="2"/>
  <c r="DX21" i="2"/>
  <c r="I21" i="2"/>
  <c r="Q21" i="2"/>
  <c r="Y21" i="2"/>
  <c r="AG21" i="2"/>
  <c r="AO21" i="2"/>
  <c r="AW21" i="2"/>
  <c r="BE21" i="2"/>
  <c r="BM21" i="2"/>
  <c r="BU21" i="2"/>
  <c r="CC21" i="2"/>
  <c r="CK21" i="2"/>
  <c r="CS21" i="2"/>
  <c r="DA21" i="2"/>
  <c r="DI21" i="2"/>
  <c r="DQ21" i="2"/>
  <c r="J21" i="2"/>
  <c r="R21" i="2"/>
  <c r="Z21" i="2"/>
  <c r="AH21" i="2"/>
  <c r="AP21" i="2"/>
  <c r="AX21" i="2"/>
  <c r="BF21" i="2"/>
  <c r="BN21" i="2"/>
  <c r="BV21" i="2"/>
  <c r="CD21" i="2"/>
  <c r="CL21" i="2"/>
  <c r="CT21" i="2"/>
  <c r="DB21" i="2"/>
  <c r="DJ21" i="2"/>
  <c r="DR21" i="2"/>
  <c r="D21" i="2"/>
  <c r="L21" i="2"/>
  <c r="T21" i="2"/>
  <c r="AB21" i="2"/>
  <c r="AJ21" i="2"/>
  <c r="AR21" i="2"/>
  <c r="AZ21" i="2"/>
  <c r="BH21" i="2"/>
  <c r="BP21" i="2"/>
  <c r="BX21" i="2"/>
  <c r="CF21" i="2"/>
  <c r="CN21" i="2"/>
  <c r="CV21" i="2"/>
  <c r="DD21" i="2"/>
  <c r="DL21" i="2"/>
  <c r="DT21" i="2"/>
  <c r="E2" i="2"/>
  <c r="FX5" i="2"/>
  <c r="I32" i="2"/>
  <c r="Q32" i="2"/>
  <c r="Y32" i="2"/>
  <c r="AG32" i="2"/>
  <c r="AO32" i="2"/>
  <c r="AW32" i="2"/>
  <c r="BE32" i="2"/>
  <c r="BM32" i="2"/>
  <c r="BU32" i="2"/>
  <c r="CC32" i="2"/>
  <c r="CK32" i="2"/>
  <c r="CS32" i="2"/>
  <c r="DA32" i="2"/>
  <c r="DI32" i="2"/>
  <c r="DQ32" i="2"/>
  <c r="J32" i="2"/>
  <c r="R32" i="2"/>
  <c r="Z32" i="2"/>
  <c r="AH32" i="2"/>
  <c r="AP32" i="2"/>
  <c r="AX32" i="2"/>
  <c r="BF32" i="2"/>
  <c r="BN32" i="2"/>
  <c r="BV32" i="2"/>
  <c r="CD32" i="2"/>
  <c r="CL32" i="2"/>
  <c r="CT32" i="2"/>
  <c r="DB32" i="2"/>
  <c r="DJ32" i="2"/>
  <c r="DR32" i="2"/>
  <c r="C32" i="2"/>
  <c r="E32" i="2"/>
  <c r="M32" i="2"/>
  <c r="U32" i="2"/>
  <c r="AC32" i="2"/>
  <c r="AK32" i="2"/>
  <c r="AS32" i="2"/>
  <c r="BA32" i="2"/>
  <c r="BI32" i="2"/>
  <c r="BQ32" i="2"/>
  <c r="BY32" i="2"/>
  <c r="CG32" i="2"/>
  <c r="CO32" i="2"/>
  <c r="CW32" i="2"/>
  <c r="DE32" i="2"/>
  <c r="DM32" i="2"/>
  <c r="DU32" i="2"/>
  <c r="H32" i="2"/>
  <c r="P32" i="2"/>
  <c r="X32" i="2"/>
  <c r="AF32" i="2"/>
  <c r="AN32" i="2"/>
  <c r="AV32" i="2"/>
  <c r="BD32" i="2"/>
  <c r="BL32" i="2"/>
  <c r="BT32" i="2"/>
  <c r="CB32" i="2"/>
  <c r="CJ32" i="2"/>
  <c r="CR32" i="2"/>
  <c r="CZ32" i="2"/>
  <c r="DH32" i="2"/>
  <c r="DP32" i="2"/>
  <c r="DX32" i="2"/>
  <c r="G32" i="2"/>
  <c r="O32" i="2"/>
  <c r="W32" i="2"/>
  <c r="AE32" i="2"/>
  <c r="AM32" i="2"/>
  <c r="AU32" i="2"/>
  <c r="BC32" i="2"/>
  <c r="BK32" i="2"/>
  <c r="BS32" i="2"/>
  <c r="CA32" i="2"/>
  <c r="CI32" i="2"/>
  <c r="CQ32" i="2"/>
  <c r="CY32" i="2"/>
  <c r="DG32" i="2"/>
  <c r="DO32" i="2"/>
  <c r="DW32" i="2"/>
  <c r="DM38" i="1"/>
  <c r="DU38" i="1"/>
  <c r="T16" i="1"/>
  <c r="CL38" i="1"/>
  <c r="AM23" i="1"/>
  <c r="CM38" i="1"/>
  <c r="CU38" i="1"/>
  <c r="DC38" i="1"/>
  <c r="DK38" i="1"/>
  <c r="DS38" i="1"/>
  <c r="E38" i="1"/>
  <c r="M38" i="1"/>
  <c r="U38" i="1"/>
  <c r="AC38" i="1"/>
  <c r="AK38" i="1"/>
  <c r="AS38" i="1"/>
  <c r="BA38" i="1"/>
  <c r="EF32" i="1"/>
  <c r="DA23" i="1"/>
  <c r="BR38" i="1"/>
  <c r="BZ38" i="1"/>
  <c r="CH38" i="1"/>
  <c r="CP38" i="1"/>
  <c r="CX38" i="1"/>
  <c r="DF38" i="1"/>
  <c r="DN38" i="1"/>
  <c r="DV38" i="1"/>
  <c r="BP38" i="1"/>
  <c r="BX38" i="1"/>
  <c r="CF38" i="1"/>
  <c r="CN38" i="1"/>
  <c r="CV38" i="1"/>
  <c r="DD38" i="1"/>
  <c r="DL38" i="1"/>
  <c r="DT38" i="1"/>
  <c r="BL38" i="1"/>
  <c r="BT38" i="1"/>
  <c r="CB38" i="1"/>
  <c r="CJ38" i="1"/>
  <c r="CR38" i="1"/>
  <c r="CZ38" i="1"/>
  <c r="DH38" i="1"/>
  <c r="DP38" i="1"/>
  <c r="BJ32" i="1"/>
  <c r="BJ38" i="1" s="1"/>
  <c r="G38" i="1"/>
  <c r="O38" i="1"/>
  <c r="W38" i="1"/>
  <c r="AE38" i="1"/>
  <c r="AM38" i="1"/>
  <c r="AU38" i="1"/>
  <c r="BC38" i="1"/>
  <c r="BM38" i="1"/>
  <c r="BU38" i="1"/>
  <c r="CC38" i="1"/>
  <c r="CK38" i="1"/>
  <c r="CS38" i="1"/>
  <c r="DA38" i="1"/>
  <c r="DI38" i="1"/>
  <c r="DQ38" i="1"/>
  <c r="EF9" i="1"/>
  <c r="H38" i="1"/>
  <c r="P38" i="1"/>
  <c r="X38" i="1"/>
  <c r="AF38" i="1"/>
  <c r="AN38" i="1"/>
  <c r="AV38" i="1"/>
  <c r="BD38" i="1"/>
  <c r="EF23" i="1"/>
  <c r="EF12" i="1"/>
  <c r="EF24" i="1"/>
  <c r="EF27" i="1"/>
  <c r="D38" i="1"/>
  <c r="L38" i="1"/>
  <c r="T38" i="1"/>
  <c r="AB38" i="1"/>
  <c r="AJ38" i="1"/>
  <c r="AR38" i="1"/>
  <c r="AZ38" i="1"/>
  <c r="BH38" i="1"/>
  <c r="BN38" i="1"/>
  <c r="BV38" i="1"/>
  <c r="CD38" i="1"/>
  <c r="CT38" i="1"/>
  <c r="DB38" i="1"/>
  <c r="DJ38" i="1"/>
  <c r="DR38" i="1"/>
  <c r="AW23" i="1"/>
  <c r="I38" i="1"/>
  <c r="Q38" i="1"/>
  <c r="Y38" i="1"/>
  <c r="AG38" i="1"/>
  <c r="AO38" i="1"/>
  <c r="AW38" i="1"/>
  <c r="BE38" i="1"/>
  <c r="BO38" i="1"/>
  <c r="BW38" i="1"/>
  <c r="CE38" i="1"/>
  <c r="F38" i="1"/>
  <c r="N38" i="1"/>
  <c r="V38" i="1"/>
  <c r="AD38" i="1"/>
  <c r="AL38" i="1"/>
  <c r="AT38" i="1"/>
  <c r="BB38" i="1"/>
  <c r="BS38" i="1"/>
  <c r="CA38" i="1"/>
  <c r="CI38" i="1"/>
  <c r="CQ38" i="1"/>
  <c r="CY38" i="1"/>
  <c r="DG38" i="1"/>
  <c r="DO38" i="1"/>
  <c r="EF35" i="1"/>
  <c r="B38" i="1"/>
  <c r="J38" i="1"/>
  <c r="R38" i="1"/>
  <c r="Z38" i="1"/>
  <c r="AH38" i="1"/>
  <c r="AP38" i="1"/>
  <c r="AX38" i="1"/>
  <c r="BF38" i="1"/>
  <c r="EF45" i="1"/>
  <c r="C38" i="1"/>
  <c r="K38" i="1"/>
  <c r="S38" i="1"/>
  <c r="AA38" i="1"/>
  <c r="AI38" i="1"/>
  <c r="AQ38" i="1"/>
  <c r="AY38" i="1"/>
  <c r="BG38" i="1"/>
  <c r="BK32" i="1"/>
  <c r="BK38" i="1" s="1"/>
  <c r="EF47" i="1"/>
  <c r="EF17" i="1"/>
  <c r="DW38" i="1"/>
  <c r="EF38" i="1" s="1"/>
  <c r="DV16" i="1"/>
  <c r="EF16" i="1" s="1"/>
  <c r="EF41" i="1"/>
  <c r="CS35" i="2" l="1"/>
  <c r="BI35" i="2"/>
  <c r="K35" i="2"/>
  <c r="BU35" i="2"/>
  <c r="DQ35" i="2"/>
  <c r="CN35" i="2"/>
  <c r="AY35" i="2"/>
  <c r="AH35" i="2"/>
  <c r="DM35" i="2"/>
  <c r="DD35" i="2"/>
  <c r="CU35" i="2"/>
  <c r="CB35" i="2"/>
  <c r="DL35" i="2"/>
  <c r="AM35" i="2"/>
  <c r="BK35" i="2"/>
  <c r="CL35" i="2"/>
  <c r="Z35" i="2"/>
  <c r="DF35" i="2"/>
  <c r="AT35" i="2"/>
  <c r="DE35" i="2"/>
  <c r="AK35" i="2"/>
  <c r="G29" i="2"/>
  <c r="O29" i="2"/>
  <c r="W29" i="2"/>
  <c r="AE29" i="2"/>
  <c r="AM29" i="2"/>
  <c r="AU29" i="2"/>
  <c r="BC29" i="2"/>
  <c r="BK29" i="2"/>
  <c r="BS29" i="2"/>
  <c r="CA29" i="2"/>
  <c r="CI29" i="2"/>
  <c r="CQ29" i="2"/>
  <c r="CY29" i="2"/>
  <c r="DG29" i="2"/>
  <c r="DO29" i="2"/>
  <c r="DW29" i="2"/>
  <c r="H29" i="2"/>
  <c r="P29" i="2"/>
  <c r="X29" i="2"/>
  <c r="AF29" i="2"/>
  <c r="AN29" i="2"/>
  <c r="AV29" i="2"/>
  <c r="BD29" i="2"/>
  <c r="BL29" i="2"/>
  <c r="BT29" i="2"/>
  <c r="D29" i="2"/>
  <c r="L29" i="2"/>
  <c r="T29" i="2"/>
  <c r="AB29" i="2"/>
  <c r="AJ29" i="2"/>
  <c r="AR29" i="2"/>
  <c r="AZ29" i="2"/>
  <c r="BH29" i="2"/>
  <c r="BP29" i="2"/>
  <c r="BX29" i="2"/>
  <c r="CF29" i="2"/>
  <c r="CN29" i="2"/>
  <c r="CV29" i="2"/>
  <c r="DD29" i="2"/>
  <c r="DL29" i="2"/>
  <c r="DT29" i="2"/>
  <c r="M29" i="2"/>
  <c r="Z29" i="2"/>
  <c r="AL29" i="2"/>
  <c r="AY29" i="2"/>
  <c r="BM29" i="2"/>
  <c r="BY29" i="2"/>
  <c r="CJ29" i="2"/>
  <c r="CT29" i="2"/>
  <c r="DE29" i="2"/>
  <c r="DP29" i="2"/>
  <c r="N29" i="2"/>
  <c r="AA29" i="2"/>
  <c r="AO29" i="2"/>
  <c r="BA29" i="2"/>
  <c r="BN29" i="2"/>
  <c r="BZ29" i="2"/>
  <c r="CK29" i="2"/>
  <c r="CU29" i="2"/>
  <c r="DF29" i="2"/>
  <c r="DQ29" i="2"/>
  <c r="Q29" i="2"/>
  <c r="AC29" i="2"/>
  <c r="AP29" i="2"/>
  <c r="BB29" i="2"/>
  <c r="BO29" i="2"/>
  <c r="CB29" i="2"/>
  <c r="CL29" i="2"/>
  <c r="CW29" i="2"/>
  <c r="DH29" i="2"/>
  <c r="DR29" i="2"/>
  <c r="E29" i="2"/>
  <c r="R29" i="2"/>
  <c r="AD29" i="2"/>
  <c r="AQ29" i="2"/>
  <c r="BE29" i="2"/>
  <c r="BQ29" i="2"/>
  <c r="CC29" i="2"/>
  <c r="CM29" i="2"/>
  <c r="CX29" i="2"/>
  <c r="DI29" i="2"/>
  <c r="DS29" i="2"/>
  <c r="K29" i="2"/>
  <c r="AX29" i="2"/>
  <c r="BW29" i="2"/>
  <c r="DC29" i="2"/>
  <c r="DN29" i="2"/>
  <c r="F29" i="2"/>
  <c r="S29" i="2"/>
  <c r="AG29" i="2"/>
  <c r="AS29" i="2"/>
  <c r="BF29" i="2"/>
  <c r="BR29" i="2"/>
  <c r="CD29" i="2"/>
  <c r="CO29" i="2"/>
  <c r="CZ29" i="2"/>
  <c r="DJ29" i="2"/>
  <c r="DU29" i="2"/>
  <c r="Y29" i="2"/>
  <c r="CH29" i="2"/>
  <c r="I29" i="2"/>
  <c r="U29" i="2"/>
  <c r="AH29" i="2"/>
  <c r="AT29" i="2"/>
  <c r="BG29" i="2"/>
  <c r="BU29" i="2"/>
  <c r="CE29" i="2"/>
  <c r="CP29" i="2"/>
  <c r="DA29" i="2"/>
  <c r="DK29" i="2"/>
  <c r="DV29" i="2"/>
  <c r="AK29" i="2"/>
  <c r="CS29" i="2"/>
  <c r="J29" i="2"/>
  <c r="V29" i="2"/>
  <c r="AI29" i="2"/>
  <c r="AW29" i="2"/>
  <c r="BI29" i="2"/>
  <c r="BV29" i="2"/>
  <c r="CG29" i="2"/>
  <c r="CR29" i="2"/>
  <c r="DB29" i="2"/>
  <c r="DM29" i="2"/>
  <c r="DX29" i="2"/>
  <c r="BJ29" i="2"/>
  <c r="C29" i="2"/>
  <c r="DT35" i="2"/>
  <c r="AU35" i="2"/>
  <c r="CE35" i="2"/>
  <c r="DP35" i="2"/>
  <c r="Q35" i="2"/>
  <c r="BC35" i="2"/>
  <c r="CM35" i="2"/>
  <c r="DK35" i="2"/>
  <c r="L35" i="2"/>
  <c r="AJ35" i="2"/>
  <c r="BV35" i="2"/>
  <c r="J35" i="2"/>
  <c r="CP35" i="2"/>
  <c r="AD35" i="2"/>
  <c r="CO35" i="2"/>
  <c r="AC35" i="2"/>
  <c r="BP35" i="2"/>
  <c r="S35" i="2"/>
  <c r="C35" i="2"/>
  <c r="BW35" i="2"/>
  <c r="BA35" i="2"/>
  <c r="BT35" i="2"/>
  <c r="AQ35" i="2"/>
  <c r="O35" i="2"/>
  <c r="AS35" i="2"/>
  <c r="BG35" i="2"/>
  <c r="CR35" i="2"/>
  <c r="AI35" i="2"/>
  <c r="AE35" i="2"/>
  <c r="BO35" i="2"/>
  <c r="CZ35" i="2"/>
  <c r="DX35" i="2"/>
  <c r="Y35" i="2"/>
  <c r="AW35" i="2"/>
  <c r="CD35" i="2"/>
  <c r="R35" i="2"/>
  <c r="CX35" i="2"/>
  <c r="AL35" i="2"/>
  <c r="CW35" i="2"/>
  <c r="BH35" i="2"/>
  <c r="AG35" i="2"/>
  <c r="BS35" i="2"/>
  <c r="DC35" i="2"/>
  <c r="CI35" i="2"/>
  <c r="AO35" i="2"/>
  <c r="CA35" i="2"/>
  <c r="CY35" i="2"/>
  <c r="DW35" i="2"/>
  <c r="X35" i="2"/>
  <c r="BN35" i="2"/>
  <c r="I35" i="2"/>
  <c r="CH35" i="2"/>
  <c r="V35" i="2"/>
  <c r="CG35" i="2"/>
  <c r="U35" i="2"/>
  <c r="DA35" i="2"/>
  <c r="DS35" i="2"/>
  <c r="T35" i="2"/>
  <c r="BE35" i="2"/>
  <c r="CQ35" i="2"/>
  <c r="AV35" i="2"/>
  <c r="AB35" i="2"/>
  <c r="BM35" i="2"/>
  <c r="CK35" i="2"/>
  <c r="DI35" i="2"/>
  <c r="DR35" i="2"/>
  <c r="BF35" i="2"/>
  <c r="H35" i="2"/>
  <c r="BZ35" i="2"/>
  <c r="N35" i="2"/>
  <c r="BY35" i="2"/>
  <c r="M35" i="2"/>
  <c r="DG35" i="2"/>
  <c r="DH35" i="2"/>
  <c r="AR35" i="2"/>
  <c r="CC35" i="2"/>
  <c r="DO35" i="2"/>
  <c r="P35" i="2"/>
  <c r="AZ35" i="2"/>
  <c r="BX35" i="2"/>
  <c r="CV35" i="2"/>
  <c r="DJ35" i="2"/>
  <c r="AX35" i="2"/>
  <c r="G35" i="2"/>
  <c r="BR35" i="2"/>
  <c r="F35" i="2"/>
  <c r="BQ35" i="2"/>
  <c r="E35" i="2"/>
  <c r="W35" i="2"/>
  <c r="AF35" i="2"/>
  <c r="AN35" i="2"/>
  <c r="BL35" i="2"/>
  <c r="CJ35" i="2"/>
  <c r="DB35" i="2"/>
  <c r="AP35" i="2"/>
  <c r="DV35" i="2"/>
  <c r="BJ35" i="2"/>
  <c r="DU35" i="2"/>
  <c r="D35" i="2"/>
  <c r="CF35" i="2"/>
  <c r="BD35" i="2"/>
  <c r="AA35" i="2"/>
  <c r="CT35" i="2"/>
  <c r="DN35" i="2"/>
  <c r="BB35" i="2"/>
  <c r="BS28" i="2"/>
  <c r="BS11" i="2"/>
  <c r="BG28" i="2"/>
  <c r="BG11" i="2"/>
  <c r="BI28" i="2"/>
  <c r="BI11" i="2"/>
  <c r="DK28" i="2"/>
  <c r="DK11" i="2"/>
  <c r="DO28" i="2"/>
  <c r="DO11" i="2"/>
  <c r="BA28" i="2"/>
  <c r="BA11" i="2"/>
  <c r="DN28" i="2"/>
  <c r="DN11" i="2"/>
  <c r="DI28" i="2"/>
  <c r="DI11" i="2"/>
  <c r="DB28" i="2"/>
  <c r="DB11" i="2"/>
  <c r="AR28" i="2"/>
  <c r="AR11" i="2"/>
  <c r="DG28" i="2"/>
  <c r="DG11" i="2"/>
  <c r="AS28" i="2"/>
  <c r="AS11" i="2"/>
  <c r="AV28" i="2"/>
  <c r="AV11" i="2"/>
  <c r="AT28" i="2"/>
  <c r="AT11" i="2"/>
  <c r="AO28" i="2"/>
  <c r="AO11" i="2"/>
  <c r="CT28" i="2"/>
  <c r="CT11" i="2"/>
  <c r="AB28" i="2"/>
  <c r="AB11" i="2"/>
  <c r="CY28" i="2"/>
  <c r="CY11" i="2"/>
  <c r="CW28" i="2"/>
  <c r="CW11" i="2"/>
  <c r="CZ28" i="2"/>
  <c r="CZ11" i="2"/>
  <c r="CX28" i="2"/>
  <c r="CX11" i="2"/>
  <c r="CS28" i="2"/>
  <c r="CS11" i="2"/>
  <c r="CM28" i="2"/>
  <c r="CM11" i="2"/>
  <c r="CL28" i="2"/>
  <c r="CL11" i="2"/>
  <c r="L28" i="2"/>
  <c r="L11" i="2"/>
  <c r="CQ28" i="2"/>
  <c r="CQ11" i="2"/>
  <c r="AE28" i="2"/>
  <c r="AE11" i="2"/>
  <c r="CO28" i="2"/>
  <c r="CO11" i="2"/>
  <c r="AC28" i="2"/>
  <c r="AC11" i="2"/>
  <c r="CR28" i="2"/>
  <c r="CR11" i="2"/>
  <c r="AF28" i="2"/>
  <c r="AF11" i="2"/>
  <c r="CP28" i="2"/>
  <c r="CP11" i="2"/>
  <c r="AD28" i="2"/>
  <c r="AD11" i="2"/>
  <c r="CK28" i="2"/>
  <c r="CK11" i="2"/>
  <c r="Y28" i="2"/>
  <c r="Y11" i="2"/>
  <c r="CE28" i="2"/>
  <c r="CE11" i="2"/>
  <c r="S28" i="2"/>
  <c r="S11" i="2"/>
  <c r="CD28" i="2"/>
  <c r="CD11" i="2"/>
  <c r="R28" i="2"/>
  <c r="R11" i="2"/>
  <c r="DT28" i="2"/>
  <c r="DT11" i="2"/>
  <c r="D28" i="2"/>
  <c r="D11" i="2"/>
  <c r="BT28" i="2"/>
  <c r="BT11" i="2"/>
  <c r="DS28" i="2"/>
  <c r="DS11" i="2"/>
  <c r="BX28" i="2"/>
  <c r="BX11" i="2"/>
  <c r="BK28" i="2"/>
  <c r="BK11" i="2"/>
  <c r="AY28" i="2"/>
  <c r="AY11" i="2"/>
  <c r="BC28" i="2"/>
  <c r="BC11" i="2"/>
  <c r="BD28" i="2"/>
  <c r="BD11" i="2"/>
  <c r="BB28" i="2"/>
  <c r="BB11" i="2"/>
  <c r="DC28" i="2"/>
  <c r="DC11" i="2"/>
  <c r="AP28" i="2"/>
  <c r="AP11" i="2"/>
  <c r="AU28" i="2"/>
  <c r="AU11" i="2"/>
  <c r="DH28" i="2"/>
  <c r="DH11" i="2"/>
  <c r="DF28" i="2"/>
  <c r="DF11" i="2"/>
  <c r="DA28" i="2"/>
  <c r="DA11" i="2"/>
  <c r="AI28" i="2"/>
  <c r="AI11" i="2"/>
  <c r="AH28" i="2"/>
  <c r="AH11" i="2"/>
  <c r="T28" i="2"/>
  <c r="T11" i="2"/>
  <c r="AM28" i="2"/>
  <c r="AM11" i="2"/>
  <c r="AK28" i="2"/>
  <c r="AK11" i="2"/>
  <c r="AN28" i="2"/>
  <c r="AN11" i="2"/>
  <c r="AL28" i="2"/>
  <c r="AL11" i="2"/>
  <c r="AG28" i="2"/>
  <c r="AG11" i="2"/>
  <c r="AA28" i="2"/>
  <c r="AA11" i="2"/>
  <c r="Z28" i="2"/>
  <c r="Z11" i="2"/>
  <c r="BH28" i="2"/>
  <c r="BH11" i="2"/>
  <c r="CI28" i="2"/>
  <c r="CI11" i="2"/>
  <c r="W28" i="2"/>
  <c r="W11" i="2"/>
  <c r="CG28" i="2"/>
  <c r="CG11" i="2"/>
  <c r="U28" i="2"/>
  <c r="U11" i="2"/>
  <c r="CJ28" i="2"/>
  <c r="CJ11" i="2"/>
  <c r="X28" i="2"/>
  <c r="X11" i="2"/>
  <c r="CH28" i="2"/>
  <c r="CH11" i="2"/>
  <c r="V28" i="2"/>
  <c r="V11" i="2"/>
  <c r="CC28" i="2"/>
  <c r="CC11" i="2"/>
  <c r="Q28" i="2"/>
  <c r="Q11" i="2"/>
  <c r="BW28" i="2"/>
  <c r="BW11" i="2"/>
  <c r="K28" i="2"/>
  <c r="K11" i="2"/>
  <c r="BV28" i="2"/>
  <c r="BV11" i="2"/>
  <c r="J28" i="2"/>
  <c r="J11" i="2"/>
  <c r="DL28" i="2"/>
  <c r="DL11" i="2"/>
  <c r="DD28" i="2"/>
  <c r="DD11" i="2"/>
  <c r="BQ28" i="2"/>
  <c r="BQ11" i="2"/>
  <c r="BR28" i="2"/>
  <c r="BR11" i="2"/>
  <c r="DR28" i="2"/>
  <c r="DR11" i="2"/>
  <c r="DU28" i="2"/>
  <c r="DU11" i="2"/>
  <c r="CA28" i="2"/>
  <c r="CA11" i="2"/>
  <c r="O28" i="2"/>
  <c r="O11" i="2"/>
  <c r="BY28" i="2"/>
  <c r="BY11" i="2"/>
  <c r="M28" i="2"/>
  <c r="M11" i="2"/>
  <c r="CB28" i="2"/>
  <c r="CB11" i="2"/>
  <c r="P28" i="2"/>
  <c r="P11" i="2"/>
  <c r="BZ28" i="2"/>
  <c r="BZ11" i="2"/>
  <c r="N28" i="2"/>
  <c r="N11" i="2"/>
  <c r="BU28" i="2"/>
  <c r="BU11" i="2"/>
  <c r="I28" i="2"/>
  <c r="I11" i="2"/>
  <c r="BO28" i="2"/>
  <c r="BO11" i="2"/>
  <c r="BN28" i="2"/>
  <c r="BN11" i="2"/>
  <c r="CV28" i="2"/>
  <c r="CV11" i="2"/>
  <c r="CN28" i="2"/>
  <c r="CN11" i="2"/>
  <c r="G28" i="2"/>
  <c r="G11" i="2"/>
  <c r="BM28" i="2"/>
  <c r="BM11" i="2"/>
  <c r="CF28" i="2"/>
  <c r="CF11" i="2"/>
  <c r="DX28" i="2"/>
  <c r="DX11" i="2"/>
  <c r="DV28" i="2"/>
  <c r="DV11" i="2"/>
  <c r="BJ28" i="2"/>
  <c r="BJ11" i="2"/>
  <c r="BE28" i="2"/>
  <c r="BE11" i="2"/>
  <c r="DJ28" i="2"/>
  <c r="DJ11" i="2"/>
  <c r="AX28" i="2"/>
  <c r="AX11" i="2"/>
  <c r="BP28" i="2"/>
  <c r="BP11" i="2"/>
  <c r="AZ28" i="2"/>
  <c r="AZ11" i="2"/>
  <c r="H28" i="2"/>
  <c r="H11" i="2"/>
  <c r="BF28" i="2"/>
  <c r="BF11" i="2"/>
  <c r="BL28" i="2"/>
  <c r="BL11" i="2"/>
  <c r="DM28" i="2"/>
  <c r="DM11" i="2"/>
  <c r="AQ28" i="2"/>
  <c r="AQ11" i="2"/>
  <c r="AJ28" i="2"/>
  <c r="AJ11" i="2"/>
  <c r="E28" i="2"/>
  <c r="E11" i="2"/>
  <c r="F28" i="2"/>
  <c r="F11" i="2"/>
  <c r="DW28" i="2"/>
  <c r="DW11" i="2"/>
  <c r="DQ28" i="2"/>
  <c r="DQ11" i="2"/>
  <c r="DP28" i="2"/>
  <c r="DP11" i="2"/>
  <c r="AW28" i="2"/>
  <c r="AW11" i="2"/>
  <c r="DE28" i="2"/>
  <c r="DE11" i="2"/>
  <c r="CU28" i="2"/>
  <c r="CU11" i="2"/>
  <c r="C28" i="2"/>
  <c r="FY5" i="2"/>
  <c r="F2" i="2"/>
  <c r="E4" i="2"/>
  <c r="G2" i="2" l="1"/>
  <c r="F4" i="2"/>
  <c r="FZ5" i="2"/>
  <c r="GA5" i="2" l="1"/>
  <c r="H2" i="2"/>
  <c r="G4" i="2"/>
  <c r="GB5" i="2" l="1"/>
  <c r="I2" i="2"/>
  <c r="H4" i="2"/>
  <c r="GC5" i="2" l="1"/>
  <c r="J2" i="2"/>
  <c r="I4" i="2"/>
  <c r="GD5" i="2" l="1"/>
  <c r="K2" i="2"/>
  <c r="J4" i="2"/>
  <c r="GE5" i="2" l="1"/>
  <c r="L2" i="2"/>
  <c r="K4" i="2"/>
  <c r="M2" i="2" l="1"/>
  <c r="L4" i="2"/>
  <c r="N2" i="2" l="1"/>
  <c r="M4" i="2"/>
  <c r="O2" i="2" l="1"/>
  <c r="N4" i="2"/>
  <c r="O4" i="2" l="1"/>
  <c r="P2" i="2"/>
  <c r="Q2" i="2" l="1"/>
  <c r="P4" i="2"/>
  <c r="R2" i="2" l="1"/>
  <c r="Q4" i="2"/>
  <c r="S2" i="2" l="1"/>
  <c r="R4" i="2"/>
  <c r="T2" i="2" l="1"/>
  <c r="S4" i="2"/>
  <c r="U2" i="2" l="1"/>
  <c r="T4" i="2"/>
  <c r="V2" i="2" l="1"/>
  <c r="U4" i="2"/>
  <c r="W2" i="2" l="1"/>
  <c r="V4" i="2"/>
  <c r="X2" i="2" l="1"/>
  <c r="W4" i="2"/>
  <c r="Y2" i="2" l="1"/>
  <c r="X4" i="2"/>
  <c r="Z2" i="2" l="1"/>
  <c r="Y4" i="2"/>
  <c r="Z4" i="2" l="1"/>
  <c r="AA2" i="2"/>
  <c r="AB2" i="2" l="1"/>
  <c r="AA4" i="2"/>
  <c r="AC2" i="2" l="1"/>
  <c r="AB4" i="2"/>
  <c r="AD2" i="2" l="1"/>
  <c r="AC4" i="2"/>
  <c r="AE2" i="2" l="1"/>
  <c r="AD4" i="2"/>
  <c r="AF2" i="2" l="1"/>
  <c r="AE4" i="2"/>
  <c r="AG2" i="2" l="1"/>
  <c r="AF4" i="2"/>
  <c r="AH2" i="2" l="1"/>
  <c r="AG4" i="2"/>
  <c r="AI2" i="2" l="1"/>
  <c r="AH4" i="2"/>
  <c r="AJ2" i="2" l="1"/>
  <c r="AI4" i="2"/>
  <c r="AK2" i="2" l="1"/>
  <c r="AJ4" i="2"/>
  <c r="AL2" i="2" l="1"/>
  <c r="AK4" i="2"/>
  <c r="AM2" i="2" l="1"/>
  <c r="AL4" i="2"/>
  <c r="AN2" i="2" l="1"/>
  <c r="AM4" i="2"/>
  <c r="AO2" i="2" l="1"/>
  <c r="AN4" i="2"/>
  <c r="AP2" i="2" l="1"/>
  <c r="AO4" i="2"/>
  <c r="AQ2" i="2" l="1"/>
  <c r="AP4" i="2"/>
  <c r="AR2" i="2" l="1"/>
  <c r="AQ4" i="2"/>
  <c r="AS2" i="2" l="1"/>
  <c r="AR4" i="2"/>
  <c r="AT2" i="2" l="1"/>
  <c r="AS4" i="2"/>
  <c r="AU2" i="2" l="1"/>
  <c r="AT4" i="2"/>
  <c r="AV2" i="2" l="1"/>
  <c r="AU4" i="2"/>
  <c r="AW2" i="2" l="1"/>
  <c r="AV4" i="2"/>
  <c r="AX2" i="2" l="1"/>
  <c r="AW4" i="2"/>
  <c r="AX4" i="2" l="1"/>
  <c r="AY2" i="2"/>
  <c r="AZ2" i="2" l="1"/>
  <c r="AY4" i="2"/>
  <c r="BA2" i="2" l="1"/>
  <c r="AZ4" i="2"/>
  <c r="BB2" i="2" l="1"/>
  <c r="BA4" i="2"/>
  <c r="BC2" i="2" l="1"/>
  <c r="BB4" i="2"/>
  <c r="BD2" i="2" l="1"/>
  <c r="BC4" i="2"/>
  <c r="BE2" i="2" l="1"/>
  <c r="BD4" i="2"/>
  <c r="BF2" i="2" l="1"/>
  <c r="BE4" i="2"/>
  <c r="BG2" i="2" l="1"/>
  <c r="BF4" i="2"/>
  <c r="BH2" i="2" l="1"/>
  <c r="BG4" i="2"/>
  <c r="BI2" i="2" l="1"/>
  <c r="BH4" i="2"/>
  <c r="BJ2" i="2" l="1"/>
  <c r="BI4" i="2"/>
  <c r="BJ4" i="2" l="1"/>
  <c r="BK2" i="2"/>
  <c r="BL2" i="2" l="1"/>
  <c r="BK4" i="2"/>
  <c r="BM2" i="2" l="1"/>
  <c r="BL4" i="2"/>
  <c r="BN2" i="2" l="1"/>
  <c r="BM4" i="2"/>
  <c r="BO2" i="2" l="1"/>
  <c r="BN4" i="2"/>
  <c r="BP2" i="2" l="1"/>
  <c r="BO4" i="2"/>
  <c r="BQ2" i="2" l="1"/>
  <c r="BP4" i="2"/>
  <c r="BR2" i="2" l="1"/>
  <c r="BQ4" i="2"/>
  <c r="BS2" i="2" l="1"/>
  <c r="BR4" i="2"/>
  <c r="BT2" i="2" l="1"/>
  <c r="BS4" i="2"/>
  <c r="BU2" i="2" l="1"/>
  <c r="BT4" i="2"/>
  <c r="BV2" i="2" l="1"/>
  <c r="BU4" i="2"/>
  <c r="BW2" i="2" l="1"/>
  <c r="BV4" i="2"/>
  <c r="BX2" i="2" l="1"/>
  <c r="BW4" i="2"/>
  <c r="BY2" i="2" l="1"/>
  <c r="BX4" i="2"/>
  <c r="BZ2" i="2" l="1"/>
  <c r="BY4" i="2"/>
  <c r="CA2" i="2" l="1"/>
  <c r="BZ4" i="2"/>
  <c r="CB2" i="2" l="1"/>
  <c r="CA4" i="2"/>
  <c r="CC2" i="2" l="1"/>
  <c r="CB4" i="2"/>
  <c r="CD2" i="2" l="1"/>
  <c r="CC4" i="2"/>
  <c r="CE2" i="2" l="1"/>
  <c r="CD4" i="2"/>
  <c r="CF2" i="2" l="1"/>
  <c r="CE4" i="2"/>
  <c r="CG2" i="2" l="1"/>
  <c r="CF4" i="2"/>
  <c r="CH2" i="2" l="1"/>
  <c r="CG4" i="2"/>
  <c r="CI2" i="2" l="1"/>
  <c r="CH4" i="2"/>
  <c r="CJ2" i="2" l="1"/>
  <c r="CI4" i="2"/>
  <c r="CK2" i="2" l="1"/>
  <c r="CJ4" i="2"/>
  <c r="CL2" i="2" l="1"/>
  <c r="CK4" i="2"/>
  <c r="CM2" i="2" l="1"/>
  <c r="CL4" i="2"/>
  <c r="CN2" i="2" l="1"/>
  <c r="CM4" i="2"/>
  <c r="CO2" i="2" l="1"/>
  <c r="CN4" i="2"/>
  <c r="CP2" i="2" l="1"/>
  <c r="CO4" i="2"/>
  <c r="CQ2" i="2" l="1"/>
  <c r="CP4" i="2"/>
  <c r="CR2" i="2" l="1"/>
  <c r="CQ4" i="2"/>
  <c r="CS2" i="2" l="1"/>
  <c r="CR4" i="2"/>
  <c r="CT2" i="2" l="1"/>
  <c r="CS4" i="2"/>
  <c r="CU2" i="2" l="1"/>
  <c r="CT4" i="2"/>
  <c r="CV2" i="2" l="1"/>
  <c r="CU4" i="2"/>
  <c r="CW2" i="2" l="1"/>
  <c r="CV4" i="2"/>
  <c r="CX2" i="2" l="1"/>
  <c r="CW4" i="2"/>
  <c r="CY2" i="2" l="1"/>
  <c r="CX4" i="2"/>
  <c r="CZ2" i="2" l="1"/>
  <c r="CY4" i="2"/>
  <c r="DA2" i="2" l="1"/>
  <c r="CZ4" i="2"/>
  <c r="DB2" i="2" l="1"/>
  <c r="DA4" i="2"/>
  <c r="DC2" i="2" l="1"/>
  <c r="DB4" i="2"/>
  <c r="DD2" i="2" l="1"/>
  <c r="DC4" i="2"/>
  <c r="DE2" i="2" l="1"/>
  <c r="DD4" i="2"/>
  <c r="DF2" i="2" l="1"/>
  <c r="DE4" i="2"/>
  <c r="DG2" i="2" l="1"/>
  <c r="DF4" i="2"/>
  <c r="DH2" i="2" l="1"/>
  <c r="DG4" i="2"/>
  <c r="DI2" i="2" l="1"/>
  <c r="DH4" i="2"/>
  <c r="DJ2" i="2" l="1"/>
  <c r="DI4" i="2"/>
  <c r="DK2" i="2" l="1"/>
  <c r="DJ4" i="2"/>
  <c r="DL2" i="2" l="1"/>
  <c r="DK4" i="2"/>
  <c r="DM2" i="2" l="1"/>
  <c r="DL4" i="2"/>
  <c r="DN2" i="2" l="1"/>
  <c r="DM4" i="2"/>
  <c r="DO2" i="2" l="1"/>
  <c r="DN4" i="2"/>
  <c r="DP2" i="2" l="1"/>
  <c r="DO4" i="2"/>
  <c r="DQ2" i="2" l="1"/>
  <c r="DP4" i="2"/>
  <c r="DR2" i="2" l="1"/>
  <c r="DQ4" i="2"/>
  <c r="DR4" i="2" l="1"/>
  <c r="DS2" i="2"/>
  <c r="DS4" i="2" l="1"/>
  <c r="DT2" i="2"/>
  <c r="DU2" i="2" l="1"/>
  <c r="DT4" i="2"/>
  <c r="DV2" i="2" l="1"/>
  <c r="DU4" i="2"/>
  <c r="DW2" i="2" l="1"/>
  <c r="DV4" i="2"/>
  <c r="DX2" i="2" l="1"/>
  <c r="GE7" i="2" s="1"/>
  <c r="DW4" i="2"/>
  <c r="DX4" i="2" l="1"/>
  <c r="FU9" i="2"/>
  <c r="FU18" i="2"/>
  <c r="FU26" i="2"/>
  <c r="FU8" i="2"/>
  <c r="FU6" i="2"/>
  <c r="FX26" i="2"/>
  <c r="FU7" i="2"/>
  <c r="FW18" i="2"/>
  <c r="FW25" i="2"/>
  <c r="FV26" i="2"/>
  <c r="FU25" i="2"/>
  <c r="FU34" i="2" s="1"/>
  <c r="FW26" i="2"/>
  <c r="FU17" i="2"/>
  <c r="FU30" i="2"/>
  <c r="FW20" i="2"/>
  <c r="FU16" i="2"/>
  <c r="FW31" i="2"/>
  <c r="FV36" i="2"/>
  <c r="FU15" i="2"/>
  <c r="FW36" i="2"/>
  <c r="FU36" i="2"/>
  <c r="FW8" i="2"/>
  <c r="FU20" i="2"/>
  <c r="FV9" i="2"/>
  <c r="FV17" i="2"/>
  <c r="FU19" i="2"/>
  <c r="FV8" i="2"/>
  <c r="FU31" i="2"/>
  <c r="FW16" i="2"/>
  <c r="FW30" i="2"/>
  <c r="FV18" i="2"/>
  <c r="FV21" i="2" s="1"/>
  <c r="FY16" i="2"/>
  <c r="FV25" i="2"/>
  <c r="FX9" i="2"/>
  <c r="FY31" i="2"/>
  <c r="FV30" i="2"/>
  <c r="FV19" i="2"/>
  <c r="FV7" i="2"/>
  <c r="FW6" i="2"/>
  <c r="FX6" i="2"/>
  <c r="FV16" i="2"/>
  <c r="FW15" i="2"/>
  <c r="FV31" i="2"/>
  <c r="FV10" i="2"/>
  <c r="FW10" i="2"/>
  <c r="FW11" i="2" s="1"/>
  <c r="FY7" i="2"/>
  <c r="FZ8" i="2"/>
  <c r="GA31" i="2"/>
  <c r="FV6" i="2"/>
  <c r="FX20" i="2"/>
  <c r="FX17" i="2"/>
  <c r="FX18" i="2"/>
  <c r="FY9" i="2"/>
  <c r="FX15" i="2"/>
  <c r="FX31" i="2"/>
  <c r="FY20" i="2"/>
  <c r="FY26" i="2"/>
  <c r="FW9" i="2"/>
  <c r="FX19" i="2"/>
  <c r="FY6" i="2"/>
  <c r="FZ16" i="2"/>
  <c r="FV15" i="2"/>
  <c r="FW19" i="2"/>
  <c r="FX10" i="2"/>
  <c r="FX25" i="2"/>
  <c r="FX34" i="2" s="1"/>
  <c r="FV20" i="2"/>
  <c r="FZ30" i="2"/>
  <c r="FZ19" i="2"/>
  <c r="FY8" i="2"/>
  <c r="FW7" i="2"/>
  <c r="FW17" i="2"/>
  <c r="FY18" i="2"/>
  <c r="FY30" i="2"/>
  <c r="FY10" i="2"/>
  <c r="FX16" i="2"/>
  <c r="FY25" i="2"/>
  <c r="FY34" i="2" s="1"/>
  <c r="GA19" i="2"/>
  <c r="GA36" i="2"/>
  <c r="FZ15" i="2"/>
  <c r="FZ20" i="2"/>
  <c r="GA17" i="2"/>
  <c r="FY36" i="2"/>
  <c r="GA26" i="2"/>
  <c r="FU10" i="2"/>
  <c r="GA16" i="2"/>
  <c r="GA30" i="2"/>
  <c r="FX7" i="2"/>
  <c r="FX8" i="2"/>
  <c r="FZ36" i="2"/>
  <c r="GA20" i="2"/>
  <c r="FZ6" i="2"/>
  <c r="FY19" i="2"/>
  <c r="FY17" i="2"/>
  <c r="GA10" i="2"/>
  <c r="FZ31" i="2"/>
  <c r="GA9" i="2"/>
  <c r="GA18" i="2"/>
  <c r="FX30" i="2"/>
  <c r="GA6" i="2"/>
  <c r="FY15" i="2"/>
  <c r="GC6" i="2"/>
  <c r="GA8" i="2"/>
  <c r="GA25" i="2"/>
  <c r="GA34" i="2" s="1"/>
  <c r="FX36" i="2"/>
  <c r="GB15" i="2"/>
  <c r="FZ18" i="2"/>
  <c r="GB7" i="2"/>
  <c r="GB18" i="2"/>
  <c r="GB26" i="2"/>
  <c r="GB16" i="2"/>
  <c r="FZ17" i="2"/>
  <c r="GC7" i="2"/>
  <c r="GC30" i="2"/>
  <c r="GA15" i="2"/>
  <c r="GB30" i="2"/>
  <c r="FZ7" i="2"/>
  <c r="GA7" i="2"/>
  <c r="FZ26" i="2"/>
  <c r="GB9" i="2"/>
  <c r="GB20" i="2"/>
  <c r="GB8" i="2"/>
  <c r="GB25" i="2"/>
  <c r="FZ25" i="2"/>
  <c r="FZ34" i="2" s="1"/>
  <c r="GB36" i="2"/>
  <c r="GC15" i="2"/>
  <c r="FZ9" i="2"/>
  <c r="FZ10" i="2"/>
  <c r="FZ11" i="2" s="1"/>
  <c r="GB17" i="2"/>
  <c r="GB31" i="2"/>
  <c r="GC19" i="2"/>
  <c r="GC20" i="2"/>
  <c r="GC26" i="2"/>
  <c r="GC31" i="2"/>
  <c r="GB6" i="2"/>
  <c r="GC8" i="2"/>
  <c r="GC16" i="2"/>
  <c r="GB10" i="2"/>
  <c r="GD16" i="2"/>
  <c r="GB19" i="2"/>
  <c r="GC25" i="2"/>
  <c r="GC34" i="2" s="1"/>
  <c r="GC18" i="2"/>
  <c r="GC21" i="2" s="1"/>
  <c r="GD18" i="2"/>
  <c r="GC17" i="2"/>
  <c r="GC10" i="2"/>
  <c r="GC11" i="2" s="1"/>
  <c r="GC36" i="2"/>
  <c r="GC9" i="2"/>
  <c r="GD8" i="2"/>
  <c r="GD20" i="2"/>
  <c r="GD26" i="2"/>
  <c r="GD15" i="2"/>
  <c r="GD31" i="2"/>
  <c r="GD36" i="2"/>
  <c r="GD25" i="2"/>
  <c r="GE15" i="2"/>
  <c r="GD10" i="2"/>
  <c r="GD30" i="2"/>
  <c r="GE30" i="2"/>
  <c r="GD19" i="2"/>
  <c r="GD6" i="2"/>
  <c r="GE19" i="2"/>
  <c r="GD7" i="2"/>
  <c r="GD17" i="2"/>
  <c r="GD9" i="2"/>
  <c r="GE26" i="2"/>
  <c r="GE20" i="2"/>
  <c r="GE6" i="2"/>
  <c r="GE10" i="2"/>
  <c r="GE16" i="2"/>
  <c r="GE25" i="2"/>
  <c r="GE34" i="2" s="1"/>
  <c r="GE17" i="2"/>
  <c r="GE9" i="2"/>
  <c r="GE31" i="2"/>
  <c r="GE36" i="2"/>
  <c r="GE8" i="2"/>
  <c r="GE18" i="2"/>
  <c r="GE21" i="2" s="1"/>
  <c r="GB34" i="2" l="1"/>
  <c r="FW34" i="2"/>
  <c r="GD34" i="2"/>
  <c r="FV34" i="2"/>
  <c r="FX11" i="2"/>
  <c r="GD21" i="2"/>
  <c r="GA11" i="2"/>
  <c r="GB21" i="2"/>
  <c r="FX21" i="2"/>
  <c r="FV11" i="2"/>
  <c r="GD11" i="2"/>
  <c r="FZ21" i="2"/>
  <c r="FY11" i="2"/>
  <c r="GB11" i="2"/>
  <c r="GA21" i="2"/>
  <c r="FY21" i="2"/>
  <c r="FW21" i="2"/>
  <c r="GE33" i="2"/>
  <c r="GE32" i="2"/>
  <c r="GA32" i="2"/>
  <c r="GA33" i="2"/>
  <c r="FW33" i="2"/>
  <c r="FW32" i="2"/>
  <c r="FU32" i="2"/>
  <c r="FU33" i="2"/>
  <c r="GD33" i="2"/>
  <c r="GD32" i="2"/>
  <c r="GC28" i="2"/>
  <c r="GC27" i="2"/>
  <c r="FY27" i="2"/>
  <c r="FY28" i="2"/>
  <c r="FV33" i="2"/>
  <c r="FV32" i="2"/>
  <c r="GA28" i="2"/>
  <c r="GA27" i="2"/>
  <c r="FZ27" i="2"/>
  <c r="FZ28" i="2"/>
  <c r="GB32" i="2"/>
  <c r="GB33" i="2"/>
  <c r="FZ32" i="2"/>
  <c r="FZ33" i="2"/>
  <c r="FU27" i="2"/>
  <c r="FU28" i="2"/>
  <c r="GE27" i="2"/>
  <c r="GE28" i="2"/>
  <c r="GB28" i="2"/>
  <c r="GB27" i="2"/>
  <c r="FX32" i="2"/>
  <c r="FX33" i="2"/>
  <c r="GD27" i="2"/>
  <c r="GD28" i="2"/>
  <c r="GC33" i="2"/>
  <c r="GC32" i="2"/>
  <c r="FY32" i="2"/>
  <c r="FY33" i="2"/>
  <c r="FX27" i="2"/>
  <c r="FX28" i="2"/>
  <c r="FV27" i="2"/>
  <c r="FV28" i="2"/>
  <c r="FW27" i="2"/>
  <c r="FW28" i="2"/>
  <c r="EK8" i="2"/>
  <c r="FF6" i="2"/>
  <c r="EJ31" i="2"/>
  <c r="FL17" i="2"/>
  <c r="EF17" i="2"/>
  <c r="EU9" i="2"/>
  <c r="FD8" i="2"/>
  <c r="EM9" i="2"/>
  <c r="EL31" i="2"/>
  <c r="FH16" i="2"/>
  <c r="EK20" i="2"/>
  <c r="EA10" i="2"/>
  <c r="EY30" i="2"/>
  <c r="EZ10" i="2"/>
  <c r="ET7" i="2"/>
  <c r="FC26" i="2"/>
  <c r="EF7" i="2"/>
  <c r="EU30" i="2"/>
  <c r="FP15" i="2"/>
  <c r="EC36" i="2"/>
  <c r="FC8" i="2"/>
  <c r="FQ20" i="2"/>
  <c r="FN17" i="2"/>
  <c r="EI30" i="2"/>
  <c r="FH25" i="2"/>
  <c r="FP9" i="2"/>
  <c r="EA19" i="2"/>
  <c r="FK19" i="2"/>
  <c r="FA16" i="2"/>
  <c r="FE25" i="2"/>
  <c r="FE20" i="2"/>
  <c r="ET36" i="2"/>
  <c r="FA15" i="2"/>
  <c r="FG18" i="2"/>
  <c r="EA36" i="2"/>
  <c r="FF30" i="2"/>
  <c r="FJ25" i="2"/>
  <c r="ET25" i="2"/>
  <c r="EE17" i="2"/>
  <c r="EL30" i="2"/>
  <c r="FE18" i="2"/>
  <c r="FC16" i="2"/>
  <c r="EA15" i="2"/>
  <c r="EE30" i="2"/>
  <c r="ET20" i="2"/>
  <c r="EN30" i="2"/>
  <c r="FL26" i="2"/>
  <c r="FK26" i="2"/>
  <c r="EH36" i="2"/>
  <c r="FF7" i="2"/>
  <c r="FE9" i="2"/>
  <c r="EA17" i="2"/>
  <c r="EJ26" i="2"/>
  <c r="FP16" i="2"/>
  <c r="FK30" i="2"/>
  <c r="EZ25" i="2"/>
  <c r="EX17" i="2"/>
  <c r="EG6" i="2"/>
  <c r="EA25" i="2"/>
  <c r="EV19" i="2"/>
  <c r="EY25" i="2"/>
  <c r="EY34" i="2" s="1"/>
  <c r="EY8" i="2"/>
  <c r="EW10" i="2"/>
  <c r="EJ7" i="2"/>
  <c r="EF25" i="2"/>
  <c r="EC25" i="2"/>
  <c r="FE16" i="2"/>
  <c r="EB18" i="2"/>
  <c r="FM10" i="2"/>
  <c r="EZ18" i="2"/>
  <c r="FB7" i="2"/>
  <c r="FP8" i="2"/>
  <c r="FE8" i="2"/>
  <c r="EQ19" i="2"/>
  <c r="EO15" i="2"/>
  <c r="FR26" i="2"/>
  <c r="FJ16" i="2"/>
  <c r="EU17" i="2"/>
  <c r="EJ15" i="2"/>
  <c r="EL6" i="2"/>
  <c r="EH20" i="2"/>
  <c r="EV31" i="2"/>
  <c r="EP15" i="2"/>
  <c r="FH8" i="2"/>
  <c r="FJ15" i="2"/>
  <c r="FO17" i="2"/>
  <c r="FR19" i="2"/>
  <c r="EI7" i="2"/>
  <c r="EE16" i="2"/>
  <c r="EW7" i="2"/>
  <c r="EW26" i="2"/>
  <c r="EZ15" i="2"/>
  <c r="EW31" i="2"/>
  <c r="EO6" i="2"/>
  <c r="EG20" i="2"/>
  <c r="FR10" i="2"/>
  <c r="EZ8" i="2"/>
  <c r="ET30" i="2"/>
  <c r="FF18" i="2"/>
  <c r="EF15" i="2"/>
  <c r="ER18" i="2"/>
  <c r="EI19" i="2"/>
  <c r="FO16" i="2"/>
  <c r="FD30" i="2"/>
  <c r="FO9" i="2"/>
  <c r="EG25" i="2"/>
  <c r="EW15" i="2"/>
  <c r="FG17" i="2"/>
  <c r="FK20" i="2"/>
  <c r="EU36" i="2"/>
  <c r="FI6" i="2"/>
  <c r="FC10" i="2"/>
  <c r="FC18" i="2"/>
  <c r="EL18" i="2"/>
  <c r="FI26" i="2"/>
  <c r="FR36" i="2"/>
  <c r="EM25" i="2"/>
  <c r="EH25" i="2"/>
  <c r="EA26" i="2"/>
  <c r="EM31" i="2"/>
  <c r="EF31" i="2"/>
  <c r="EX26" i="2"/>
  <c r="FO18" i="2"/>
  <c r="FF8" i="2"/>
  <c r="FK17" i="2"/>
  <c r="EK26" i="2"/>
  <c r="FR20" i="2"/>
  <c r="FQ8" i="2"/>
  <c r="FA30" i="2"/>
  <c r="FL15" i="2"/>
  <c r="EF30" i="2"/>
  <c r="EO25" i="2"/>
  <c r="FR8" i="2"/>
  <c r="FF26" i="2"/>
  <c r="EX19" i="2"/>
  <c r="EZ19" i="2"/>
  <c r="ER6" i="2"/>
  <c r="EM26" i="2"/>
  <c r="ET19" i="2"/>
  <c r="FG25" i="2"/>
  <c r="EE18" i="2"/>
  <c r="EL17" i="2"/>
  <c r="FC30" i="2"/>
  <c r="FF36" i="2"/>
  <c r="ES7" i="2"/>
  <c r="ED15" i="2"/>
  <c r="ES17" i="2"/>
  <c r="EN6" i="2"/>
  <c r="FD10" i="2"/>
  <c r="FQ26" i="2"/>
  <c r="EL26" i="2"/>
  <c r="EG36" i="2"/>
  <c r="FI30" i="2"/>
  <c r="EY31" i="2"/>
  <c r="FH15" i="2"/>
  <c r="FI20" i="2"/>
  <c r="FG9" i="2"/>
  <c r="EX31" i="2"/>
  <c r="EF20" i="2"/>
  <c r="EE26" i="2"/>
  <c r="FB26" i="2"/>
  <c r="FF19" i="2"/>
  <c r="EL16" i="2"/>
  <c r="ER7" i="2"/>
  <c r="FC36" i="2"/>
  <c r="EH15" i="2"/>
  <c r="EE25" i="2"/>
  <c r="EW36" i="2"/>
  <c r="EE6" i="2"/>
  <c r="EH8" i="2"/>
  <c r="FK25" i="2"/>
  <c r="FK34" i="2" s="1"/>
  <c r="FA25" i="2"/>
  <c r="FA34" i="2" s="1"/>
  <c r="EU7" i="2"/>
  <c r="EB19" i="2"/>
  <c r="EL7" i="2"/>
  <c r="EJ19" i="2"/>
  <c r="FO26" i="2"/>
  <c r="EX30" i="2"/>
  <c r="EP9" i="2"/>
  <c r="FM17" i="2"/>
  <c r="FB18" i="2"/>
  <c r="EN8" i="2"/>
  <c r="ES20" i="2"/>
  <c r="EB8" i="2"/>
  <c r="EN15" i="2"/>
  <c r="EO17" i="2"/>
  <c r="FE19" i="2"/>
  <c r="FO10" i="2"/>
  <c r="FN10" i="2"/>
  <c r="FN11" i="2" s="1"/>
  <c r="EK10" i="2"/>
  <c r="FA7" i="2"/>
  <c r="FH17" i="2"/>
  <c r="EY15" i="2"/>
  <c r="EO18" i="2"/>
  <c r="EM16" i="2"/>
  <c r="ER15" i="2"/>
  <c r="EI25" i="2"/>
  <c r="EI34" i="2" s="1"/>
  <c r="FM7" i="2"/>
  <c r="FO36" i="2"/>
  <c r="EV10" i="2"/>
  <c r="FN20" i="2"/>
  <c r="EQ8" i="2"/>
  <c r="EK15" i="2"/>
  <c r="ES6" i="2"/>
  <c r="EA8" i="2"/>
  <c r="FF25" i="2"/>
  <c r="FI19" i="2"/>
  <c r="FP30" i="2"/>
  <c r="FA19" i="2"/>
  <c r="EK31" i="2"/>
  <c r="FF17" i="2"/>
  <c r="FP36" i="2"/>
  <c r="EK16" i="2"/>
  <c r="EA18" i="2"/>
  <c r="ED20" i="2"/>
  <c r="EG19" i="2"/>
  <c r="FO8" i="2"/>
  <c r="EJ30" i="2"/>
  <c r="EU26" i="2"/>
  <c r="EH9" i="2"/>
  <c r="FE6" i="2"/>
  <c r="EI6" i="2"/>
  <c r="EJ16" i="2"/>
  <c r="FC15" i="2"/>
  <c r="EI17" i="2"/>
  <c r="FK8" i="2"/>
  <c r="EW18" i="2"/>
  <c r="FL18" i="2"/>
  <c r="EF26" i="2"/>
  <c r="ER16" i="2"/>
  <c r="EZ31" i="2"/>
  <c r="FP20" i="2"/>
  <c r="ET18" i="2"/>
  <c r="ER30" i="2"/>
  <c r="EK30" i="2"/>
  <c r="FE10" i="2"/>
  <c r="ES8" i="2"/>
  <c r="EH26" i="2"/>
  <c r="EP6" i="2"/>
  <c r="FH6" i="2"/>
  <c r="FQ10" i="2"/>
  <c r="FJ36" i="2"/>
  <c r="FG31" i="2"/>
  <c r="FH26" i="2"/>
  <c r="EP30" i="2"/>
  <c r="EI26" i="2"/>
  <c r="FB10" i="2"/>
  <c r="EA20" i="2"/>
  <c r="FG26" i="2"/>
  <c r="FF15" i="2"/>
  <c r="FL8" i="2"/>
  <c r="FD18" i="2"/>
  <c r="FQ31" i="2"/>
  <c r="FH30" i="2"/>
  <c r="EK6" i="2"/>
  <c r="ET17" i="2"/>
  <c r="FJ20" i="2"/>
  <c r="EW30" i="2"/>
  <c r="FB30" i="2"/>
  <c r="EQ16" i="2"/>
  <c r="EY36" i="2"/>
  <c r="EU31" i="2"/>
  <c r="EC15" i="2"/>
  <c r="FJ10" i="2"/>
  <c r="ED30" i="2"/>
  <c r="FH10" i="2"/>
  <c r="FD6" i="2"/>
  <c r="EE36" i="2"/>
  <c r="EC16" i="2"/>
  <c r="EE10" i="2"/>
  <c r="FB20" i="2"/>
  <c r="EF9" i="2"/>
  <c r="FG15" i="2"/>
  <c r="EY7" i="2"/>
  <c r="EM7" i="2"/>
  <c r="EU8" i="2"/>
  <c r="EB31" i="2"/>
  <c r="ER10" i="2"/>
  <c r="FN8" i="2"/>
  <c r="FJ26" i="2"/>
  <c r="EQ30" i="2"/>
  <c r="EX8" i="2"/>
  <c r="FP19" i="2"/>
  <c r="ET8" i="2"/>
  <c r="EF8" i="2"/>
  <c r="FA6" i="2"/>
  <c r="FC19" i="2"/>
  <c r="EI36" i="2"/>
  <c r="EV26" i="2"/>
  <c r="EB15" i="2"/>
  <c r="EV30" i="2"/>
  <c r="EH16" i="2"/>
  <c r="FI25" i="2"/>
  <c r="FI34" i="2" s="1"/>
  <c r="EW17" i="2"/>
  <c r="FQ25" i="2"/>
  <c r="EC10" i="2"/>
  <c r="ER26" i="2"/>
  <c r="FK18" i="2"/>
  <c r="FF20" i="2"/>
  <c r="FL20" i="2"/>
  <c r="EZ30" i="2"/>
  <c r="EO26" i="2"/>
  <c r="FN30" i="2"/>
  <c r="FH31" i="2"/>
  <c r="EE7" i="2"/>
  <c r="FJ31" i="2"/>
  <c r="EF16" i="2"/>
  <c r="FG19" i="2"/>
  <c r="EQ20" i="2"/>
  <c r="FC7" i="2"/>
  <c r="EK36" i="2"/>
  <c r="EN31" i="2"/>
  <c r="FB8" i="2"/>
  <c r="FI17" i="2"/>
  <c r="EG15" i="2"/>
  <c r="FN18" i="2"/>
  <c r="FG20" i="2"/>
  <c r="FA8" i="2"/>
  <c r="FQ19" i="2"/>
  <c r="EI20" i="2"/>
  <c r="FI36" i="2"/>
  <c r="EH19" i="2"/>
  <c r="FC9" i="2"/>
  <c r="FH36" i="2"/>
  <c r="ES25" i="2"/>
  <c r="EM19" i="2"/>
  <c r="FI16" i="2"/>
  <c r="FI31" i="2"/>
  <c r="FO30" i="2"/>
  <c r="EJ25" i="2"/>
  <c r="EJ34" i="2" s="1"/>
  <c r="FL31" i="2"/>
  <c r="EP16" i="2"/>
  <c r="FK10" i="2"/>
  <c r="FD19" i="2"/>
  <c r="FB17" i="2"/>
  <c r="FK7" i="2"/>
  <c r="EO31" i="2"/>
  <c r="EG16" i="2"/>
  <c r="EQ17" i="2"/>
  <c r="FP10" i="2"/>
  <c r="FP11" i="2" s="1"/>
  <c r="EX7" i="2"/>
  <c r="EZ16" i="2"/>
  <c r="FO31" i="2"/>
  <c r="EX36" i="2"/>
  <c r="FD36" i="2"/>
  <c r="EA9" i="2"/>
  <c r="EN17" i="2"/>
  <c r="EG8" i="2"/>
  <c r="ED36" i="2"/>
  <c r="FR30" i="2"/>
  <c r="FL7" i="2"/>
  <c r="EK17" i="2"/>
  <c r="ET31" i="2"/>
  <c r="EC20" i="2"/>
  <c r="ES15" i="2"/>
  <c r="EY9" i="2"/>
  <c r="ES31" i="2"/>
  <c r="FD16" i="2"/>
  <c r="FP18" i="2"/>
  <c r="ER19" i="2"/>
  <c r="FM36" i="2"/>
  <c r="FF31" i="2"/>
  <c r="FA36" i="2"/>
  <c r="FK9" i="2"/>
  <c r="EB30" i="2"/>
  <c r="EC26" i="2"/>
  <c r="EU25" i="2"/>
  <c r="EU34" i="2" s="1"/>
  <c r="ES19" i="2"/>
  <c r="EX6" i="2"/>
  <c r="FJ8" i="2"/>
  <c r="FN15" i="2"/>
  <c r="EA30" i="2"/>
  <c r="EP10" i="2"/>
  <c r="FL19" i="2"/>
  <c r="FB36" i="2"/>
  <c r="FJ17" i="2"/>
  <c r="FO20" i="2"/>
  <c r="EW6" i="2"/>
  <c r="FQ30" i="2"/>
  <c r="EQ18" i="2"/>
  <c r="EN19" i="2"/>
  <c r="ED8" i="2"/>
  <c r="ED9" i="2"/>
  <c r="EB9" i="2"/>
  <c r="FB31" i="2"/>
  <c r="EO19" i="2"/>
  <c r="ET10" i="2"/>
  <c r="EA31" i="2"/>
  <c r="EL15" i="2"/>
  <c r="EW9" i="2"/>
  <c r="EZ9" i="2"/>
  <c r="EE31" i="2"/>
  <c r="EV8" i="2"/>
  <c r="FM15" i="2"/>
  <c r="FP31" i="2"/>
  <c r="FH19" i="2"/>
  <c r="EP25" i="2"/>
  <c r="EP34" i="2" s="1"/>
  <c r="EM30" i="2"/>
  <c r="FQ17" i="2"/>
  <c r="EL20" i="2"/>
  <c r="EL25" i="2"/>
  <c r="EL34" i="2" s="1"/>
  <c r="EV20" i="2"/>
  <c r="EV17" i="2"/>
  <c r="FH9" i="2"/>
  <c r="EF10" i="2"/>
  <c r="EX9" i="2"/>
  <c r="EM8" i="2"/>
  <c r="EK19" i="2"/>
  <c r="EG10" i="2"/>
  <c r="EY19" i="2"/>
  <c r="FK15" i="2"/>
  <c r="FN7" i="2"/>
  <c r="EU16" i="2"/>
  <c r="FD9" i="2"/>
  <c r="EP18" i="2"/>
  <c r="EP21" i="2" s="1"/>
  <c r="FJ9" i="2"/>
  <c r="EU10" i="2"/>
  <c r="EU11" i="2" s="1"/>
  <c r="FG36" i="2"/>
  <c r="EM17" i="2"/>
  <c r="EX16" i="2"/>
  <c r="EX10" i="2"/>
  <c r="FG7" i="2"/>
  <c r="EG18" i="2"/>
  <c r="EG21" i="2" s="1"/>
  <c r="EO9" i="2"/>
  <c r="ET6" i="2"/>
  <c r="ER25" i="2"/>
  <c r="ER34" i="2" s="1"/>
  <c r="FI10" i="2"/>
  <c r="FI11" i="2" s="1"/>
  <c r="EB26" i="2"/>
  <c r="FD15" i="2"/>
  <c r="FP6" i="2"/>
  <c r="EW16" i="2"/>
  <c r="FA10" i="2"/>
  <c r="ED19" i="2"/>
  <c r="EL36" i="2"/>
  <c r="FJ18" i="2"/>
  <c r="EJ8" i="2"/>
  <c r="EC19" i="2"/>
  <c r="EQ7" i="2"/>
  <c r="EP26" i="2"/>
  <c r="EV15" i="2"/>
  <c r="EJ17" i="2"/>
  <c r="EY16" i="2"/>
  <c r="FB16" i="2"/>
  <c r="EF36" i="2"/>
  <c r="EE9" i="2"/>
  <c r="FH7" i="2"/>
  <c r="EL19" i="2"/>
  <c r="FH18" i="2"/>
  <c r="FH21" i="2" s="1"/>
  <c r="EC8" i="2"/>
  <c r="FC31" i="2"/>
  <c r="FQ9" i="2"/>
  <c r="EL10" i="2"/>
  <c r="EI10" i="2"/>
  <c r="FH20" i="2"/>
  <c r="ED16" i="2"/>
  <c r="EP17" i="2"/>
  <c r="ED6" i="2"/>
  <c r="EU6" i="2"/>
  <c r="EB7" i="2"/>
  <c r="EC17" i="2"/>
  <c r="EQ36" i="2"/>
  <c r="FE26" i="2"/>
  <c r="EV7" i="2"/>
  <c r="FE17" i="2"/>
  <c r="EM15" i="2"/>
  <c r="ES18" i="2"/>
  <c r="EO36" i="2"/>
  <c r="EC9" i="2"/>
  <c r="EC6" i="2"/>
  <c r="EY20" i="2"/>
  <c r="FN9" i="2"/>
  <c r="EH7" i="2"/>
  <c r="EG17" i="2"/>
  <c r="EB16" i="2"/>
  <c r="EC18" i="2"/>
  <c r="FI15" i="2"/>
  <c r="EW19" i="2"/>
  <c r="EY6" i="2"/>
  <c r="EI8" i="2"/>
  <c r="ES10" i="2"/>
  <c r="EY10" i="2"/>
  <c r="FM6" i="2"/>
  <c r="ET9" i="2"/>
  <c r="ED18" i="2"/>
  <c r="FA20" i="2"/>
  <c r="EU15" i="2"/>
  <c r="FA26" i="2"/>
  <c r="EN9" i="2"/>
  <c r="EX20" i="2"/>
  <c r="EM36" i="2"/>
  <c r="EI16" i="2"/>
  <c r="ER8" i="2"/>
  <c r="EO8" i="2"/>
  <c r="EA16" i="2"/>
  <c r="EJ20" i="2"/>
  <c r="EY26" i="2"/>
  <c r="EZ36" i="2"/>
  <c r="EB25" i="2"/>
  <c r="EA7" i="2"/>
  <c r="EO7" i="2"/>
  <c r="FE30" i="2"/>
  <c r="EK9" i="2"/>
  <c r="EP31" i="2"/>
  <c r="FR9" i="2"/>
  <c r="FD25" i="2"/>
  <c r="FD34" i="2" s="1"/>
  <c r="FQ6" i="2"/>
  <c r="ER9" i="2"/>
  <c r="EL8" i="2"/>
  <c r="FD31" i="2"/>
  <c r="EF18" i="2"/>
  <c r="EM10" i="2"/>
  <c r="EE15" i="2"/>
  <c r="FG6" i="2"/>
  <c r="EU19" i="2"/>
  <c r="EO20" i="2"/>
  <c r="EH6" i="2"/>
  <c r="FJ7" i="2"/>
  <c r="EK18" i="2"/>
  <c r="EK25" i="2"/>
  <c r="EU20" i="2"/>
  <c r="ED17" i="2"/>
  <c r="FN25" i="2"/>
  <c r="FN34" i="2" s="1"/>
  <c r="FR7" i="2"/>
  <c r="EW25" i="2"/>
  <c r="EG26" i="2"/>
  <c r="FI18" i="2"/>
  <c r="FN31" i="2"/>
  <c r="EB36" i="2"/>
  <c r="FE7" i="2"/>
  <c r="EQ15" i="2"/>
  <c r="FM20" i="2"/>
  <c r="EP36" i="2"/>
  <c r="EU18" i="2"/>
  <c r="FG8" i="2"/>
  <c r="EE19" i="2"/>
  <c r="EM18" i="2"/>
  <c r="FF10" i="2"/>
  <c r="FF11" i="2" s="1"/>
  <c r="FO7" i="2"/>
  <c r="FP17" i="2"/>
  <c r="EX25" i="2"/>
  <c r="EX34" i="2" s="1"/>
  <c r="FD26" i="2"/>
  <c r="ER36" i="2"/>
  <c r="EZ17" i="2"/>
  <c r="EQ10" i="2"/>
  <c r="FK36" i="2"/>
  <c r="FC20" i="2"/>
  <c r="FM19" i="2"/>
  <c r="EV9" i="2"/>
  <c r="EN36" i="2"/>
  <c r="EF19" i="2"/>
  <c r="EL9" i="2"/>
  <c r="FR25" i="2"/>
  <c r="EB20" i="2"/>
  <c r="EK7" i="2"/>
  <c r="FG10" i="2"/>
  <c r="FO25" i="2"/>
  <c r="FO34" i="2" s="1"/>
  <c r="EN7" i="2"/>
  <c r="FB9" i="2"/>
  <c r="FL10" i="2"/>
  <c r="FL11" i="2" s="1"/>
  <c r="FF16" i="2"/>
  <c r="EN20" i="2"/>
  <c r="FE31" i="2"/>
  <c r="FD17" i="2"/>
  <c r="FR15" i="2"/>
  <c r="FQ16" i="2"/>
  <c r="FQ36" i="2"/>
  <c r="FA17" i="2"/>
  <c r="EI31" i="2"/>
  <c r="EQ9" i="2"/>
  <c r="FJ30" i="2"/>
  <c r="EX15" i="2"/>
  <c r="EM20" i="2"/>
  <c r="EP8" i="2"/>
  <c r="FG16" i="2"/>
  <c r="FL6" i="2"/>
  <c r="FB15" i="2"/>
  <c r="FR18" i="2"/>
  <c r="FN19" i="2"/>
  <c r="EB10" i="2"/>
  <c r="EB11" i="2" s="1"/>
  <c r="EH30" i="2"/>
  <c r="EG9" i="2"/>
  <c r="FG30" i="2"/>
  <c r="FJ6" i="2"/>
  <c r="ED31" i="2"/>
  <c r="EI15" i="2"/>
  <c r="ES26" i="2"/>
  <c r="EC30" i="2"/>
  <c r="EQ25" i="2"/>
  <c r="EQ34" i="2" s="1"/>
  <c r="EB6" i="2"/>
  <c r="EE8" i="2"/>
  <c r="FK6" i="2"/>
  <c r="ER31" i="2"/>
  <c r="FQ7" i="2"/>
  <c r="ED26" i="2"/>
  <c r="EP19" i="2"/>
  <c r="EN18" i="2"/>
  <c r="EF6" i="2"/>
  <c r="EC31" i="2"/>
  <c r="EW8" i="2"/>
  <c r="EB17" i="2"/>
  <c r="FL9" i="2"/>
  <c r="FR31" i="2"/>
  <c r="FO15" i="2"/>
  <c r="ER20" i="2"/>
  <c r="FO6" i="2"/>
  <c r="EY17" i="2"/>
  <c r="FA18" i="2"/>
  <c r="FA21" i="2" s="1"/>
  <c r="EV36" i="2"/>
  <c r="EW20" i="2"/>
  <c r="EH17" i="2"/>
  <c r="FN16" i="2"/>
  <c r="EQ31" i="2"/>
  <c r="FO19" i="2"/>
  <c r="FN36" i="2"/>
  <c r="ES9" i="2"/>
  <c r="EH10" i="2"/>
  <c r="EH11" i="2" s="1"/>
  <c r="ES36" i="2"/>
  <c r="FB19" i="2"/>
  <c r="ED25" i="2"/>
  <c r="ED34" i="2" s="1"/>
  <c r="EJ9" i="2"/>
  <c r="FC25" i="2"/>
  <c r="FC34" i="2" s="1"/>
  <c r="FN26" i="2"/>
  <c r="EZ20" i="2"/>
  <c r="FN6" i="2"/>
  <c r="EN10" i="2"/>
  <c r="EY18" i="2"/>
  <c r="FI8" i="2"/>
  <c r="EZ26" i="2"/>
  <c r="FI9" i="2"/>
  <c r="FA31" i="2"/>
  <c r="EM6" i="2"/>
  <c r="EZ6" i="2"/>
  <c r="FM26" i="2"/>
  <c r="EG30" i="2"/>
  <c r="EN25" i="2"/>
  <c r="EN34" i="2" s="1"/>
  <c r="EZ7" i="2"/>
  <c r="FC6" i="2"/>
  <c r="ET16" i="2"/>
  <c r="EV6" i="2"/>
  <c r="EQ6" i="2"/>
  <c r="ER17" i="2"/>
  <c r="FQ15" i="2"/>
  <c r="FR6" i="2"/>
  <c r="EX18" i="2"/>
  <c r="EX21" i="2" s="1"/>
  <c r="EI18" i="2"/>
  <c r="ES30" i="2"/>
  <c r="FD20" i="2"/>
  <c r="EP20" i="2"/>
  <c r="FC17" i="2"/>
  <c r="EJ10" i="2"/>
  <c r="EH18" i="2"/>
  <c r="EC7" i="2"/>
  <c r="EQ26" i="2"/>
  <c r="FP7" i="2"/>
  <c r="EG7" i="2"/>
  <c r="FL16" i="2"/>
  <c r="FB6" i="2"/>
  <c r="EI9" i="2"/>
  <c r="FD7" i="2"/>
  <c r="FM8" i="2"/>
  <c r="EV16" i="2"/>
  <c r="EJ6" i="2"/>
  <c r="FM9" i="2"/>
  <c r="FJ19" i="2"/>
  <c r="ED7" i="2"/>
  <c r="FI7" i="2"/>
  <c r="EA6" i="2"/>
  <c r="FB25" i="2"/>
  <c r="FM30" i="2"/>
  <c r="ET15" i="2"/>
  <c r="EE20" i="2"/>
  <c r="FP26" i="2"/>
  <c r="EO30" i="2"/>
  <c r="FF9" i="2"/>
  <c r="FP25" i="2"/>
  <c r="FP34" i="2" s="1"/>
  <c r="EH31" i="2"/>
  <c r="FE15" i="2"/>
  <c r="EN26" i="2"/>
  <c r="ED10" i="2"/>
  <c r="EV25" i="2"/>
  <c r="FL30" i="2"/>
  <c r="EV18" i="2"/>
  <c r="FA9" i="2"/>
  <c r="EO10" i="2"/>
  <c r="FM25" i="2"/>
  <c r="FM34" i="2" s="1"/>
  <c r="FR16" i="2"/>
  <c r="FL36" i="2"/>
  <c r="FK31" i="2"/>
  <c r="FM18" i="2"/>
  <c r="FM21" i="2" s="1"/>
  <c r="FM16" i="2"/>
  <c r="FE36" i="2"/>
  <c r="EG31" i="2"/>
  <c r="FR17" i="2"/>
  <c r="EP7" i="2"/>
  <c r="FL25" i="2"/>
  <c r="FK16" i="2"/>
  <c r="EO16" i="2"/>
  <c r="ET26" i="2"/>
  <c r="ES16" i="2"/>
  <c r="EJ18" i="2"/>
  <c r="FQ18" i="2"/>
  <c r="EN16" i="2"/>
  <c r="EJ36" i="2"/>
  <c r="FM31" i="2"/>
  <c r="B4" i="4" l="1" a="1"/>
  <c r="FB34" i="2"/>
  <c r="EW34" i="2"/>
  <c r="FG34" i="2"/>
  <c r="EO34" i="2"/>
  <c r="EB34" i="2"/>
  <c r="EG34" i="2"/>
  <c r="EC34" i="2"/>
  <c r="EA34" i="2"/>
  <c r="EF34" i="2"/>
  <c r="FH34" i="2"/>
  <c r="EV34" i="2"/>
  <c r="EZ34" i="2"/>
  <c r="FL34" i="2"/>
  <c r="EK34" i="2"/>
  <c r="EE34" i="2"/>
  <c r="FF34" i="2"/>
  <c r="EH34" i="2"/>
  <c r="ET34" i="2"/>
  <c r="FE34" i="2"/>
  <c r="ES34" i="2"/>
  <c r="EM34" i="2"/>
  <c r="FJ34" i="2"/>
  <c r="EL11" i="2"/>
  <c r="FE11" i="2"/>
  <c r="EF11" i="2"/>
  <c r="ES21" i="2"/>
  <c r="EQ11" i="2"/>
  <c r="EM21" i="2"/>
  <c r="ES11" i="2"/>
  <c r="FA11" i="2"/>
  <c r="EC11" i="2"/>
  <c r="FJ11" i="2"/>
  <c r="EV11" i="2"/>
  <c r="FC11" i="2"/>
  <c r="FR11" i="2"/>
  <c r="EM11" i="2"/>
  <c r="FO11" i="2"/>
  <c r="EJ11" i="2"/>
  <c r="EY11" i="2"/>
  <c r="EG11" i="2"/>
  <c r="FI21" i="2"/>
  <c r="EK21" i="2"/>
  <c r="EF21" i="2"/>
  <c r="ER11" i="2"/>
  <c r="EE11" i="2"/>
  <c r="EK11" i="2"/>
  <c r="EZ21" i="2"/>
  <c r="EZ11" i="2"/>
  <c r="EI21" i="2"/>
  <c r="EU21" i="2"/>
  <c r="EI11" i="2"/>
  <c r="EX11" i="2"/>
  <c r="EP11" i="2"/>
  <c r="FK11" i="2"/>
  <c r="FB21" i="2"/>
  <c r="FD11" i="2"/>
  <c r="EE21" i="2"/>
  <c r="ER21" i="2"/>
  <c r="FM11" i="2"/>
  <c r="FB11" i="2"/>
  <c r="EJ21" i="2"/>
  <c r="EO11" i="2"/>
  <c r="EN21" i="2"/>
  <c r="ED21" i="2"/>
  <c r="EQ21" i="2"/>
  <c r="FN21" i="2"/>
  <c r="FD21" i="2"/>
  <c r="FL21" i="2"/>
  <c r="EB21" i="2"/>
  <c r="EW11" i="2"/>
  <c r="EH21" i="2"/>
  <c r="FG11" i="2"/>
  <c r="EC21" i="2"/>
  <c r="FJ21" i="2"/>
  <c r="ET11" i="2"/>
  <c r="EW21" i="2"/>
  <c r="FO21" i="2"/>
  <c r="FF21" i="2"/>
  <c r="EV21" i="2"/>
  <c r="EY21" i="2"/>
  <c r="FK21" i="2"/>
  <c r="FH11" i="2"/>
  <c r="EO21" i="2"/>
  <c r="EL21" i="2"/>
  <c r="FG21" i="2"/>
  <c r="ED11" i="2"/>
  <c r="EN11" i="2"/>
  <c r="FQ11" i="2"/>
  <c r="ET21" i="2"/>
  <c r="FC21" i="2"/>
  <c r="FE21" i="2"/>
  <c r="FB28" i="2"/>
  <c r="FB27" i="2"/>
  <c r="FO27" i="2"/>
  <c r="FO28" i="2"/>
  <c r="FP27" i="2"/>
  <c r="FP28" i="2"/>
  <c r="EN28" i="2"/>
  <c r="EN27" i="2"/>
  <c r="ED28" i="2"/>
  <c r="ED27" i="2"/>
  <c r="EC32" i="2"/>
  <c r="EC33" i="2"/>
  <c r="FQ32" i="2"/>
  <c r="FQ33" i="2"/>
  <c r="EV32" i="2"/>
  <c r="EV33" i="2"/>
  <c r="FB32" i="2"/>
  <c r="FB33" i="2"/>
  <c r="EK32" i="2"/>
  <c r="EK33" i="2"/>
  <c r="FK28" i="2"/>
  <c r="FK27" i="2"/>
  <c r="EF32" i="2"/>
  <c r="EF33" i="2"/>
  <c r="EA28" i="2"/>
  <c r="EA27" i="2"/>
  <c r="EG33" i="2"/>
  <c r="EG32" i="2"/>
  <c r="FJ32" i="2"/>
  <c r="FJ33" i="2"/>
  <c r="FN27" i="2"/>
  <c r="FN28" i="2"/>
  <c r="EB27" i="2"/>
  <c r="EB28" i="2"/>
  <c r="ER27" i="2"/>
  <c r="ER28" i="2"/>
  <c r="EJ27" i="2"/>
  <c r="EJ28" i="2"/>
  <c r="EW33" i="2"/>
  <c r="EW32" i="2"/>
  <c r="ER33" i="2"/>
  <c r="ER32" i="2"/>
  <c r="EJ33" i="2"/>
  <c r="EJ32" i="2"/>
  <c r="EX33" i="2"/>
  <c r="EX32" i="2"/>
  <c r="EG27" i="2"/>
  <c r="EG28" i="2"/>
  <c r="ET32" i="2"/>
  <c r="ET33" i="2"/>
  <c r="EC28" i="2"/>
  <c r="EC27" i="2"/>
  <c r="EU32" i="2"/>
  <c r="EU33" i="2"/>
  <c r="EO27" i="2"/>
  <c r="EO28" i="2"/>
  <c r="FF33" i="2"/>
  <c r="FF32" i="2"/>
  <c r="FL32" i="2"/>
  <c r="FL33" i="2"/>
  <c r="EO33" i="2"/>
  <c r="EO32" i="2"/>
  <c r="FD28" i="2"/>
  <c r="FD27" i="2"/>
  <c r="EL28" i="2"/>
  <c r="EL27" i="2"/>
  <c r="FO33" i="2"/>
  <c r="FO32" i="2"/>
  <c r="EQ33" i="2"/>
  <c r="EQ32" i="2"/>
  <c r="ED32" i="2"/>
  <c r="ED33" i="2"/>
  <c r="FI32" i="2"/>
  <c r="FI33" i="2"/>
  <c r="FA32" i="2"/>
  <c r="FA33" i="2"/>
  <c r="EF28" i="2"/>
  <c r="EF27" i="2"/>
  <c r="FH27" i="2"/>
  <c r="FH28" i="2"/>
  <c r="EH33" i="2"/>
  <c r="EH32" i="2"/>
  <c r="EW27" i="2"/>
  <c r="EW28" i="2"/>
  <c r="FA28" i="2"/>
  <c r="FA27" i="2"/>
  <c r="EV28" i="2"/>
  <c r="EV27" i="2"/>
  <c r="FR28" i="2"/>
  <c r="FR27" i="2"/>
  <c r="FP33" i="2"/>
  <c r="FP32" i="2"/>
  <c r="FD32" i="2"/>
  <c r="FD33" i="2"/>
  <c r="EZ27" i="2"/>
  <c r="EZ28" i="2"/>
  <c r="EL32" i="2"/>
  <c r="EL33" i="2"/>
  <c r="EI33" i="2"/>
  <c r="EI32" i="2"/>
  <c r="EQ27" i="2"/>
  <c r="EQ28" i="2"/>
  <c r="FG27" i="2"/>
  <c r="FG28" i="2"/>
  <c r="FL28" i="2"/>
  <c r="FL27" i="2"/>
  <c r="EK28" i="2"/>
  <c r="EK27" i="2"/>
  <c r="EU28" i="2"/>
  <c r="EU27" i="2"/>
  <c r="FN33" i="2"/>
  <c r="FN32" i="2"/>
  <c r="FQ28" i="2"/>
  <c r="FQ27" i="2"/>
  <c r="EE28" i="2"/>
  <c r="EE27" i="2"/>
  <c r="FC32" i="2"/>
  <c r="FC33" i="2"/>
  <c r="FK32" i="2"/>
  <c r="FK33" i="2"/>
  <c r="EX27" i="2"/>
  <c r="EX28" i="2"/>
  <c r="EA32" i="2"/>
  <c r="EA33" i="2"/>
  <c r="EE32" i="2"/>
  <c r="EE33" i="2"/>
  <c r="ES32" i="2"/>
  <c r="ES33" i="2"/>
  <c r="FG33" i="2"/>
  <c r="FG32" i="2"/>
  <c r="EM32" i="2"/>
  <c r="EM33" i="2"/>
  <c r="FR32" i="2"/>
  <c r="FR33" i="2"/>
  <c r="FH33" i="2"/>
  <c r="FH32" i="2"/>
  <c r="FF27" i="2"/>
  <c r="FF28" i="2"/>
  <c r="EH27" i="2"/>
  <c r="EH28" i="2"/>
  <c r="EN32" i="2"/>
  <c r="EN33" i="2"/>
  <c r="ET28" i="2"/>
  <c r="ET27" i="2"/>
  <c r="FE27" i="2"/>
  <c r="FE28" i="2"/>
  <c r="FM27" i="2"/>
  <c r="FM28" i="2"/>
  <c r="FM33" i="2"/>
  <c r="FM32" i="2"/>
  <c r="FC28" i="2"/>
  <c r="FC27" i="2"/>
  <c r="FE33" i="2"/>
  <c r="FE32" i="2"/>
  <c r="EP27" i="2"/>
  <c r="EP28" i="2"/>
  <c r="EB33" i="2"/>
  <c r="EB32" i="2"/>
  <c r="ES28" i="2"/>
  <c r="ES27" i="2"/>
  <c r="EZ33" i="2"/>
  <c r="EZ32" i="2"/>
  <c r="FI28" i="2"/>
  <c r="FI27" i="2"/>
  <c r="EP33" i="2"/>
  <c r="EP32" i="2"/>
  <c r="EI27" i="2"/>
  <c r="EI28" i="2"/>
  <c r="EM28" i="2"/>
  <c r="EM27" i="2"/>
  <c r="EY27" i="2"/>
  <c r="EY28" i="2"/>
  <c r="FJ28" i="2"/>
  <c r="FJ27" i="2"/>
  <c r="EY33" i="2"/>
  <c r="EY32" i="2"/>
  <c r="B4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<sst xmlns="http://schemas.openxmlformats.org/spreadsheetml/2006/main" count="484" uniqueCount="292">
  <si>
    <r>
      <t xml:space="preserve">Siderurgia Brasileira </t>
    </r>
    <r>
      <rPr>
        <sz val="16"/>
        <rFont val="Arial"/>
        <family val="2"/>
      </rPr>
      <t xml:space="preserve">/ </t>
    </r>
    <r>
      <rPr>
        <i/>
        <sz val="16"/>
        <rFont val="Arial"/>
        <family val="2"/>
      </rPr>
      <t>Brazilian Steel Industry</t>
    </r>
  </si>
  <si>
    <r>
      <t xml:space="preserve">Comparativo Performance Mensal </t>
    </r>
    <r>
      <rPr>
        <sz val="16"/>
        <rFont val="Arial"/>
        <family val="2"/>
      </rPr>
      <t>/</t>
    </r>
    <r>
      <rPr>
        <b/>
        <sz val="16"/>
        <rFont val="Arial"/>
        <family val="2"/>
      </rPr>
      <t xml:space="preserve"> </t>
    </r>
    <r>
      <rPr>
        <i/>
        <sz val="16"/>
        <rFont val="Arial"/>
        <family val="2"/>
      </rPr>
      <t>Monthly Performance Comparative</t>
    </r>
  </si>
  <si>
    <r>
      <t xml:space="preserve">Unid. / </t>
    </r>
    <r>
      <rPr>
        <i/>
        <sz val="16"/>
        <rFont val="Arial"/>
        <family val="2"/>
      </rPr>
      <t>Unit</t>
    </r>
    <r>
      <rPr>
        <b/>
        <sz val="16"/>
        <rFont val="Arial"/>
        <family val="2"/>
      </rPr>
      <t xml:space="preserve">: </t>
    </r>
    <r>
      <rPr>
        <sz val="16"/>
        <rFont val="Arial"/>
        <family val="2"/>
      </rPr>
      <t xml:space="preserve">Mil t / </t>
    </r>
    <r>
      <rPr>
        <i/>
        <sz val="16"/>
        <rFont val="Arial"/>
        <family val="2"/>
      </rPr>
      <t>Thousand Tonnes</t>
    </r>
  </si>
  <si>
    <r>
      <t xml:space="preserve">Especificação
</t>
    </r>
    <r>
      <rPr>
        <i/>
        <sz val="16"/>
        <rFont val="Arial"/>
        <family val="2"/>
      </rPr>
      <t>Specification</t>
    </r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</si>
  <si>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</si>
  <si>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</si>
  <si>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</si>
  <si>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</si>
  <si>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</si>
  <si>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</si>
  <si>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</si>
  <si>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</si>
  <si>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</si>
  <si>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</si>
  <si>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</si>
  <si>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r>
      <t xml:space="preserve">Jun/Mai
</t>
    </r>
    <r>
      <rPr>
        <i/>
        <sz val="16"/>
        <rFont val="Arial"/>
        <family val="2"/>
      </rPr>
      <t>Jun/May</t>
    </r>
  </si>
  <si>
    <t>(%)</t>
  </si>
  <si>
    <r>
      <t xml:space="preserve">Produção / </t>
    </r>
    <r>
      <rPr>
        <i/>
        <sz val="16"/>
        <rFont val="Arial"/>
        <family val="2"/>
      </rPr>
      <t>Production</t>
    </r>
  </si>
  <si>
    <r>
      <t xml:space="preserve">Aço Bruto </t>
    </r>
    <r>
      <rPr>
        <sz val="16"/>
        <rFont val="Arial"/>
        <family val="2"/>
      </rPr>
      <t xml:space="preserve">/ </t>
    </r>
    <r>
      <rPr>
        <i/>
        <sz val="16"/>
        <rFont val="Arial"/>
        <family val="2"/>
      </rPr>
      <t>Crude Steel</t>
    </r>
  </si>
  <si>
    <r>
      <t>Laminados</t>
    </r>
    <r>
      <rPr>
        <sz val="16"/>
        <rFont val="Arial"/>
        <family val="2"/>
      </rPr>
      <t xml:space="preserve"> /</t>
    </r>
    <r>
      <rPr>
        <b/>
        <sz val="16"/>
        <rFont val="Arial"/>
        <family val="2"/>
      </rPr>
      <t xml:space="preserve"> </t>
    </r>
    <r>
      <rPr>
        <i/>
        <sz val="16"/>
        <rFont val="Arial"/>
        <family val="2"/>
      </rPr>
      <t xml:space="preserve">Rolled Products </t>
    </r>
    <r>
      <rPr>
        <sz val="16"/>
        <rFont val="Arial"/>
        <family val="2"/>
      </rPr>
      <t>(*)</t>
    </r>
  </si>
  <si>
    <r>
      <t xml:space="preserve">Planos / </t>
    </r>
    <r>
      <rPr>
        <i/>
        <sz val="16"/>
        <rFont val="Arial"/>
        <family val="2"/>
      </rPr>
      <t>Flat Products</t>
    </r>
  </si>
  <si>
    <r>
      <t xml:space="preserve">Longos / </t>
    </r>
    <r>
      <rPr>
        <i/>
        <sz val="16"/>
        <rFont val="Arial"/>
        <family val="2"/>
      </rPr>
      <t>Long Products</t>
    </r>
  </si>
  <si>
    <r>
      <t xml:space="preserve">Semiacabados P/ Vendas </t>
    </r>
    <r>
      <rPr>
        <sz val="16"/>
        <rFont val="Arial"/>
        <family val="2"/>
      </rPr>
      <t>/</t>
    </r>
    <r>
      <rPr>
        <b/>
        <sz val="16"/>
        <rFont val="Arial"/>
        <family val="2"/>
      </rPr>
      <t xml:space="preserve">
</t>
    </r>
    <r>
      <rPr>
        <i/>
        <sz val="16"/>
        <rFont val="Arial"/>
        <family val="2"/>
      </rPr>
      <t xml:space="preserve">Semifinished Products for Sale </t>
    </r>
    <r>
      <rPr>
        <sz val="16"/>
        <rFont val="Arial"/>
        <family val="2"/>
      </rPr>
      <t>(*)</t>
    </r>
  </si>
  <si>
    <r>
      <t xml:space="preserve">Placas / </t>
    </r>
    <r>
      <rPr>
        <i/>
        <sz val="16"/>
        <rFont val="Arial"/>
        <family val="2"/>
      </rPr>
      <t>Slabs</t>
    </r>
  </si>
  <si>
    <r>
      <t xml:space="preserve">Blocos e Tarugos / </t>
    </r>
    <r>
      <rPr>
        <i/>
        <sz val="16"/>
        <rFont val="Arial"/>
        <family val="2"/>
      </rPr>
      <t>Ingots, Blooms and Billets</t>
    </r>
  </si>
  <si>
    <r>
      <t xml:space="preserve">Ferro-Gusa </t>
    </r>
    <r>
      <rPr>
        <sz val="16"/>
        <rFont val="Arial"/>
        <family val="2"/>
      </rPr>
      <t>/</t>
    </r>
    <r>
      <rPr>
        <b/>
        <sz val="16"/>
        <rFont val="Arial"/>
        <family val="2"/>
      </rPr>
      <t xml:space="preserve"> </t>
    </r>
    <r>
      <rPr>
        <i/>
        <sz val="16"/>
        <rFont val="Arial"/>
        <family val="2"/>
      </rPr>
      <t>Pig Iron</t>
    </r>
  </si>
  <si>
    <r>
      <t xml:space="preserve">Vendas Internas </t>
    </r>
    <r>
      <rPr>
        <sz val="16"/>
        <rFont val="Arial"/>
        <family val="2"/>
      </rPr>
      <t>/</t>
    </r>
    <r>
      <rPr>
        <b/>
        <sz val="16"/>
        <rFont val="Arial"/>
        <family val="2"/>
      </rPr>
      <t xml:space="preserve"> </t>
    </r>
    <r>
      <rPr>
        <i/>
        <sz val="16"/>
        <rFont val="Arial"/>
        <family val="2"/>
      </rPr>
      <t>Domestic Sales</t>
    </r>
    <r>
      <rPr>
        <sz val="16"/>
        <rFont val="Arial"/>
        <family val="2"/>
      </rPr>
      <t xml:space="preserve"> (*)</t>
    </r>
  </si>
  <si>
    <r>
      <rPr>
        <b/>
        <sz val="16"/>
        <rFont val="Arial"/>
        <family val="2"/>
      </rPr>
      <t xml:space="preserve">Laminados </t>
    </r>
    <r>
      <rPr>
        <sz val="16"/>
        <rFont val="Arial"/>
        <family val="2"/>
      </rPr>
      <t xml:space="preserve">/ </t>
    </r>
    <r>
      <rPr>
        <i/>
        <sz val="16"/>
        <rFont val="Arial"/>
        <family val="2"/>
      </rPr>
      <t>Rolled Products</t>
    </r>
  </si>
  <si>
    <r>
      <rPr>
        <b/>
        <sz val="16"/>
        <rFont val="Arial"/>
        <family val="2"/>
      </rPr>
      <t>Semiacabados P/ Vendas</t>
    </r>
    <r>
      <rPr>
        <sz val="16"/>
        <rFont val="Arial"/>
        <family val="2"/>
      </rPr>
      <t xml:space="preserve"> /
</t>
    </r>
    <r>
      <rPr>
        <i/>
        <sz val="16"/>
        <rFont val="Arial"/>
        <family val="2"/>
      </rPr>
      <t>Semifinished Products for Sale</t>
    </r>
  </si>
  <si>
    <r>
      <t>Blocos e Tarugos /</t>
    </r>
    <r>
      <rPr>
        <i/>
        <sz val="16"/>
        <rFont val="Arial"/>
        <family val="2"/>
      </rPr>
      <t xml:space="preserve"> Ingots, Blooms and Billets</t>
    </r>
  </si>
  <si>
    <r>
      <t>Vendas Externas</t>
    </r>
    <r>
      <rPr>
        <sz val="16"/>
        <rFont val="Arial"/>
        <family val="2"/>
      </rPr>
      <t xml:space="preserve"> / </t>
    </r>
    <r>
      <rPr>
        <i/>
        <sz val="16"/>
        <rFont val="Arial"/>
        <family val="2"/>
      </rPr>
      <t>Foreign Market</t>
    </r>
    <r>
      <rPr>
        <b/>
        <sz val="16"/>
        <rFont val="Arial"/>
        <family val="2"/>
      </rPr>
      <t xml:space="preserve"> </t>
    </r>
    <r>
      <rPr>
        <sz val="16"/>
        <rFont val="Arial"/>
        <family val="2"/>
      </rPr>
      <t>(**)</t>
    </r>
  </si>
  <si>
    <r>
      <t xml:space="preserve">Longos / </t>
    </r>
    <r>
      <rPr>
        <i/>
        <sz val="16"/>
        <rFont val="Arial"/>
        <family val="2"/>
      </rPr>
      <t>Long Product</t>
    </r>
    <r>
      <rPr>
        <sz val="16"/>
        <rFont val="Arial"/>
        <family val="2"/>
      </rPr>
      <t>s</t>
    </r>
  </si>
  <si>
    <r>
      <rPr>
        <b/>
        <sz val="16"/>
        <rFont val="Arial"/>
        <family val="2"/>
      </rPr>
      <t xml:space="preserve">Semiacabados P/ Vendas </t>
    </r>
    <r>
      <rPr>
        <sz val="16"/>
        <rFont val="Arial"/>
        <family val="2"/>
      </rPr>
      <t xml:space="preserve">/
</t>
    </r>
    <r>
      <rPr>
        <i/>
        <sz val="16"/>
        <rFont val="Arial"/>
        <family val="2"/>
      </rPr>
      <t>Semifinished Products for Sale</t>
    </r>
  </si>
  <si>
    <r>
      <t xml:space="preserve">Comércio Exterior </t>
    </r>
    <r>
      <rPr>
        <sz val="16"/>
        <rFont val="Arial"/>
        <family val="2"/>
      </rPr>
      <t>/</t>
    </r>
    <r>
      <rPr>
        <b/>
        <sz val="16"/>
        <rFont val="Arial"/>
        <family val="2"/>
      </rPr>
      <t xml:space="preserve"> </t>
    </r>
    <r>
      <rPr>
        <i/>
        <sz val="16"/>
        <rFont val="Arial"/>
        <family val="2"/>
      </rPr>
      <t>Foreign Trade</t>
    </r>
  </si>
  <si>
    <r>
      <t xml:space="preserve">Exportações </t>
    </r>
    <r>
      <rPr>
        <sz val="16"/>
        <rFont val="Arial"/>
        <family val="2"/>
      </rPr>
      <t>/</t>
    </r>
    <r>
      <rPr>
        <b/>
        <sz val="16"/>
        <rFont val="Arial"/>
        <family val="2"/>
      </rPr>
      <t xml:space="preserve"> </t>
    </r>
    <r>
      <rPr>
        <i/>
        <sz val="16"/>
        <rFont val="Arial"/>
        <family val="2"/>
      </rPr>
      <t>Exports</t>
    </r>
  </si>
  <si>
    <r>
      <rPr>
        <b/>
        <sz val="16"/>
        <rFont val="Arial"/>
        <family val="2"/>
      </rPr>
      <t>Laminados</t>
    </r>
    <r>
      <rPr>
        <sz val="16"/>
        <rFont val="Arial"/>
        <family val="2"/>
      </rPr>
      <t xml:space="preserve"> /</t>
    </r>
    <r>
      <rPr>
        <i/>
        <sz val="16"/>
        <rFont val="Arial"/>
        <family val="2"/>
      </rPr>
      <t xml:space="preserve"> Rolled Products</t>
    </r>
  </si>
  <si>
    <r>
      <t xml:space="preserve">Importações </t>
    </r>
    <r>
      <rPr>
        <sz val="16"/>
        <rFont val="Arial"/>
        <family val="2"/>
      </rPr>
      <t xml:space="preserve">/ </t>
    </r>
    <r>
      <rPr>
        <i/>
        <sz val="16"/>
        <rFont val="Arial"/>
        <family val="2"/>
      </rPr>
      <t>Imports</t>
    </r>
  </si>
  <si>
    <r>
      <t xml:space="preserve">Consumo Aparente </t>
    </r>
    <r>
      <rPr>
        <sz val="16"/>
        <rFont val="Arial"/>
        <family val="2"/>
      </rPr>
      <t>/</t>
    </r>
    <r>
      <rPr>
        <b/>
        <sz val="16"/>
        <rFont val="Arial"/>
        <family val="2"/>
      </rPr>
      <t xml:space="preserve"> </t>
    </r>
    <r>
      <rPr>
        <i/>
        <sz val="16"/>
        <rFont val="Arial"/>
        <family val="2"/>
      </rPr>
      <t>Apparent Consumption</t>
    </r>
    <r>
      <rPr>
        <sz val="16"/>
        <rFont val="Arial"/>
        <family val="2"/>
      </rPr>
      <t xml:space="preserve"> (***)</t>
    </r>
  </si>
  <si>
    <r>
      <t xml:space="preserve">Planos / </t>
    </r>
    <r>
      <rPr>
        <i/>
        <sz val="16"/>
        <rFont val="Arial"/>
        <family val="2"/>
      </rPr>
      <t>Flat Products</t>
    </r>
    <r>
      <rPr>
        <sz val="16"/>
        <rFont val="Arial"/>
        <family val="2"/>
      </rPr>
      <t xml:space="preserve">
(Inclui Placas / </t>
    </r>
    <r>
      <rPr>
        <i/>
        <sz val="16"/>
        <rFont val="Arial"/>
        <family val="2"/>
      </rPr>
      <t>Included Slabs</t>
    </r>
    <r>
      <rPr>
        <sz val="16"/>
        <rFont val="Arial"/>
        <family val="2"/>
      </rPr>
      <t>)</t>
    </r>
  </si>
  <si>
    <r>
      <t xml:space="preserve">Longos / </t>
    </r>
    <r>
      <rPr>
        <i/>
        <sz val="16"/>
        <rFont val="Arial"/>
        <family val="2"/>
      </rPr>
      <t xml:space="preserve">Long Products
</t>
    </r>
    <r>
      <rPr>
        <sz val="16"/>
        <rFont val="Arial"/>
        <family val="2"/>
      </rPr>
      <t xml:space="preserve">(Inclui Blocos e Tarugos / </t>
    </r>
    <r>
      <rPr>
        <i/>
        <sz val="16"/>
        <rFont val="Arial"/>
        <family val="2"/>
      </rPr>
      <t>Included Ingots, Blooms and Billets</t>
    </r>
    <r>
      <rPr>
        <sz val="16"/>
        <rFont val="Arial"/>
        <family val="2"/>
      </rPr>
      <t>)</t>
    </r>
  </si>
  <si>
    <r>
      <t xml:space="preserve">(*) </t>
    </r>
    <r>
      <rPr>
        <sz val="14"/>
        <rFont val="Arial"/>
        <family val="2"/>
      </rPr>
      <t xml:space="preserve">Exclui as vendas para dentro do parque. / </t>
    </r>
    <r>
      <rPr>
        <i/>
        <sz val="14"/>
        <rFont val="Arial"/>
        <family val="2"/>
      </rPr>
      <t>Excludes intra steel companies sales.</t>
    </r>
  </si>
  <si>
    <r>
      <t xml:space="preserve">(**) </t>
    </r>
    <r>
      <rPr>
        <sz val="14"/>
        <rFont val="Arial"/>
        <family val="2"/>
      </rPr>
      <t xml:space="preserve">Vendas faturadas pelas usinas. / </t>
    </r>
    <r>
      <rPr>
        <i/>
        <sz val="14"/>
        <rFont val="Arial"/>
        <family val="2"/>
      </rPr>
      <t>Sales invoiced by mills.</t>
    </r>
  </si>
  <si>
    <r>
      <rPr>
        <b/>
        <sz val="14"/>
        <rFont val="Arial"/>
        <family val="2"/>
      </rPr>
      <t>(***)</t>
    </r>
    <r>
      <rPr>
        <sz val="14"/>
        <rFont val="Arial"/>
        <family val="2"/>
      </rPr>
      <t xml:space="preserve"> Vendas Internas + Importação por Distribuidores e Consumidores. / </t>
    </r>
    <r>
      <rPr>
        <i/>
        <sz val="14"/>
        <rFont val="Arial"/>
        <family val="2"/>
      </rPr>
      <t>Domestic Sales + Import by Distributors and Consumers.</t>
    </r>
  </si>
  <si>
    <r>
      <rPr>
        <b/>
        <sz val="14"/>
        <rFont val="Arial"/>
        <family val="2"/>
      </rPr>
      <t xml:space="preserve">Nota </t>
    </r>
    <r>
      <rPr>
        <sz val="14"/>
        <rFont val="Arial"/>
        <family val="2"/>
      </rPr>
      <t xml:space="preserve">/ </t>
    </r>
    <r>
      <rPr>
        <i/>
        <sz val="14"/>
        <rFont val="Arial"/>
        <family val="2"/>
      </rPr>
      <t>Note</t>
    </r>
    <r>
      <rPr>
        <b/>
        <sz val="14"/>
        <rFont val="Arial"/>
        <family val="2"/>
      </rPr>
      <t xml:space="preserve">: </t>
    </r>
    <r>
      <rPr>
        <sz val="14"/>
        <rFont val="Arial"/>
        <family val="2"/>
      </rPr>
      <t xml:space="preserve">Compreende os dados da laminadora SILAT a partir de dezembro de 2020, adquirida pela Gerdau / </t>
    </r>
    <r>
      <rPr>
        <i/>
        <sz val="14"/>
        <rFont val="Arial"/>
        <family val="2"/>
      </rPr>
      <t>Comprises the SILAT's data starting from december 2020, bougth by Gerdau</t>
    </r>
  </si>
  <si>
    <r>
      <t xml:space="preserve">Fonte / </t>
    </r>
    <r>
      <rPr>
        <i/>
        <sz val="14"/>
        <rFont val="Arial"/>
        <family val="2"/>
      </rPr>
      <t>Source</t>
    </r>
    <r>
      <rPr>
        <b/>
        <sz val="14"/>
        <rFont val="Arial"/>
        <family val="2"/>
      </rPr>
      <t xml:space="preserve">: </t>
    </r>
    <r>
      <rPr>
        <sz val="14"/>
        <rFont val="Arial"/>
        <family val="2"/>
      </rPr>
      <t>Aço Brasil / MDIC</t>
    </r>
  </si>
  <si>
    <t>Feb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</si>
  <si>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</si>
  <si>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</si>
  <si>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</si>
  <si>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</si>
  <si>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</si>
  <si>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</si>
  <si>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</si>
  <si>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</si>
  <si>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</si>
  <si>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</si>
  <si>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Jan</t>
  </si>
  <si>
    <t>Jan-2013</t>
  </si>
  <si>
    <t>Feb-2013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</si>
  <si>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</si>
  <si>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</si>
  <si>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</si>
  <si>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</si>
  <si>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</si>
  <si>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</si>
  <si>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</si>
  <si>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</si>
  <si>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</si>
  <si>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</si>
  <si>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Steel Production</t>
  </si>
  <si>
    <t>Crude Steel</t>
  </si>
  <si>
    <t>Laminados</t>
  </si>
  <si>
    <t>Semiacabados</t>
  </si>
  <si>
    <t>Pig Iron</t>
  </si>
  <si>
    <r>
      <t xml:space="preserve">Aço Bruto </t>
    </r>
    <r>
      <rPr>
        <sz val="16"/>
        <color theme="0"/>
        <rFont val="Arial"/>
        <family val="2"/>
      </rPr>
      <t xml:space="preserve">/ </t>
    </r>
    <r>
      <rPr>
        <i/>
        <sz val="16"/>
        <color theme="0"/>
        <rFont val="Arial"/>
        <family val="2"/>
      </rPr>
      <t>Crude Steel</t>
    </r>
  </si>
  <si>
    <r>
      <t>Laminados</t>
    </r>
    <r>
      <rPr>
        <sz val="16"/>
        <color theme="0"/>
        <rFont val="Arial"/>
        <family val="2"/>
      </rPr>
      <t xml:space="preserve"> /</t>
    </r>
    <r>
      <rPr>
        <b/>
        <sz val="16"/>
        <color theme="0"/>
        <rFont val="Arial"/>
        <family val="2"/>
      </rPr>
      <t xml:space="preserve"> </t>
    </r>
    <r>
      <rPr>
        <i/>
        <sz val="16"/>
        <color theme="0"/>
        <rFont val="Arial"/>
        <family val="2"/>
      </rPr>
      <t xml:space="preserve">Rolled Products </t>
    </r>
    <r>
      <rPr>
        <sz val="16"/>
        <color theme="0"/>
        <rFont val="Arial"/>
        <family val="2"/>
      </rPr>
      <t>(*)</t>
    </r>
  </si>
  <si>
    <r>
      <t xml:space="preserve">Semiacabados P/ Vendas </t>
    </r>
    <r>
      <rPr>
        <sz val="16"/>
        <color theme="0"/>
        <rFont val="Arial"/>
        <family val="2"/>
      </rPr>
      <t>/</t>
    </r>
    <r>
      <rPr>
        <b/>
        <sz val="16"/>
        <color theme="0"/>
        <rFont val="Arial"/>
        <family val="2"/>
      </rPr>
      <t xml:space="preserve">
</t>
    </r>
    <r>
      <rPr>
        <i/>
        <sz val="16"/>
        <color theme="0"/>
        <rFont val="Arial"/>
        <family val="2"/>
      </rPr>
      <t xml:space="preserve">Semifinished Products for Sale </t>
    </r>
    <r>
      <rPr>
        <sz val="16"/>
        <color theme="0"/>
        <rFont val="Arial"/>
        <family val="2"/>
      </rPr>
      <t>(*)</t>
    </r>
  </si>
  <si>
    <r>
      <t xml:space="preserve">Ferro-Gusa </t>
    </r>
    <r>
      <rPr>
        <sz val="16"/>
        <color theme="0"/>
        <rFont val="Arial"/>
        <family val="2"/>
      </rPr>
      <t>/</t>
    </r>
    <r>
      <rPr>
        <b/>
        <sz val="16"/>
        <color theme="0"/>
        <rFont val="Arial"/>
        <family val="2"/>
      </rPr>
      <t xml:space="preserve"> </t>
    </r>
    <r>
      <rPr>
        <i/>
        <sz val="16"/>
        <color theme="0"/>
        <rFont val="Arial"/>
        <family val="2"/>
      </rPr>
      <t>Pig Iron</t>
    </r>
  </si>
  <si>
    <t>Jan-2014</t>
  </si>
  <si>
    <t>Feb-2014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</si>
  <si>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</si>
  <si>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</si>
  <si>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</si>
  <si>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</si>
  <si>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</si>
  <si>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</si>
  <si>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</si>
  <si>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</si>
  <si>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</si>
  <si>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</si>
  <si>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</si>
  <si>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Feb-2015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</si>
  <si>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</si>
  <si>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</si>
  <si>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</si>
  <si>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</si>
  <si>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</si>
  <si>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</si>
  <si>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</si>
  <si>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</si>
  <si>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</si>
  <si>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</si>
  <si>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</si>
  <si>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Feb-2016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</si>
  <si>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</si>
  <si>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</si>
  <si>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</si>
  <si>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</si>
  <si>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</si>
  <si>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</si>
  <si>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</si>
  <si>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</si>
  <si>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</si>
  <si>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</si>
  <si>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</si>
  <si>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Feb-2017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</si>
  <si>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</si>
  <si>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</si>
  <si>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</si>
  <si>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</si>
  <si>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</si>
  <si>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</si>
  <si>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</si>
  <si>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</si>
  <si>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</si>
  <si>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</si>
  <si>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</si>
  <si>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Feb-2018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</si>
  <si>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</si>
  <si>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</si>
  <si>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</si>
  <si>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</si>
  <si>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</si>
  <si>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</si>
  <si>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</si>
  <si>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</si>
  <si>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</si>
  <si>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</si>
  <si>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</si>
  <si>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Feb-2019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</si>
  <si>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</si>
  <si>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</si>
  <si>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</si>
  <si>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</si>
  <si>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</si>
  <si>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</si>
  <si>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</si>
  <si>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</si>
  <si>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</si>
  <si>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</si>
  <si>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</si>
  <si>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Feb-2020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</si>
  <si>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</si>
  <si>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</si>
  <si>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</si>
  <si>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</si>
  <si>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</si>
  <si>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</si>
  <si>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</si>
  <si>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</si>
  <si>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</si>
  <si>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</si>
  <si>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</si>
  <si>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Feb-2021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</si>
  <si>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</si>
  <si>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</si>
  <si>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</si>
  <si>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</si>
  <si>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</si>
  <si>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</si>
  <si>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</si>
  <si>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</si>
  <si>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</si>
  <si>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</si>
  <si>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</si>
  <si>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Feb-2022</t>
  </si>
  <si>
    <t>Mar-2022</t>
  </si>
  <si>
    <t>Abr-2022</t>
  </si>
  <si>
    <t>Mai-2022</t>
  </si>
  <si>
    <t>Jun-2022</t>
  </si>
  <si>
    <t>Jul-2022</t>
  </si>
  <si>
    <t>Ago-2022</t>
  </si>
  <si>
    <t>Set-2022</t>
  </si>
  <si>
    <t>Out-2022</t>
  </si>
  <si>
    <t>Nov-2022</t>
  </si>
  <si>
    <t>Dez-2022</t>
  </si>
  <si>
    <t>Jan-2023</t>
  </si>
  <si>
    <t>Feb-2023</t>
  </si>
  <si>
    <t>Mar-2023</t>
  </si>
  <si>
    <t>Abr-2023</t>
  </si>
  <si>
    <t>Mai-2023</t>
  </si>
  <si>
    <t>Jun-2023</t>
  </si>
  <si>
    <t>x</t>
  </si>
  <si>
    <t>Total Production (000't)</t>
  </si>
  <si>
    <t>Steel Sales</t>
  </si>
  <si>
    <r>
      <t xml:space="preserve">Vendas Internas </t>
    </r>
    <r>
      <rPr>
        <sz val="16"/>
        <color theme="0"/>
        <rFont val="Arial"/>
        <family val="2"/>
      </rPr>
      <t>/</t>
    </r>
    <r>
      <rPr>
        <b/>
        <sz val="16"/>
        <color theme="0"/>
        <rFont val="Arial"/>
        <family val="2"/>
      </rPr>
      <t xml:space="preserve"> </t>
    </r>
    <r>
      <rPr>
        <i/>
        <sz val="16"/>
        <color theme="0"/>
        <rFont val="Arial"/>
        <family val="2"/>
      </rPr>
      <t>Domestic Sales</t>
    </r>
    <r>
      <rPr>
        <sz val="16"/>
        <color theme="0"/>
        <rFont val="Arial"/>
        <family val="2"/>
      </rPr>
      <t xml:space="preserve"> (*)</t>
    </r>
  </si>
  <si>
    <r>
      <rPr>
        <b/>
        <sz val="16"/>
        <color theme="0"/>
        <rFont val="Arial"/>
        <family val="2"/>
      </rPr>
      <t xml:space="preserve">Laminados </t>
    </r>
    <r>
      <rPr>
        <sz val="16"/>
        <color theme="0"/>
        <rFont val="Arial"/>
        <family val="2"/>
      </rPr>
      <t xml:space="preserve">/ </t>
    </r>
    <r>
      <rPr>
        <i/>
        <sz val="16"/>
        <color theme="0"/>
        <rFont val="Arial"/>
        <family val="2"/>
      </rPr>
      <t>Rolled Products</t>
    </r>
  </si>
  <si>
    <r>
      <rPr>
        <b/>
        <sz val="16"/>
        <color theme="0"/>
        <rFont val="Arial"/>
        <family val="2"/>
      </rPr>
      <t>Semiacabados P/ Vendas</t>
    </r>
    <r>
      <rPr>
        <sz val="16"/>
        <color theme="0"/>
        <rFont val="Arial"/>
        <family val="2"/>
      </rPr>
      <t xml:space="preserve"> /
</t>
    </r>
    <r>
      <rPr>
        <i/>
        <sz val="16"/>
        <color theme="0"/>
        <rFont val="Arial"/>
        <family val="2"/>
      </rPr>
      <t>Semifinished Products for Sale</t>
    </r>
  </si>
  <si>
    <r>
      <t>Vendas Externas</t>
    </r>
    <r>
      <rPr>
        <sz val="16"/>
        <color theme="0"/>
        <rFont val="Arial"/>
        <family val="2"/>
      </rPr>
      <t xml:space="preserve"> / </t>
    </r>
    <r>
      <rPr>
        <i/>
        <sz val="16"/>
        <color theme="0"/>
        <rFont val="Arial"/>
        <family val="2"/>
      </rPr>
      <t>Foreign Market</t>
    </r>
    <r>
      <rPr>
        <b/>
        <sz val="16"/>
        <color theme="0"/>
        <rFont val="Arial"/>
        <family val="2"/>
      </rPr>
      <t xml:space="preserve"> </t>
    </r>
    <r>
      <rPr>
        <sz val="16"/>
        <color theme="0"/>
        <rFont val="Arial"/>
        <family val="2"/>
      </rPr>
      <t>(**)</t>
    </r>
  </si>
  <si>
    <t>Domestic Sales</t>
  </si>
  <si>
    <t xml:space="preserve">Semiacabados </t>
  </si>
  <si>
    <r>
      <rPr>
        <b/>
        <sz val="16"/>
        <rFont val="Arial"/>
        <family val="2"/>
      </rPr>
      <t xml:space="preserve">Laminados </t>
    </r>
    <r>
      <rPr>
        <sz val="16"/>
        <rFont val="Arial"/>
        <family val="2"/>
      </rPr>
      <t xml:space="preserve">/ </t>
    </r>
    <r>
      <rPr>
        <i/>
        <sz val="16"/>
        <rFont val="Arial"/>
        <family val="2"/>
      </rPr>
      <t>Rolled Products</t>
    </r>
    <r>
      <rPr>
        <sz val="16"/>
        <rFont val="Arial"/>
        <family val="2"/>
      </rPr>
      <t xml:space="preserve"> (Foreign)</t>
    </r>
  </si>
  <si>
    <t>Laminados / Rolled Products (Foreign)</t>
  </si>
  <si>
    <r>
      <rPr>
        <b/>
        <sz val="16"/>
        <rFont val="Arial"/>
        <family val="2"/>
      </rPr>
      <t xml:space="preserve">Semiacabados P/ Vendas </t>
    </r>
    <r>
      <rPr>
        <sz val="16"/>
        <rFont val="Arial"/>
        <family val="2"/>
      </rPr>
      <t xml:space="preserve">/
</t>
    </r>
    <r>
      <rPr>
        <i/>
        <sz val="16"/>
        <rFont val="Arial"/>
        <family val="2"/>
      </rPr>
      <t>Semifinished Products for Sale</t>
    </r>
    <r>
      <rPr>
        <sz val="16"/>
        <rFont val="Arial"/>
        <family val="2"/>
      </rPr>
      <t xml:space="preserve"> (Foreign)</t>
    </r>
  </si>
  <si>
    <t>Semiacabados P/ Vendas /
Semifinished Products for Sale (Foreign)</t>
  </si>
  <si>
    <t>Foreign Market</t>
  </si>
  <si>
    <t>Foreign Trade</t>
  </si>
  <si>
    <r>
      <t xml:space="preserve">Total </t>
    </r>
    <r>
      <rPr>
        <sz val="16"/>
        <rFont val="Arial"/>
        <family val="2"/>
      </rPr>
      <t>(</t>
    </r>
    <r>
      <rPr>
        <b/>
        <sz val="16"/>
        <rFont val="Arial"/>
        <family val="2"/>
      </rPr>
      <t>Mil t</t>
    </r>
    <r>
      <rPr>
        <sz val="16"/>
        <rFont val="Arial"/>
        <family val="2"/>
      </rPr>
      <t xml:space="preserve"> /</t>
    </r>
    <r>
      <rPr>
        <b/>
        <sz val="16"/>
        <rFont val="Arial"/>
        <family val="2"/>
      </rPr>
      <t xml:space="preserve"> </t>
    </r>
    <r>
      <rPr>
        <i/>
        <sz val="16"/>
        <rFont val="Arial"/>
        <family val="2"/>
      </rPr>
      <t>Thousand Tonnes</t>
    </r>
    <r>
      <rPr>
        <sz val="16"/>
        <rFont val="Arial"/>
        <family val="2"/>
      </rPr>
      <t>)</t>
    </r>
    <r>
      <rPr>
        <b/>
        <sz val="16"/>
        <rFont val="Arial"/>
        <family val="2"/>
      </rPr>
      <t xml:space="preserve"> Exports</t>
    </r>
  </si>
  <si>
    <t>Total (Mil t / Thousand Tonnes) Exports</t>
  </si>
  <si>
    <r>
      <rPr>
        <sz val="16"/>
        <rFont val="Arial"/>
        <family val="2"/>
      </rPr>
      <t>(</t>
    </r>
    <r>
      <rPr>
        <b/>
        <sz val="16"/>
        <rFont val="Arial"/>
        <family val="2"/>
      </rPr>
      <t xml:space="preserve">US$ Milhões </t>
    </r>
    <r>
      <rPr>
        <sz val="16"/>
        <rFont val="Arial"/>
        <family val="2"/>
      </rPr>
      <t>/</t>
    </r>
    <r>
      <rPr>
        <b/>
        <sz val="16"/>
        <rFont val="Arial"/>
        <family val="2"/>
      </rPr>
      <t xml:space="preserve"> </t>
    </r>
    <r>
      <rPr>
        <i/>
        <sz val="16"/>
        <rFont val="Arial"/>
        <family val="2"/>
      </rPr>
      <t>US$ Millions</t>
    </r>
    <r>
      <rPr>
        <sz val="16"/>
        <rFont val="Arial"/>
        <family val="2"/>
      </rPr>
      <t>)</t>
    </r>
    <r>
      <rPr>
        <b/>
        <sz val="16"/>
        <rFont val="Arial"/>
        <family val="2"/>
      </rPr>
      <t xml:space="preserve"> Exports</t>
    </r>
  </si>
  <si>
    <r>
      <rPr>
        <sz val="16"/>
        <color theme="0"/>
        <rFont val="Arial"/>
        <family val="2"/>
      </rPr>
      <t>(</t>
    </r>
    <r>
      <rPr>
        <b/>
        <sz val="16"/>
        <color theme="0"/>
        <rFont val="Arial"/>
        <family val="2"/>
      </rPr>
      <t xml:space="preserve">US$ Milhões </t>
    </r>
    <r>
      <rPr>
        <sz val="16"/>
        <color theme="0"/>
        <rFont val="Arial"/>
        <family val="2"/>
      </rPr>
      <t>/</t>
    </r>
    <r>
      <rPr>
        <b/>
        <sz val="16"/>
        <color theme="0"/>
        <rFont val="Arial"/>
        <family val="2"/>
      </rPr>
      <t xml:space="preserve"> </t>
    </r>
    <r>
      <rPr>
        <i/>
        <sz val="16"/>
        <color theme="0"/>
        <rFont val="Arial"/>
        <family val="2"/>
      </rPr>
      <t>US$ Millions</t>
    </r>
    <r>
      <rPr>
        <sz val="16"/>
        <color theme="0"/>
        <rFont val="Arial"/>
        <family val="2"/>
      </rPr>
      <t>)</t>
    </r>
    <r>
      <rPr>
        <b/>
        <sz val="16"/>
        <color theme="0"/>
        <rFont val="Arial"/>
        <family val="2"/>
      </rPr>
      <t xml:space="preserve"> Exports</t>
    </r>
  </si>
  <si>
    <t>Exports (US$m)</t>
  </si>
  <si>
    <t>Exports (000t)</t>
  </si>
  <si>
    <r>
      <t xml:space="preserve">Total </t>
    </r>
    <r>
      <rPr>
        <sz val="16"/>
        <rFont val="Arial"/>
        <family val="2"/>
      </rPr>
      <t>(</t>
    </r>
    <r>
      <rPr>
        <b/>
        <sz val="16"/>
        <rFont val="Arial"/>
        <family val="2"/>
      </rPr>
      <t>Mil t</t>
    </r>
    <r>
      <rPr>
        <sz val="16"/>
        <rFont val="Arial"/>
        <family val="2"/>
      </rPr>
      <t xml:space="preserve"> /</t>
    </r>
    <r>
      <rPr>
        <b/>
        <sz val="16"/>
        <rFont val="Arial"/>
        <family val="2"/>
      </rPr>
      <t xml:space="preserve"> </t>
    </r>
    <r>
      <rPr>
        <i/>
        <sz val="16"/>
        <rFont val="Arial"/>
        <family val="2"/>
      </rPr>
      <t>Thousand Tonnes</t>
    </r>
    <r>
      <rPr>
        <sz val="16"/>
        <rFont val="Arial"/>
        <family val="2"/>
      </rPr>
      <t>)</t>
    </r>
    <r>
      <rPr>
        <b/>
        <sz val="16"/>
        <rFont val="Arial"/>
        <family val="2"/>
      </rPr>
      <t xml:space="preserve"> Imports</t>
    </r>
  </si>
  <si>
    <r>
      <t xml:space="preserve">Total </t>
    </r>
    <r>
      <rPr>
        <sz val="16"/>
        <color theme="0"/>
        <rFont val="Arial"/>
        <family val="2"/>
      </rPr>
      <t>(</t>
    </r>
    <r>
      <rPr>
        <b/>
        <sz val="16"/>
        <color theme="0"/>
        <rFont val="Arial"/>
        <family val="2"/>
      </rPr>
      <t>Mil t</t>
    </r>
    <r>
      <rPr>
        <sz val="16"/>
        <color theme="0"/>
        <rFont val="Arial"/>
        <family val="2"/>
      </rPr>
      <t xml:space="preserve"> /</t>
    </r>
    <r>
      <rPr>
        <b/>
        <sz val="16"/>
        <color theme="0"/>
        <rFont val="Arial"/>
        <family val="2"/>
      </rPr>
      <t xml:space="preserve"> </t>
    </r>
    <r>
      <rPr>
        <i/>
        <sz val="16"/>
        <color theme="0"/>
        <rFont val="Arial"/>
        <family val="2"/>
      </rPr>
      <t>Thousand Tonnes</t>
    </r>
    <r>
      <rPr>
        <sz val="16"/>
        <color theme="0"/>
        <rFont val="Arial"/>
        <family val="2"/>
      </rPr>
      <t>)</t>
    </r>
    <r>
      <rPr>
        <b/>
        <sz val="16"/>
        <color theme="0"/>
        <rFont val="Arial"/>
        <family val="2"/>
      </rPr>
      <t xml:space="preserve"> Imports</t>
    </r>
  </si>
  <si>
    <t>Imports (000t)</t>
  </si>
  <si>
    <t>Imports (US$m)</t>
  </si>
  <si>
    <r>
      <rPr>
        <sz val="16"/>
        <rFont val="Arial"/>
        <family val="2"/>
      </rPr>
      <t>(</t>
    </r>
    <r>
      <rPr>
        <b/>
        <sz val="16"/>
        <rFont val="Arial"/>
        <family val="2"/>
      </rPr>
      <t xml:space="preserve">US$ Milhões </t>
    </r>
    <r>
      <rPr>
        <sz val="16"/>
        <rFont val="Arial"/>
        <family val="2"/>
      </rPr>
      <t>/</t>
    </r>
    <r>
      <rPr>
        <b/>
        <sz val="16"/>
        <rFont val="Arial"/>
        <family val="2"/>
      </rPr>
      <t xml:space="preserve"> </t>
    </r>
    <r>
      <rPr>
        <i/>
        <sz val="16"/>
        <rFont val="Arial"/>
        <family val="2"/>
      </rPr>
      <t>US$ Millions</t>
    </r>
    <r>
      <rPr>
        <sz val="16"/>
        <rFont val="Arial"/>
        <family val="2"/>
      </rPr>
      <t>)</t>
    </r>
    <r>
      <rPr>
        <b/>
        <sz val="16"/>
        <rFont val="Arial"/>
        <family val="2"/>
      </rPr>
      <t xml:space="preserve"> Imports</t>
    </r>
  </si>
  <si>
    <r>
      <rPr>
        <sz val="16"/>
        <color theme="0"/>
        <rFont val="Arial"/>
        <family val="2"/>
      </rPr>
      <t>(</t>
    </r>
    <r>
      <rPr>
        <b/>
        <sz val="16"/>
        <color theme="0"/>
        <rFont val="Arial"/>
        <family val="2"/>
      </rPr>
      <t xml:space="preserve">US$ Milhões </t>
    </r>
    <r>
      <rPr>
        <sz val="16"/>
        <color theme="0"/>
        <rFont val="Arial"/>
        <family val="2"/>
      </rPr>
      <t>/</t>
    </r>
    <r>
      <rPr>
        <b/>
        <sz val="16"/>
        <color theme="0"/>
        <rFont val="Arial"/>
        <family val="2"/>
      </rPr>
      <t xml:space="preserve"> </t>
    </r>
    <r>
      <rPr>
        <i/>
        <sz val="16"/>
        <color theme="0"/>
        <rFont val="Arial"/>
        <family val="2"/>
      </rPr>
      <t>US$ Millions</t>
    </r>
    <r>
      <rPr>
        <sz val="16"/>
        <color theme="0"/>
        <rFont val="Arial"/>
        <family val="2"/>
      </rPr>
      <t>)</t>
    </r>
    <r>
      <rPr>
        <b/>
        <sz val="16"/>
        <color theme="0"/>
        <rFont val="Arial"/>
        <family val="2"/>
      </rPr>
      <t xml:space="preserve"> Imports</t>
    </r>
  </si>
  <si>
    <r>
      <t xml:space="preserve">Consumo Aparente </t>
    </r>
    <r>
      <rPr>
        <sz val="16"/>
        <color theme="0"/>
        <rFont val="Arial"/>
        <family val="2"/>
      </rPr>
      <t>/</t>
    </r>
    <r>
      <rPr>
        <b/>
        <sz val="16"/>
        <color theme="0"/>
        <rFont val="Arial"/>
        <family val="2"/>
      </rPr>
      <t xml:space="preserve"> </t>
    </r>
    <r>
      <rPr>
        <i/>
        <sz val="16"/>
        <color theme="0"/>
        <rFont val="Arial"/>
        <family val="2"/>
      </rPr>
      <t>Apparent Consumption</t>
    </r>
    <r>
      <rPr>
        <sz val="16"/>
        <color theme="0"/>
        <rFont val="Arial"/>
        <family val="2"/>
      </rPr>
      <t xml:space="preserve"> (***)</t>
    </r>
  </si>
  <si>
    <t>Apparent Consumption</t>
  </si>
  <si>
    <t>% of Apparent Consumption</t>
  </si>
  <si>
    <t>Imports Avg. Ticket</t>
  </si>
  <si>
    <t>Exports Avg. Ticket</t>
  </si>
  <si>
    <t>% of Production</t>
  </si>
  <si>
    <t>Quarterly</t>
  </si>
  <si>
    <t>Yearly</t>
  </si>
  <si>
    <t>Month</t>
  </si>
  <si>
    <t>Quarter</t>
  </si>
  <si>
    <t>Year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</si>
  <si>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</si>
  <si>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</si>
  <si>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</si>
  <si>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</si>
  <si>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</si>
  <si>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</si>
  <si>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</si>
  <si>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</si>
  <si>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</si>
  <si>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</si>
  <si>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</si>
  <si>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</si>
  <si>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</si>
  <si>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</si>
  <si>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</si>
  <si>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</si>
  <si>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</si>
  <si>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</si>
  <si>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</si>
  <si>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</si>
  <si>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</si>
  <si>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</si>
  <si>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</si>
  <si>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</si>
  <si>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</si>
  <si>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</si>
  <si>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</si>
  <si>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</si>
  <si>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</si>
  <si>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</si>
  <si>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</si>
  <si>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</si>
  <si>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</si>
  <si>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</si>
  <si>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</si>
  <si>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</si>
  <si>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</si>
  <si>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</si>
  <si>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</si>
  <si>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</si>
  <si>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</si>
  <si>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</si>
  <si>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</si>
  <si>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</si>
  <si>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MoM (%)</t>
  </si>
  <si>
    <t>QoQ (%)</t>
  </si>
  <si>
    <t>YoY (%)</t>
  </si>
  <si>
    <t>LTM</t>
  </si>
  <si>
    <t>Net Exports</t>
  </si>
  <si>
    <r>
      <t xml:space="preserve">Planos / </t>
    </r>
    <r>
      <rPr>
        <i/>
        <sz val="16"/>
        <rFont val="Arial"/>
        <family val="2"/>
      </rPr>
      <t>Flat Products</t>
    </r>
    <r>
      <rPr>
        <sz val="16"/>
        <rFont val="Arial"/>
        <family val="2"/>
      </rPr>
      <t xml:space="preserve"> (Imports)</t>
    </r>
  </si>
  <si>
    <t>Flat</t>
  </si>
  <si>
    <t>Exports | Imports</t>
  </si>
  <si>
    <t>Crude Steel (kt)</t>
  </si>
  <si>
    <t>Laminados (kt)</t>
  </si>
  <si>
    <t>Semiacabados (kt)</t>
  </si>
  <si>
    <t>Total Production (kt)</t>
  </si>
  <si>
    <t>Percentage of Production</t>
  </si>
  <si>
    <t>Percentage of Apparent Consumption</t>
  </si>
  <si>
    <t>Long Steel</t>
  </si>
  <si>
    <r>
      <t xml:space="preserve">Longos / </t>
    </r>
    <r>
      <rPr>
        <i/>
        <sz val="16"/>
        <rFont val="Arial"/>
        <family val="2"/>
      </rPr>
      <t>Long Products</t>
    </r>
    <r>
      <rPr>
        <sz val="16"/>
        <rFont val="Arial"/>
        <family val="2"/>
      </rPr>
      <t xml:space="preserve"> (Imports)</t>
    </r>
  </si>
  <si>
    <t>Flat Consumption</t>
  </si>
  <si>
    <t>Long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</si>
</sst>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??,??0"/>
    <numFmt numFmtId="166" formatCode="#,##0.0"/>
    <numFmt numFmtId="167" formatCode="#,##0.0_);\(#,##0.0\)"/>
  </numFmts>
  <fonts count="24" x14ac:knownFonts="1"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b/>
      <sz val="2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i/>
      <sz val="22"/>
      <name val="Times New Roman"/>
      <family val="1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b/>
      <sz val="16"/>
      <color theme="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i/>
      <sz val="16"/>
      <color theme="0"/>
      <name val="Arial"/>
      <family val="2"/>
    </font>
    <font>
      <b/>
      <u/>
      <sz val="1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187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164" fontId="5" fillId="0" borderId="0" xfId="2" applyNumberFormat="1" applyFont="1" applyAlignment="1">
      <alignment vertical="center"/>
    </xf>
    <xf numFmtId="0" fontId="1" fillId="0" borderId="0" xfId="0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7" fillId="0" borderId="1" xfId="0" applyFont="1" applyBorder="1"/>
    <xf numFmtId="0" fontId="8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49" fontId="1" fillId="0" borderId="17" xfId="3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left" vertical="center" indent="1"/>
    </xf>
    <xf numFmtId="165" fontId="1" fillId="0" borderId="18" xfId="1" applyNumberFormat="1" applyFont="1" applyBorder="1" applyAlignment="1">
      <alignment horizontal="center" vertical="center"/>
    </xf>
    <xf numFmtId="165" fontId="1" fillId="0" borderId="19" xfId="1" applyNumberFormat="1" applyFont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indent="2"/>
    </xf>
    <xf numFmtId="3" fontId="1" fillId="3" borderId="0" xfId="0" applyNumberFormat="1" applyFont="1" applyFill="1" applyAlignment="1">
      <alignment horizontal="right" vertical="center" indent="1"/>
    </xf>
    <xf numFmtId="3" fontId="1" fillId="3" borderId="15" xfId="1" applyNumberFormat="1" applyFont="1" applyFill="1" applyBorder="1" applyAlignment="1">
      <alignment horizontal="right" vertical="center" indent="1"/>
    </xf>
    <xf numFmtId="3" fontId="1" fillId="3" borderId="0" xfId="1" applyNumberFormat="1" applyFont="1" applyFill="1" applyBorder="1" applyAlignment="1">
      <alignment horizontal="right" vertical="center" indent="1"/>
    </xf>
    <xf numFmtId="3" fontId="1" fillId="3" borderId="11" xfId="1" applyNumberFormat="1" applyFont="1" applyFill="1" applyBorder="1" applyAlignment="1">
      <alignment horizontal="right" vertical="center" indent="1"/>
    </xf>
    <xf numFmtId="166" fontId="1" fillId="3" borderId="15" xfId="1" applyNumberFormat="1" applyFont="1" applyFill="1" applyBorder="1" applyAlignment="1">
      <alignment horizontal="right" vertical="center" indent="1"/>
    </xf>
    <xf numFmtId="0" fontId="1" fillId="2" borderId="11" xfId="0" applyFont="1" applyFill="1" applyBorder="1" applyAlignment="1">
      <alignment horizontal="left" vertical="center" indent="2"/>
    </xf>
    <xf numFmtId="3" fontId="1" fillId="2" borderId="0" xfId="0" applyNumberFormat="1" applyFont="1" applyFill="1" applyAlignment="1">
      <alignment horizontal="right" vertical="center" indent="1"/>
    </xf>
    <xf numFmtId="3" fontId="1" fillId="2" borderId="15" xfId="1" applyNumberFormat="1" applyFont="1" applyFill="1" applyBorder="1" applyAlignment="1">
      <alignment horizontal="right" vertical="center" indent="1"/>
    </xf>
    <xf numFmtId="3" fontId="1" fillId="2" borderId="0" xfId="1" applyNumberFormat="1" applyFont="1" applyFill="1" applyBorder="1" applyAlignment="1">
      <alignment horizontal="right" vertical="center" indent="1"/>
    </xf>
    <xf numFmtId="3" fontId="1" fillId="2" borderId="11" xfId="1" applyNumberFormat="1" applyFont="1" applyFill="1" applyBorder="1" applyAlignment="1">
      <alignment horizontal="right" vertical="center" indent="1"/>
    </xf>
    <xf numFmtId="166" fontId="1" fillId="2" borderId="15" xfId="1" applyNumberFormat="1" applyFont="1" applyFill="1" applyBorder="1" applyAlignment="1">
      <alignment horizontal="right" vertical="center" indent="1"/>
    </xf>
    <xf numFmtId="0" fontId="2" fillId="3" borderId="11" xfId="0" applyFont="1" applyFill="1" applyBorder="1" applyAlignment="1">
      <alignment horizontal="left" vertical="center" indent="3"/>
    </xf>
    <xf numFmtId="3" fontId="2" fillId="3" borderId="0" xfId="0" applyNumberFormat="1" applyFont="1" applyFill="1" applyAlignment="1">
      <alignment horizontal="right" vertical="center" indent="1"/>
    </xf>
    <xf numFmtId="3" fontId="2" fillId="3" borderId="15" xfId="1" applyNumberFormat="1" applyFont="1" applyFill="1" applyBorder="1" applyAlignment="1">
      <alignment horizontal="right" vertical="center" indent="1"/>
    </xf>
    <xf numFmtId="3" fontId="2" fillId="3" borderId="0" xfId="1" applyNumberFormat="1" applyFont="1" applyFill="1" applyBorder="1" applyAlignment="1">
      <alignment horizontal="right" vertical="center" indent="1"/>
    </xf>
    <xf numFmtId="3" fontId="2" fillId="3" borderId="11" xfId="1" applyNumberFormat="1" applyFont="1" applyFill="1" applyBorder="1" applyAlignment="1">
      <alignment horizontal="right" vertical="center" indent="1"/>
    </xf>
    <xf numFmtId="166" fontId="2" fillId="3" borderId="15" xfId="1" applyNumberFormat="1" applyFont="1" applyFill="1" applyBorder="1" applyAlignment="1">
      <alignment horizontal="right" vertical="center" indent="1"/>
    </xf>
    <xf numFmtId="0" fontId="2" fillId="2" borderId="11" xfId="0" applyFont="1" applyFill="1" applyBorder="1" applyAlignment="1">
      <alignment horizontal="left" vertical="center" indent="3"/>
    </xf>
    <xf numFmtId="3" fontId="2" fillId="2" borderId="0" xfId="0" applyNumberFormat="1" applyFont="1" applyFill="1" applyAlignment="1">
      <alignment horizontal="right" vertical="center" indent="1"/>
    </xf>
    <xf numFmtId="3" fontId="2" fillId="2" borderId="15" xfId="1" applyNumberFormat="1" applyFont="1" applyFill="1" applyBorder="1" applyAlignment="1">
      <alignment horizontal="right" vertical="center" indent="1"/>
    </xf>
    <xf numFmtId="3" fontId="2" fillId="2" borderId="0" xfId="1" applyNumberFormat="1" applyFont="1" applyFill="1" applyBorder="1" applyAlignment="1">
      <alignment horizontal="right" vertical="center" indent="1"/>
    </xf>
    <xf numFmtId="3" fontId="2" fillId="2" borderId="11" xfId="1" applyNumberFormat="1" applyFont="1" applyFill="1" applyBorder="1" applyAlignment="1">
      <alignment horizontal="right" vertical="center" indent="1"/>
    </xf>
    <xf numFmtId="166" fontId="2" fillId="2" borderId="15" xfId="1" applyNumberFormat="1" applyFont="1" applyFill="1" applyBorder="1" applyAlignment="1">
      <alignment horizontal="right" vertical="center" indent="1"/>
    </xf>
    <xf numFmtId="0" fontId="1" fillId="3" borderId="11" xfId="0" applyFont="1" applyFill="1" applyBorder="1" applyAlignment="1">
      <alignment horizontal="left" vertical="center" wrapText="1" indent="2"/>
    </xf>
    <xf numFmtId="3" fontId="1" fillId="3" borderId="15" xfId="1" quotePrefix="1" applyNumberFormat="1" applyFont="1" applyFill="1" applyBorder="1" applyAlignment="1">
      <alignment horizontal="right" vertical="center" indent="1"/>
    </xf>
    <xf numFmtId="3" fontId="1" fillId="3" borderId="0" xfId="1" quotePrefix="1" applyNumberFormat="1" applyFont="1" applyFill="1" applyBorder="1" applyAlignment="1">
      <alignment horizontal="right" vertical="center" indent="1"/>
    </xf>
    <xf numFmtId="3" fontId="1" fillId="3" borderId="11" xfId="1" quotePrefix="1" applyNumberFormat="1" applyFont="1" applyFill="1" applyBorder="1" applyAlignment="1">
      <alignment horizontal="right" vertical="center" indent="1"/>
    </xf>
    <xf numFmtId="0" fontId="2" fillId="0" borderId="11" xfId="0" applyFont="1" applyBorder="1" applyAlignment="1">
      <alignment horizontal="left" vertical="center" indent="3"/>
    </xf>
    <xf numFmtId="3" fontId="2" fillId="0" borderId="0" xfId="0" applyNumberFormat="1" applyFont="1" applyAlignment="1">
      <alignment horizontal="right" vertical="center" indent="1"/>
    </xf>
    <xf numFmtId="3" fontId="2" fillId="0" borderId="11" xfId="0" applyNumberFormat="1" applyFont="1" applyBorder="1" applyAlignment="1">
      <alignment horizontal="right" vertical="center" indent="1"/>
    </xf>
    <xf numFmtId="3" fontId="2" fillId="0" borderId="15" xfId="0" applyNumberFormat="1" applyFont="1" applyBorder="1" applyAlignment="1">
      <alignment horizontal="right" vertical="center" indent="1"/>
    </xf>
    <xf numFmtId="3" fontId="2" fillId="0" borderId="15" xfId="1" quotePrefix="1" applyNumberFormat="1" applyFont="1" applyFill="1" applyBorder="1" applyAlignment="1">
      <alignment horizontal="right" vertical="center" indent="1"/>
    </xf>
    <xf numFmtId="3" fontId="2" fillId="0" borderId="0" xfId="1" quotePrefix="1" applyNumberFormat="1" applyFont="1" applyFill="1" applyBorder="1" applyAlignment="1">
      <alignment horizontal="right" vertical="center" indent="1"/>
    </xf>
    <xf numFmtId="3" fontId="2" fillId="0" borderId="11" xfId="1" quotePrefix="1" applyNumberFormat="1" applyFont="1" applyFill="1" applyBorder="1" applyAlignment="1">
      <alignment horizontal="right" vertical="center" indent="1"/>
    </xf>
    <xf numFmtId="166" fontId="2" fillId="0" borderId="15" xfId="1" applyNumberFormat="1" applyFont="1" applyFill="1" applyBorder="1" applyAlignment="1">
      <alignment horizontal="right" vertical="center" indent="1"/>
    </xf>
    <xf numFmtId="3" fontId="2" fillId="3" borderId="11" xfId="0" applyNumberFormat="1" applyFont="1" applyFill="1" applyBorder="1" applyAlignment="1">
      <alignment horizontal="right" vertical="center" indent="1"/>
    </xf>
    <xf numFmtId="3" fontId="2" fillId="3" borderId="15" xfId="0" applyNumberFormat="1" applyFont="1" applyFill="1" applyBorder="1" applyAlignment="1">
      <alignment horizontal="right" vertical="center" indent="1"/>
    </xf>
    <xf numFmtId="3" fontId="2" fillId="3" borderId="15" xfId="1" quotePrefix="1" applyNumberFormat="1" applyFont="1" applyFill="1" applyBorder="1" applyAlignment="1">
      <alignment horizontal="right" vertical="center" indent="1"/>
    </xf>
    <xf numFmtId="3" fontId="2" fillId="3" borderId="0" xfId="1" quotePrefix="1" applyNumberFormat="1" applyFont="1" applyFill="1" applyBorder="1" applyAlignment="1">
      <alignment horizontal="right" vertical="center" indent="1"/>
    </xf>
    <xf numFmtId="3" fontId="2" fillId="3" borderId="11" xfId="1" quotePrefix="1" applyNumberFormat="1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left" vertical="center" indent="2"/>
    </xf>
    <xf numFmtId="3" fontId="1" fillId="2" borderId="4" xfId="0" applyNumberFormat="1" applyFont="1" applyFill="1" applyBorder="1" applyAlignment="1">
      <alignment horizontal="right" vertical="center" indent="1"/>
    </xf>
    <xf numFmtId="3" fontId="1" fillId="2" borderId="6" xfId="1" applyNumberFormat="1" applyFont="1" applyFill="1" applyBorder="1" applyAlignment="1">
      <alignment horizontal="right" vertical="center" indent="1"/>
    </xf>
    <xf numFmtId="3" fontId="1" fillId="2" borderId="4" xfId="1" applyNumberFormat="1" applyFont="1" applyFill="1" applyBorder="1" applyAlignment="1">
      <alignment horizontal="right" vertical="center" indent="1"/>
    </xf>
    <xf numFmtId="3" fontId="1" fillId="2" borderId="5" xfId="1" applyNumberFormat="1" applyFont="1" applyFill="1" applyBorder="1" applyAlignment="1">
      <alignment horizontal="right" vertical="center" indent="1"/>
    </xf>
    <xf numFmtId="166" fontId="1" fillId="2" borderId="6" xfId="1" applyNumberFormat="1" applyFont="1" applyFill="1" applyBorder="1" applyAlignment="1">
      <alignment horizontal="right" vertical="center" indent="1"/>
    </xf>
    <xf numFmtId="0" fontId="1" fillId="3" borderId="11" xfId="0" applyFont="1" applyFill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2"/>
    </xf>
    <xf numFmtId="3" fontId="1" fillId="0" borderId="0" xfId="0" applyNumberFormat="1" applyFont="1" applyAlignment="1">
      <alignment horizontal="right" vertical="center" indent="1"/>
    </xf>
    <xf numFmtId="3" fontId="1" fillId="0" borderId="15" xfId="1" applyNumberFormat="1" applyFont="1" applyFill="1" applyBorder="1" applyAlignment="1">
      <alignment horizontal="right" vertical="center" indent="1"/>
    </xf>
    <xf numFmtId="3" fontId="1" fillId="0" borderId="0" xfId="1" applyNumberFormat="1" applyFont="1" applyFill="1" applyBorder="1" applyAlignment="1">
      <alignment horizontal="right" vertical="center" indent="1"/>
    </xf>
    <xf numFmtId="3" fontId="1" fillId="0" borderId="11" xfId="1" applyNumberFormat="1" applyFont="1" applyFill="1" applyBorder="1" applyAlignment="1">
      <alignment horizontal="right" vertical="center" indent="1"/>
    </xf>
    <xf numFmtId="166" fontId="1" fillId="0" borderId="15" xfId="1" applyNumberFormat="1" applyFont="1" applyFill="1" applyBorder="1" applyAlignment="1">
      <alignment horizontal="right" vertical="center" indent="1"/>
    </xf>
    <xf numFmtId="3" fontId="2" fillId="0" borderId="15" xfId="1" applyNumberFormat="1" applyFont="1" applyFill="1" applyBorder="1" applyAlignment="1">
      <alignment horizontal="right" vertical="center" indent="1"/>
    </xf>
    <xf numFmtId="3" fontId="2" fillId="0" borderId="0" xfId="1" applyNumberFormat="1" applyFont="1" applyFill="1" applyBorder="1" applyAlignment="1">
      <alignment horizontal="right" vertical="center" indent="1"/>
    </xf>
    <xf numFmtId="3" fontId="2" fillId="0" borderId="11" xfId="1" applyNumberFormat="1" applyFont="1" applyFill="1" applyBorder="1" applyAlignment="1">
      <alignment horizontal="right" vertical="center" indent="1"/>
    </xf>
    <xf numFmtId="0" fontId="2" fillId="3" borderId="11" xfId="0" applyFont="1" applyFill="1" applyBorder="1" applyAlignment="1">
      <alignment horizontal="left" vertical="center" wrapText="1" indent="2"/>
    </xf>
    <xf numFmtId="3" fontId="1" fillId="3" borderId="11" xfId="0" applyNumberFormat="1" applyFont="1" applyFill="1" applyBorder="1" applyAlignment="1">
      <alignment horizontal="right" vertical="center" indent="1"/>
    </xf>
    <xf numFmtId="0" fontId="2" fillId="3" borderId="5" xfId="0" applyFont="1" applyFill="1" applyBorder="1" applyAlignment="1">
      <alignment horizontal="left" vertical="center" indent="3"/>
    </xf>
    <xf numFmtId="3" fontId="2" fillId="3" borderId="4" xfId="0" applyNumberFormat="1" applyFont="1" applyFill="1" applyBorder="1" applyAlignment="1">
      <alignment horizontal="right" vertical="center" indent="1"/>
    </xf>
    <xf numFmtId="3" fontId="2" fillId="3" borderId="6" xfId="1" applyNumberFormat="1" applyFont="1" applyFill="1" applyBorder="1" applyAlignment="1">
      <alignment horizontal="right" vertical="center" indent="1"/>
    </xf>
    <xf numFmtId="3" fontId="2" fillId="3" borderId="4" xfId="1" applyNumberFormat="1" applyFont="1" applyFill="1" applyBorder="1" applyAlignment="1">
      <alignment horizontal="right" vertical="center" indent="1"/>
    </xf>
    <xf numFmtId="3" fontId="2" fillId="3" borderId="5" xfId="1" applyNumberFormat="1" applyFont="1" applyFill="1" applyBorder="1" applyAlignment="1">
      <alignment horizontal="right" vertical="center" indent="1"/>
    </xf>
    <xf numFmtId="166" fontId="2" fillId="3" borderId="6" xfId="1" applyNumberFormat="1" applyFont="1" applyFill="1" applyBorder="1" applyAlignment="1">
      <alignment horizontal="right" vertical="center" indent="1"/>
    </xf>
    <xf numFmtId="0" fontId="2" fillId="3" borderId="11" xfId="0" applyFont="1" applyFill="1" applyBorder="1" applyAlignment="1">
      <alignment horizontal="left" vertical="center" indent="2"/>
    </xf>
    <xf numFmtId="0" fontId="2" fillId="0" borderId="11" xfId="0" applyFont="1" applyBorder="1" applyAlignment="1">
      <alignment horizontal="left" vertical="center" wrapText="1" indent="2"/>
    </xf>
    <xf numFmtId="3" fontId="1" fillId="0" borderId="11" xfId="0" applyNumberFormat="1" applyFont="1" applyBorder="1" applyAlignment="1">
      <alignment horizontal="right" vertical="center" indent="1"/>
    </xf>
    <xf numFmtId="0" fontId="2" fillId="0" borderId="5" xfId="0" applyFont="1" applyBorder="1" applyAlignment="1">
      <alignment horizontal="left" vertical="center" indent="3"/>
    </xf>
    <xf numFmtId="3" fontId="2" fillId="0" borderId="4" xfId="0" applyNumberFormat="1" applyFont="1" applyBorder="1" applyAlignment="1">
      <alignment horizontal="right" vertical="center" indent="1"/>
    </xf>
    <xf numFmtId="3" fontId="2" fillId="0" borderId="6" xfId="1" applyNumberFormat="1" applyFont="1" applyFill="1" applyBorder="1" applyAlignment="1">
      <alignment horizontal="right" vertical="center" indent="1"/>
    </xf>
    <xf numFmtId="3" fontId="2" fillId="0" borderId="4" xfId="1" applyNumberFormat="1" applyFont="1" applyFill="1" applyBorder="1" applyAlignment="1">
      <alignment horizontal="right" vertical="center" indent="1"/>
    </xf>
    <xf numFmtId="3" fontId="2" fillId="0" borderId="5" xfId="1" applyNumberFormat="1" applyFont="1" applyFill="1" applyBorder="1" applyAlignment="1">
      <alignment horizontal="right" vertical="center" indent="1"/>
    </xf>
    <xf numFmtId="166" fontId="2" fillId="0" borderId="6" xfId="1" applyNumberFormat="1" applyFont="1" applyFill="1" applyBorder="1" applyAlignment="1">
      <alignment horizontal="right" vertical="center" indent="1"/>
    </xf>
    <xf numFmtId="0" fontId="1" fillId="0" borderId="11" xfId="0" applyFont="1" applyBorder="1" applyAlignment="1">
      <alignment horizontal="left" vertical="center" indent="2"/>
    </xf>
    <xf numFmtId="0" fontId="2" fillId="0" borderId="11" xfId="0" applyFont="1" applyBorder="1" applyAlignment="1">
      <alignment horizontal="left" vertical="center" indent="4"/>
    </xf>
    <xf numFmtId="0" fontId="2" fillId="3" borderId="11" xfId="0" applyFont="1" applyFill="1" applyBorder="1" applyAlignment="1">
      <alignment horizontal="left" vertical="center" indent="4"/>
    </xf>
    <xf numFmtId="0" fontId="2" fillId="0" borderId="11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indent="3"/>
    </xf>
    <xf numFmtId="3" fontId="1" fillId="0" borderId="4" xfId="0" applyNumberFormat="1" applyFont="1" applyBorder="1" applyAlignment="1">
      <alignment horizontal="right" vertical="center" indent="1"/>
    </xf>
    <xf numFmtId="3" fontId="1" fillId="0" borderId="6" xfId="1" applyNumberFormat="1" applyFont="1" applyFill="1" applyBorder="1" applyAlignment="1">
      <alignment horizontal="right" vertical="center" indent="1"/>
    </xf>
    <xf numFmtId="3" fontId="1" fillId="0" borderId="4" xfId="1" applyNumberFormat="1" applyFont="1" applyFill="1" applyBorder="1" applyAlignment="1">
      <alignment horizontal="right" vertical="center" indent="1"/>
    </xf>
    <xf numFmtId="3" fontId="1" fillId="0" borderId="5" xfId="1" applyNumberFormat="1" applyFont="1" applyFill="1" applyBorder="1" applyAlignment="1">
      <alignment horizontal="right" vertical="center" indent="1"/>
    </xf>
    <xf numFmtId="166" fontId="1" fillId="0" borderId="6" xfId="1" applyNumberFormat="1" applyFont="1" applyFill="1" applyBorder="1" applyAlignment="1">
      <alignment horizontal="right" vertical="center" indent="1"/>
    </xf>
    <xf numFmtId="3" fontId="1" fillId="0" borderId="5" xfId="0" applyNumberFormat="1" applyFont="1" applyBorder="1" applyAlignment="1">
      <alignment horizontal="right" vertical="center" indent="1"/>
    </xf>
    <xf numFmtId="0" fontId="2" fillId="3" borderId="16" xfId="0" applyFont="1" applyFill="1" applyBorder="1" applyAlignment="1">
      <alignment horizontal="left" vertical="center" wrapText="1" indent="2"/>
    </xf>
    <xf numFmtId="3" fontId="2" fillId="3" borderId="1" xfId="0" applyNumberFormat="1" applyFont="1" applyFill="1" applyBorder="1" applyAlignment="1">
      <alignment horizontal="right" vertical="center" indent="1"/>
    </xf>
    <xf numFmtId="3" fontId="2" fillId="3" borderId="17" xfId="1" applyNumberFormat="1" applyFont="1" applyFill="1" applyBorder="1" applyAlignment="1">
      <alignment horizontal="right" vertical="center" indent="1"/>
    </xf>
    <xf numFmtId="3" fontId="2" fillId="3" borderId="1" xfId="1" applyNumberFormat="1" applyFont="1" applyFill="1" applyBorder="1" applyAlignment="1">
      <alignment horizontal="right" vertical="center" indent="1"/>
    </xf>
    <xf numFmtId="3" fontId="2" fillId="3" borderId="16" xfId="1" applyNumberFormat="1" applyFont="1" applyFill="1" applyBorder="1" applyAlignment="1">
      <alignment horizontal="right" vertical="center" indent="1"/>
    </xf>
    <xf numFmtId="166" fontId="2" fillId="3" borderId="17" xfId="1" applyNumberFormat="1" applyFont="1" applyFill="1" applyBorder="1" applyAlignment="1">
      <alignment horizontal="right" vertical="center" inden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"/>
    </xf>
    <xf numFmtId="0" fontId="6" fillId="0" borderId="0" xfId="0" applyFont="1"/>
    <xf numFmtId="0" fontId="14" fillId="0" borderId="0" xfId="0" applyFont="1"/>
    <xf numFmtId="0" fontId="15" fillId="0" borderId="0" xfId="0" applyFont="1"/>
    <xf numFmtId="0" fontId="16" fillId="2" borderId="0" xfId="0" applyFont="1" applyFill="1" applyAlignment="1">
      <alignment horizontal="left" vertical="center" indent="2"/>
    </xf>
    <xf numFmtId="0" fontId="16" fillId="2" borderId="0" xfId="0" applyFont="1" applyFill="1" applyAlignment="1">
      <alignment horizontal="left" vertical="center" wrapText="1" indent="2"/>
    </xf>
    <xf numFmtId="1" fontId="0" fillId="0" borderId="0" xfId="0" applyNumberFormat="1"/>
    <xf numFmtId="1" fontId="14" fillId="0" borderId="0" xfId="0" applyNumberFormat="1" applyFont="1"/>
    <xf numFmtId="37" fontId="0" fillId="0" borderId="0" xfId="0" applyNumberFormat="1"/>
    <xf numFmtId="37" fontId="14" fillId="0" borderId="0" xfId="0" applyNumberFormat="1" applyFont="1"/>
    <xf numFmtId="0" fontId="16" fillId="2" borderId="0" xfId="0" applyFont="1" applyFill="1" applyAlignment="1">
      <alignment horizontal="left" vertical="center" indent="1"/>
    </xf>
    <xf numFmtId="0" fontId="17" fillId="2" borderId="0" xfId="0" applyFont="1" applyFill="1" applyAlignment="1">
      <alignment horizontal="left" vertical="center" indent="2"/>
    </xf>
    <xf numFmtId="0" fontId="17" fillId="2" borderId="0" xfId="0" applyFont="1" applyFill="1" applyAlignment="1">
      <alignment horizontal="left" vertical="center" wrapText="1" indent="2"/>
    </xf>
    <xf numFmtId="0" fontId="6" fillId="0" borderId="0" xfId="0" applyFont="1" applyAlignment="1">
      <alignment horizontal="left" indent="1"/>
    </xf>
    <xf numFmtId="0" fontId="16" fillId="0" borderId="0" xfId="0" applyFont="1" applyAlignment="1">
      <alignment horizontal="left" vertical="center" indent="3"/>
    </xf>
    <xf numFmtId="3" fontId="14" fillId="0" borderId="0" xfId="0" applyNumberFormat="1" applyFont="1"/>
    <xf numFmtId="9" fontId="0" fillId="0" borderId="0" xfId="2" applyFont="1"/>
    <xf numFmtId="164" fontId="0" fillId="0" borderId="0" xfId="2" applyNumberFormat="1" applyFont="1"/>
    <xf numFmtId="2" fontId="0" fillId="0" borderId="0" xfId="2" applyNumberFormat="1" applyFont="1"/>
    <xf numFmtId="0" fontId="10" fillId="0" borderId="0" xfId="0" applyFont="1" applyAlignment="1">
      <alignment horizontal="center"/>
    </xf>
    <xf numFmtId="0" fontId="19" fillId="0" borderId="0" xfId="0" applyFont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1" xfId="0" applyBorder="1"/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37" fontId="0" fillId="0" borderId="0" xfId="0" applyNumberFormat="1" applyAlignment="1">
      <alignment horizontal="center"/>
    </xf>
    <xf numFmtId="37" fontId="14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167" fontId="0" fillId="0" borderId="0" xfId="0" applyNumberFormat="1" applyAlignment="1">
      <alignment horizontal="center"/>
    </xf>
    <xf numFmtId="0" fontId="14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0" fillId="0" borderId="0" xfId="0" applyAlignment="1">
      <alignment horizontal="left" indent="1"/>
    </xf>
    <xf numFmtId="0" fontId="20" fillId="4" borderId="0" xfId="0" applyFont="1" applyFill="1" applyAlignment="1">
      <alignment horizontal="center"/>
    </xf>
    <xf numFmtId="1" fontId="0" fillId="0" borderId="0" xfId="2" applyNumberFormat="1" applyFont="1"/>
    <xf numFmtId="2" fontId="0" fillId="0" borderId="0" xfId="0" applyNumberFormat="1"/>
    <xf numFmtId="0" fontId="14" fillId="0" borderId="0" xfId="0" applyFont="1" applyAlignment="1">
      <alignment horizontal="center"/>
    </xf>
    <xf numFmtId="37" fontId="0" fillId="0" borderId="15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22" xfId="0" applyNumberFormat="1" applyBorder="1" applyAlignment="1">
      <alignment horizontal="center"/>
    </xf>
    <xf numFmtId="37" fontId="0" fillId="0" borderId="6" xfId="0" applyNumberFormat="1" applyBorder="1" applyAlignment="1">
      <alignment horizontal="center"/>
    </xf>
    <xf numFmtId="37" fontId="0" fillId="0" borderId="4" xfId="0" applyNumberFormat="1" applyBorder="1" applyAlignment="1">
      <alignment horizontal="center"/>
    </xf>
    <xf numFmtId="37" fontId="0" fillId="0" borderId="5" xfId="0" applyNumberFormat="1" applyBorder="1" applyAlignment="1">
      <alignment horizontal="center"/>
    </xf>
    <xf numFmtId="37" fontId="0" fillId="0" borderId="23" xfId="0" applyNumberForma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37" fontId="23" fillId="0" borderId="15" xfId="0" applyNumberFormat="1" applyFont="1" applyBorder="1" applyAlignment="1">
      <alignment horizontal="center"/>
    </xf>
    <xf numFmtId="37" fontId="23" fillId="0" borderId="0" xfId="0" applyNumberFormat="1" applyFont="1" applyAlignment="1">
      <alignment horizontal="center"/>
    </xf>
    <xf numFmtId="37" fontId="23" fillId="0" borderId="11" xfId="0" applyNumberFormat="1" applyFont="1" applyBorder="1" applyAlignment="1">
      <alignment horizontal="center"/>
    </xf>
    <xf numFmtId="37" fontId="23" fillId="0" borderId="2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 wrapText="1"/>
    </xf>
    <xf numFmtId="49" fontId="1" fillId="0" borderId="15" xfId="3" applyNumberFormat="1" applyFont="1" applyBorder="1" applyAlignment="1">
      <alignment horizontal="center" vertical="center" wrapText="1"/>
    </xf>
    <xf numFmtId="0" fontId="6" fillId="0" borderId="0" xfId="0" applyFont="1" applyFill="1" applyBorder="1"/>
    <xf numFmtId="0" fontId="2" fillId="0" borderId="11" xfId="0" applyFont="1" applyFill="1" applyBorder="1" applyAlignment="1">
      <alignment horizontal="left" vertical="center" indent="4"/>
    </xf>
    <xf numFmtId="0" fontId="2" fillId="0" borderId="16" xfId="0" applyFont="1" applyFill="1" applyBorder="1" applyAlignment="1">
      <alignment horizontal="left" vertical="center" indent="2"/>
    </xf>
  </cellXfs>
  <cellStyles count="4">
    <cellStyle name="Comma" xfId="1" builtinId="3"/>
    <cellStyle name="Normal" xfId="0" builtinId="0"/>
    <cellStyle name="Normal 2" xfId="3" xr:uid="{9D249963-665B-4C2C-8A79-82E2653C427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Production (000 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Crude Steel (kt)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Data!$C$6:$DX$6</c:f>
              <c:numCache>
                <c:formatCode>#,##0_);\(#,##0\)</c:formatCode>
                <c:ptCount val="126"/>
                <c:pt idx="0">
                  <c:v>2769.4369999999999</c:v>
                </c:pt>
                <c:pt idx="1">
                  <c:v>2574.8939999999998</c:v>
                </c:pt>
                <c:pt idx="2">
                  <c:v>2858.5210000000002</c:v>
                </c:pt>
                <c:pt idx="3">
                  <c:v>2913.6219999999998</c:v>
                </c:pt>
                <c:pt idx="4">
                  <c:v>2999.7750000000001</c:v>
                </c:pt>
                <c:pt idx="5">
                  <c:v>2836.5349999999999</c:v>
                </c:pt>
                <c:pt idx="6">
                  <c:v>2918.241</c:v>
                </c:pt>
                <c:pt idx="7">
                  <c:v>2976.77</c:v>
                </c:pt>
                <c:pt idx="8">
                  <c:v>2981.3090000000002</c:v>
                </c:pt>
                <c:pt idx="9">
                  <c:v>2980.32</c:v>
                </c:pt>
                <c:pt idx="10">
                  <c:v>2727.1590000000001</c:v>
                </c:pt>
                <c:pt idx="11">
                  <c:v>2625.8739999999998</c:v>
                </c:pt>
                <c:pt idx="12">
                  <c:v>2763.1039999999998</c:v>
                </c:pt>
                <c:pt idx="13">
                  <c:v>2621.9520000000002</c:v>
                </c:pt>
                <c:pt idx="14">
                  <c:v>2979.4719999999998</c:v>
                </c:pt>
                <c:pt idx="15">
                  <c:v>2773.4870000000001</c:v>
                </c:pt>
                <c:pt idx="16">
                  <c:v>2891.6910000000003</c:v>
                </c:pt>
                <c:pt idx="17">
                  <c:v>2718.4739999999997</c:v>
                </c:pt>
                <c:pt idx="18">
                  <c:v>2969.4069999999997</c:v>
                </c:pt>
                <c:pt idx="19">
                  <c:v>2963.3900000000003</c:v>
                </c:pt>
                <c:pt idx="20">
                  <c:v>2874.88</c:v>
                </c:pt>
                <c:pt idx="21">
                  <c:v>3052.4</c:v>
                </c:pt>
                <c:pt idx="22">
                  <c:v>2666.1469999999999</c:v>
                </c:pt>
                <c:pt idx="23">
                  <c:v>2622.63</c:v>
                </c:pt>
                <c:pt idx="24">
                  <c:v>2995.5930000000003</c:v>
                </c:pt>
                <c:pt idx="25">
                  <c:v>2666.8530000000001</c:v>
                </c:pt>
                <c:pt idx="26">
                  <c:v>2768.357</c:v>
                </c:pt>
                <c:pt idx="27">
                  <c:v>2897.3420000000001</c:v>
                </c:pt>
                <c:pt idx="28">
                  <c:v>2983.1060000000002</c:v>
                </c:pt>
                <c:pt idx="29">
                  <c:v>2776.4680000000003</c:v>
                </c:pt>
                <c:pt idx="30">
                  <c:v>2876.6480000000001</c:v>
                </c:pt>
                <c:pt idx="31">
                  <c:v>2798.6969999999997</c:v>
                </c:pt>
                <c:pt idx="32">
                  <c:v>2500.8160000000003</c:v>
                </c:pt>
                <c:pt idx="33">
                  <c:v>2982.5120000000002</c:v>
                </c:pt>
                <c:pt idx="34">
                  <c:v>2547.9959999999996</c:v>
                </c:pt>
                <c:pt idx="35">
                  <c:v>2463.1990000000001</c:v>
                </c:pt>
                <c:pt idx="36">
                  <c:v>2515.6999999999998</c:v>
                </c:pt>
                <c:pt idx="37">
                  <c:v>2453.0299999999997</c:v>
                </c:pt>
                <c:pt idx="38">
                  <c:v>2529.2059999999997</c:v>
                </c:pt>
                <c:pt idx="39">
                  <c:v>2321.7559999999999</c:v>
                </c:pt>
                <c:pt idx="40">
                  <c:v>2612.3780000000002</c:v>
                </c:pt>
                <c:pt idx="41">
                  <c:v>2576.69</c:v>
                </c:pt>
                <c:pt idx="42">
                  <c:v>2841.2669999999998</c:v>
                </c:pt>
                <c:pt idx="43">
                  <c:v>2960.9700000000003</c:v>
                </c:pt>
                <c:pt idx="44">
                  <c:v>2788.2689999999998</c:v>
                </c:pt>
                <c:pt idx="45">
                  <c:v>2966.38</c:v>
                </c:pt>
                <c:pt idx="46">
                  <c:v>2672.5369999999998</c:v>
                </c:pt>
                <c:pt idx="47">
                  <c:v>2404.2039999999997</c:v>
                </c:pt>
                <c:pt idx="48">
                  <c:v>2868.134</c:v>
                </c:pt>
                <c:pt idx="49">
                  <c:v>2611.5260000000003</c:v>
                </c:pt>
                <c:pt idx="50">
                  <c:v>2887.2159999999999</c:v>
                </c:pt>
                <c:pt idx="51">
                  <c:v>2927.0120000000002</c:v>
                </c:pt>
                <c:pt idx="52">
                  <c:v>2952.183</c:v>
                </c:pt>
                <c:pt idx="53">
                  <c:v>2673.0449999999996</c:v>
                </c:pt>
                <c:pt idx="54">
                  <c:v>2852.2920000000004</c:v>
                </c:pt>
                <c:pt idx="55">
                  <c:v>2981.3209999999999</c:v>
                </c:pt>
                <c:pt idx="56">
                  <c:v>2986.4920000000002</c:v>
                </c:pt>
                <c:pt idx="57">
                  <c:v>3095.3820000000001</c:v>
                </c:pt>
                <c:pt idx="58">
                  <c:v>3075.1590000000001</c:v>
                </c:pt>
                <c:pt idx="59">
                  <c:v>2867.8739999999998</c:v>
                </c:pt>
                <c:pt idx="60">
                  <c:v>2913.7959999999998</c:v>
                </c:pt>
                <c:pt idx="61">
                  <c:v>2765.9389999999999</c:v>
                </c:pt>
                <c:pt idx="62">
                  <c:v>3113.1839999999997</c:v>
                </c:pt>
                <c:pt idx="63">
                  <c:v>2994.53</c:v>
                </c:pt>
                <c:pt idx="64">
                  <c:v>2724.4719999999998</c:v>
                </c:pt>
                <c:pt idx="65">
                  <c:v>2969.8239999999996</c:v>
                </c:pt>
                <c:pt idx="66">
                  <c:v>3086.3150000000001</c:v>
                </c:pt>
                <c:pt idx="67">
                  <c:v>2914.2060000000001</c:v>
                </c:pt>
                <c:pt idx="68">
                  <c:v>3080.8240000000001</c:v>
                </c:pt>
                <c:pt idx="69">
                  <c:v>3223.5190000000002</c:v>
                </c:pt>
                <c:pt idx="70">
                  <c:v>2911.2530000000002</c:v>
                </c:pt>
                <c:pt idx="71">
                  <c:v>2708.6860000000001</c:v>
                </c:pt>
                <c:pt idx="72">
                  <c:v>3020.806</c:v>
                </c:pt>
                <c:pt idx="73">
                  <c:v>2746.7469999999998</c:v>
                </c:pt>
                <c:pt idx="74">
                  <c:v>2877.683</c:v>
                </c:pt>
                <c:pt idx="75">
                  <c:v>2970.0059999999999</c:v>
                </c:pt>
                <c:pt idx="76">
                  <c:v>2826.2950000000001</c:v>
                </c:pt>
                <c:pt idx="77">
                  <c:v>2882.5439999999999</c:v>
                </c:pt>
                <c:pt idx="78">
                  <c:v>2504.7539999999999</c:v>
                </c:pt>
                <c:pt idx="79">
                  <c:v>2536.5729999999999</c:v>
                </c:pt>
                <c:pt idx="80">
                  <c:v>2394.4870000000001</c:v>
                </c:pt>
                <c:pt idx="81">
                  <c:v>2690.47</c:v>
                </c:pt>
                <c:pt idx="82">
                  <c:v>2656.8029999999999</c:v>
                </c:pt>
                <c:pt idx="83">
                  <c:v>2461.7660000000001</c:v>
                </c:pt>
                <c:pt idx="84">
                  <c:v>2740.451</c:v>
                </c:pt>
                <c:pt idx="85">
                  <c:v>2772.4369999999999</c:v>
                </c:pt>
                <c:pt idx="86">
                  <c:v>2722.125</c:v>
                </c:pt>
                <c:pt idx="87">
                  <c:v>1929.2929999999999</c:v>
                </c:pt>
                <c:pt idx="88">
                  <c:v>2255.6979999999999</c:v>
                </c:pt>
                <c:pt idx="89">
                  <c:v>2148.3989999999999</c:v>
                </c:pt>
                <c:pt idx="90">
                  <c:v>2626.4270000000001</c:v>
                </c:pt>
                <c:pt idx="91">
                  <c:v>2759.058</c:v>
                </c:pt>
                <c:pt idx="92">
                  <c:v>2645.3789999999999</c:v>
                </c:pt>
                <c:pt idx="93">
                  <c:v>2853.7440000000001</c:v>
                </c:pt>
                <c:pt idx="94">
                  <c:v>3017.509</c:v>
                </c:pt>
                <c:pt idx="95">
                  <c:v>2944.3359999999998</c:v>
                </c:pt>
                <c:pt idx="96">
                  <c:v>3022.8739999999998</c:v>
                </c:pt>
                <c:pt idx="97">
                  <c:v>2867.058</c:v>
                </c:pt>
                <c:pt idx="98">
                  <c:v>2801.8409999999999</c:v>
                </c:pt>
                <c:pt idx="99">
                  <c:v>3037.1</c:v>
                </c:pt>
                <c:pt idx="100">
                  <c:v>3125.1489999999999</c:v>
                </c:pt>
                <c:pt idx="101">
                  <c:v>3068.51</c:v>
                </c:pt>
                <c:pt idx="102">
                  <c:v>3091.223</c:v>
                </c:pt>
                <c:pt idx="103">
                  <c:v>3203.3829999999998</c:v>
                </c:pt>
                <c:pt idx="104">
                  <c:v>3107.8969999999999</c:v>
                </c:pt>
                <c:pt idx="105">
                  <c:v>2968.4490000000001</c:v>
                </c:pt>
                <c:pt idx="106">
                  <c:v>3133.9009999999998</c:v>
                </c:pt>
                <c:pt idx="107">
                  <c:v>2643.6819999999998</c:v>
                </c:pt>
                <c:pt idx="108">
                  <c:v>2937.0030000000002</c:v>
                </c:pt>
                <c:pt idx="109">
                  <c:v>2721.9690000000001</c:v>
                </c:pt>
                <c:pt idx="110">
                  <c:v>3000.0459999999998</c:v>
                </c:pt>
                <c:pt idx="111">
                  <c:v>2946.67</c:v>
                </c:pt>
                <c:pt idx="112">
                  <c:v>2985.3809999999999</c:v>
                </c:pt>
                <c:pt idx="113">
                  <c:v>2933.027</c:v>
                </c:pt>
                <c:pt idx="114">
                  <c:v>2845.5610000000001</c:v>
                </c:pt>
                <c:pt idx="115">
                  <c:v>2889.893</c:v>
                </c:pt>
                <c:pt idx="116">
                  <c:v>2786.556</c:v>
                </c:pt>
                <c:pt idx="117">
                  <c:v>2907.3739999999998</c:v>
                </c:pt>
                <c:pt idx="118">
                  <c:v>2636.3209999999999</c:v>
                </c:pt>
                <c:pt idx="119">
                  <c:v>2499.694</c:v>
                </c:pt>
                <c:pt idx="120">
                  <c:v>2716.4780000000001</c:v>
                </c:pt>
                <c:pt idx="121">
                  <c:v>2456.6060000000002</c:v>
                </c:pt>
                <c:pt idx="122">
                  <c:v>2638.3969999999999</c:v>
                </c:pt>
                <c:pt idx="123">
                  <c:v>2773.3809999999999</c:v>
                </c:pt>
                <c:pt idx="124">
                  <c:v>2821.9189999999999</c:v>
                </c:pt>
                <c:pt idx="125">
                  <c:v>2565.5160000000001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6-4E28-837E-33E2538F67D3}"/>
            </c:ext>
          </c:extLst>
        </c:ser>
        <c:ser>
          <c:idx val="1"/>
          <c:order val="1"/>
          <c:tx>
            <c:strRef>
              <c:f>Data!$B$7</c:f>
              <c:strCache>
                <c:ptCount val="1"/>
                <c:pt idx="0">
                  <c:v>Laminados (kt)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Data!$C$7:$DX$7</c:f>
              <c:numCache>
                <c:formatCode>#,##0_);\(#,##0\)</c:formatCode>
                <c:ptCount val="126"/>
                <c:pt idx="0">
                  <c:v>2051.4409999999998</c:v>
                </c:pt>
                <c:pt idx="1">
                  <c:v>1942.836</c:v>
                </c:pt>
                <c:pt idx="2">
                  <c:v>2194.384</c:v>
                </c:pt>
                <c:pt idx="3">
                  <c:v>2211.587</c:v>
                </c:pt>
                <c:pt idx="4">
                  <c:v>2354.7159999999999</c:v>
                </c:pt>
                <c:pt idx="5">
                  <c:v>2284.4169999999999</c:v>
                </c:pt>
                <c:pt idx="6">
                  <c:v>2252.2359999999999</c:v>
                </c:pt>
                <c:pt idx="7">
                  <c:v>2257.5479999999998</c:v>
                </c:pt>
                <c:pt idx="8">
                  <c:v>2181.567</c:v>
                </c:pt>
                <c:pt idx="9">
                  <c:v>2309.355</c:v>
                </c:pt>
                <c:pt idx="10">
                  <c:v>2199.4319999999998</c:v>
                </c:pt>
                <c:pt idx="11">
                  <c:v>2023.6079999999999</c:v>
                </c:pt>
                <c:pt idx="12">
                  <c:v>2026.777</c:v>
                </c:pt>
                <c:pt idx="13">
                  <c:v>1998.3240000000001</c:v>
                </c:pt>
                <c:pt idx="14">
                  <c:v>2279.0639999999999</c:v>
                </c:pt>
                <c:pt idx="15">
                  <c:v>2210.6909999999998</c:v>
                </c:pt>
                <c:pt idx="16">
                  <c:v>2087.1390000000001</c:v>
                </c:pt>
                <c:pt idx="17">
                  <c:v>1972.7570000000001</c:v>
                </c:pt>
                <c:pt idx="18">
                  <c:v>2100.2860000000001</c:v>
                </c:pt>
                <c:pt idx="19">
                  <c:v>2099.596</c:v>
                </c:pt>
                <c:pt idx="20">
                  <c:v>2166.998</c:v>
                </c:pt>
                <c:pt idx="21">
                  <c:v>2192.7849999999999</c:v>
                </c:pt>
                <c:pt idx="22">
                  <c:v>2041.7200000000003</c:v>
                </c:pt>
                <c:pt idx="23">
                  <c:v>1729.2179999999998</c:v>
                </c:pt>
                <c:pt idx="24">
                  <c:v>2008</c:v>
                </c:pt>
                <c:pt idx="25">
                  <c:v>1997</c:v>
                </c:pt>
                <c:pt idx="26">
                  <c:v>2161</c:v>
                </c:pt>
                <c:pt idx="27">
                  <c:v>2049</c:v>
                </c:pt>
                <c:pt idx="28">
                  <c:v>1909</c:v>
                </c:pt>
                <c:pt idx="29">
                  <c:v>1850</c:v>
                </c:pt>
                <c:pt idx="30">
                  <c:v>1925</c:v>
                </c:pt>
                <c:pt idx="31">
                  <c:v>1846</c:v>
                </c:pt>
                <c:pt idx="32">
                  <c:v>1672</c:v>
                </c:pt>
                <c:pt idx="33">
                  <c:v>1889</c:v>
                </c:pt>
                <c:pt idx="34">
                  <c:v>1844</c:v>
                </c:pt>
                <c:pt idx="35">
                  <c:v>1521</c:v>
                </c:pt>
                <c:pt idx="36">
                  <c:v>1629</c:v>
                </c:pt>
                <c:pt idx="37">
                  <c:v>1715</c:v>
                </c:pt>
                <c:pt idx="38">
                  <c:v>1771</c:v>
                </c:pt>
                <c:pt idx="39">
                  <c:v>1650</c:v>
                </c:pt>
                <c:pt idx="40">
                  <c:v>1744</c:v>
                </c:pt>
                <c:pt idx="41">
                  <c:v>1790</c:v>
                </c:pt>
                <c:pt idx="42">
                  <c:v>1929</c:v>
                </c:pt>
                <c:pt idx="43">
                  <c:v>1903</c:v>
                </c:pt>
                <c:pt idx="44">
                  <c:v>1827</c:v>
                </c:pt>
                <c:pt idx="45">
                  <c:v>1953</c:v>
                </c:pt>
                <c:pt idx="46">
                  <c:v>1794</c:v>
                </c:pt>
                <c:pt idx="47">
                  <c:v>1416</c:v>
                </c:pt>
                <c:pt idx="48">
                  <c:v>1799</c:v>
                </c:pt>
                <c:pt idx="49">
                  <c:v>1722</c:v>
                </c:pt>
                <c:pt idx="50">
                  <c:v>1962</c:v>
                </c:pt>
                <c:pt idx="51">
                  <c:v>1906</c:v>
                </c:pt>
                <c:pt idx="52">
                  <c:v>1837</c:v>
                </c:pt>
                <c:pt idx="53">
                  <c:v>1820</c:v>
                </c:pt>
                <c:pt idx="54">
                  <c:v>1873</c:v>
                </c:pt>
                <c:pt idx="55">
                  <c:v>1963</c:v>
                </c:pt>
                <c:pt idx="56">
                  <c:v>1881</c:v>
                </c:pt>
                <c:pt idx="57">
                  <c:v>2126</c:v>
                </c:pt>
                <c:pt idx="58">
                  <c:v>2009</c:v>
                </c:pt>
                <c:pt idx="59">
                  <c:v>1792</c:v>
                </c:pt>
                <c:pt idx="60">
                  <c:v>1923</c:v>
                </c:pt>
                <c:pt idx="61">
                  <c:v>1861</c:v>
                </c:pt>
                <c:pt idx="62">
                  <c:v>2130</c:v>
                </c:pt>
                <c:pt idx="63">
                  <c:v>2038</c:v>
                </c:pt>
                <c:pt idx="64">
                  <c:v>2026</c:v>
                </c:pt>
                <c:pt idx="65">
                  <c:v>1918</c:v>
                </c:pt>
                <c:pt idx="66">
                  <c:v>1947</c:v>
                </c:pt>
                <c:pt idx="67">
                  <c:v>1906</c:v>
                </c:pt>
                <c:pt idx="68">
                  <c:v>2107</c:v>
                </c:pt>
                <c:pt idx="69">
                  <c:v>2129</c:v>
                </c:pt>
                <c:pt idx="70">
                  <c:v>2054</c:v>
                </c:pt>
                <c:pt idx="71">
                  <c:v>1657</c:v>
                </c:pt>
                <c:pt idx="72">
                  <c:v>1906.6849999999999</c:v>
                </c:pt>
                <c:pt idx="73">
                  <c:v>1865.0859999999998</c:v>
                </c:pt>
                <c:pt idx="74">
                  <c:v>2060.0969999999998</c:v>
                </c:pt>
                <c:pt idx="75">
                  <c:v>1941.502</c:v>
                </c:pt>
                <c:pt idx="76">
                  <c:v>2010.4690000000001</c:v>
                </c:pt>
                <c:pt idx="77">
                  <c:v>1801.0140000000001</c:v>
                </c:pt>
                <c:pt idx="78">
                  <c:v>1894.3120000000001</c:v>
                </c:pt>
                <c:pt idx="79">
                  <c:v>1895.4430000000002</c:v>
                </c:pt>
                <c:pt idx="80">
                  <c:v>1969.2950000000001</c:v>
                </c:pt>
                <c:pt idx="81">
                  <c:v>1886.739</c:v>
                </c:pt>
                <c:pt idx="82">
                  <c:v>1774.3980000000001</c:v>
                </c:pt>
                <c:pt idx="83">
                  <c:v>1482.443</c:v>
                </c:pt>
                <c:pt idx="84">
                  <c:v>2042.982</c:v>
                </c:pt>
                <c:pt idx="85">
                  <c:v>1898.4580000000001</c:v>
                </c:pt>
                <c:pt idx="86">
                  <c:v>1902.5589999999997</c:v>
                </c:pt>
                <c:pt idx="87">
                  <c:v>1278.48</c:v>
                </c:pt>
                <c:pt idx="88">
                  <c:v>1432.067</c:v>
                </c:pt>
                <c:pt idx="89">
                  <c:v>1549.992</c:v>
                </c:pt>
                <c:pt idx="90">
                  <c:v>1656.616</c:v>
                </c:pt>
                <c:pt idx="91">
                  <c:v>1846.3600000000001</c:v>
                </c:pt>
                <c:pt idx="92">
                  <c:v>1972.0239999999999</c:v>
                </c:pt>
                <c:pt idx="93">
                  <c:v>2176.7779999999998</c:v>
                </c:pt>
                <c:pt idx="94">
                  <c:v>1955.5059999999999</c:v>
                </c:pt>
                <c:pt idx="95">
                  <c:v>2095.4579999999996</c:v>
                </c:pt>
                <c:pt idx="96">
                  <c:v>2145.1170000000002</c:v>
                </c:pt>
                <c:pt idx="97">
                  <c:v>2064.0479999999998</c:v>
                </c:pt>
                <c:pt idx="98">
                  <c:v>2082.3490000000002</c:v>
                </c:pt>
                <c:pt idx="99">
                  <c:v>2225.375</c:v>
                </c:pt>
                <c:pt idx="100">
                  <c:v>2413.377</c:v>
                </c:pt>
                <c:pt idx="101">
                  <c:v>2229.7759999999998</c:v>
                </c:pt>
                <c:pt idx="102">
                  <c:v>2263.64</c:v>
                </c:pt>
                <c:pt idx="103">
                  <c:v>2303.741</c:v>
                </c:pt>
                <c:pt idx="104">
                  <c:v>2171.1309999999999</c:v>
                </c:pt>
                <c:pt idx="105">
                  <c:v>2160.9</c:v>
                </c:pt>
                <c:pt idx="106">
                  <c:v>1938.6869999999999</c:v>
                </c:pt>
                <c:pt idx="107">
                  <c:v>1756.633</c:v>
                </c:pt>
                <c:pt idx="108">
                  <c:v>2016.547</c:v>
                </c:pt>
                <c:pt idx="109">
                  <c:v>1878.1690000000001</c:v>
                </c:pt>
                <c:pt idx="110">
                  <c:v>2132.596</c:v>
                </c:pt>
                <c:pt idx="111">
                  <c:v>2012.479</c:v>
                </c:pt>
                <c:pt idx="112">
                  <c:v>1995.1509999999998</c:v>
                </c:pt>
                <c:pt idx="113">
                  <c:v>1936.7939999999999</c:v>
                </c:pt>
                <c:pt idx="114">
                  <c:v>2147.6309999999999</c:v>
                </c:pt>
                <c:pt idx="115">
                  <c:v>2110.9270000000001</c:v>
                </c:pt>
                <c:pt idx="116">
                  <c:v>1860.3890000000001</c:v>
                </c:pt>
                <c:pt idx="117">
                  <c:v>2008.7719999999999</c:v>
                </c:pt>
                <c:pt idx="118">
                  <c:v>1910.8130000000001</c:v>
                </c:pt>
                <c:pt idx="119">
                  <c:v>1423.7669999999998</c:v>
                </c:pt>
                <c:pt idx="120">
                  <c:v>1822.85</c:v>
                </c:pt>
                <c:pt idx="121">
                  <c:v>1759.596</c:v>
                </c:pt>
                <c:pt idx="122">
                  <c:v>1867.3890000000001</c:v>
                </c:pt>
                <c:pt idx="123">
                  <c:v>1898.354</c:v>
                </c:pt>
                <c:pt idx="124">
                  <c:v>1880.893</c:v>
                </c:pt>
                <c:pt idx="125">
                  <c:v>1596.9969999999998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6-4E28-837E-33E2538F67D3}"/>
            </c:ext>
          </c:extLst>
        </c:ser>
        <c:ser>
          <c:idx val="2"/>
          <c:order val="2"/>
          <c:tx>
            <c:strRef>
              <c:f>Data!$B$8</c:f>
              <c:strCache>
                <c:ptCount val="1"/>
                <c:pt idx="0">
                  <c:v>Semiacabados (kt)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Data!$C$8:$DX$8</c:f>
              <c:numCache>
                <c:formatCode>#,##0_);\(#,##0\)</c:formatCode>
                <c:ptCount val="126"/>
                <c:pt idx="0">
                  <c:v>2178.0410000000002</c:v>
                </c:pt>
                <c:pt idx="1">
                  <c:v>1999.501</c:v>
                </c:pt>
                <c:pt idx="2">
                  <c:v>2157.547</c:v>
                </c:pt>
                <c:pt idx="3">
                  <c:v>2239.8809999999999</c:v>
                </c:pt>
                <c:pt idx="4">
                  <c:v>2240.067</c:v>
                </c:pt>
                <c:pt idx="5">
                  <c:v>2123.0279999999998</c:v>
                </c:pt>
                <c:pt idx="6">
                  <c:v>2213.0949999999998</c:v>
                </c:pt>
                <c:pt idx="7">
                  <c:v>2308.4</c:v>
                </c:pt>
                <c:pt idx="8">
                  <c:v>2244.1320000000001</c:v>
                </c:pt>
                <c:pt idx="9">
                  <c:v>2247.8020000000001</c:v>
                </c:pt>
                <c:pt idx="10">
                  <c:v>2055.2089999999998</c:v>
                </c:pt>
                <c:pt idx="11">
                  <c:v>2193.5169999999998</c:v>
                </c:pt>
                <c:pt idx="12">
                  <c:v>2102.9520000000002</c:v>
                </c:pt>
                <c:pt idx="13">
                  <c:v>1949.0640000000001</c:v>
                </c:pt>
                <c:pt idx="14">
                  <c:v>2238.002</c:v>
                </c:pt>
                <c:pt idx="15">
                  <c:v>2076.2910000000002</c:v>
                </c:pt>
                <c:pt idx="16">
                  <c:v>2181.8879999999999</c:v>
                </c:pt>
                <c:pt idx="17">
                  <c:v>2203.2660000000001</c:v>
                </c:pt>
                <c:pt idx="18">
                  <c:v>2357.12</c:v>
                </c:pt>
                <c:pt idx="19">
                  <c:v>2441.3110000000001</c:v>
                </c:pt>
                <c:pt idx="20">
                  <c:v>2418.174</c:v>
                </c:pt>
                <c:pt idx="21">
                  <c:v>2434.7469999999998</c:v>
                </c:pt>
                <c:pt idx="22">
                  <c:v>2162.4140000000002</c:v>
                </c:pt>
                <c:pt idx="23">
                  <c:v>2451.0770000000002</c:v>
                </c:pt>
                <c:pt idx="24">
                  <c:v>2500.7629999999999</c:v>
                </c:pt>
                <c:pt idx="25">
                  <c:v>2172.337</c:v>
                </c:pt>
                <c:pt idx="26">
                  <c:v>2278.7779999999998</c:v>
                </c:pt>
                <c:pt idx="27">
                  <c:v>2372.1669999999999</c:v>
                </c:pt>
                <c:pt idx="28">
                  <c:v>2452.6799999999998</c:v>
                </c:pt>
                <c:pt idx="29">
                  <c:v>2343.848</c:v>
                </c:pt>
                <c:pt idx="30">
                  <c:v>2378.1129999999998</c:v>
                </c:pt>
                <c:pt idx="31">
                  <c:v>2365.971</c:v>
                </c:pt>
                <c:pt idx="32">
                  <c:v>2212.049</c:v>
                </c:pt>
                <c:pt idx="33">
                  <c:v>2445.078</c:v>
                </c:pt>
                <c:pt idx="34">
                  <c:v>2170.2629999999999</c:v>
                </c:pt>
                <c:pt idx="35">
                  <c:v>2292.5729999999999</c:v>
                </c:pt>
                <c:pt idx="36">
                  <c:v>2123.33</c:v>
                </c:pt>
                <c:pt idx="37">
                  <c:v>1936.566</c:v>
                </c:pt>
                <c:pt idx="38">
                  <c:v>2097.748</c:v>
                </c:pt>
                <c:pt idx="39">
                  <c:v>1854.489</c:v>
                </c:pt>
                <c:pt idx="40">
                  <c:v>2115</c:v>
                </c:pt>
                <c:pt idx="41">
                  <c:v>2149.6219999999998</c:v>
                </c:pt>
                <c:pt idx="42">
                  <c:v>2361.8760000000002</c:v>
                </c:pt>
                <c:pt idx="43">
                  <c:v>2391.5909999999999</c:v>
                </c:pt>
                <c:pt idx="44">
                  <c:v>2296.826</c:v>
                </c:pt>
                <c:pt idx="45">
                  <c:v>2482.5349999999999</c:v>
                </c:pt>
                <c:pt idx="46">
                  <c:v>2320.9690000000001</c:v>
                </c:pt>
                <c:pt idx="47">
                  <c:v>2214.319</c:v>
                </c:pt>
                <c:pt idx="48">
                  <c:v>2293.366</c:v>
                </c:pt>
                <c:pt idx="49">
                  <c:v>2073.46</c:v>
                </c:pt>
                <c:pt idx="50">
                  <c:v>2375.1790000000001</c:v>
                </c:pt>
                <c:pt idx="51">
                  <c:v>2409.201</c:v>
                </c:pt>
                <c:pt idx="52">
                  <c:v>2497.9839999999999</c:v>
                </c:pt>
                <c:pt idx="53">
                  <c:v>2285.2930000000001</c:v>
                </c:pt>
                <c:pt idx="54">
                  <c:v>2337.1390000000001</c:v>
                </c:pt>
                <c:pt idx="55">
                  <c:v>2461.2660000000001</c:v>
                </c:pt>
                <c:pt idx="56">
                  <c:v>2441.65</c:v>
                </c:pt>
                <c:pt idx="57">
                  <c:v>2494.0329999999999</c:v>
                </c:pt>
                <c:pt idx="58">
                  <c:v>2470.4780000000001</c:v>
                </c:pt>
                <c:pt idx="59">
                  <c:v>2432.5569999999998</c:v>
                </c:pt>
                <c:pt idx="60">
                  <c:v>2375.799</c:v>
                </c:pt>
                <c:pt idx="61">
                  <c:v>2176.1770000000001</c:v>
                </c:pt>
                <c:pt idx="62">
                  <c:v>2448.4059999999999</c:v>
                </c:pt>
                <c:pt idx="63">
                  <c:v>2361.357</c:v>
                </c:pt>
                <c:pt idx="64">
                  <c:v>2246.431</c:v>
                </c:pt>
                <c:pt idx="65">
                  <c:v>2379.6239999999998</c:v>
                </c:pt>
                <c:pt idx="66">
                  <c:v>2483.1750000000002</c:v>
                </c:pt>
                <c:pt idx="67">
                  <c:v>2360.5140000000001</c:v>
                </c:pt>
                <c:pt idx="68">
                  <c:v>2535.17</c:v>
                </c:pt>
                <c:pt idx="69">
                  <c:v>2560.752</c:v>
                </c:pt>
                <c:pt idx="70">
                  <c:v>2350.1869999999999</c:v>
                </c:pt>
                <c:pt idx="71">
                  <c:v>2440.9580000000001</c:v>
                </c:pt>
                <c:pt idx="72">
                  <c:v>2451.1060000000002</c:v>
                </c:pt>
                <c:pt idx="73">
                  <c:v>2200.5320000000002</c:v>
                </c:pt>
                <c:pt idx="74">
                  <c:v>2355.9769999999999</c:v>
                </c:pt>
                <c:pt idx="75">
                  <c:v>2382.6410000000001</c:v>
                </c:pt>
                <c:pt idx="76">
                  <c:v>2295.3960000000002</c:v>
                </c:pt>
                <c:pt idx="77">
                  <c:v>2277.06</c:v>
                </c:pt>
                <c:pt idx="78">
                  <c:v>1879.4770000000001</c:v>
                </c:pt>
                <c:pt idx="79">
                  <c:v>1926.3130000000001</c:v>
                </c:pt>
                <c:pt idx="80">
                  <c:v>1906.2329999999999</c:v>
                </c:pt>
                <c:pt idx="81">
                  <c:v>2193.3939999999998</c:v>
                </c:pt>
                <c:pt idx="82">
                  <c:v>2179.277</c:v>
                </c:pt>
                <c:pt idx="83">
                  <c:v>2232.9299999999998</c:v>
                </c:pt>
                <c:pt idx="84">
                  <c:v>2184.2440000000001</c:v>
                </c:pt>
                <c:pt idx="85">
                  <c:v>2171.4140000000002</c:v>
                </c:pt>
                <c:pt idx="86">
                  <c:v>2095.2060000000001</c:v>
                </c:pt>
                <c:pt idx="87">
                  <c:v>1763.846</c:v>
                </c:pt>
                <c:pt idx="88">
                  <c:v>1723.9380000000001</c:v>
                </c:pt>
                <c:pt idx="89">
                  <c:v>1687.461</c:v>
                </c:pt>
                <c:pt idx="90">
                  <c:v>2004.0329999999999</c:v>
                </c:pt>
                <c:pt idx="91">
                  <c:v>2138.598</c:v>
                </c:pt>
                <c:pt idx="92">
                  <c:v>2003.6569999999999</c:v>
                </c:pt>
                <c:pt idx="93">
                  <c:v>2168.4760000000001</c:v>
                </c:pt>
                <c:pt idx="94">
                  <c:v>2347.576</c:v>
                </c:pt>
                <c:pt idx="95">
                  <c:v>2355.48</c:v>
                </c:pt>
                <c:pt idx="96">
                  <c:v>2431.0030000000002</c:v>
                </c:pt>
                <c:pt idx="97">
                  <c:v>2251.5680000000002</c:v>
                </c:pt>
                <c:pt idx="98">
                  <c:v>2179.4839999999999</c:v>
                </c:pt>
                <c:pt idx="99">
                  <c:v>2322.7449999999999</c:v>
                </c:pt>
                <c:pt idx="100">
                  <c:v>2415.616</c:v>
                </c:pt>
                <c:pt idx="101">
                  <c:v>2383.8739999999998</c:v>
                </c:pt>
                <c:pt idx="102">
                  <c:v>2470.3820000000001</c:v>
                </c:pt>
                <c:pt idx="103">
                  <c:v>2538.154</c:v>
                </c:pt>
                <c:pt idx="104">
                  <c:v>2483.77</c:v>
                </c:pt>
                <c:pt idx="105">
                  <c:v>2281.8690000000001</c:v>
                </c:pt>
                <c:pt idx="106">
                  <c:v>2413.1619999999998</c:v>
                </c:pt>
                <c:pt idx="107">
                  <c:v>2338.453</c:v>
                </c:pt>
                <c:pt idx="108">
                  <c:v>2309.3890000000001</c:v>
                </c:pt>
                <c:pt idx="109">
                  <c:v>2105.5659999999998</c:v>
                </c:pt>
                <c:pt idx="110">
                  <c:v>2282.0740000000001</c:v>
                </c:pt>
                <c:pt idx="111">
                  <c:v>2335.645</c:v>
                </c:pt>
                <c:pt idx="112">
                  <c:v>2269.7570000000001</c:v>
                </c:pt>
                <c:pt idx="113">
                  <c:v>2296.7359999999999</c:v>
                </c:pt>
                <c:pt idx="114">
                  <c:v>2173.982</c:v>
                </c:pt>
                <c:pt idx="115">
                  <c:v>2234.4250000000002</c:v>
                </c:pt>
                <c:pt idx="116">
                  <c:v>2174.346</c:v>
                </c:pt>
                <c:pt idx="117">
                  <c:v>2293.9180000000001</c:v>
                </c:pt>
                <c:pt idx="118">
                  <c:v>2114.857</c:v>
                </c:pt>
                <c:pt idx="119">
                  <c:v>2222.6210000000001</c:v>
                </c:pt>
                <c:pt idx="120">
                  <c:v>2212.518</c:v>
                </c:pt>
                <c:pt idx="121">
                  <c:v>2015.4380000000001</c:v>
                </c:pt>
                <c:pt idx="122">
                  <c:v>2155.5340000000001</c:v>
                </c:pt>
                <c:pt idx="123">
                  <c:v>2164.4989999999998</c:v>
                </c:pt>
                <c:pt idx="124">
                  <c:v>2241.0909999999999</c:v>
                </c:pt>
                <c:pt idx="125">
                  <c:v>2056.6370000000002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16-4E28-837E-33E2538F6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569839"/>
        <c:axId val="534470191"/>
      </c:areaChart>
      <c:barChart>
        <c:barDir val="col"/>
        <c:grouping val="clustered"/>
        <c:varyColors val="0"/>
        <c:ser>
          <c:idx val="4"/>
          <c:order val="4"/>
          <c:tx>
            <c:strRef>
              <c:f>Data!$B$10</c:f>
              <c:strCache>
                <c:ptCount val="1"/>
                <c:pt idx="0">
                  <c:v>Total Production (kt)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Data!$C$10:$DX$10</c:f>
              <c:numCache>
                <c:formatCode>#,##0_);\(#,##0\)</c:formatCode>
                <c:ptCount val="126"/>
                <c:pt idx="0">
                  <c:v>6998.9189999999999</c:v>
                </c:pt>
                <c:pt idx="1">
                  <c:v>6517.2309999999998</c:v>
                </c:pt>
                <c:pt idx="2">
                  <c:v>7210.4520000000011</c:v>
                </c:pt>
                <c:pt idx="3">
                  <c:v>7365.09</c:v>
                </c:pt>
                <c:pt idx="4">
                  <c:v>7594.558</c:v>
                </c:pt>
                <c:pt idx="5">
                  <c:v>7243.98</c:v>
                </c:pt>
                <c:pt idx="6">
                  <c:v>7383.5720000000001</c:v>
                </c:pt>
                <c:pt idx="7">
                  <c:v>7542.7179999999989</c:v>
                </c:pt>
                <c:pt idx="8">
                  <c:v>7407.0079999999998</c:v>
                </c:pt>
                <c:pt idx="9">
                  <c:v>7537.4770000000008</c:v>
                </c:pt>
                <c:pt idx="10">
                  <c:v>6981.8</c:v>
                </c:pt>
                <c:pt idx="11">
                  <c:v>6842.9989999999998</c:v>
                </c:pt>
                <c:pt idx="12">
                  <c:v>6892.8329999999996</c:v>
                </c:pt>
                <c:pt idx="13">
                  <c:v>6569.34</c:v>
                </c:pt>
                <c:pt idx="14">
                  <c:v>7496.5380000000005</c:v>
                </c:pt>
                <c:pt idx="15">
                  <c:v>7060.4690000000001</c:v>
                </c:pt>
                <c:pt idx="16">
                  <c:v>7160.7179999999998</c:v>
                </c:pt>
                <c:pt idx="17">
                  <c:v>6894.4969999999994</c:v>
                </c:pt>
                <c:pt idx="18">
                  <c:v>7426.8129999999992</c:v>
                </c:pt>
                <c:pt idx="19">
                  <c:v>7504.2970000000005</c:v>
                </c:pt>
                <c:pt idx="20">
                  <c:v>7460.0520000000006</c:v>
                </c:pt>
                <c:pt idx="21">
                  <c:v>7679.9319999999989</c:v>
                </c:pt>
                <c:pt idx="22">
                  <c:v>6870.2810000000009</c:v>
                </c:pt>
                <c:pt idx="23">
                  <c:v>6802.9250000000002</c:v>
                </c:pt>
                <c:pt idx="24">
                  <c:v>7504.3560000000007</c:v>
                </c:pt>
                <c:pt idx="25">
                  <c:v>6836.1900000000005</c:v>
                </c:pt>
                <c:pt idx="26">
                  <c:v>7208.1350000000002</c:v>
                </c:pt>
                <c:pt idx="27">
                  <c:v>7318.509</c:v>
                </c:pt>
                <c:pt idx="28">
                  <c:v>7344.7860000000001</c:v>
                </c:pt>
                <c:pt idx="29">
                  <c:v>6970.3160000000007</c:v>
                </c:pt>
                <c:pt idx="30">
                  <c:v>7179.7610000000004</c:v>
                </c:pt>
                <c:pt idx="31">
                  <c:v>7010.6679999999997</c:v>
                </c:pt>
                <c:pt idx="32">
                  <c:v>6384.8650000000007</c:v>
                </c:pt>
                <c:pt idx="33">
                  <c:v>7316.59</c:v>
                </c:pt>
                <c:pt idx="34">
                  <c:v>6562.2589999999991</c:v>
                </c:pt>
                <c:pt idx="35">
                  <c:v>6276.7719999999999</c:v>
                </c:pt>
                <c:pt idx="36">
                  <c:v>6268.03</c:v>
                </c:pt>
                <c:pt idx="37">
                  <c:v>6104.5959999999995</c:v>
                </c:pt>
                <c:pt idx="38">
                  <c:v>6397.9539999999997</c:v>
                </c:pt>
                <c:pt idx="39">
                  <c:v>5826.2449999999999</c:v>
                </c:pt>
                <c:pt idx="40">
                  <c:v>6471.3780000000006</c:v>
                </c:pt>
                <c:pt idx="41">
                  <c:v>6516.3119999999999</c:v>
                </c:pt>
                <c:pt idx="42">
                  <c:v>7132.143</c:v>
                </c:pt>
                <c:pt idx="43">
                  <c:v>7255.5609999999997</c:v>
                </c:pt>
                <c:pt idx="44">
                  <c:v>6912.0950000000003</c:v>
                </c:pt>
                <c:pt idx="45">
                  <c:v>7401.915</c:v>
                </c:pt>
                <c:pt idx="46">
                  <c:v>6787.5060000000003</c:v>
                </c:pt>
                <c:pt idx="47">
                  <c:v>6034.5229999999992</c:v>
                </c:pt>
                <c:pt idx="48">
                  <c:v>6960.5</c:v>
                </c:pt>
                <c:pt idx="49">
                  <c:v>6406.9859999999999</c:v>
                </c:pt>
                <c:pt idx="50">
                  <c:v>7224.3950000000004</c:v>
                </c:pt>
                <c:pt idx="51">
                  <c:v>7242.2130000000006</c:v>
                </c:pt>
                <c:pt idx="52">
                  <c:v>7287.1669999999995</c:v>
                </c:pt>
                <c:pt idx="53">
                  <c:v>6778.3379999999997</c:v>
                </c:pt>
                <c:pt idx="54">
                  <c:v>7062.4310000000005</c:v>
                </c:pt>
                <c:pt idx="55">
                  <c:v>7405.5869999999995</c:v>
                </c:pt>
                <c:pt idx="56">
                  <c:v>7309.1419999999998</c:v>
                </c:pt>
                <c:pt idx="57">
                  <c:v>7715.4149999999991</c:v>
                </c:pt>
                <c:pt idx="58">
                  <c:v>7554.6369999999997</c:v>
                </c:pt>
                <c:pt idx="59">
                  <c:v>7092.4309999999996</c:v>
                </c:pt>
                <c:pt idx="60">
                  <c:v>7212.5950000000003</c:v>
                </c:pt>
                <c:pt idx="61">
                  <c:v>6803.116</c:v>
                </c:pt>
                <c:pt idx="62">
                  <c:v>7691.5899999999992</c:v>
                </c:pt>
                <c:pt idx="63">
                  <c:v>7393.8870000000006</c:v>
                </c:pt>
                <c:pt idx="64">
                  <c:v>6996.9030000000002</c:v>
                </c:pt>
                <c:pt idx="65">
                  <c:v>7267.4479999999994</c:v>
                </c:pt>
                <c:pt idx="66">
                  <c:v>7516.4900000000007</c:v>
                </c:pt>
                <c:pt idx="67">
                  <c:v>7180.72</c:v>
                </c:pt>
                <c:pt idx="68">
                  <c:v>7722.9940000000006</c:v>
                </c:pt>
                <c:pt idx="69">
                  <c:v>7913.2710000000006</c:v>
                </c:pt>
                <c:pt idx="70">
                  <c:v>7315.4400000000005</c:v>
                </c:pt>
                <c:pt idx="71">
                  <c:v>6806.6440000000002</c:v>
                </c:pt>
                <c:pt idx="72">
                  <c:v>7378.5969999999998</c:v>
                </c:pt>
                <c:pt idx="73">
                  <c:v>6812.3649999999998</c:v>
                </c:pt>
                <c:pt idx="74">
                  <c:v>7293.7569999999996</c:v>
                </c:pt>
                <c:pt idx="75">
                  <c:v>7294.1489999999994</c:v>
                </c:pt>
                <c:pt idx="76">
                  <c:v>7132.16</c:v>
                </c:pt>
                <c:pt idx="77">
                  <c:v>6960.6180000000004</c:v>
                </c:pt>
                <c:pt idx="78">
                  <c:v>6278.5429999999997</c:v>
                </c:pt>
                <c:pt idx="79">
                  <c:v>6358.3289999999997</c:v>
                </c:pt>
                <c:pt idx="80">
                  <c:v>6270.0150000000003</c:v>
                </c:pt>
                <c:pt idx="81">
                  <c:v>6770.6029999999992</c:v>
                </c:pt>
                <c:pt idx="82">
                  <c:v>6610.4780000000001</c:v>
                </c:pt>
                <c:pt idx="83">
                  <c:v>6177.1389999999992</c:v>
                </c:pt>
                <c:pt idx="84">
                  <c:v>6967.6769999999997</c:v>
                </c:pt>
                <c:pt idx="85">
                  <c:v>6842.3090000000011</c:v>
                </c:pt>
                <c:pt idx="86">
                  <c:v>6719.8899999999994</c:v>
                </c:pt>
                <c:pt idx="87">
                  <c:v>4971.6190000000006</c:v>
                </c:pt>
                <c:pt idx="88">
                  <c:v>5411.7029999999995</c:v>
                </c:pt>
                <c:pt idx="89">
                  <c:v>5385.8519999999999</c:v>
                </c:pt>
                <c:pt idx="90">
                  <c:v>6287.0759999999991</c:v>
                </c:pt>
                <c:pt idx="91">
                  <c:v>6744.0159999999996</c:v>
                </c:pt>
                <c:pt idx="92">
                  <c:v>6621.06</c:v>
                </c:pt>
                <c:pt idx="93">
                  <c:v>7198.9979999999996</c:v>
                </c:pt>
                <c:pt idx="94">
                  <c:v>7320.5909999999994</c:v>
                </c:pt>
                <c:pt idx="95">
                  <c:v>7395.2739999999994</c:v>
                </c:pt>
                <c:pt idx="96">
                  <c:v>7598.9940000000006</c:v>
                </c:pt>
                <c:pt idx="97">
                  <c:v>7182.674</c:v>
                </c:pt>
                <c:pt idx="98">
                  <c:v>7063.6740000000009</c:v>
                </c:pt>
                <c:pt idx="99">
                  <c:v>7585.22</c:v>
                </c:pt>
                <c:pt idx="100">
                  <c:v>7954.1419999999998</c:v>
                </c:pt>
                <c:pt idx="101">
                  <c:v>7682.16</c:v>
                </c:pt>
                <c:pt idx="102">
                  <c:v>7825.244999999999</c:v>
                </c:pt>
                <c:pt idx="103">
                  <c:v>8045.2780000000002</c:v>
                </c:pt>
                <c:pt idx="104">
                  <c:v>7762.7980000000007</c:v>
                </c:pt>
                <c:pt idx="105">
                  <c:v>7411.2180000000008</c:v>
                </c:pt>
                <c:pt idx="106">
                  <c:v>7485.75</c:v>
                </c:pt>
                <c:pt idx="107">
                  <c:v>6738.768</c:v>
                </c:pt>
                <c:pt idx="108">
                  <c:v>7262.9390000000003</c:v>
                </c:pt>
                <c:pt idx="109">
                  <c:v>6705.7039999999997</c:v>
                </c:pt>
                <c:pt idx="110">
                  <c:v>7414.7160000000003</c:v>
                </c:pt>
                <c:pt idx="111">
                  <c:v>7294.7939999999999</c:v>
                </c:pt>
                <c:pt idx="112">
                  <c:v>7250.2889999999989</c:v>
                </c:pt>
                <c:pt idx="113">
                  <c:v>7166.5569999999998</c:v>
                </c:pt>
                <c:pt idx="114">
                  <c:v>7167.174</c:v>
                </c:pt>
                <c:pt idx="115">
                  <c:v>7235.2449999999999</c:v>
                </c:pt>
                <c:pt idx="116">
                  <c:v>6821.2909999999993</c:v>
                </c:pt>
                <c:pt idx="117">
                  <c:v>7210.0640000000003</c:v>
                </c:pt>
                <c:pt idx="118">
                  <c:v>6661.991</c:v>
                </c:pt>
                <c:pt idx="119">
                  <c:v>6146.0820000000003</c:v>
                </c:pt>
                <c:pt idx="120">
                  <c:v>6751.8459999999995</c:v>
                </c:pt>
                <c:pt idx="121">
                  <c:v>6231.64</c:v>
                </c:pt>
                <c:pt idx="122">
                  <c:v>6661.32</c:v>
                </c:pt>
                <c:pt idx="123">
                  <c:v>6836.2339999999995</c:v>
                </c:pt>
                <c:pt idx="124">
                  <c:v>6943.9030000000002</c:v>
                </c:pt>
                <c:pt idx="125">
                  <c:v>6219.15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16-4E28-837E-33E2538F6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57569839"/>
        <c:axId val="534470191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Data!$B$9</c15:sqref>
                        </c15:formulaRef>
                      </c:ext>
                    </c:extLst>
                    <c:strCache>
                      <c:ptCount val="1"/>
                      <c:pt idx="0">
                        <c:v>Pig Iron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Data!$C$5:$DX$5</c15:sqref>
                        </c15:formulaRef>
                      </c:ext>
                    </c:extLst>
                    <c:strCache>
                      <c:ptCount val="126"/>
                      <c:pt idx="0">
                        <c:v>Jan-2013</c:v>
                      </c:pt>
                      <c:pt idx="1">
                        <c:v>Feb-2013</c:v>
                      </c:pt>
                      <c:pt idx="2">
                        <c:v>Mar-2013</c:v>
                      </c:pt>
                      <c:pt idx="3">
                        <c:v>Abr-2013</c:v>
                      </c:pt>
                      <c:pt idx="4">
                        <c:v>Mai-2013</c:v>
                      </c:pt>
                      <c:pt idx="5">
                        <c:v>Jun-2013</c:v>
                      </c:pt>
                      <c:pt idx="6">
                        <c:v>Jul-2013</c:v>
                      </c:pt>
                      <c:pt idx="7">
                        <c:v>Ago-2013</c:v>
                      </c:pt>
                      <c:pt idx="8">
                        <c:v>Set-2013</c:v>
                      </c:pt>
                      <c:pt idx="9">
                        <c:v>Out-2013</c:v>
                      </c:pt>
                      <c:pt idx="10">
                        <c:v>Nov-2013</c:v>
                      </c:pt>
                      <c:pt idx="11">
                        <c:v>Dez-2013</c:v>
                      </c:pt>
                      <c:pt idx="12">
                        <c:v>Jan-2014</c:v>
                      </c:pt>
                      <c:pt idx="13">
                        <c:v>Feb-2014</c:v>
                      </c:pt>
                      <c:pt idx="14">
                        <c:v>Mar-2014</c:v>
                      </c:pt>
                      <c:pt idx="15">
                        <c:v>Abr-2014</c:v>
                      </c:pt>
                      <c:pt idx="16">
                        <c:v>Mai-2014</c:v>
                      </c:pt>
                      <c:pt idx="17">
                        <c:v>Jun-2014</c:v>
                      </c:pt>
                      <c:pt idx="18">
                        <c:v>Jul-2014</c:v>
                      </c:pt>
                      <c:pt idx="19">
                        <c:v>Ago-2014</c:v>
                      </c:pt>
                      <c:pt idx="20">
                        <c:v>Set-2014</c:v>
                      </c:pt>
                      <c:pt idx="21">
                        <c:v>Out-2014</c:v>
                      </c:pt>
                      <c:pt idx="22">
                        <c:v>Nov-2014</c:v>
                      </c:pt>
                      <c:pt idx="23">
                        <c:v>Dez-2014</c:v>
                      </c:pt>
                      <c:pt idx="24">
                        <c:v>Jan-2015</c:v>
                      </c:pt>
                      <c:pt idx="25">
                        <c:v>Feb-2015</c:v>
                      </c:pt>
                      <c:pt idx="26">
                        <c:v>Mar-2015</c:v>
                      </c:pt>
                      <c:pt idx="27">
                        <c:v>Abr-2015</c:v>
                      </c:pt>
                      <c:pt idx="28">
                        <c:v>Mai-2015</c:v>
                      </c:pt>
                      <c:pt idx="29">
                        <c:v>Jun-2015</c:v>
                      </c:pt>
                      <c:pt idx="30">
                        <c:v>Jul-2015</c:v>
                      </c:pt>
                      <c:pt idx="31">
                        <c:v>Ago-2015</c:v>
                      </c:pt>
                      <c:pt idx="32">
                        <c:v>Set-2015</c:v>
                      </c:pt>
                      <c:pt idx="33">
                        <c:v>Out-2015</c:v>
                      </c:pt>
                      <c:pt idx="34">
                        <c:v>Nov-2015</c:v>
                      </c:pt>
                      <c:pt idx="35">
                        <c:v>Dez-2015</c:v>
                      </c:pt>
                      <c:pt idx="36">
                        <c:v>Jan-2016</c:v>
                      </c:pt>
                      <c:pt idx="37">
                        <c:v>Feb-2016</c:v>
                      </c:pt>
                      <c:pt idx="38">
                        <c:v>Mar-2016</c:v>
                      </c:pt>
                      <c:pt idx="39">
                        <c:v>Abr-2016</c:v>
                      </c:pt>
                      <c:pt idx="40">
                        <c:v>Mai-2016</c:v>
                      </c:pt>
                      <c:pt idx="41">
                        <c:v>Jun-2016</c:v>
                      </c:pt>
                      <c:pt idx="42">
                        <c:v>Jul-2016</c:v>
                      </c:pt>
                      <c:pt idx="43">
                        <c:v>Ago-2016</c:v>
                      </c:pt>
                      <c:pt idx="44">
                        <c:v>Set-2016</c:v>
                      </c:pt>
                      <c:pt idx="45">
                        <c:v>Out-2016</c:v>
                      </c:pt>
                      <c:pt idx="46">
                        <c:v>Nov-2016</c:v>
                      </c:pt>
                      <c:pt idx="47">
                        <c:v>Dez-2016</c:v>
                      </c:pt>
                      <c:pt idx="48">
                        <c:v>Jan-2017</c:v>
                      </c:pt>
                      <c:pt idx="49">
                        <c:v>Feb-2017</c:v>
                      </c:pt>
                      <c:pt idx="50">
                        <c:v>Mar-2017</c:v>
                      </c:pt>
                      <c:pt idx="51">
                        <c:v>Abr-2017</c:v>
                      </c:pt>
                      <c:pt idx="52">
                        <c:v>Mai-2017</c:v>
                      </c:pt>
                      <c:pt idx="53">
                        <c:v>Jun-2017</c:v>
                      </c:pt>
                      <c:pt idx="54">
                        <c:v>Jul-2017</c:v>
                      </c:pt>
                      <c:pt idx="55">
                        <c:v>Ago-2017</c:v>
                      </c:pt>
                      <c:pt idx="56">
                        <c:v>Set-2017</c:v>
                      </c:pt>
                      <c:pt idx="57">
                        <c:v>Out-2017</c:v>
                      </c:pt>
                      <c:pt idx="58">
                        <c:v>Nov-2017</c:v>
                      </c:pt>
                      <c:pt idx="59">
                        <c:v>Dez-2017</c:v>
                      </c:pt>
                      <c:pt idx="60">
                        <c:v>Jan-2018</c:v>
                      </c:pt>
                      <c:pt idx="61">
                        <c:v>Feb-2018</c:v>
                      </c:pt>
                      <c:pt idx="62">
                        <c:v>Mar-2018</c:v>
                      </c:pt>
                      <c:pt idx="63">
                        <c:v>Abr-2018</c:v>
                      </c:pt>
                      <c:pt idx="64">
                        <c:v>Mai-2018</c:v>
                      </c:pt>
                      <c:pt idx="65">
                        <c:v>Jun-2018</c:v>
                      </c:pt>
                      <c:pt idx="66">
                        <c:v>Jul-2018</c:v>
                      </c:pt>
                      <c:pt idx="67">
                        <c:v>Ago-2018</c:v>
                      </c:pt>
                      <c:pt idx="68">
                        <c:v>Set-2018</c:v>
                      </c:pt>
                      <c:pt idx="69">
                        <c:v>Out-2018</c:v>
                      </c:pt>
                      <c:pt idx="70">
                        <c:v>Nov-2018</c:v>
                      </c:pt>
                      <c:pt idx="71">
                        <c:v>Dez-2018</c:v>
                      </c:pt>
                      <c:pt idx="72">
                        <c:v>Jan-2019</c:v>
                      </c:pt>
                      <c:pt idx="73">
                        <c:v>Feb-2019</c:v>
                      </c:pt>
                      <c:pt idx="74">
                        <c:v>Mar-2019</c:v>
                      </c:pt>
                      <c:pt idx="75">
                        <c:v>Abr-2019</c:v>
                      </c:pt>
                      <c:pt idx="76">
                        <c:v>Mai-2019</c:v>
                      </c:pt>
                      <c:pt idx="77">
                        <c:v>Jun-2019</c:v>
                      </c:pt>
                      <c:pt idx="78">
                        <c:v>Jul-2019</c:v>
                      </c:pt>
                      <c:pt idx="79">
                        <c:v>Ago-2019</c:v>
                      </c:pt>
                      <c:pt idx="80">
                        <c:v>Set-2019</c:v>
                      </c:pt>
                      <c:pt idx="81">
                        <c:v>Out-2019</c:v>
                      </c:pt>
                      <c:pt idx="82">
                        <c:v>Nov-2019</c:v>
                      </c:pt>
                      <c:pt idx="83">
                        <c:v>Dez-2019</c:v>
                      </c:pt>
                      <c:pt idx="84">
                        <c:v>Jan-2020</c:v>
                      </c:pt>
                      <c:pt idx="85">
                        <c:v>Feb-2020</c:v>
                      </c:pt>
                      <c:pt idx="86">
                        <c:v>Mar-2020</c:v>
                      </c:pt>
                      <c:pt idx="87">
                        <c:v>Abr-2020</c:v>
                      </c:pt>
                      <c:pt idx="88">
                        <c:v>Mai-2020</c:v>
                      </c:pt>
                      <c:pt idx="89">
                        <c:v>Jun-2020</c:v>
                      </c:pt>
                      <c:pt idx="90">
                        <c:v>Jul-2020</c:v>
                      </c:pt>
                      <c:pt idx="91">
                        <c:v>Ago-2020</c:v>
                      </c:pt>
                      <c:pt idx="92">
                        <c:v>Set-2020</c:v>
                      </c:pt>
                      <c:pt idx="93">
                        <c:v>Out-2020</c:v>
                      </c:pt>
                      <c:pt idx="94">
                        <c:v>Nov-2020</c:v>
                      </c:pt>
                      <c:pt idx="95">
                        <c:v>Dez-2020</c:v>
                      </c:pt>
                      <c:pt idx="96">
                        <c:v>Jan-2021</c:v>
                      </c:pt>
                      <c:pt idx="97">
                        <c:v>Feb-2021</c:v>
                      </c:pt>
                      <c:pt idx="98">
                        <c:v>Mar-2021</c:v>
                      </c:pt>
                      <c:pt idx="99">
                        <c:v>Abr-2021</c:v>
                      </c:pt>
                      <c:pt idx="100">
                        <c:v>Mai-2021</c:v>
                      </c:pt>
                      <c:pt idx="101">
                        <c:v>Jun-2021</c:v>
                      </c:pt>
                      <c:pt idx="102">
                        <c:v>Jul-2021</c:v>
                      </c:pt>
                      <c:pt idx="103">
                        <c:v>Ago-2021</c:v>
                      </c:pt>
                      <c:pt idx="104">
                        <c:v>Set-2021</c:v>
                      </c:pt>
                      <c:pt idx="105">
                        <c:v>Out-2021</c:v>
                      </c:pt>
                      <c:pt idx="106">
                        <c:v>Nov-2021</c:v>
                      </c:pt>
                      <c:pt idx="107">
                        <c:v>Dez-2021</c:v>
                      </c:pt>
                      <c:pt idx="108">
                        <c:v>Jan-2022</c:v>
                      </c:pt>
                      <c:pt idx="109">
                        <c:v>Feb-2022</c:v>
                      </c:pt>
                      <c:pt idx="110">
                        <c:v>Mar-2022</c:v>
                      </c:pt>
                      <c:pt idx="111">
                        <c:v>Abr-2022</c:v>
                      </c:pt>
                      <c:pt idx="112">
                        <c:v>Mai-2022</c:v>
                      </c:pt>
                      <c:pt idx="113">
                        <c:v>Jun-2022</c:v>
                      </c:pt>
                      <c:pt idx="114">
                        <c:v>Jul-2022</c:v>
                      </c:pt>
                      <c:pt idx="115">
                        <c:v>Ago-2022</c:v>
                      </c:pt>
                      <c:pt idx="116">
                        <c:v>Set-2022</c:v>
                      </c:pt>
                      <c:pt idx="117">
                        <c:v>Out-2022</c:v>
                      </c:pt>
                      <c:pt idx="118">
                        <c:v>Nov-2022</c:v>
                      </c:pt>
                      <c:pt idx="119">
                        <c:v>Dez-2022</c:v>
                      </c:pt>
                      <c:pt idx="120">
                        <c:v>Jan-2023</c:v>
                      </c:pt>
                      <c:pt idx="121">
                        <c:v>Feb-2023</c:v>
                      </c:pt>
                      <c:pt idx="122">
                        <c:v>Mar-2023</c:v>
                      </c:pt>
                      <c:pt idx="123">
                        <c:v>Abr-2023</c:v>
                      </c:pt>
                      <c:pt idx="124">
                        <c:v>Mai-2023</c:v>
                      </c:pt>
                      <c:pt idx="125">
                        <c:v>Jun-2023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Data!$C$9:$DX$9</c15:sqref>
                        </c15:formulaRef>
                      </c:ext>
                    </c:extLst>
                    <c:numCache>
                      <c:formatCode>#,##0_);\(#,##0\)</c:formatCode>
                      <c:ptCount val="126"/>
                      <c:pt idx="0">
                        <c:v>2769.4369999999999</c:v>
                      </c:pt>
                      <c:pt idx="1">
                        <c:v>2574.8939999999998</c:v>
                      </c:pt>
                      <c:pt idx="2">
                        <c:v>2858.5210000000002</c:v>
                      </c:pt>
                      <c:pt idx="3">
                        <c:v>2913.6219999999998</c:v>
                      </c:pt>
                      <c:pt idx="4">
                        <c:v>2999.7750000000001</c:v>
                      </c:pt>
                      <c:pt idx="5">
                        <c:v>2836.5349999999999</c:v>
                      </c:pt>
                      <c:pt idx="6">
                        <c:v>2918.241</c:v>
                      </c:pt>
                      <c:pt idx="7">
                        <c:v>2976.77</c:v>
                      </c:pt>
                      <c:pt idx="8">
                        <c:v>2981.3090000000002</c:v>
                      </c:pt>
                      <c:pt idx="9">
                        <c:v>2980.32</c:v>
                      </c:pt>
                      <c:pt idx="10">
                        <c:v>2727.1590000000001</c:v>
                      </c:pt>
                      <c:pt idx="11">
                        <c:v>2625.8739999999998</c:v>
                      </c:pt>
                      <c:pt idx="12">
                        <c:v>2763.1039999999998</c:v>
                      </c:pt>
                      <c:pt idx="13">
                        <c:v>2621.9520000000002</c:v>
                      </c:pt>
                      <c:pt idx="14">
                        <c:v>2979.4719999999998</c:v>
                      </c:pt>
                      <c:pt idx="15">
                        <c:v>2773.4870000000001</c:v>
                      </c:pt>
                      <c:pt idx="16">
                        <c:v>2891.6910000000003</c:v>
                      </c:pt>
                      <c:pt idx="17">
                        <c:v>2718.4739999999997</c:v>
                      </c:pt>
                      <c:pt idx="18">
                        <c:v>2969.4069999999997</c:v>
                      </c:pt>
                      <c:pt idx="19">
                        <c:v>2963.3900000000003</c:v>
                      </c:pt>
                      <c:pt idx="20">
                        <c:v>2874.88</c:v>
                      </c:pt>
                      <c:pt idx="21">
                        <c:v>3052.4</c:v>
                      </c:pt>
                      <c:pt idx="22">
                        <c:v>2666.1469999999999</c:v>
                      </c:pt>
                      <c:pt idx="23">
                        <c:v>2622.63</c:v>
                      </c:pt>
                      <c:pt idx="24">
                        <c:v>2995.5930000000003</c:v>
                      </c:pt>
                      <c:pt idx="25">
                        <c:v>2666.8530000000001</c:v>
                      </c:pt>
                      <c:pt idx="26">
                        <c:v>2768.357</c:v>
                      </c:pt>
                      <c:pt idx="27">
                        <c:v>2897.3420000000001</c:v>
                      </c:pt>
                      <c:pt idx="28">
                        <c:v>2983.1060000000002</c:v>
                      </c:pt>
                      <c:pt idx="29">
                        <c:v>2776.4680000000003</c:v>
                      </c:pt>
                      <c:pt idx="30">
                        <c:v>2876.6480000000001</c:v>
                      </c:pt>
                      <c:pt idx="31">
                        <c:v>2798.6969999999997</c:v>
                      </c:pt>
                      <c:pt idx="32">
                        <c:v>2500.8160000000003</c:v>
                      </c:pt>
                      <c:pt idx="33">
                        <c:v>2982.5120000000002</c:v>
                      </c:pt>
                      <c:pt idx="34">
                        <c:v>2547.9959999999996</c:v>
                      </c:pt>
                      <c:pt idx="35">
                        <c:v>2463.1990000000001</c:v>
                      </c:pt>
                      <c:pt idx="36">
                        <c:v>2515.6999999999998</c:v>
                      </c:pt>
                      <c:pt idx="37">
                        <c:v>2453.0299999999997</c:v>
                      </c:pt>
                      <c:pt idx="38">
                        <c:v>2529.2059999999997</c:v>
                      </c:pt>
                      <c:pt idx="39">
                        <c:v>2321.7559999999999</c:v>
                      </c:pt>
                      <c:pt idx="40">
                        <c:v>2612.3780000000002</c:v>
                      </c:pt>
                      <c:pt idx="41">
                        <c:v>2576.69</c:v>
                      </c:pt>
                      <c:pt idx="42">
                        <c:v>2841.2669999999998</c:v>
                      </c:pt>
                      <c:pt idx="43">
                        <c:v>2960.9700000000003</c:v>
                      </c:pt>
                      <c:pt idx="44">
                        <c:v>2788.2689999999998</c:v>
                      </c:pt>
                      <c:pt idx="45">
                        <c:v>2966.38</c:v>
                      </c:pt>
                      <c:pt idx="46">
                        <c:v>2672.5369999999998</c:v>
                      </c:pt>
                      <c:pt idx="47">
                        <c:v>2404.2039999999997</c:v>
                      </c:pt>
                      <c:pt idx="48">
                        <c:v>2868.134</c:v>
                      </c:pt>
                      <c:pt idx="49">
                        <c:v>2611.5260000000003</c:v>
                      </c:pt>
                      <c:pt idx="50">
                        <c:v>2887.2159999999999</c:v>
                      </c:pt>
                      <c:pt idx="51">
                        <c:v>2927.0120000000002</c:v>
                      </c:pt>
                      <c:pt idx="52">
                        <c:v>2952.183</c:v>
                      </c:pt>
                      <c:pt idx="53">
                        <c:v>2673.0449999999996</c:v>
                      </c:pt>
                      <c:pt idx="54">
                        <c:v>2852.2920000000004</c:v>
                      </c:pt>
                      <c:pt idx="55">
                        <c:v>2981.3209999999999</c:v>
                      </c:pt>
                      <c:pt idx="56">
                        <c:v>2986.4920000000002</c:v>
                      </c:pt>
                      <c:pt idx="57">
                        <c:v>3095.3820000000001</c:v>
                      </c:pt>
                      <c:pt idx="58">
                        <c:v>3075.1590000000001</c:v>
                      </c:pt>
                      <c:pt idx="59">
                        <c:v>2867.8739999999998</c:v>
                      </c:pt>
                      <c:pt idx="60">
                        <c:v>2913.7959999999998</c:v>
                      </c:pt>
                      <c:pt idx="61">
                        <c:v>2765.9389999999999</c:v>
                      </c:pt>
                      <c:pt idx="62">
                        <c:v>3113.1839999999997</c:v>
                      </c:pt>
                      <c:pt idx="63">
                        <c:v>2994.53</c:v>
                      </c:pt>
                      <c:pt idx="64">
                        <c:v>2724.4719999999998</c:v>
                      </c:pt>
                      <c:pt idx="65">
                        <c:v>2969.8239999999996</c:v>
                      </c:pt>
                      <c:pt idx="66">
                        <c:v>3086.3150000000001</c:v>
                      </c:pt>
                      <c:pt idx="67">
                        <c:v>2914.2060000000001</c:v>
                      </c:pt>
                      <c:pt idx="68">
                        <c:v>3080.8240000000001</c:v>
                      </c:pt>
                      <c:pt idx="69">
                        <c:v>3223.5190000000002</c:v>
                      </c:pt>
                      <c:pt idx="70">
                        <c:v>2911.2530000000002</c:v>
                      </c:pt>
                      <c:pt idx="71">
                        <c:v>2708.6860000000001</c:v>
                      </c:pt>
                      <c:pt idx="72">
                        <c:v>3020.806</c:v>
                      </c:pt>
                      <c:pt idx="73">
                        <c:v>2746.7469999999998</c:v>
                      </c:pt>
                      <c:pt idx="74">
                        <c:v>2877.683</c:v>
                      </c:pt>
                      <c:pt idx="75">
                        <c:v>2970.0059999999999</c:v>
                      </c:pt>
                      <c:pt idx="76">
                        <c:v>2826.2950000000001</c:v>
                      </c:pt>
                      <c:pt idx="77">
                        <c:v>2882.5439999999999</c:v>
                      </c:pt>
                      <c:pt idx="78">
                        <c:v>2504.7539999999999</c:v>
                      </c:pt>
                      <c:pt idx="79">
                        <c:v>2536.5729999999999</c:v>
                      </c:pt>
                      <c:pt idx="80">
                        <c:v>2394.4870000000001</c:v>
                      </c:pt>
                      <c:pt idx="81">
                        <c:v>2690.47</c:v>
                      </c:pt>
                      <c:pt idx="82">
                        <c:v>2656.8029999999999</c:v>
                      </c:pt>
                      <c:pt idx="83">
                        <c:v>2461.7660000000001</c:v>
                      </c:pt>
                      <c:pt idx="84">
                        <c:v>2740.451</c:v>
                      </c:pt>
                      <c:pt idx="85">
                        <c:v>2772.4369999999999</c:v>
                      </c:pt>
                      <c:pt idx="86">
                        <c:v>2722.125</c:v>
                      </c:pt>
                      <c:pt idx="87">
                        <c:v>1929.2929999999999</c:v>
                      </c:pt>
                      <c:pt idx="88">
                        <c:v>2255.6979999999999</c:v>
                      </c:pt>
                      <c:pt idx="89">
                        <c:v>2148.3989999999999</c:v>
                      </c:pt>
                      <c:pt idx="90">
                        <c:v>2626.4270000000001</c:v>
                      </c:pt>
                      <c:pt idx="91">
                        <c:v>2759.058</c:v>
                      </c:pt>
                      <c:pt idx="92">
                        <c:v>2645.3789999999999</c:v>
                      </c:pt>
                      <c:pt idx="93">
                        <c:v>2853.7440000000001</c:v>
                      </c:pt>
                      <c:pt idx="94">
                        <c:v>3017.509</c:v>
                      </c:pt>
                      <c:pt idx="95">
                        <c:v>2944.3359999999998</c:v>
                      </c:pt>
                      <c:pt idx="96">
                        <c:v>3022.8739999999998</c:v>
                      </c:pt>
                      <c:pt idx="97">
                        <c:v>2867.058</c:v>
                      </c:pt>
                      <c:pt idx="98">
                        <c:v>2801.8409999999999</c:v>
                      </c:pt>
                      <c:pt idx="99">
                        <c:v>3037.1</c:v>
                      </c:pt>
                      <c:pt idx="100">
                        <c:v>3125.1489999999999</c:v>
                      </c:pt>
                      <c:pt idx="101">
                        <c:v>3068.51</c:v>
                      </c:pt>
                      <c:pt idx="102">
                        <c:v>3091.223</c:v>
                      </c:pt>
                      <c:pt idx="103">
                        <c:v>3203.3829999999998</c:v>
                      </c:pt>
                      <c:pt idx="104">
                        <c:v>3107.8969999999999</c:v>
                      </c:pt>
                      <c:pt idx="105">
                        <c:v>2968.4490000000001</c:v>
                      </c:pt>
                      <c:pt idx="106">
                        <c:v>3133.9009999999998</c:v>
                      </c:pt>
                      <c:pt idx="107">
                        <c:v>2643.6819999999998</c:v>
                      </c:pt>
                      <c:pt idx="108">
                        <c:v>2937.0030000000002</c:v>
                      </c:pt>
                      <c:pt idx="109">
                        <c:v>2721.9690000000001</c:v>
                      </c:pt>
                      <c:pt idx="110">
                        <c:v>3000.0459999999998</c:v>
                      </c:pt>
                      <c:pt idx="111">
                        <c:v>2946.67</c:v>
                      </c:pt>
                      <c:pt idx="112">
                        <c:v>2985.3809999999999</c:v>
                      </c:pt>
                      <c:pt idx="113">
                        <c:v>2933.027</c:v>
                      </c:pt>
                      <c:pt idx="114">
                        <c:v>2845.5610000000001</c:v>
                      </c:pt>
                      <c:pt idx="115">
                        <c:v>2889.893</c:v>
                      </c:pt>
                      <c:pt idx="116">
                        <c:v>2786.556</c:v>
                      </c:pt>
                      <c:pt idx="117">
                        <c:v>2907.3739999999998</c:v>
                      </c:pt>
                      <c:pt idx="118">
                        <c:v>2636.3209999999999</c:v>
                      </c:pt>
                      <c:pt idx="119">
                        <c:v>2499.694</c:v>
                      </c:pt>
                      <c:pt idx="120">
                        <c:v>2716.4780000000001</c:v>
                      </c:pt>
                      <c:pt idx="121">
                        <c:v>2456.6060000000002</c:v>
                      </c:pt>
                      <c:pt idx="122">
                        <c:v>2638.3969999999999</c:v>
                      </c:pt>
                      <c:pt idx="123">
                        <c:v>2773.3809999999999</c:v>
                      </c:pt>
                      <c:pt idx="124">
                        <c:v>2821.9189999999999</c:v>
                      </c:pt>
                      <c:pt idx="125">
                        <c:v>2565.5160000000001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716-4E28-837E-33E2538F67D3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Data!$B$11</c:f>
              <c:strCache>
                <c:ptCount val="1"/>
                <c:pt idx="0">
                  <c:v>MoM (%)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Data!$C$11:$DX$11</c:f>
              <c:numCache>
                <c:formatCode>0.0%</c:formatCode>
                <c:ptCount val="126"/>
                <c:pt idx="1">
                  <c:v>-6.8823199696981807E-2</c:v>
                </c:pt>
                <c:pt idx="2">
                  <c:v>0.10636741278619732</c:v>
                </c:pt>
                <c:pt idx="3">
                  <c:v>2.1446367023870261E-2</c:v>
                </c:pt>
                <c:pt idx="4">
                  <c:v>3.1156170528805482E-2</c:v>
                </c:pt>
                <c:pt idx="5">
                  <c:v>-4.6161738444818079E-2</c:v>
                </c:pt>
                <c:pt idx="6">
                  <c:v>1.927006976827661E-2</c:v>
                </c:pt>
                <c:pt idx="7">
                  <c:v>2.1554066243276049E-2</c:v>
                </c:pt>
                <c:pt idx="8">
                  <c:v>-1.7992187961952011E-2</c:v>
                </c:pt>
                <c:pt idx="9">
                  <c:v>1.7614264761156129E-2</c:v>
                </c:pt>
                <c:pt idx="10">
                  <c:v>-7.3721883330456706E-2</c:v>
                </c:pt>
                <c:pt idx="11">
                  <c:v>-1.9880403334383789E-2</c:v>
                </c:pt>
                <c:pt idx="12">
                  <c:v>7.2824795093495709E-3</c:v>
                </c:pt>
                <c:pt idx="13">
                  <c:v>-4.6931791325859673E-2</c:v>
                </c:pt>
                <c:pt idx="14">
                  <c:v>0.14114020586542941</c:v>
                </c:pt>
                <c:pt idx="15">
                  <c:v>-5.8169384321136053E-2</c:v>
                </c:pt>
                <c:pt idx="16">
                  <c:v>1.4198631847261112E-2</c:v>
                </c:pt>
                <c:pt idx="17">
                  <c:v>-3.7177975728132306E-2</c:v>
                </c:pt>
                <c:pt idx="18">
                  <c:v>7.7208823210743294E-2</c:v>
                </c:pt>
                <c:pt idx="19">
                  <c:v>1.0433008074930861E-2</c:v>
                </c:pt>
                <c:pt idx="20">
                  <c:v>-5.8959553439849044E-3</c:v>
                </c:pt>
                <c:pt idx="21">
                  <c:v>2.9474325380037358E-2</c:v>
                </c:pt>
                <c:pt idx="22">
                  <c:v>-0.10542424073546464</c:v>
                </c:pt>
                <c:pt idx="23">
                  <c:v>-9.803965805765591E-3</c:v>
                </c:pt>
                <c:pt idx="24">
                  <c:v>0.10310726635969103</c:v>
                </c:pt>
                <c:pt idx="25">
                  <c:v>-8.9037087259719594E-2</c:v>
                </c:pt>
                <c:pt idx="26">
                  <c:v>5.4408230315424078E-2</c:v>
                </c:pt>
                <c:pt idx="27">
                  <c:v>1.5312421312863922E-2</c:v>
                </c:pt>
                <c:pt idx="28">
                  <c:v>3.5904854390422791E-3</c:v>
                </c:pt>
                <c:pt idx="29">
                  <c:v>-5.0984467076372164E-2</c:v>
                </c:pt>
                <c:pt idx="30">
                  <c:v>3.0048135550812871E-2</c:v>
                </c:pt>
                <c:pt idx="31">
                  <c:v>-2.3551341054388941E-2</c:v>
                </c:pt>
                <c:pt idx="32">
                  <c:v>-8.926438964161465E-2</c:v>
                </c:pt>
                <c:pt idx="33">
                  <c:v>0.145927126102118</c:v>
                </c:pt>
                <c:pt idx="34">
                  <c:v>-0.103098711284902</c:v>
                </c:pt>
                <c:pt idx="35">
                  <c:v>-4.3504378598894E-2</c:v>
                </c:pt>
                <c:pt idx="36">
                  <c:v>-1.3927541099151286E-3</c:v>
                </c:pt>
                <c:pt idx="37">
                  <c:v>-2.6074221087008187E-2</c:v>
                </c:pt>
                <c:pt idx="38">
                  <c:v>4.8055268522274153E-2</c:v>
                </c:pt>
                <c:pt idx="39">
                  <c:v>-8.9358097916927837E-2</c:v>
                </c:pt>
                <c:pt idx="40">
                  <c:v>0.11072877985735241</c:v>
                </c:pt>
                <c:pt idx="41">
                  <c:v>6.9434979690567999E-3</c:v>
                </c:pt>
                <c:pt idx="42">
                  <c:v>9.4506064166356651E-2</c:v>
                </c:pt>
                <c:pt idx="43">
                  <c:v>1.7304476368463106E-2</c:v>
                </c:pt>
                <c:pt idx="44">
                  <c:v>-4.7338310573090014E-2</c:v>
                </c:pt>
                <c:pt idx="45">
                  <c:v>7.0864188064544864E-2</c:v>
                </c:pt>
                <c:pt idx="46">
                  <c:v>-8.3006762439179593E-2</c:v>
                </c:pt>
                <c:pt idx="47">
                  <c:v>-0.11093662384976177</c:v>
                </c:pt>
                <c:pt idx="48">
                  <c:v>0.15344659387328563</c:v>
                </c:pt>
                <c:pt idx="49">
                  <c:v>-7.9522160764312955E-2</c:v>
                </c:pt>
                <c:pt idx="50">
                  <c:v>0.12758089373068726</c:v>
                </c:pt>
                <c:pt idx="51">
                  <c:v>2.4663656956742663E-3</c:v>
                </c:pt>
                <c:pt idx="52">
                  <c:v>6.207218705111206E-3</c:v>
                </c:pt>
                <c:pt idx="53">
                  <c:v>-6.9825351882288333E-2</c:v>
                </c:pt>
                <c:pt idx="54">
                  <c:v>4.1911896397022419E-2</c:v>
                </c:pt>
                <c:pt idx="55">
                  <c:v>4.8588934886584889E-2</c:v>
                </c:pt>
                <c:pt idx="56">
                  <c:v>-1.3023275535079093E-2</c:v>
                </c:pt>
                <c:pt idx="57">
                  <c:v>5.5584225891356143E-2</c:v>
                </c:pt>
                <c:pt idx="58">
                  <c:v>-2.0838542061574095E-2</c:v>
                </c:pt>
                <c:pt idx="59">
                  <c:v>-6.1181761612106644E-2</c:v>
                </c:pt>
                <c:pt idx="60">
                  <c:v>1.6942568775078826E-2</c:v>
                </c:pt>
                <c:pt idx="61">
                  <c:v>-5.6772770410649764E-2</c:v>
                </c:pt>
                <c:pt idx="62">
                  <c:v>0.13059809651930077</c:v>
                </c:pt>
                <c:pt idx="63">
                  <c:v>-3.8705001176609577E-2</c:v>
                </c:pt>
                <c:pt idx="64">
                  <c:v>-5.3690839473202745E-2</c:v>
                </c:pt>
                <c:pt idx="65">
                  <c:v>3.8666392831228302E-2</c:v>
                </c:pt>
                <c:pt idx="66">
                  <c:v>3.426815025026686E-2</c:v>
                </c:pt>
                <c:pt idx="67">
                  <c:v>-4.4671116438656955E-2</c:v>
                </c:pt>
                <c:pt idx="68">
                  <c:v>7.5518053899887416E-2</c:v>
                </c:pt>
                <c:pt idx="69">
                  <c:v>2.4637724695888652E-2</c:v>
                </c:pt>
                <c:pt idx="70">
                  <c:v>-7.554789921891969E-2</c:v>
                </c:pt>
                <c:pt idx="71">
                  <c:v>-6.9550977111424661E-2</c:v>
                </c:pt>
                <c:pt idx="72">
                  <c:v>8.4028634375471922E-2</c:v>
                </c:pt>
                <c:pt idx="73">
                  <c:v>-7.6739792131214069E-2</c:v>
                </c:pt>
                <c:pt idx="74">
                  <c:v>7.0664446194530051E-2</c:v>
                </c:pt>
                <c:pt idx="75">
                  <c:v>5.3744592807269953E-5</c:v>
                </c:pt>
                <c:pt idx="76">
                  <c:v>-2.2208073895940372E-2</c:v>
                </c:pt>
                <c:pt idx="77">
                  <c:v>-2.4051900125628078E-2</c:v>
                </c:pt>
                <c:pt idx="78">
                  <c:v>-9.7990580721424525E-2</c:v>
                </c:pt>
                <c:pt idx="79">
                  <c:v>1.2707725343284348E-2</c:v>
                </c:pt>
                <c:pt idx="80">
                  <c:v>-1.3889498325739269E-2</c:v>
                </c:pt>
                <c:pt idx="81">
                  <c:v>7.9838405490257891E-2</c:v>
                </c:pt>
                <c:pt idx="82">
                  <c:v>-2.3650035307047124E-2</c:v>
                </c:pt>
                <c:pt idx="83">
                  <c:v>-6.5553353327853281E-2</c:v>
                </c:pt>
                <c:pt idx="84">
                  <c:v>0.12797801700754996</c:v>
                </c:pt>
                <c:pt idx="85">
                  <c:v>-1.7992797312504361E-2</c:v>
                </c:pt>
                <c:pt idx="86">
                  <c:v>-1.789147493923493E-2</c:v>
                </c:pt>
                <c:pt idx="87">
                  <c:v>-0.26016363363090744</c:v>
                </c:pt>
                <c:pt idx="88">
                  <c:v>8.8519252983786378E-2</c:v>
                </c:pt>
                <c:pt idx="89">
                  <c:v>-4.7768696840901903E-3</c:v>
                </c:pt>
                <c:pt idx="90">
                  <c:v>0.16733174249867977</c:v>
                </c:pt>
                <c:pt idx="91">
                  <c:v>7.2679255030478451E-2</c:v>
                </c:pt>
                <c:pt idx="92">
                  <c:v>-1.8231866591063683E-2</c:v>
                </c:pt>
                <c:pt idx="93">
                  <c:v>8.728783608666868E-2</c:v>
                </c:pt>
                <c:pt idx="94">
                  <c:v>1.6890267228856004E-2</c:v>
                </c:pt>
                <c:pt idx="95">
                  <c:v>1.0201771960760997E-2</c:v>
                </c:pt>
                <c:pt idx="96">
                  <c:v>2.7547322790203665E-2</c:v>
                </c:pt>
                <c:pt idx="97">
                  <c:v>-5.4786199331122054E-2</c:v>
                </c:pt>
                <c:pt idx="98">
                  <c:v>-1.656764597697169E-2</c:v>
                </c:pt>
                <c:pt idx="99">
                  <c:v>7.3834947649056293E-2</c:v>
                </c:pt>
                <c:pt idx="100">
                  <c:v>4.8636954498353369E-2</c:v>
                </c:pt>
                <c:pt idx="101">
                  <c:v>-3.4193757164506233E-2</c:v>
                </c:pt>
                <c:pt idx="102">
                  <c:v>1.8625620919116459E-2</c:v>
                </c:pt>
                <c:pt idx="103">
                  <c:v>2.8118352843904626E-2</c:v>
                </c:pt>
                <c:pt idx="104">
                  <c:v>-3.511127893902477E-2</c:v>
                </c:pt>
                <c:pt idx="105">
                  <c:v>-4.5290370817326453E-2</c:v>
                </c:pt>
                <c:pt idx="106">
                  <c:v>1.0056646559310378E-2</c:v>
                </c:pt>
                <c:pt idx="107">
                  <c:v>-9.9787195671776407E-2</c:v>
                </c:pt>
                <c:pt idx="108">
                  <c:v>7.778439619823696E-2</c:v>
                </c:pt>
                <c:pt idx="109">
                  <c:v>-7.6723073125080754E-2</c:v>
                </c:pt>
                <c:pt idx="110">
                  <c:v>0.10573267176720003</c:v>
                </c:pt>
                <c:pt idx="111">
                  <c:v>-1.6173512242410926E-2</c:v>
                </c:pt>
                <c:pt idx="112">
                  <c:v>-6.1009262221799476E-3</c:v>
                </c:pt>
                <c:pt idx="113">
                  <c:v>-1.154878102100465E-2</c:v>
                </c:pt>
                <c:pt idx="114">
                  <c:v>8.6094340699505167E-5</c:v>
                </c:pt>
                <c:pt idx="115">
                  <c:v>9.4976067275609477E-3</c:v>
                </c:pt>
                <c:pt idx="116">
                  <c:v>-5.7213542872425305E-2</c:v>
                </c:pt>
                <c:pt idx="117">
                  <c:v>5.6994049953300818E-2</c:v>
                </c:pt>
                <c:pt idx="118">
                  <c:v>-7.6014997925122452E-2</c:v>
                </c:pt>
                <c:pt idx="119">
                  <c:v>-7.744066300900132E-2</c:v>
                </c:pt>
                <c:pt idx="120">
                  <c:v>9.8561001952137905E-2</c:v>
                </c:pt>
                <c:pt idx="121">
                  <c:v>-7.7046484768757972E-2</c:v>
                </c:pt>
                <c:pt idx="122">
                  <c:v>6.8951351490137425E-2</c:v>
                </c:pt>
                <c:pt idx="123">
                  <c:v>2.6258159043552887E-2</c:v>
                </c:pt>
                <c:pt idx="124">
                  <c:v>1.5749753446122616E-2</c:v>
                </c:pt>
                <c:pt idx="125">
                  <c:v>-0.10437256972051601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16-4E28-837E-33E2538F6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574015"/>
        <c:axId val="833457807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1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valAx>
        <c:axId val="833457807"/>
        <c:scaling>
          <c:orientation val="minMax"/>
          <c:min val="-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74015"/>
        <c:crosses val="max"/>
        <c:crossBetween val="between"/>
      </c:valAx>
      <c:catAx>
        <c:axId val="957574015"/>
        <c:scaling>
          <c:orientation val="minMax"/>
        </c:scaling>
        <c:delete val="1"/>
        <c:axPos val="b"/>
        <c:majorTickMark val="out"/>
        <c:minorTickMark val="none"/>
        <c:tickLblPos val="nextTo"/>
        <c:crossAx val="8334578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Production (000 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Data!$DZ$6</c:f>
              <c:strCache>
                <c:ptCount val="1"/>
                <c:pt idx="0">
                  <c:v>Crude Steel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Data!$EA$5:$FR$5</c:f>
              <c:strCache>
                <c:ptCount val="44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  <c:pt idx="8">
                  <c:v>1Q15</c:v>
                </c:pt>
                <c:pt idx="9">
                  <c:v>2Q15</c:v>
                </c:pt>
                <c:pt idx="10">
                  <c:v>3Q15</c:v>
                </c:pt>
                <c:pt idx="11">
                  <c:v>4Q15</c:v>
                </c:pt>
                <c:pt idx="12">
                  <c:v>1Q16</c:v>
                </c:pt>
                <c:pt idx="13">
                  <c:v>2Q16</c:v>
                </c:pt>
                <c:pt idx="14">
                  <c:v>3Q16</c:v>
                </c:pt>
                <c:pt idx="15">
                  <c:v>4Q16</c:v>
                </c:pt>
                <c:pt idx="16">
                  <c:v>1Q17</c:v>
                </c:pt>
                <c:pt idx="17">
                  <c:v>2Q17</c:v>
                </c:pt>
                <c:pt idx="18">
                  <c:v>3Q17</c:v>
                </c:pt>
                <c:pt idx="19">
                  <c:v>4Q17</c:v>
                </c:pt>
                <c:pt idx="20">
                  <c:v>1Q18</c:v>
                </c:pt>
                <c:pt idx="21">
                  <c:v>2Q18</c:v>
                </c:pt>
                <c:pt idx="22">
                  <c:v>3Q18</c:v>
                </c:pt>
                <c:pt idx="23">
                  <c:v>4Q18</c:v>
                </c:pt>
                <c:pt idx="24">
                  <c:v>1Q19</c:v>
                </c:pt>
                <c:pt idx="25">
                  <c:v>2Q19</c:v>
                </c:pt>
                <c:pt idx="26">
                  <c:v>3Q19</c:v>
                </c:pt>
                <c:pt idx="27">
                  <c:v>4Q19</c:v>
                </c:pt>
                <c:pt idx="28">
                  <c:v>1Q20</c:v>
                </c:pt>
                <c:pt idx="29">
                  <c:v>2Q20</c:v>
                </c:pt>
                <c:pt idx="30">
                  <c:v>3Q20</c:v>
                </c:pt>
                <c:pt idx="31">
                  <c:v>4Q20</c:v>
                </c:pt>
                <c:pt idx="32">
                  <c:v>1Q21</c:v>
                </c:pt>
                <c:pt idx="33">
                  <c:v>2Q21</c:v>
                </c:pt>
                <c:pt idx="34">
                  <c:v>3Q21</c:v>
                </c:pt>
                <c:pt idx="35">
                  <c:v>4Q21</c:v>
                </c:pt>
                <c:pt idx="36">
                  <c:v>1Q22</c:v>
                </c:pt>
                <c:pt idx="37">
                  <c:v>2Q22</c:v>
                </c:pt>
                <c:pt idx="38">
                  <c:v>3Q22</c:v>
                </c:pt>
                <c:pt idx="39">
                  <c:v>4Q22</c:v>
                </c:pt>
                <c:pt idx="40">
                  <c:v>1Q23</c:v>
                </c:pt>
                <c:pt idx="41">
                  <c:v>2Q23</c:v>
                </c:pt>
                <c:pt idx="42">
                  <c:v>3Q23</c:v>
                </c:pt>
                <c:pt idx="43">
                  <c:v>4Q23</c:v>
                </c:pt>
              </c:strCache>
            </c:strRef>
          </c:cat>
          <c:val>
            <c:numRef>
              <c:f>Data!$EA$6:$FR$6</c:f>
              <c:numCache>
                <c:formatCode>#,##0_);\(#,##0\)</c:formatCode>
                <c:ptCount val="44"/>
                <c:pt idx="0">
                  <c:v>8202.8520000000008</c:v>
                </c:pt>
                <c:pt idx="1">
                  <c:v>8749.9320000000007</c:v>
                </c:pt>
                <c:pt idx="2">
                  <c:v>8876.32</c:v>
                </c:pt>
                <c:pt idx="3">
                  <c:v>8333.3529999999992</c:v>
                </c:pt>
                <c:pt idx="4">
                  <c:v>8364.5280000000002</c:v>
                </c:pt>
                <c:pt idx="5">
                  <c:v>8383.652</c:v>
                </c:pt>
                <c:pt idx="6">
                  <c:v>8807.6769999999997</c:v>
                </c:pt>
                <c:pt idx="7">
                  <c:v>8341.1769999999997</c:v>
                </c:pt>
                <c:pt idx="8">
                  <c:v>8430.8029999999999</c:v>
                </c:pt>
                <c:pt idx="9">
                  <c:v>8656.9160000000011</c:v>
                </c:pt>
                <c:pt idx="10">
                  <c:v>8176.1610000000001</c:v>
                </c:pt>
                <c:pt idx="11">
                  <c:v>7993.7070000000003</c:v>
                </c:pt>
                <c:pt idx="12">
                  <c:v>7497.9359999999997</c:v>
                </c:pt>
                <c:pt idx="13">
                  <c:v>7510.8240000000005</c:v>
                </c:pt>
                <c:pt idx="14">
                  <c:v>8590.5059999999994</c:v>
                </c:pt>
                <c:pt idx="15">
                  <c:v>8043.1209999999992</c:v>
                </c:pt>
                <c:pt idx="16">
                  <c:v>8366.8760000000002</c:v>
                </c:pt>
                <c:pt idx="17">
                  <c:v>8552.24</c:v>
                </c:pt>
                <c:pt idx="18">
                  <c:v>8820.1049999999996</c:v>
                </c:pt>
                <c:pt idx="19">
                  <c:v>9038.4150000000009</c:v>
                </c:pt>
                <c:pt idx="20">
                  <c:v>8792.9189999999999</c:v>
                </c:pt>
                <c:pt idx="21">
                  <c:v>8688.8260000000009</c:v>
                </c:pt>
                <c:pt idx="22">
                  <c:v>9081.3450000000012</c:v>
                </c:pt>
                <c:pt idx="23">
                  <c:v>8843.4580000000005</c:v>
                </c:pt>
                <c:pt idx="24">
                  <c:v>8645.2360000000008</c:v>
                </c:pt>
                <c:pt idx="25">
                  <c:v>8678.8449999999993</c:v>
                </c:pt>
                <c:pt idx="26">
                  <c:v>7435.8139999999994</c:v>
                </c:pt>
                <c:pt idx="27">
                  <c:v>7809.0389999999989</c:v>
                </c:pt>
                <c:pt idx="28">
                  <c:v>8235.012999999999</c:v>
                </c:pt>
                <c:pt idx="29">
                  <c:v>6333.3899999999994</c:v>
                </c:pt>
                <c:pt idx="30">
                  <c:v>8030.8640000000005</c:v>
                </c:pt>
                <c:pt idx="31">
                  <c:v>8815.5889999999999</c:v>
                </c:pt>
                <c:pt idx="32">
                  <c:v>8691.7729999999992</c:v>
                </c:pt>
                <c:pt idx="33">
                  <c:v>9230.759</c:v>
                </c:pt>
                <c:pt idx="34">
                  <c:v>9402.5030000000006</c:v>
                </c:pt>
                <c:pt idx="35">
                  <c:v>8746.0319999999992</c:v>
                </c:pt>
                <c:pt idx="36">
                  <c:v>8659.018</c:v>
                </c:pt>
                <c:pt idx="37">
                  <c:v>8865.0779999999995</c:v>
                </c:pt>
                <c:pt idx="38">
                  <c:v>8522.01</c:v>
                </c:pt>
                <c:pt idx="39">
                  <c:v>8043.3889999999992</c:v>
                </c:pt>
                <c:pt idx="40">
                  <c:v>7811.4810000000007</c:v>
                </c:pt>
                <c:pt idx="41">
                  <c:v>8160.8159999999989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8-45D2-A0F2-A08CD46BF9D4}"/>
            </c:ext>
          </c:extLst>
        </c:ser>
        <c:ser>
          <c:idx val="1"/>
          <c:order val="1"/>
          <c:tx>
            <c:strRef>
              <c:f>Data!$DZ$7</c:f>
              <c:strCache>
                <c:ptCount val="1"/>
                <c:pt idx="0">
                  <c:v>Laminados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Data!$EA$5:$FR$5</c:f>
              <c:strCache>
                <c:ptCount val="44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  <c:pt idx="8">
                  <c:v>1Q15</c:v>
                </c:pt>
                <c:pt idx="9">
                  <c:v>2Q15</c:v>
                </c:pt>
                <c:pt idx="10">
                  <c:v>3Q15</c:v>
                </c:pt>
                <c:pt idx="11">
                  <c:v>4Q15</c:v>
                </c:pt>
                <c:pt idx="12">
                  <c:v>1Q16</c:v>
                </c:pt>
                <c:pt idx="13">
                  <c:v>2Q16</c:v>
                </c:pt>
                <c:pt idx="14">
                  <c:v>3Q16</c:v>
                </c:pt>
                <c:pt idx="15">
                  <c:v>4Q16</c:v>
                </c:pt>
                <c:pt idx="16">
                  <c:v>1Q17</c:v>
                </c:pt>
                <c:pt idx="17">
                  <c:v>2Q17</c:v>
                </c:pt>
                <c:pt idx="18">
                  <c:v>3Q17</c:v>
                </c:pt>
                <c:pt idx="19">
                  <c:v>4Q17</c:v>
                </c:pt>
                <c:pt idx="20">
                  <c:v>1Q18</c:v>
                </c:pt>
                <c:pt idx="21">
                  <c:v>2Q18</c:v>
                </c:pt>
                <c:pt idx="22">
                  <c:v>3Q18</c:v>
                </c:pt>
                <c:pt idx="23">
                  <c:v>4Q18</c:v>
                </c:pt>
                <c:pt idx="24">
                  <c:v>1Q19</c:v>
                </c:pt>
                <c:pt idx="25">
                  <c:v>2Q19</c:v>
                </c:pt>
                <c:pt idx="26">
                  <c:v>3Q19</c:v>
                </c:pt>
                <c:pt idx="27">
                  <c:v>4Q19</c:v>
                </c:pt>
                <c:pt idx="28">
                  <c:v>1Q20</c:v>
                </c:pt>
                <c:pt idx="29">
                  <c:v>2Q20</c:v>
                </c:pt>
                <c:pt idx="30">
                  <c:v>3Q20</c:v>
                </c:pt>
                <c:pt idx="31">
                  <c:v>4Q20</c:v>
                </c:pt>
                <c:pt idx="32">
                  <c:v>1Q21</c:v>
                </c:pt>
                <c:pt idx="33">
                  <c:v>2Q21</c:v>
                </c:pt>
                <c:pt idx="34">
                  <c:v>3Q21</c:v>
                </c:pt>
                <c:pt idx="35">
                  <c:v>4Q21</c:v>
                </c:pt>
                <c:pt idx="36">
                  <c:v>1Q22</c:v>
                </c:pt>
                <c:pt idx="37">
                  <c:v>2Q22</c:v>
                </c:pt>
                <c:pt idx="38">
                  <c:v>3Q22</c:v>
                </c:pt>
                <c:pt idx="39">
                  <c:v>4Q22</c:v>
                </c:pt>
                <c:pt idx="40">
                  <c:v>1Q23</c:v>
                </c:pt>
                <c:pt idx="41">
                  <c:v>2Q23</c:v>
                </c:pt>
                <c:pt idx="42">
                  <c:v>3Q23</c:v>
                </c:pt>
                <c:pt idx="43">
                  <c:v>4Q23</c:v>
                </c:pt>
              </c:strCache>
            </c:strRef>
          </c:cat>
          <c:val>
            <c:numRef>
              <c:f>Data!$EA$7:$FR$7</c:f>
              <c:numCache>
                <c:formatCode>#,##0_);\(#,##0\)</c:formatCode>
                <c:ptCount val="44"/>
                <c:pt idx="0">
                  <c:v>6188.6610000000001</c:v>
                </c:pt>
                <c:pt idx="1">
                  <c:v>6850.7199999999993</c:v>
                </c:pt>
                <c:pt idx="2">
                  <c:v>6691.3509999999997</c:v>
                </c:pt>
                <c:pt idx="3">
                  <c:v>6532.3950000000004</c:v>
                </c:pt>
                <c:pt idx="4">
                  <c:v>6304.165</c:v>
                </c:pt>
                <c:pt idx="5">
                  <c:v>6270.5869999999995</c:v>
                </c:pt>
                <c:pt idx="6">
                  <c:v>6366.8799999999992</c:v>
                </c:pt>
                <c:pt idx="7">
                  <c:v>5963.723</c:v>
                </c:pt>
                <c:pt idx="8">
                  <c:v>6166</c:v>
                </c:pt>
                <c:pt idx="9">
                  <c:v>5808</c:v>
                </c:pt>
                <c:pt idx="10">
                  <c:v>5443</c:v>
                </c:pt>
                <c:pt idx="11">
                  <c:v>5254</c:v>
                </c:pt>
                <c:pt idx="12">
                  <c:v>5115</c:v>
                </c:pt>
                <c:pt idx="13">
                  <c:v>5184</c:v>
                </c:pt>
                <c:pt idx="14">
                  <c:v>5659</c:v>
                </c:pt>
                <c:pt idx="15">
                  <c:v>5163</c:v>
                </c:pt>
                <c:pt idx="16">
                  <c:v>5483</c:v>
                </c:pt>
                <c:pt idx="17">
                  <c:v>5563</c:v>
                </c:pt>
                <c:pt idx="18">
                  <c:v>5717</c:v>
                </c:pt>
                <c:pt idx="19">
                  <c:v>5927</c:v>
                </c:pt>
                <c:pt idx="20">
                  <c:v>5914</c:v>
                </c:pt>
                <c:pt idx="21">
                  <c:v>5982</c:v>
                </c:pt>
                <c:pt idx="22">
                  <c:v>5960</c:v>
                </c:pt>
                <c:pt idx="23">
                  <c:v>5840</c:v>
                </c:pt>
                <c:pt idx="24">
                  <c:v>5831.8679999999995</c:v>
                </c:pt>
                <c:pt idx="25">
                  <c:v>5752.9850000000006</c:v>
                </c:pt>
                <c:pt idx="26">
                  <c:v>5759.05</c:v>
                </c:pt>
                <c:pt idx="27">
                  <c:v>5143.58</c:v>
                </c:pt>
                <c:pt idx="28">
                  <c:v>5843.9989999999998</c:v>
                </c:pt>
                <c:pt idx="29">
                  <c:v>4260.5389999999998</c:v>
                </c:pt>
                <c:pt idx="30">
                  <c:v>5475</c:v>
                </c:pt>
                <c:pt idx="31">
                  <c:v>6227.7419999999993</c:v>
                </c:pt>
                <c:pt idx="32">
                  <c:v>6291.5140000000001</c:v>
                </c:pt>
                <c:pt idx="33">
                  <c:v>6868.5280000000002</c:v>
                </c:pt>
                <c:pt idx="34">
                  <c:v>6738.5119999999988</c:v>
                </c:pt>
                <c:pt idx="35">
                  <c:v>5856.2199999999993</c:v>
                </c:pt>
                <c:pt idx="36">
                  <c:v>6027.3119999999999</c:v>
                </c:pt>
                <c:pt idx="37">
                  <c:v>5944.424</c:v>
                </c:pt>
                <c:pt idx="38">
                  <c:v>6118.9470000000001</c:v>
                </c:pt>
                <c:pt idx="39">
                  <c:v>5343.3519999999999</c:v>
                </c:pt>
                <c:pt idx="40">
                  <c:v>5449.835</c:v>
                </c:pt>
                <c:pt idx="41">
                  <c:v>5376.2440000000006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8-45D2-A0F2-A08CD46BF9D4}"/>
            </c:ext>
          </c:extLst>
        </c:ser>
        <c:ser>
          <c:idx val="2"/>
          <c:order val="2"/>
          <c:tx>
            <c:strRef>
              <c:f>Data!$DZ$8</c:f>
              <c:strCache>
                <c:ptCount val="1"/>
                <c:pt idx="0">
                  <c:v>Semiacabados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Data!$EA$5:$FR$5</c:f>
              <c:strCache>
                <c:ptCount val="44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  <c:pt idx="8">
                  <c:v>1Q15</c:v>
                </c:pt>
                <c:pt idx="9">
                  <c:v>2Q15</c:v>
                </c:pt>
                <c:pt idx="10">
                  <c:v>3Q15</c:v>
                </c:pt>
                <c:pt idx="11">
                  <c:v>4Q15</c:v>
                </c:pt>
                <c:pt idx="12">
                  <c:v>1Q16</c:v>
                </c:pt>
                <c:pt idx="13">
                  <c:v>2Q16</c:v>
                </c:pt>
                <c:pt idx="14">
                  <c:v>3Q16</c:v>
                </c:pt>
                <c:pt idx="15">
                  <c:v>4Q16</c:v>
                </c:pt>
                <c:pt idx="16">
                  <c:v>1Q17</c:v>
                </c:pt>
                <c:pt idx="17">
                  <c:v>2Q17</c:v>
                </c:pt>
                <c:pt idx="18">
                  <c:v>3Q17</c:v>
                </c:pt>
                <c:pt idx="19">
                  <c:v>4Q17</c:v>
                </c:pt>
                <c:pt idx="20">
                  <c:v>1Q18</c:v>
                </c:pt>
                <c:pt idx="21">
                  <c:v>2Q18</c:v>
                </c:pt>
                <c:pt idx="22">
                  <c:v>3Q18</c:v>
                </c:pt>
                <c:pt idx="23">
                  <c:v>4Q18</c:v>
                </c:pt>
                <c:pt idx="24">
                  <c:v>1Q19</c:v>
                </c:pt>
                <c:pt idx="25">
                  <c:v>2Q19</c:v>
                </c:pt>
                <c:pt idx="26">
                  <c:v>3Q19</c:v>
                </c:pt>
                <c:pt idx="27">
                  <c:v>4Q19</c:v>
                </c:pt>
                <c:pt idx="28">
                  <c:v>1Q20</c:v>
                </c:pt>
                <c:pt idx="29">
                  <c:v>2Q20</c:v>
                </c:pt>
                <c:pt idx="30">
                  <c:v>3Q20</c:v>
                </c:pt>
                <c:pt idx="31">
                  <c:v>4Q20</c:v>
                </c:pt>
                <c:pt idx="32">
                  <c:v>1Q21</c:v>
                </c:pt>
                <c:pt idx="33">
                  <c:v>2Q21</c:v>
                </c:pt>
                <c:pt idx="34">
                  <c:v>3Q21</c:v>
                </c:pt>
                <c:pt idx="35">
                  <c:v>4Q21</c:v>
                </c:pt>
                <c:pt idx="36">
                  <c:v>1Q22</c:v>
                </c:pt>
                <c:pt idx="37">
                  <c:v>2Q22</c:v>
                </c:pt>
                <c:pt idx="38">
                  <c:v>3Q22</c:v>
                </c:pt>
                <c:pt idx="39">
                  <c:v>4Q22</c:v>
                </c:pt>
                <c:pt idx="40">
                  <c:v>1Q23</c:v>
                </c:pt>
                <c:pt idx="41">
                  <c:v>2Q23</c:v>
                </c:pt>
                <c:pt idx="42">
                  <c:v>3Q23</c:v>
                </c:pt>
                <c:pt idx="43">
                  <c:v>4Q23</c:v>
                </c:pt>
              </c:strCache>
            </c:strRef>
          </c:cat>
          <c:val>
            <c:numRef>
              <c:f>Data!$EA$8:$FR$8</c:f>
              <c:numCache>
                <c:formatCode>#,##0_);\(#,##0\)</c:formatCode>
                <c:ptCount val="44"/>
                <c:pt idx="0">
                  <c:v>6335.0889999999999</c:v>
                </c:pt>
                <c:pt idx="1">
                  <c:v>6602.9760000000006</c:v>
                </c:pt>
                <c:pt idx="2">
                  <c:v>6765.6270000000004</c:v>
                </c:pt>
                <c:pt idx="3">
                  <c:v>6496.5280000000002</c:v>
                </c:pt>
                <c:pt idx="4">
                  <c:v>6290.018</c:v>
                </c:pt>
                <c:pt idx="5">
                  <c:v>6461.4449999999997</c:v>
                </c:pt>
                <c:pt idx="6">
                  <c:v>7216.6050000000005</c:v>
                </c:pt>
                <c:pt idx="7">
                  <c:v>7048.2380000000003</c:v>
                </c:pt>
                <c:pt idx="8">
                  <c:v>6951.8780000000006</c:v>
                </c:pt>
                <c:pt idx="9">
                  <c:v>7168.6949999999997</c:v>
                </c:pt>
                <c:pt idx="10">
                  <c:v>6956.1329999999998</c:v>
                </c:pt>
                <c:pt idx="11">
                  <c:v>6907.9140000000007</c:v>
                </c:pt>
                <c:pt idx="12">
                  <c:v>6157.6440000000002</c:v>
                </c:pt>
                <c:pt idx="13">
                  <c:v>6119.1109999999999</c:v>
                </c:pt>
                <c:pt idx="14">
                  <c:v>7050.2930000000006</c:v>
                </c:pt>
                <c:pt idx="15">
                  <c:v>7017.8230000000003</c:v>
                </c:pt>
                <c:pt idx="16">
                  <c:v>6742.0050000000001</c:v>
                </c:pt>
                <c:pt idx="17">
                  <c:v>7192.4779999999992</c:v>
                </c:pt>
                <c:pt idx="18">
                  <c:v>7240.0550000000003</c:v>
                </c:pt>
                <c:pt idx="19">
                  <c:v>7397.0680000000002</c:v>
                </c:pt>
                <c:pt idx="20">
                  <c:v>7000.3820000000005</c:v>
                </c:pt>
                <c:pt idx="21">
                  <c:v>6987.4120000000003</c:v>
                </c:pt>
                <c:pt idx="22">
                  <c:v>7378.8590000000004</c:v>
                </c:pt>
                <c:pt idx="23">
                  <c:v>7351.8970000000008</c:v>
                </c:pt>
                <c:pt idx="24">
                  <c:v>7007.6150000000007</c:v>
                </c:pt>
                <c:pt idx="25">
                  <c:v>6955.0969999999998</c:v>
                </c:pt>
                <c:pt idx="26">
                  <c:v>5712.0230000000001</c:v>
                </c:pt>
                <c:pt idx="27">
                  <c:v>6605.6010000000006</c:v>
                </c:pt>
                <c:pt idx="28">
                  <c:v>6450.8640000000005</c:v>
                </c:pt>
                <c:pt idx="29">
                  <c:v>5175.2449999999999</c:v>
                </c:pt>
                <c:pt idx="30">
                  <c:v>6146.2879999999996</c:v>
                </c:pt>
                <c:pt idx="31">
                  <c:v>6871.5319999999992</c:v>
                </c:pt>
                <c:pt idx="32">
                  <c:v>6862.0550000000003</c:v>
                </c:pt>
                <c:pt idx="33">
                  <c:v>7122.2349999999997</c:v>
                </c:pt>
                <c:pt idx="34">
                  <c:v>7492.3060000000005</c:v>
                </c:pt>
                <c:pt idx="35">
                  <c:v>7033.4840000000004</c:v>
                </c:pt>
                <c:pt idx="36">
                  <c:v>6697.0290000000005</c:v>
                </c:pt>
                <c:pt idx="37">
                  <c:v>6902.1379999999999</c:v>
                </c:pt>
                <c:pt idx="38">
                  <c:v>6582.7530000000006</c:v>
                </c:pt>
                <c:pt idx="39">
                  <c:v>6631.3959999999997</c:v>
                </c:pt>
                <c:pt idx="40">
                  <c:v>6383.49</c:v>
                </c:pt>
                <c:pt idx="41">
                  <c:v>6462.2270000000008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8-45D2-A0F2-A08CD46BF9D4}"/>
            </c:ext>
          </c:extLst>
        </c:ser>
        <c:ser>
          <c:idx val="4"/>
          <c:order val="4"/>
          <c:tx>
            <c:strRef>
              <c:f>Data!$DZ$10</c:f>
              <c:strCache>
                <c:ptCount val="1"/>
                <c:pt idx="0">
                  <c:v>Total Production (000't)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Data!$EA$5:$FR$5</c:f>
              <c:strCache>
                <c:ptCount val="44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  <c:pt idx="8">
                  <c:v>1Q15</c:v>
                </c:pt>
                <c:pt idx="9">
                  <c:v>2Q15</c:v>
                </c:pt>
                <c:pt idx="10">
                  <c:v>3Q15</c:v>
                </c:pt>
                <c:pt idx="11">
                  <c:v>4Q15</c:v>
                </c:pt>
                <c:pt idx="12">
                  <c:v>1Q16</c:v>
                </c:pt>
                <c:pt idx="13">
                  <c:v>2Q16</c:v>
                </c:pt>
                <c:pt idx="14">
                  <c:v>3Q16</c:v>
                </c:pt>
                <c:pt idx="15">
                  <c:v>4Q16</c:v>
                </c:pt>
                <c:pt idx="16">
                  <c:v>1Q17</c:v>
                </c:pt>
                <c:pt idx="17">
                  <c:v>2Q17</c:v>
                </c:pt>
                <c:pt idx="18">
                  <c:v>3Q17</c:v>
                </c:pt>
                <c:pt idx="19">
                  <c:v>4Q17</c:v>
                </c:pt>
                <c:pt idx="20">
                  <c:v>1Q18</c:v>
                </c:pt>
                <c:pt idx="21">
                  <c:v>2Q18</c:v>
                </c:pt>
                <c:pt idx="22">
                  <c:v>3Q18</c:v>
                </c:pt>
                <c:pt idx="23">
                  <c:v>4Q18</c:v>
                </c:pt>
                <c:pt idx="24">
                  <c:v>1Q19</c:v>
                </c:pt>
                <c:pt idx="25">
                  <c:v>2Q19</c:v>
                </c:pt>
                <c:pt idx="26">
                  <c:v>3Q19</c:v>
                </c:pt>
                <c:pt idx="27">
                  <c:v>4Q19</c:v>
                </c:pt>
                <c:pt idx="28">
                  <c:v>1Q20</c:v>
                </c:pt>
                <c:pt idx="29">
                  <c:v>2Q20</c:v>
                </c:pt>
                <c:pt idx="30">
                  <c:v>3Q20</c:v>
                </c:pt>
                <c:pt idx="31">
                  <c:v>4Q20</c:v>
                </c:pt>
                <c:pt idx="32">
                  <c:v>1Q21</c:v>
                </c:pt>
                <c:pt idx="33">
                  <c:v>2Q21</c:v>
                </c:pt>
                <c:pt idx="34">
                  <c:v>3Q21</c:v>
                </c:pt>
                <c:pt idx="35">
                  <c:v>4Q21</c:v>
                </c:pt>
                <c:pt idx="36">
                  <c:v>1Q22</c:v>
                </c:pt>
                <c:pt idx="37">
                  <c:v>2Q22</c:v>
                </c:pt>
                <c:pt idx="38">
                  <c:v>3Q22</c:v>
                </c:pt>
                <c:pt idx="39">
                  <c:v>4Q22</c:v>
                </c:pt>
                <c:pt idx="40">
                  <c:v>1Q23</c:v>
                </c:pt>
                <c:pt idx="41">
                  <c:v>2Q23</c:v>
                </c:pt>
                <c:pt idx="42">
                  <c:v>3Q23</c:v>
                </c:pt>
                <c:pt idx="43">
                  <c:v>4Q23</c:v>
                </c:pt>
              </c:strCache>
            </c:strRef>
          </c:cat>
          <c:val>
            <c:numRef>
              <c:f>Data!$EA$10:$FR$10</c:f>
              <c:numCache>
                <c:formatCode>#,##0_);\(#,##0\)</c:formatCode>
                <c:ptCount val="44"/>
                <c:pt idx="0">
                  <c:v>20726.601999999999</c:v>
                </c:pt>
                <c:pt idx="1">
                  <c:v>22203.628000000001</c:v>
                </c:pt>
                <c:pt idx="2">
                  <c:v>22333.297999999999</c:v>
                </c:pt>
                <c:pt idx="3">
                  <c:v>21362.276000000002</c:v>
                </c:pt>
                <c:pt idx="4">
                  <c:v>20958.710999999999</c:v>
                </c:pt>
                <c:pt idx="5">
                  <c:v>21115.684000000001</c:v>
                </c:pt>
                <c:pt idx="6">
                  <c:v>22391.162</c:v>
                </c:pt>
                <c:pt idx="7">
                  <c:v>21353.137999999999</c:v>
                </c:pt>
                <c:pt idx="8">
                  <c:v>21548.681000000004</c:v>
                </c:pt>
                <c:pt idx="9">
                  <c:v>21633.611000000001</c:v>
                </c:pt>
                <c:pt idx="10">
                  <c:v>20575.294000000002</c:v>
                </c:pt>
                <c:pt idx="11">
                  <c:v>20155.620999999999</c:v>
                </c:pt>
                <c:pt idx="12">
                  <c:v>18770.580000000002</c:v>
                </c:pt>
                <c:pt idx="13">
                  <c:v>18813.934999999998</c:v>
                </c:pt>
                <c:pt idx="14">
                  <c:v>21299.798999999999</c:v>
                </c:pt>
                <c:pt idx="15">
                  <c:v>20223.944</c:v>
                </c:pt>
                <c:pt idx="16">
                  <c:v>20591.881000000001</c:v>
                </c:pt>
                <c:pt idx="17">
                  <c:v>21307.718000000001</c:v>
                </c:pt>
                <c:pt idx="18">
                  <c:v>21777.16</c:v>
                </c:pt>
                <c:pt idx="19">
                  <c:v>22362.483</c:v>
                </c:pt>
                <c:pt idx="20">
                  <c:v>21707.300999999999</c:v>
                </c:pt>
                <c:pt idx="21">
                  <c:v>21658.238000000001</c:v>
                </c:pt>
                <c:pt idx="22">
                  <c:v>22420.204000000002</c:v>
                </c:pt>
                <c:pt idx="23">
                  <c:v>22035.355000000003</c:v>
                </c:pt>
                <c:pt idx="24">
                  <c:v>21484.718999999997</c:v>
                </c:pt>
                <c:pt idx="25">
                  <c:v>21386.927</c:v>
                </c:pt>
                <c:pt idx="26">
                  <c:v>18906.886999999999</c:v>
                </c:pt>
                <c:pt idx="27">
                  <c:v>19558.219999999998</c:v>
                </c:pt>
                <c:pt idx="28">
                  <c:v>20529.876</c:v>
                </c:pt>
                <c:pt idx="29">
                  <c:v>15769.173999999999</c:v>
                </c:pt>
                <c:pt idx="30">
                  <c:v>19652.151999999998</c:v>
                </c:pt>
                <c:pt idx="31">
                  <c:v>21914.862999999998</c:v>
                </c:pt>
                <c:pt idx="32">
                  <c:v>21845.342000000004</c:v>
                </c:pt>
                <c:pt idx="33">
                  <c:v>23221.522000000001</c:v>
                </c:pt>
                <c:pt idx="34">
                  <c:v>23633.321</c:v>
                </c:pt>
                <c:pt idx="35">
                  <c:v>21635.736000000001</c:v>
                </c:pt>
                <c:pt idx="36">
                  <c:v>21383.359</c:v>
                </c:pt>
                <c:pt idx="37">
                  <c:v>21711.64</c:v>
                </c:pt>
                <c:pt idx="38">
                  <c:v>21223.71</c:v>
                </c:pt>
                <c:pt idx="39">
                  <c:v>20018.137000000002</c:v>
                </c:pt>
                <c:pt idx="40">
                  <c:v>19644.806</c:v>
                </c:pt>
                <c:pt idx="41">
                  <c:v>19999.286999999997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8-45D2-A0F2-A08CD46BF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57569839"/>
        <c:axId val="534470191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Data!$DZ$9</c15:sqref>
                        </c15:formulaRef>
                      </c:ext>
                    </c:extLst>
                    <c:strCache>
                      <c:ptCount val="1"/>
                      <c:pt idx="0">
                        <c:v>Pig Iron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Data!$EA$5:$FR$5</c15:sqref>
                        </c15:formulaRef>
                      </c:ext>
                    </c:extLst>
                    <c:strCache>
                      <c:ptCount val="44"/>
                      <c:pt idx="0">
                        <c:v>1Q13</c:v>
                      </c:pt>
                      <c:pt idx="1">
                        <c:v>2Q13</c:v>
                      </c:pt>
                      <c:pt idx="2">
                        <c:v>3Q13</c:v>
                      </c:pt>
                      <c:pt idx="3">
                        <c:v>4Q13</c:v>
                      </c:pt>
                      <c:pt idx="4">
                        <c:v>1Q14</c:v>
                      </c:pt>
                      <c:pt idx="5">
                        <c:v>2Q14</c:v>
                      </c:pt>
                      <c:pt idx="6">
                        <c:v>3Q14</c:v>
                      </c:pt>
                      <c:pt idx="7">
                        <c:v>4Q14</c:v>
                      </c:pt>
                      <c:pt idx="8">
                        <c:v>1Q15</c:v>
                      </c:pt>
                      <c:pt idx="9">
                        <c:v>2Q15</c:v>
                      </c:pt>
                      <c:pt idx="10">
                        <c:v>3Q15</c:v>
                      </c:pt>
                      <c:pt idx="11">
                        <c:v>4Q15</c:v>
                      </c:pt>
                      <c:pt idx="12">
                        <c:v>1Q16</c:v>
                      </c:pt>
                      <c:pt idx="13">
                        <c:v>2Q16</c:v>
                      </c:pt>
                      <c:pt idx="14">
                        <c:v>3Q16</c:v>
                      </c:pt>
                      <c:pt idx="15">
                        <c:v>4Q16</c:v>
                      </c:pt>
                      <c:pt idx="16">
                        <c:v>1Q17</c:v>
                      </c:pt>
                      <c:pt idx="17">
                        <c:v>2Q17</c:v>
                      </c:pt>
                      <c:pt idx="18">
                        <c:v>3Q17</c:v>
                      </c:pt>
                      <c:pt idx="19">
                        <c:v>4Q17</c:v>
                      </c:pt>
                      <c:pt idx="20">
                        <c:v>1Q18</c:v>
                      </c:pt>
                      <c:pt idx="21">
                        <c:v>2Q18</c:v>
                      </c:pt>
                      <c:pt idx="22">
                        <c:v>3Q18</c:v>
                      </c:pt>
                      <c:pt idx="23">
                        <c:v>4Q18</c:v>
                      </c:pt>
                      <c:pt idx="24">
                        <c:v>1Q19</c:v>
                      </c:pt>
                      <c:pt idx="25">
                        <c:v>2Q19</c:v>
                      </c:pt>
                      <c:pt idx="26">
                        <c:v>3Q19</c:v>
                      </c:pt>
                      <c:pt idx="27">
                        <c:v>4Q19</c:v>
                      </c:pt>
                      <c:pt idx="28">
                        <c:v>1Q20</c:v>
                      </c:pt>
                      <c:pt idx="29">
                        <c:v>2Q20</c:v>
                      </c:pt>
                      <c:pt idx="30">
                        <c:v>3Q20</c:v>
                      </c:pt>
                      <c:pt idx="31">
                        <c:v>4Q20</c:v>
                      </c:pt>
                      <c:pt idx="32">
                        <c:v>1Q21</c:v>
                      </c:pt>
                      <c:pt idx="33">
                        <c:v>2Q21</c:v>
                      </c:pt>
                      <c:pt idx="34">
                        <c:v>3Q21</c:v>
                      </c:pt>
                      <c:pt idx="35">
                        <c:v>4Q21</c:v>
                      </c:pt>
                      <c:pt idx="36">
                        <c:v>1Q22</c:v>
                      </c:pt>
                      <c:pt idx="37">
                        <c:v>2Q22</c:v>
                      </c:pt>
                      <c:pt idx="38">
                        <c:v>3Q22</c:v>
                      </c:pt>
                      <c:pt idx="39">
                        <c:v>4Q22</c:v>
                      </c:pt>
                      <c:pt idx="40">
                        <c:v>1Q23</c:v>
                      </c:pt>
                      <c:pt idx="41">
                        <c:v>2Q23</c:v>
                      </c:pt>
                      <c:pt idx="42">
                        <c:v>3Q23</c:v>
                      </c:pt>
                      <c:pt idx="43">
                        <c:v>4Q23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Data!$EA$9:$FR$9</c15:sqref>
                        </c15:formulaRef>
                      </c:ext>
                    </c:extLst>
                    <c:numCache>
                      <c:formatCode>#,##0_);\(#,##0\)</c:formatCode>
                      <c:ptCount val="44"/>
                      <c:pt idx="0">
                        <c:v>8202.8520000000008</c:v>
                      </c:pt>
                      <c:pt idx="1">
                        <c:v>8749.9320000000007</c:v>
                      </c:pt>
                      <c:pt idx="2">
                        <c:v>8876.32</c:v>
                      </c:pt>
                      <c:pt idx="3">
                        <c:v>8333.3529999999992</c:v>
                      </c:pt>
                      <c:pt idx="4">
                        <c:v>8364.5280000000002</c:v>
                      </c:pt>
                      <c:pt idx="5">
                        <c:v>8383.652</c:v>
                      </c:pt>
                      <c:pt idx="6">
                        <c:v>8807.6769999999997</c:v>
                      </c:pt>
                      <c:pt idx="7">
                        <c:v>8341.1769999999997</c:v>
                      </c:pt>
                      <c:pt idx="8">
                        <c:v>8430.8029999999999</c:v>
                      </c:pt>
                      <c:pt idx="9">
                        <c:v>8656.9160000000011</c:v>
                      </c:pt>
                      <c:pt idx="10">
                        <c:v>8176.1610000000001</c:v>
                      </c:pt>
                      <c:pt idx="11">
                        <c:v>7993.7070000000003</c:v>
                      </c:pt>
                      <c:pt idx="12">
                        <c:v>7497.9359999999997</c:v>
                      </c:pt>
                      <c:pt idx="13">
                        <c:v>7510.8240000000005</c:v>
                      </c:pt>
                      <c:pt idx="14">
                        <c:v>8590.5059999999994</c:v>
                      </c:pt>
                      <c:pt idx="15">
                        <c:v>8043.1209999999992</c:v>
                      </c:pt>
                      <c:pt idx="16">
                        <c:v>8366.8760000000002</c:v>
                      </c:pt>
                      <c:pt idx="17">
                        <c:v>8552.24</c:v>
                      </c:pt>
                      <c:pt idx="18">
                        <c:v>8820.1049999999996</c:v>
                      </c:pt>
                      <c:pt idx="19">
                        <c:v>9038.4150000000009</c:v>
                      </c:pt>
                      <c:pt idx="20">
                        <c:v>8792.9189999999999</c:v>
                      </c:pt>
                      <c:pt idx="21">
                        <c:v>8688.8260000000009</c:v>
                      </c:pt>
                      <c:pt idx="22">
                        <c:v>9081.3450000000012</c:v>
                      </c:pt>
                      <c:pt idx="23">
                        <c:v>8843.4580000000005</c:v>
                      </c:pt>
                      <c:pt idx="24">
                        <c:v>8645.2360000000008</c:v>
                      </c:pt>
                      <c:pt idx="25">
                        <c:v>8678.8449999999993</c:v>
                      </c:pt>
                      <c:pt idx="26">
                        <c:v>7435.8139999999994</c:v>
                      </c:pt>
                      <c:pt idx="27">
                        <c:v>7809.0389999999989</c:v>
                      </c:pt>
                      <c:pt idx="28">
                        <c:v>8235.012999999999</c:v>
                      </c:pt>
                      <c:pt idx="29">
                        <c:v>6333.3899999999994</c:v>
                      </c:pt>
                      <c:pt idx="30">
                        <c:v>8030.8640000000005</c:v>
                      </c:pt>
                      <c:pt idx="31">
                        <c:v>8815.5889999999999</c:v>
                      </c:pt>
                      <c:pt idx="32">
                        <c:v>8691.7729999999992</c:v>
                      </c:pt>
                      <c:pt idx="33">
                        <c:v>9230.759</c:v>
                      </c:pt>
                      <c:pt idx="34">
                        <c:v>9402.5030000000006</c:v>
                      </c:pt>
                      <c:pt idx="35">
                        <c:v>8746.0319999999992</c:v>
                      </c:pt>
                      <c:pt idx="36">
                        <c:v>8659.018</c:v>
                      </c:pt>
                      <c:pt idx="37">
                        <c:v>8865.0779999999995</c:v>
                      </c:pt>
                      <c:pt idx="38">
                        <c:v>8522.01</c:v>
                      </c:pt>
                      <c:pt idx="39">
                        <c:v>8043.3889999999992</c:v>
                      </c:pt>
                      <c:pt idx="40">
                        <c:v>7811.4810000000007</c:v>
                      </c:pt>
                      <c:pt idx="41">
                        <c:v>8160.8159999999989</c:v>
                      </c:pt>
                      <c:pt idx="42">
                        <c:v>0</c:v>
                      </c:pt>
                      <c:pt idx="4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598-45D2-A0F2-A08CD46BF9D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Data!$DZ$11</c:f>
              <c:strCache>
                <c:ptCount val="1"/>
                <c:pt idx="0">
                  <c:v>QoQ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Data!$EA$11:$FP$11</c:f>
              <c:numCache>
                <c:formatCode>0%</c:formatCode>
                <c:ptCount val="42"/>
                <c:pt idx="1">
                  <c:v>7.1262332339859791E-2</c:v>
                </c:pt>
                <c:pt idx="2">
                  <c:v>5.8400365922179898E-3</c:v>
                </c:pt>
                <c:pt idx="3">
                  <c:v>-4.3478665802068162E-2</c:v>
                </c:pt>
                <c:pt idx="4">
                  <c:v>-1.8891479540850575E-2</c:v>
                </c:pt>
                <c:pt idx="5">
                  <c:v>7.4896304453075935E-3</c:v>
                </c:pt>
                <c:pt idx="6">
                  <c:v>6.040429474129283E-2</c:v>
                </c:pt>
                <c:pt idx="7">
                  <c:v>-4.6358648113036804E-2</c:v>
                </c:pt>
                <c:pt idx="8">
                  <c:v>9.1575767458631496E-3</c:v>
                </c:pt>
                <c:pt idx="9">
                  <c:v>3.9413085190689312E-3</c:v>
                </c:pt>
                <c:pt idx="10">
                  <c:v>-4.8920034662729206E-2</c:v>
                </c:pt>
                <c:pt idx="11">
                  <c:v>-2.0396938191989067E-2</c:v>
                </c:pt>
                <c:pt idx="12">
                  <c:v>-6.8717356810787278E-2</c:v>
                </c:pt>
                <c:pt idx="13">
                  <c:v>2.3097315053661749E-3</c:v>
                </c:pt>
                <c:pt idx="14">
                  <c:v>0.13212887149870567</c:v>
                </c:pt>
                <c:pt idx="15">
                  <c:v>-5.0510101057761103E-2</c:v>
                </c:pt>
                <c:pt idx="16">
                  <c:v>1.8193137797454462E-2</c:v>
                </c:pt>
                <c:pt idx="17">
                  <c:v>3.4763069969178551E-2</c:v>
                </c:pt>
                <c:pt idx="18">
                  <c:v>2.2031547442105115E-2</c:v>
                </c:pt>
                <c:pt idx="19">
                  <c:v>2.6877838983595748E-2</c:v>
                </c:pt>
                <c:pt idx="20">
                  <c:v>-2.9298267102092379E-2</c:v>
                </c:pt>
                <c:pt idx="21">
                  <c:v>-2.2602072915466342E-3</c:v>
                </c:pt>
                <c:pt idx="22">
                  <c:v>3.5181347623938874E-2</c:v>
                </c:pt>
                <c:pt idx="23">
                  <c:v>-1.7165276462247969E-2</c:v>
                </c:pt>
                <c:pt idx="24">
                  <c:v>-2.4988751032148371E-2</c:v>
                </c:pt>
                <c:pt idx="25">
                  <c:v>-4.5517002107403615E-3</c:v>
                </c:pt>
                <c:pt idx="26">
                  <c:v>-0.11596055852250309</c:v>
                </c:pt>
                <c:pt idx="27">
                  <c:v>3.44495103821163E-2</c:v>
                </c:pt>
                <c:pt idx="28">
                  <c:v>4.9680185620163853E-2</c:v>
                </c:pt>
                <c:pt idx="29">
                  <c:v>-0.23189141522335555</c:v>
                </c:pt>
                <c:pt idx="30">
                  <c:v>0.24623851572694933</c:v>
                </c:pt>
                <c:pt idx="31">
                  <c:v>0.11513807749909533</c:v>
                </c:pt>
                <c:pt idx="32">
                  <c:v>-3.172321907738751E-3</c:v>
                </c:pt>
                <c:pt idx="33">
                  <c:v>6.2996496003587144E-2</c:v>
                </c:pt>
                <c:pt idx="34">
                  <c:v>1.7733506012224343E-2</c:v>
                </c:pt>
                <c:pt idx="35">
                  <c:v>-8.452409206475886E-2</c:v>
                </c:pt>
                <c:pt idx="36">
                  <c:v>-1.1664821571126582E-2</c:v>
                </c:pt>
                <c:pt idx="37">
                  <c:v>1.5352171751874755E-2</c:v>
                </c:pt>
                <c:pt idx="38">
                  <c:v>-2.2473198708158448E-2</c:v>
                </c:pt>
                <c:pt idx="39">
                  <c:v>-5.6803122545492579E-2</c:v>
                </c:pt>
                <c:pt idx="40">
                  <c:v>-1.8649637576164113E-2</c:v>
                </c:pt>
                <c:pt idx="41">
                  <c:v>1.8044515176174114E-2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98-45D2-A0F2-A08CD46BF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478575"/>
        <c:axId val="663982047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30000"/>
          <c:min val="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valAx>
        <c:axId val="663982047"/>
        <c:scaling>
          <c:orientation val="minMax"/>
          <c:min val="-1.6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39478575"/>
        <c:crosses val="max"/>
        <c:crossBetween val="between"/>
      </c:valAx>
      <c:catAx>
        <c:axId val="939478575"/>
        <c:scaling>
          <c:orientation val="minMax"/>
        </c:scaling>
        <c:delete val="1"/>
        <c:axPos val="b"/>
        <c:majorTickMark val="out"/>
        <c:minorTickMark val="none"/>
        <c:tickLblPos val="nextTo"/>
        <c:crossAx val="6639820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Production (000 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Data!$FT$6</c:f>
              <c:strCache>
                <c:ptCount val="1"/>
                <c:pt idx="0">
                  <c:v>Crude Steel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Data!$FU$5:$GE$5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Data!$FU$6:$GE$6</c:f>
              <c:numCache>
                <c:formatCode>#,##0_);\(#,##0\)</c:formatCode>
                <c:ptCount val="11"/>
                <c:pt idx="0">
                  <c:v>34162.457000000002</c:v>
                </c:pt>
                <c:pt idx="1">
                  <c:v>33897.034</c:v>
                </c:pt>
                <c:pt idx="2">
                  <c:v>33257.587</c:v>
                </c:pt>
                <c:pt idx="3">
                  <c:v>31642.387000000002</c:v>
                </c:pt>
                <c:pt idx="4">
                  <c:v>34777.635999999999</c:v>
                </c:pt>
                <c:pt idx="5">
                  <c:v>35406.547999999995</c:v>
                </c:pt>
                <c:pt idx="6">
                  <c:v>32568.934000000001</c:v>
                </c:pt>
                <c:pt idx="7">
                  <c:v>31414.855999999996</c:v>
                </c:pt>
                <c:pt idx="8">
                  <c:v>36071.067000000003</c:v>
                </c:pt>
                <c:pt idx="9">
                  <c:v>34089.495000000003</c:v>
                </c:pt>
                <c:pt idx="10">
                  <c:v>15972.297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4-4FDA-8874-263C1298277A}"/>
            </c:ext>
          </c:extLst>
        </c:ser>
        <c:ser>
          <c:idx val="1"/>
          <c:order val="1"/>
          <c:tx>
            <c:strRef>
              <c:f>Data!$FT$7</c:f>
              <c:strCache>
                <c:ptCount val="1"/>
                <c:pt idx="0">
                  <c:v>Laminados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Data!$FU$5:$GE$5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Data!$FU$7:$GE$7</c:f>
              <c:numCache>
                <c:formatCode>#,##0_);\(#,##0\)</c:formatCode>
                <c:ptCount val="11"/>
                <c:pt idx="0">
                  <c:v>26263.126999999997</c:v>
                </c:pt>
                <c:pt idx="1">
                  <c:v>24905.355</c:v>
                </c:pt>
                <c:pt idx="2">
                  <c:v>22671</c:v>
                </c:pt>
                <c:pt idx="3">
                  <c:v>21121</c:v>
                </c:pt>
                <c:pt idx="4">
                  <c:v>22690</c:v>
                </c:pt>
                <c:pt idx="5">
                  <c:v>23696</c:v>
                </c:pt>
                <c:pt idx="6">
                  <c:v>22487.483</c:v>
                </c:pt>
                <c:pt idx="7">
                  <c:v>21807.279999999999</c:v>
                </c:pt>
                <c:pt idx="8">
                  <c:v>25754.774000000005</c:v>
                </c:pt>
                <c:pt idx="9">
                  <c:v>23434.034999999996</c:v>
                </c:pt>
                <c:pt idx="10">
                  <c:v>10826.079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04-4FDA-8874-263C1298277A}"/>
            </c:ext>
          </c:extLst>
        </c:ser>
        <c:ser>
          <c:idx val="2"/>
          <c:order val="2"/>
          <c:tx>
            <c:strRef>
              <c:f>Data!$FT$8</c:f>
              <c:strCache>
                <c:ptCount val="1"/>
                <c:pt idx="0">
                  <c:v>Semiacabados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Data!$FU$5:$GE$5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Data!$FU$8:$GE$8</c:f>
              <c:numCache>
                <c:formatCode>#,##0_);\(#,##0\)</c:formatCode>
                <c:ptCount val="11"/>
                <c:pt idx="0">
                  <c:v>26200.22</c:v>
                </c:pt>
                <c:pt idx="1">
                  <c:v>27016.306</c:v>
                </c:pt>
                <c:pt idx="2">
                  <c:v>27984.620000000003</c:v>
                </c:pt>
                <c:pt idx="3">
                  <c:v>26344.870999999999</c:v>
                </c:pt>
                <c:pt idx="4">
                  <c:v>28571.606</c:v>
                </c:pt>
                <c:pt idx="5">
                  <c:v>28718.549999999996</c:v>
                </c:pt>
                <c:pt idx="6">
                  <c:v>26280.336000000003</c:v>
                </c:pt>
                <c:pt idx="7">
                  <c:v>24643.929</c:v>
                </c:pt>
                <c:pt idx="8">
                  <c:v>28510.079999999998</c:v>
                </c:pt>
                <c:pt idx="9">
                  <c:v>26813.316000000003</c:v>
                </c:pt>
                <c:pt idx="10">
                  <c:v>12845.717000000001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04-4FDA-8874-263C1298277A}"/>
            </c:ext>
          </c:extLst>
        </c:ser>
        <c:ser>
          <c:idx val="4"/>
          <c:order val="4"/>
          <c:tx>
            <c:strRef>
              <c:f>Data!$FT$10</c:f>
              <c:strCache>
                <c:ptCount val="1"/>
                <c:pt idx="0">
                  <c:v>Total Production (000't)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Data!$FU$5:$GE$5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Data!$FU$10:$GE$10</c:f>
              <c:numCache>
                <c:formatCode>#,##0_);\(#,##0\)</c:formatCode>
                <c:ptCount val="11"/>
                <c:pt idx="0">
                  <c:v>86625.804000000004</c:v>
                </c:pt>
                <c:pt idx="1">
                  <c:v>85818.695000000007</c:v>
                </c:pt>
                <c:pt idx="2">
                  <c:v>83913.206999999995</c:v>
                </c:pt>
                <c:pt idx="3">
                  <c:v>79108.257999999987</c:v>
                </c:pt>
                <c:pt idx="4">
                  <c:v>86039.241999999998</c:v>
                </c:pt>
                <c:pt idx="5">
                  <c:v>87821.097999999998</c:v>
                </c:pt>
                <c:pt idx="6">
                  <c:v>81336.752999999982</c:v>
                </c:pt>
                <c:pt idx="7">
                  <c:v>77866.065000000002</c:v>
                </c:pt>
                <c:pt idx="8">
                  <c:v>90335.920999999988</c:v>
                </c:pt>
                <c:pt idx="9">
                  <c:v>84336.84599999999</c:v>
                </c:pt>
                <c:pt idx="10">
                  <c:v>39644.093000000001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04-4FDA-8874-263C12982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57569839"/>
        <c:axId val="534470191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Data!$FT$9</c15:sqref>
                        </c15:formulaRef>
                      </c:ext>
                    </c:extLst>
                    <c:strCache>
                      <c:ptCount val="1"/>
                      <c:pt idx="0">
                        <c:v>Pig Iron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Data!$FU$5:$GE$5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2013</c:v>
                      </c:pt>
                      <c:pt idx="1">
                        <c:v>2014</c:v>
                      </c:pt>
                      <c:pt idx="2">
                        <c:v>2015</c:v>
                      </c:pt>
                      <c:pt idx="3">
                        <c:v>2016</c:v>
                      </c:pt>
                      <c:pt idx="4">
                        <c:v>2017</c:v>
                      </c:pt>
                      <c:pt idx="5">
                        <c:v>2018</c:v>
                      </c:pt>
                      <c:pt idx="6">
                        <c:v>2019</c:v>
                      </c:pt>
                      <c:pt idx="7">
                        <c:v>2020</c:v>
                      </c:pt>
                      <c:pt idx="8">
                        <c:v>2021</c:v>
                      </c:pt>
                      <c:pt idx="9">
                        <c:v>2022</c:v>
                      </c:pt>
                      <c:pt idx="10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Data!$FU$9:$GE$9</c15:sqref>
                        </c15:formulaRef>
                      </c:ext>
                    </c:extLst>
                    <c:numCache>
                      <c:formatCode>#,##0_);\(#,##0\)</c:formatCode>
                      <c:ptCount val="11"/>
                      <c:pt idx="0">
                        <c:v>34162.457000000002</c:v>
                      </c:pt>
                      <c:pt idx="1">
                        <c:v>33897.034</c:v>
                      </c:pt>
                      <c:pt idx="2">
                        <c:v>33257.587</c:v>
                      </c:pt>
                      <c:pt idx="3">
                        <c:v>31642.387000000002</c:v>
                      </c:pt>
                      <c:pt idx="4">
                        <c:v>34777.635999999999</c:v>
                      </c:pt>
                      <c:pt idx="5">
                        <c:v>35406.547999999995</c:v>
                      </c:pt>
                      <c:pt idx="6">
                        <c:v>32568.934000000001</c:v>
                      </c:pt>
                      <c:pt idx="7">
                        <c:v>31414.855999999996</c:v>
                      </c:pt>
                      <c:pt idx="8">
                        <c:v>36071.067000000003</c:v>
                      </c:pt>
                      <c:pt idx="9">
                        <c:v>34089.495000000003</c:v>
                      </c:pt>
                      <c:pt idx="10">
                        <c:v>15972.297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004-4FDA-8874-263C1298277A}"/>
                  </c:ext>
                </c:extLst>
              </c15:ser>
            </c15:filteredBarSeries>
          </c:ext>
        </c:extLst>
      </c:bar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150000"/>
          <c:min val="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Sales (000 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Data!$B$15</c:f>
              <c:strCache>
                <c:ptCount val="1"/>
                <c:pt idx="0">
                  <c:v>Domestic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Data!$C$15:$DX$15</c:f>
              <c:numCache>
                <c:formatCode>#,##0_);\(#,##0\)</c:formatCode>
                <c:ptCount val="126"/>
                <c:pt idx="0">
                  <c:v>1905.819</c:v>
                </c:pt>
                <c:pt idx="1">
                  <c:v>1791.6190000000001</c:v>
                </c:pt>
                <c:pt idx="2">
                  <c:v>2062.8649999999998</c:v>
                </c:pt>
                <c:pt idx="3">
                  <c:v>2074.2049999999999</c:v>
                </c:pt>
                <c:pt idx="4">
                  <c:v>2193.0129999999999</c:v>
                </c:pt>
                <c:pt idx="5">
                  <c:v>2123.3329999999996</c:v>
                </c:pt>
                <c:pt idx="6">
                  <c:v>2095.9490000000001</c:v>
                </c:pt>
                <c:pt idx="7">
                  <c:v>2226.3629999999998</c:v>
                </c:pt>
                <c:pt idx="8">
                  <c:v>2111.7650000000003</c:v>
                </c:pt>
                <c:pt idx="9">
                  <c:v>2140.9470000000001</c:v>
                </c:pt>
                <c:pt idx="10">
                  <c:v>1940.644</c:v>
                </c:pt>
                <c:pt idx="11">
                  <c:v>1720.7660000000001</c:v>
                </c:pt>
                <c:pt idx="12">
                  <c:v>1842.5409999999999</c:v>
                </c:pt>
                <c:pt idx="13">
                  <c:v>1873.3529999999998</c:v>
                </c:pt>
                <c:pt idx="14">
                  <c:v>1985.3009999999999</c:v>
                </c:pt>
                <c:pt idx="15">
                  <c:v>1879.1399999999999</c:v>
                </c:pt>
                <c:pt idx="16">
                  <c:v>1962.3020000000001</c:v>
                </c:pt>
                <c:pt idx="17">
                  <c:v>1628.9799999999998</c:v>
                </c:pt>
                <c:pt idx="18">
                  <c:v>1848.4380000000001</c:v>
                </c:pt>
                <c:pt idx="19">
                  <c:v>1720.5540000000001</c:v>
                </c:pt>
                <c:pt idx="20">
                  <c:v>1867.1179999999999</c:v>
                </c:pt>
                <c:pt idx="21">
                  <c:v>1913.1870000000001</c:v>
                </c:pt>
                <c:pt idx="22">
                  <c:v>1668.0949999999998</c:v>
                </c:pt>
                <c:pt idx="23">
                  <c:v>1519.829</c:v>
                </c:pt>
                <c:pt idx="24">
                  <c:v>1677</c:v>
                </c:pt>
                <c:pt idx="25">
                  <c:v>1565</c:v>
                </c:pt>
                <c:pt idx="26">
                  <c:v>1934</c:v>
                </c:pt>
                <c:pt idx="27">
                  <c:v>1550</c:v>
                </c:pt>
                <c:pt idx="28">
                  <c:v>1523</c:v>
                </c:pt>
                <c:pt idx="29">
                  <c:v>1477</c:v>
                </c:pt>
                <c:pt idx="30">
                  <c:v>1433</c:v>
                </c:pt>
                <c:pt idx="31">
                  <c:v>1576</c:v>
                </c:pt>
                <c:pt idx="32">
                  <c:v>1488</c:v>
                </c:pt>
                <c:pt idx="33">
                  <c:v>1453</c:v>
                </c:pt>
                <c:pt idx="34">
                  <c:v>1372</c:v>
                </c:pt>
                <c:pt idx="35">
                  <c:v>1125</c:v>
                </c:pt>
                <c:pt idx="36">
                  <c:v>1246</c:v>
                </c:pt>
                <c:pt idx="37">
                  <c:v>1292</c:v>
                </c:pt>
                <c:pt idx="38">
                  <c:v>1496</c:v>
                </c:pt>
                <c:pt idx="39">
                  <c:v>1404</c:v>
                </c:pt>
                <c:pt idx="40">
                  <c:v>1391</c:v>
                </c:pt>
                <c:pt idx="41">
                  <c:v>1509</c:v>
                </c:pt>
                <c:pt idx="42">
                  <c:v>1415</c:v>
                </c:pt>
                <c:pt idx="43">
                  <c:v>1505</c:v>
                </c:pt>
                <c:pt idx="44">
                  <c:v>1506</c:v>
                </c:pt>
                <c:pt idx="45">
                  <c:v>1409</c:v>
                </c:pt>
                <c:pt idx="46">
                  <c:v>1385</c:v>
                </c:pt>
                <c:pt idx="47">
                  <c:v>1270</c:v>
                </c:pt>
                <c:pt idx="48">
                  <c:v>1265</c:v>
                </c:pt>
                <c:pt idx="49">
                  <c:v>1271</c:v>
                </c:pt>
                <c:pt idx="50">
                  <c:v>1520</c:v>
                </c:pt>
                <c:pt idx="51">
                  <c:v>1233</c:v>
                </c:pt>
                <c:pt idx="52">
                  <c:v>1432</c:v>
                </c:pt>
                <c:pt idx="53">
                  <c:v>1518</c:v>
                </c:pt>
                <c:pt idx="54">
                  <c:v>1456</c:v>
                </c:pt>
                <c:pt idx="55">
                  <c:v>1579</c:v>
                </c:pt>
                <c:pt idx="56">
                  <c:v>1572</c:v>
                </c:pt>
                <c:pt idx="57">
                  <c:v>1497</c:v>
                </c:pt>
                <c:pt idx="58">
                  <c:v>1469</c:v>
                </c:pt>
                <c:pt idx="59">
                  <c:v>1435</c:v>
                </c:pt>
                <c:pt idx="60">
                  <c:v>1472</c:v>
                </c:pt>
                <c:pt idx="61">
                  <c:v>1465</c:v>
                </c:pt>
                <c:pt idx="62">
                  <c:v>1636</c:v>
                </c:pt>
                <c:pt idx="63">
                  <c:v>1543</c:v>
                </c:pt>
                <c:pt idx="64">
                  <c:v>1186</c:v>
                </c:pt>
                <c:pt idx="65">
                  <c:v>1818</c:v>
                </c:pt>
                <c:pt idx="66">
                  <c:v>1675</c:v>
                </c:pt>
                <c:pt idx="67">
                  <c:v>1759</c:v>
                </c:pt>
                <c:pt idx="68">
                  <c:v>1708</c:v>
                </c:pt>
                <c:pt idx="69">
                  <c:v>1650</c:v>
                </c:pt>
                <c:pt idx="70">
                  <c:v>1588</c:v>
                </c:pt>
                <c:pt idx="71">
                  <c:v>1420</c:v>
                </c:pt>
                <c:pt idx="72">
                  <c:v>1443.115</c:v>
                </c:pt>
                <c:pt idx="73">
                  <c:v>1519.6789999999999</c:v>
                </c:pt>
                <c:pt idx="74">
                  <c:v>1665.4960000000001</c:v>
                </c:pt>
                <c:pt idx="75">
                  <c:v>1516.2820000000002</c:v>
                </c:pt>
                <c:pt idx="76">
                  <c:v>1556.8480000000002</c:v>
                </c:pt>
                <c:pt idx="77">
                  <c:v>1578.172</c:v>
                </c:pt>
                <c:pt idx="78">
                  <c:v>1564.0809999999999</c:v>
                </c:pt>
                <c:pt idx="79">
                  <c:v>1637.925</c:v>
                </c:pt>
                <c:pt idx="80">
                  <c:v>1612.146</c:v>
                </c:pt>
                <c:pt idx="81">
                  <c:v>1653.7739999999999</c:v>
                </c:pt>
                <c:pt idx="82">
                  <c:v>1623.963</c:v>
                </c:pt>
                <c:pt idx="83">
                  <c:v>1427.462</c:v>
                </c:pt>
                <c:pt idx="84">
                  <c:v>1546.72</c:v>
                </c:pt>
                <c:pt idx="85">
                  <c:v>1567.1200000000001</c:v>
                </c:pt>
                <c:pt idx="86">
                  <c:v>1511.75</c:v>
                </c:pt>
                <c:pt idx="87">
                  <c:v>991.46</c:v>
                </c:pt>
                <c:pt idx="88">
                  <c:v>1216.7070000000001</c:v>
                </c:pt>
                <c:pt idx="89">
                  <c:v>1571.4470000000001</c:v>
                </c:pt>
                <c:pt idx="90">
                  <c:v>1761.7670000000001</c:v>
                </c:pt>
                <c:pt idx="91">
                  <c:v>1777.3870000000002</c:v>
                </c:pt>
                <c:pt idx="92">
                  <c:v>1887.4680000000001</c:v>
                </c:pt>
                <c:pt idx="93">
                  <c:v>1941.8880000000001</c:v>
                </c:pt>
                <c:pt idx="94">
                  <c:v>1848.7060000000001</c:v>
                </c:pt>
                <c:pt idx="95">
                  <c:v>1839.5650000000001</c:v>
                </c:pt>
                <c:pt idx="96">
                  <c:v>1938.4180000000001</c:v>
                </c:pt>
                <c:pt idx="97">
                  <c:v>1883.5650000000001</c:v>
                </c:pt>
                <c:pt idx="98">
                  <c:v>2074.4699999999998</c:v>
                </c:pt>
                <c:pt idx="99">
                  <c:v>1926.9519999999998</c:v>
                </c:pt>
                <c:pt idx="100">
                  <c:v>2105.8830000000003</c:v>
                </c:pt>
                <c:pt idx="101">
                  <c:v>2080.2559999999999</c:v>
                </c:pt>
                <c:pt idx="102">
                  <c:v>1899.06</c:v>
                </c:pt>
                <c:pt idx="103">
                  <c:v>1871.9639999999999</c:v>
                </c:pt>
                <c:pt idx="104">
                  <c:v>1818.8330000000001</c:v>
                </c:pt>
                <c:pt idx="105">
                  <c:v>1677.172</c:v>
                </c:pt>
                <c:pt idx="106">
                  <c:v>1615.9639999999999</c:v>
                </c:pt>
                <c:pt idx="107">
                  <c:v>1410.3710000000001</c:v>
                </c:pt>
                <c:pt idx="108">
                  <c:v>1485.6380000000001</c:v>
                </c:pt>
                <c:pt idx="109">
                  <c:v>1563.5029999999999</c:v>
                </c:pt>
                <c:pt idx="110">
                  <c:v>1861.4399999999998</c:v>
                </c:pt>
                <c:pt idx="111">
                  <c:v>1751.33</c:v>
                </c:pt>
                <c:pt idx="112">
                  <c:v>1778.6399999999999</c:v>
                </c:pt>
                <c:pt idx="113">
                  <c:v>1767.4349999999999</c:v>
                </c:pt>
                <c:pt idx="114">
                  <c:v>1741.9549999999999</c:v>
                </c:pt>
                <c:pt idx="115">
                  <c:v>1824.69</c:v>
                </c:pt>
                <c:pt idx="116">
                  <c:v>1827.8489999999999</c:v>
                </c:pt>
                <c:pt idx="117">
                  <c:v>1703.31</c:v>
                </c:pt>
                <c:pt idx="118">
                  <c:v>1641.088</c:v>
                </c:pt>
                <c:pt idx="119">
                  <c:v>1379.2820000000002</c:v>
                </c:pt>
                <c:pt idx="120">
                  <c:v>1579.5</c:v>
                </c:pt>
                <c:pt idx="121">
                  <c:v>1459.0349999999999</c:v>
                </c:pt>
                <c:pt idx="122">
                  <c:v>1807.6120000000001</c:v>
                </c:pt>
                <c:pt idx="123">
                  <c:v>1548.4690000000001</c:v>
                </c:pt>
                <c:pt idx="124">
                  <c:v>1655.1139999999998</c:v>
                </c:pt>
                <c:pt idx="125">
                  <c:v>1576.2859999999998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2-43A9-8875-817CDAF0330E}"/>
            </c:ext>
          </c:extLst>
        </c:ser>
        <c:ser>
          <c:idx val="1"/>
          <c:order val="1"/>
          <c:tx>
            <c:strRef>
              <c:f>Data!$B$18</c:f>
              <c:strCache>
                <c:ptCount val="1"/>
                <c:pt idx="0">
                  <c:v>Foreign Market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Data!$C$18:$DX$18</c:f>
              <c:numCache>
                <c:formatCode>#,##0_);\(#,##0\)</c:formatCode>
                <c:ptCount val="126"/>
                <c:pt idx="0">
                  <c:v>717.36599999999999</c:v>
                </c:pt>
                <c:pt idx="1">
                  <c:v>628.68200000000002</c:v>
                </c:pt>
                <c:pt idx="2">
                  <c:v>748.19900000000007</c:v>
                </c:pt>
                <c:pt idx="3">
                  <c:v>596.75800000000004</c:v>
                </c:pt>
                <c:pt idx="4">
                  <c:v>491.64699999999993</c:v>
                </c:pt>
                <c:pt idx="5">
                  <c:v>554.77499999999998</c:v>
                </c:pt>
                <c:pt idx="6">
                  <c:v>443.42099999999999</c:v>
                </c:pt>
                <c:pt idx="7">
                  <c:v>590.54300000000001</c:v>
                </c:pt>
                <c:pt idx="8">
                  <c:v>663.27199999999993</c:v>
                </c:pt>
                <c:pt idx="9">
                  <c:v>543.21299999999997</c:v>
                </c:pt>
                <c:pt idx="10">
                  <c:v>600.00399999999991</c:v>
                </c:pt>
                <c:pt idx="11">
                  <c:v>758.04</c:v>
                </c:pt>
                <c:pt idx="12">
                  <c:v>557.82299999999998</c:v>
                </c:pt>
                <c:pt idx="13">
                  <c:v>548.9369999999999</c:v>
                </c:pt>
                <c:pt idx="14">
                  <c:v>640.774</c:v>
                </c:pt>
                <c:pt idx="15">
                  <c:v>605.47299999999996</c:v>
                </c:pt>
                <c:pt idx="16">
                  <c:v>522.68700000000001</c:v>
                </c:pt>
                <c:pt idx="17">
                  <c:v>946.2589999999999</c:v>
                </c:pt>
                <c:pt idx="18">
                  <c:v>711.60599999999999</c:v>
                </c:pt>
                <c:pt idx="19">
                  <c:v>834.77099999999996</c:v>
                </c:pt>
                <c:pt idx="20">
                  <c:v>1210.5999999999999</c:v>
                </c:pt>
                <c:pt idx="21">
                  <c:v>843.30899999999997</c:v>
                </c:pt>
                <c:pt idx="22">
                  <c:v>946.70900000000006</c:v>
                </c:pt>
                <c:pt idx="23">
                  <c:v>1236.2570000000001</c:v>
                </c:pt>
                <c:pt idx="24">
                  <c:v>777.57500000000005</c:v>
                </c:pt>
                <c:pt idx="25">
                  <c:v>807.76800000000003</c:v>
                </c:pt>
                <c:pt idx="26">
                  <c:v>919.18100000000004</c:v>
                </c:pt>
                <c:pt idx="27">
                  <c:v>753.26</c:v>
                </c:pt>
                <c:pt idx="28">
                  <c:v>1075.299</c:v>
                </c:pt>
                <c:pt idx="29">
                  <c:v>1400.961</c:v>
                </c:pt>
                <c:pt idx="30">
                  <c:v>1157.875</c:v>
                </c:pt>
                <c:pt idx="31">
                  <c:v>1305.597</c:v>
                </c:pt>
                <c:pt idx="32">
                  <c:v>1596.4059999999999</c:v>
                </c:pt>
                <c:pt idx="33">
                  <c:v>815.85400000000004</c:v>
                </c:pt>
                <c:pt idx="34">
                  <c:v>1109.7730000000001</c:v>
                </c:pt>
                <c:pt idx="35">
                  <c:v>1632.3919999999998</c:v>
                </c:pt>
                <c:pt idx="36">
                  <c:v>832.96499999999992</c:v>
                </c:pt>
                <c:pt idx="37">
                  <c:v>892.18799999999999</c:v>
                </c:pt>
                <c:pt idx="38">
                  <c:v>1216.425</c:v>
                </c:pt>
                <c:pt idx="39">
                  <c:v>888.00600000000009</c:v>
                </c:pt>
                <c:pt idx="40">
                  <c:v>1217.086</c:v>
                </c:pt>
                <c:pt idx="41">
                  <c:v>1103.175</c:v>
                </c:pt>
                <c:pt idx="42">
                  <c:v>963.053</c:v>
                </c:pt>
                <c:pt idx="43">
                  <c:v>1026.9100000000001</c:v>
                </c:pt>
                <c:pt idx="44">
                  <c:v>1157.0160000000001</c:v>
                </c:pt>
                <c:pt idx="45">
                  <c:v>1052.01</c:v>
                </c:pt>
                <c:pt idx="46">
                  <c:v>1159.7550000000001</c:v>
                </c:pt>
                <c:pt idx="47">
                  <c:v>1527.0160000000001</c:v>
                </c:pt>
                <c:pt idx="48">
                  <c:v>1030.124</c:v>
                </c:pt>
                <c:pt idx="49">
                  <c:v>1125.8209999999999</c:v>
                </c:pt>
                <c:pt idx="50">
                  <c:v>1148.8319999999999</c:v>
                </c:pt>
                <c:pt idx="51">
                  <c:v>1165.8900000000001</c:v>
                </c:pt>
                <c:pt idx="52">
                  <c:v>1238.8630000000001</c:v>
                </c:pt>
                <c:pt idx="53">
                  <c:v>1221.1469999999999</c:v>
                </c:pt>
                <c:pt idx="54">
                  <c:v>1151.5</c:v>
                </c:pt>
                <c:pt idx="55">
                  <c:v>1188.6869999999999</c:v>
                </c:pt>
                <c:pt idx="56">
                  <c:v>1445.252</c:v>
                </c:pt>
                <c:pt idx="57">
                  <c:v>1363.4470000000001</c:v>
                </c:pt>
                <c:pt idx="58">
                  <c:v>1270.646</c:v>
                </c:pt>
                <c:pt idx="59">
                  <c:v>1402.5389999999998</c:v>
                </c:pt>
                <c:pt idx="60">
                  <c:v>1199.355</c:v>
                </c:pt>
                <c:pt idx="61">
                  <c:v>934.12700000000007</c:v>
                </c:pt>
                <c:pt idx="62">
                  <c:v>1228.2670000000001</c:v>
                </c:pt>
                <c:pt idx="63">
                  <c:v>1063.1130000000001</c:v>
                </c:pt>
                <c:pt idx="64">
                  <c:v>1251.1950000000002</c:v>
                </c:pt>
                <c:pt idx="65">
                  <c:v>1051.28</c:v>
                </c:pt>
                <c:pt idx="66">
                  <c:v>1217.952</c:v>
                </c:pt>
                <c:pt idx="67">
                  <c:v>1121.432</c:v>
                </c:pt>
                <c:pt idx="68">
                  <c:v>1176.047</c:v>
                </c:pt>
                <c:pt idx="69">
                  <c:v>1172.7080000000001</c:v>
                </c:pt>
                <c:pt idx="70">
                  <c:v>1157.145</c:v>
                </c:pt>
                <c:pt idx="71">
                  <c:v>1544.443</c:v>
                </c:pt>
                <c:pt idx="72">
                  <c:v>1117.3430000000001</c:v>
                </c:pt>
                <c:pt idx="73">
                  <c:v>936.57600000000002</c:v>
                </c:pt>
                <c:pt idx="74">
                  <c:v>1026.194</c:v>
                </c:pt>
                <c:pt idx="75">
                  <c:v>1026.8449999999998</c:v>
                </c:pt>
                <c:pt idx="76">
                  <c:v>1021.1959999999999</c:v>
                </c:pt>
                <c:pt idx="77">
                  <c:v>1241.5500000000002</c:v>
                </c:pt>
                <c:pt idx="78">
                  <c:v>864.67200000000003</c:v>
                </c:pt>
                <c:pt idx="79">
                  <c:v>1013.0659999999999</c:v>
                </c:pt>
                <c:pt idx="80">
                  <c:v>1018.0459999999999</c:v>
                </c:pt>
                <c:pt idx="81">
                  <c:v>928.72199999999998</c:v>
                </c:pt>
                <c:pt idx="82">
                  <c:v>1024.3589999999999</c:v>
                </c:pt>
                <c:pt idx="83">
                  <c:v>1174.9680000000001</c:v>
                </c:pt>
                <c:pt idx="84">
                  <c:v>787.35300000000007</c:v>
                </c:pt>
                <c:pt idx="85">
                  <c:v>914.32799999999997</c:v>
                </c:pt>
                <c:pt idx="86">
                  <c:v>986.26599999999996</c:v>
                </c:pt>
                <c:pt idx="87">
                  <c:v>733.89900000000011</c:v>
                </c:pt>
                <c:pt idx="88">
                  <c:v>966.71299999999997</c:v>
                </c:pt>
                <c:pt idx="89">
                  <c:v>1002.8340000000001</c:v>
                </c:pt>
                <c:pt idx="90">
                  <c:v>888.63499999999999</c:v>
                </c:pt>
                <c:pt idx="91">
                  <c:v>841.08400000000006</c:v>
                </c:pt>
                <c:pt idx="92">
                  <c:v>627.78700000000003</c:v>
                </c:pt>
                <c:pt idx="93">
                  <c:v>791.17100000000005</c:v>
                </c:pt>
                <c:pt idx="94">
                  <c:v>660.048</c:v>
                </c:pt>
                <c:pt idx="95">
                  <c:v>920.53500000000008</c:v>
                </c:pt>
                <c:pt idx="96">
                  <c:v>560.50900000000001</c:v>
                </c:pt>
                <c:pt idx="97">
                  <c:v>657.04300000000001</c:v>
                </c:pt>
                <c:pt idx="98">
                  <c:v>918.678</c:v>
                </c:pt>
                <c:pt idx="99">
                  <c:v>646.38099999999997</c:v>
                </c:pt>
                <c:pt idx="100">
                  <c:v>934.77600000000007</c:v>
                </c:pt>
                <c:pt idx="101">
                  <c:v>957.27799999999991</c:v>
                </c:pt>
                <c:pt idx="102">
                  <c:v>648.95399999999995</c:v>
                </c:pt>
                <c:pt idx="103">
                  <c:v>932.34399999999994</c:v>
                </c:pt>
                <c:pt idx="104">
                  <c:v>928.90900000000011</c:v>
                </c:pt>
                <c:pt idx="105">
                  <c:v>984.22699999999998</c:v>
                </c:pt>
                <c:pt idx="106">
                  <c:v>1086.933</c:v>
                </c:pt>
                <c:pt idx="107">
                  <c:v>1440.24</c:v>
                </c:pt>
                <c:pt idx="108">
                  <c:v>1214.9580000000001</c:v>
                </c:pt>
                <c:pt idx="109">
                  <c:v>922.51700000000005</c:v>
                </c:pt>
                <c:pt idx="110">
                  <c:v>1217.5039999999999</c:v>
                </c:pt>
                <c:pt idx="111">
                  <c:v>1022.925</c:v>
                </c:pt>
                <c:pt idx="112">
                  <c:v>873.48900000000003</c:v>
                </c:pt>
                <c:pt idx="113">
                  <c:v>1192.6669999999999</c:v>
                </c:pt>
                <c:pt idx="114">
                  <c:v>620.07499999999993</c:v>
                </c:pt>
                <c:pt idx="115">
                  <c:v>945.30400000000009</c:v>
                </c:pt>
                <c:pt idx="116">
                  <c:v>820.99</c:v>
                </c:pt>
                <c:pt idx="117">
                  <c:v>876.05600000000004</c:v>
                </c:pt>
                <c:pt idx="118">
                  <c:v>732.40800000000002</c:v>
                </c:pt>
                <c:pt idx="119">
                  <c:v>913.41399999999999</c:v>
                </c:pt>
                <c:pt idx="120">
                  <c:v>891.07099999999991</c:v>
                </c:pt>
                <c:pt idx="121">
                  <c:v>1057.0550000000001</c:v>
                </c:pt>
                <c:pt idx="122">
                  <c:v>937.36700000000008</c:v>
                </c:pt>
                <c:pt idx="123">
                  <c:v>938.07500000000005</c:v>
                </c:pt>
                <c:pt idx="124">
                  <c:v>1045.1569999999999</c:v>
                </c:pt>
                <c:pt idx="125">
                  <c:v>1043.75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2-43A9-8875-817CDAF0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57569839"/>
        <c:axId val="534470191"/>
      </c:bar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Sales (000 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Data!$DZ$15</c:f>
              <c:strCache>
                <c:ptCount val="1"/>
                <c:pt idx="0">
                  <c:v>Domestic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Data!$EA$5:$FR$5</c:f>
              <c:strCache>
                <c:ptCount val="44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  <c:pt idx="8">
                  <c:v>1Q15</c:v>
                </c:pt>
                <c:pt idx="9">
                  <c:v>2Q15</c:v>
                </c:pt>
                <c:pt idx="10">
                  <c:v>3Q15</c:v>
                </c:pt>
                <c:pt idx="11">
                  <c:v>4Q15</c:v>
                </c:pt>
                <c:pt idx="12">
                  <c:v>1Q16</c:v>
                </c:pt>
                <c:pt idx="13">
                  <c:v>2Q16</c:v>
                </c:pt>
                <c:pt idx="14">
                  <c:v>3Q16</c:v>
                </c:pt>
                <c:pt idx="15">
                  <c:v>4Q16</c:v>
                </c:pt>
                <c:pt idx="16">
                  <c:v>1Q17</c:v>
                </c:pt>
                <c:pt idx="17">
                  <c:v>2Q17</c:v>
                </c:pt>
                <c:pt idx="18">
                  <c:v>3Q17</c:v>
                </c:pt>
                <c:pt idx="19">
                  <c:v>4Q17</c:v>
                </c:pt>
                <c:pt idx="20">
                  <c:v>1Q18</c:v>
                </c:pt>
                <c:pt idx="21">
                  <c:v>2Q18</c:v>
                </c:pt>
                <c:pt idx="22">
                  <c:v>3Q18</c:v>
                </c:pt>
                <c:pt idx="23">
                  <c:v>4Q18</c:v>
                </c:pt>
                <c:pt idx="24">
                  <c:v>1Q19</c:v>
                </c:pt>
                <c:pt idx="25">
                  <c:v>2Q19</c:v>
                </c:pt>
                <c:pt idx="26">
                  <c:v>3Q19</c:v>
                </c:pt>
                <c:pt idx="27">
                  <c:v>4Q19</c:v>
                </c:pt>
                <c:pt idx="28">
                  <c:v>1Q20</c:v>
                </c:pt>
                <c:pt idx="29">
                  <c:v>2Q20</c:v>
                </c:pt>
                <c:pt idx="30">
                  <c:v>3Q20</c:v>
                </c:pt>
                <c:pt idx="31">
                  <c:v>4Q20</c:v>
                </c:pt>
                <c:pt idx="32">
                  <c:v>1Q21</c:v>
                </c:pt>
                <c:pt idx="33">
                  <c:v>2Q21</c:v>
                </c:pt>
                <c:pt idx="34">
                  <c:v>3Q21</c:v>
                </c:pt>
                <c:pt idx="35">
                  <c:v>4Q21</c:v>
                </c:pt>
                <c:pt idx="36">
                  <c:v>1Q22</c:v>
                </c:pt>
                <c:pt idx="37">
                  <c:v>2Q22</c:v>
                </c:pt>
                <c:pt idx="38">
                  <c:v>3Q22</c:v>
                </c:pt>
                <c:pt idx="39">
                  <c:v>4Q22</c:v>
                </c:pt>
                <c:pt idx="40">
                  <c:v>1Q23</c:v>
                </c:pt>
                <c:pt idx="41">
                  <c:v>2Q23</c:v>
                </c:pt>
                <c:pt idx="42">
                  <c:v>3Q23</c:v>
                </c:pt>
                <c:pt idx="43">
                  <c:v>4Q23</c:v>
                </c:pt>
              </c:strCache>
            </c:strRef>
          </c:cat>
          <c:val>
            <c:numRef>
              <c:f>Data!$EA$15:$FP$15</c:f>
              <c:numCache>
                <c:formatCode>#,##0_);\(#,##0\)</c:formatCode>
                <c:ptCount val="42"/>
                <c:pt idx="0">
                  <c:v>5760.3029999999999</c:v>
                </c:pt>
                <c:pt idx="1">
                  <c:v>6390.5509999999995</c:v>
                </c:pt>
                <c:pt idx="2">
                  <c:v>6434.0770000000002</c:v>
                </c:pt>
                <c:pt idx="3">
                  <c:v>5802.357</c:v>
                </c:pt>
                <c:pt idx="4">
                  <c:v>5701.1949999999997</c:v>
                </c:pt>
                <c:pt idx="5">
                  <c:v>5470.4219999999996</c:v>
                </c:pt>
                <c:pt idx="6">
                  <c:v>5436.1100000000006</c:v>
                </c:pt>
                <c:pt idx="7">
                  <c:v>5101.1109999999999</c:v>
                </c:pt>
                <c:pt idx="8">
                  <c:v>5176</c:v>
                </c:pt>
                <c:pt idx="9">
                  <c:v>4550</c:v>
                </c:pt>
                <c:pt idx="10">
                  <c:v>4497</c:v>
                </c:pt>
                <c:pt idx="11">
                  <c:v>3950</c:v>
                </c:pt>
                <c:pt idx="12">
                  <c:v>4034</c:v>
                </c:pt>
                <c:pt idx="13">
                  <c:v>4304</c:v>
                </c:pt>
                <c:pt idx="14">
                  <c:v>4426</c:v>
                </c:pt>
                <c:pt idx="15">
                  <c:v>4064</c:v>
                </c:pt>
                <c:pt idx="16">
                  <c:v>4056</c:v>
                </c:pt>
                <c:pt idx="17">
                  <c:v>4183</c:v>
                </c:pt>
                <c:pt idx="18">
                  <c:v>4607</c:v>
                </c:pt>
                <c:pt idx="19">
                  <c:v>4401</c:v>
                </c:pt>
                <c:pt idx="20">
                  <c:v>4573</c:v>
                </c:pt>
                <c:pt idx="21">
                  <c:v>4547</c:v>
                </c:pt>
                <c:pt idx="22">
                  <c:v>5142</c:v>
                </c:pt>
                <c:pt idx="23">
                  <c:v>4658</c:v>
                </c:pt>
                <c:pt idx="24">
                  <c:v>4628.29</c:v>
                </c:pt>
                <c:pt idx="25">
                  <c:v>4651.3019999999997</c:v>
                </c:pt>
                <c:pt idx="26">
                  <c:v>4814.152</c:v>
                </c:pt>
                <c:pt idx="27">
                  <c:v>4705.1990000000005</c:v>
                </c:pt>
                <c:pt idx="28">
                  <c:v>4625.59</c:v>
                </c:pt>
                <c:pt idx="29">
                  <c:v>3779.6140000000005</c:v>
                </c:pt>
                <c:pt idx="30">
                  <c:v>5426.6220000000003</c:v>
                </c:pt>
                <c:pt idx="31">
                  <c:v>5630.1589999999997</c:v>
                </c:pt>
                <c:pt idx="32">
                  <c:v>5896.4529999999995</c:v>
                </c:pt>
                <c:pt idx="33">
                  <c:v>6113.0910000000003</c:v>
                </c:pt>
                <c:pt idx="34">
                  <c:v>5589.857</c:v>
                </c:pt>
                <c:pt idx="35">
                  <c:v>4703.5069999999996</c:v>
                </c:pt>
                <c:pt idx="36">
                  <c:v>4910.5810000000001</c:v>
                </c:pt>
                <c:pt idx="37">
                  <c:v>5297.4049999999997</c:v>
                </c:pt>
                <c:pt idx="38">
                  <c:v>5394.4939999999997</c:v>
                </c:pt>
                <c:pt idx="39">
                  <c:v>4723.68</c:v>
                </c:pt>
                <c:pt idx="40">
                  <c:v>4846.1469999999999</c:v>
                </c:pt>
                <c:pt idx="41">
                  <c:v>4779.8689999999997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4-448B-997A-2A28465008C4}"/>
            </c:ext>
          </c:extLst>
        </c:ser>
        <c:ser>
          <c:idx val="1"/>
          <c:order val="1"/>
          <c:tx>
            <c:strRef>
              <c:f>Data!$DZ$18</c:f>
              <c:strCache>
                <c:ptCount val="1"/>
                <c:pt idx="0">
                  <c:v>Foreign Market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Data!$EA$5:$FR$5</c:f>
              <c:strCache>
                <c:ptCount val="44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  <c:pt idx="8">
                  <c:v>1Q15</c:v>
                </c:pt>
                <c:pt idx="9">
                  <c:v>2Q15</c:v>
                </c:pt>
                <c:pt idx="10">
                  <c:v>3Q15</c:v>
                </c:pt>
                <c:pt idx="11">
                  <c:v>4Q15</c:v>
                </c:pt>
                <c:pt idx="12">
                  <c:v>1Q16</c:v>
                </c:pt>
                <c:pt idx="13">
                  <c:v>2Q16</c:v>
                </c:pt>
                <c:pt idx="14">
                  <c:v>3Q16</c:v>
                </c:pt>
                <c:pt idx="15">
                  <c:v>4Q16</c:v>
                </c:pt>
                <c:pt idx="16">
                  <c:v>1Q17</c:v>
                </c:pt>
                <c:pt idx="17">
                  <c:v>2Q17</c:v>
                </c:pt>
                <c:pt idx="18">
                  <c:v>3Q17</c:v>
                </c:pt>
                <c:pt idx="19">
                  <c:v>4Q17</c:v>
                </c:pt>
                <c:pt idx="20">
                  <c:v>1Q18</c:v>
                </c:pt>
                <c:pt idx="21">
                  <c:v>2Q18</c:v>
                </c:pt>
                <c:pt idx="22">
                  <c:v>3Q18</c:v>
                </c:pt>
                <c:pt idx="23">
                  <c:v>4Q18</c:v>
                </c:pt>
                <c:pt idx="24">
                  <c:v>1Q19</c:v>
                </c:pt>
                <c:pt idx="25">
                  <c:v>2Q19</c:v>
                </c:pt>
                <c:pt idx="26">
                  <c:v>3Q19</c:v>
                </c:pt>
                <c:pt idx="27">
                  <c:v>4Q19</c:v>
                </c:pt>
                <c:pt idx="28">
                  <c:v>1Q20</c:v>
                </c:pt>
                <c:pt idx="29">
                  <c:v>2Q20</c:v>
                </c:pt>
                <c:pt idx="30">
                  <c:v>3Q20</c:v>
                </c:pt>
                <c:pt idx="31">
                  <c:v>4Q20</c:v>
                </c:pt>
                <c:pt idx="32">
                  <c:v>1Q21</c:v>
                </c:pt>
                <c:pt idx="33">
                  <c:v>2Q21</c:v>
                </c:pt>
                <c:pt idx="34">
                  <c:v>3Q21</c:v>
                </c:pt>
                <c:pt idx="35">
                  <c:v>4Q21</c:v>
                </c:pt>
                <c:pt idx="36">
                  <c:v>1Q22</c:v>
                </c:pt>
                <c:pt idx="37">
                  <c:v>2Q22</c:v>
                </c:pt>
                <c:pt idx="38">
                  <c:v>3Q22</c:v>
                </c:pt>
                <c:pt idx="39">
                  <c:v>4Q22</c:v>
                </c:pt>
                <c:pt idx="40">
                  <c:v>1Q23</c:v>
                </c:pt>
                <c:pt idx="41">
                  <c:v>2Q23</c:v>
                </c:pt>
                <c:pt idx="42">
                  <c:v>3Q23</c:v>
                </c:pt>
                <c:pt idx="43">
                  <c:v>4Q23</c:v>
                </c:pt>
              </c:strCache>
            </c:strRef>
          </c:cat>
          <c:val>
            <c:numRef>
              <c:f>Data!$EA$18:$FP$18</c:f>
              <c:numCache>
                <c:formatCode>#,##0_);\(#,##0\)</c:formatCode>
                <c:ptCount val="42"/>
                <c:pt idx="0">
                  <c:v>2094.2470000000003</c:v>
                </c:pt>
                <c:pt idx="1">
                  <c:v>1643.1799999999998</c:v>
                </c:pt>
                <c:pt idx="2">
                  <c:v>1697.2359999999999</c:v>
                </c:pt>
                <c:pt idx="3">
                  <c:v>1901.2569999999998</c:v>
                </c:pt>
                <c:pt idx="4">
                  <c:v>1747.5339999999997</c:v>
                </c:pt>
                <c:pt idx="5">
                  <c:v>2074.4189999999999</c:v>
                </c:pt>
                <c:pt idx="6">
                  <c:v>2756.9769999999999</c:v>
                </c:pt>
                <c:pt idx="7">
                  <c:v>3026.2750000000001</c:v>
                </c:pt>
                <c:pt idx="8">
                  <c:v>2504.5240000000003</c:v>
                </c:pt>
                <c:pt idx="9">
                  <c:v>3229.52</c:v>
                </c:pt>
                <c:pt idx="10">
                  <c:v>4059.8779999999997</c:v>
                </c:pt>
                <c:pt idx="11">
                  <c:v>3558.0190000000002</c:v>
                </c:pt>
                <c:pt idx="12">
                  <c:v>2941.5779999999995</c:v>
                </c:pt>
                <c:pt idx="13">
                  <c:v>3208.2669999999998</c:v>
                </c:pt>
                <c:pt idx="14">
                  <c:v>3146.9790000000003</c:v>
                </c:pt>
                <c:pt idx="15">
                  <c:v>3738.7810000000004</c:v>
                </c:pt>
                <c:pt idx="16">
                  <c:v>3304.7769999999996</c:v>
                </c:pt>
                <c:pt idx="17">
                  <c:v>3625.9</c:v>
                </c:pt>
                <c:pt idx="18">
                  <c:v>3785.4389999999999</c:v>
                </c:pt>
                <c:pt idx="19">
                  <c:v>4036.6319999999996</c:v>
                </c:pt>
                <c:pt idx="20">
                  <c:v>3361.7489999999998</c:v>
                </c:pt>
                <c:pt idx="21">
                  <c:v>3365.5879999999997</c:v>
                </c:pt>
                <c:pt idx="22">
                  <c:v>3515.431</c:v>
                </c:pt>
                <c:pt idx="23">
                  <c:v>3874.2960000000003</c:v>
                </c:pt>
                <c:pt idx="24">
                  <c:v>3080.1129999999998</c:v>
                </c:pt>
                <c:pt idx="25">
                  <c:v>3289.5909999999999</c:v>
                </c:pt>
                <c:pt idx="26">
                  <c:v>2895.7839999999997</c:v>
                </c:pt>
                <c:pt idx="27">
                  <c:v>3128.049</c:v>
                </c:pt>
                <c:pt idx="28">
                  <c:v>2687.9470000000001</c:v>
                </c:pt>
                <c:pt idx="29">
                  <c:v>2703.4459999999999</c:v>
                </c:pt>
                <c:pt idx="30">
                  <c:v>2357.5060000000003</c:v>
                </c:pt>
                <c:pt idx="31">
                  <c:v>2371.7539999999999</c:v>
                </c:pt>
                <c:pt idx="32">
                  <c:v>2136.23</c:v>
                </c:pt>
                <c:pt idx="33">
                  <c:v>2538.4349999999999</c:v>
                </c:pt>
                <c:pt idx="34">
                  <c:v>2510.2069999999999</c:v>
                </c:pt>
                <c:pt idx="35">
                  <c:v>3511.3999999999996</c:v>
                </c:pt>
                <c:pt idx="36">
                  <c:v>3354.9790000000003</c:v>
                </c:pt>
                <c:pt idx="37">
                  <c:v>3089.0810000000001</c:v>
                </c:pt>
                <c:pt idx="38">
                  <c:v>2386.3689999999997</c:v>
                </c:pt>
                <c:pt idx="39">
                  <c:v>2521.8779999999997</c:v>
                </c:pt>
                <c:pt idx="40">
                  <c:v>2885.4929999999999</c:v>
                </c:pt>
                <c:pt idx="41">
                  <c:v>3026.982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64-448B-997A-2A284650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57569839"/>
        <c:axId val="534470191"/>
      </c:bar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Sales (000 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Data!$FT$15</c:f>
              <c:strCache>
                <c:ptCount val="1"/>
                <c:pt idx="0">
                  <c:v>Domestic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Data!$FU$5:$GE$5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Data!$FU$15:$GE$15</c:f>
              <c:numCache>
                <c:formatCode>#,##0_);\(#,##0\)</c:formatCode>
                <c:ptCount val="11"/>
                <c:pt idx="0">
                  <c:v>24387.288</c:v>
                </c:pt>
                <c:pt idx="1">
                  <c:v>21708.838000000003</c:v>
                </c:pt>
                <c:pt idx="2">
                  <c:v>18173</c:v>
                </c:pt>
                <c:pt idx="3">
                  <c:v>16828</c:v>
                </c:pt>
                <c:pt idx="4">
                  <c:v>17247</c:v>
                </c:pt>
                <c:pt idx="5">
                  <c:v>18920</c:v>
                </c:pt>
                <c:pt idx="6">
                  <c:v>18798.942999999999</c:v>
                </c:pt>
                <c:pt idx="7">
                  <c:v>19461.985000000004</c:v>
                </c:pt>
                <c:pt idx="8">
                  <c:v>22302.907999999996</c:v>
                </c:pt>
                <c:pt idx="9">
                  <c:v>20326.16</c:v>
                </c:pt>
                <c:pt idx="10">
                  <c:v>9626.0159999999996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3E-4EE3-BA3E-8C8B4294607F}"/>
            </c:ext>
          </c:extLst>
        </c:ser>
        <c:ser>
          <c:idx val="1"/>
          <c:order val="1"/>
          <c:tx>
            <c:strRef>
              <c:f>Data!$FT$18</c:f>
              <c:strCache>
                <c:ptCount val="1"/>
                <c:pt idx="0">
                  <c:v>Foreign Market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Data!$FU$5:$GE$5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Data!$FU$18:$GE$18</c:f>
              <c:numCache>
                <c:formatCode>#,##0_);\(#,##0\)</c:formatCode>
                <c:ptCount val="11"/>
                <c:pt idx="0">
                  <c:v>7335.9199999999992</c:v>
                </c:pt>
                <c:pt idx="1">
                  <c:v>9605.2049999999981</c:v>
                </c:pt>
                <c:pt idx="2">
                  <c:v>13351.941000000003</c:v>
                </c:pt>
                <c:pt idx="3">
                  <c:v>13035.605</c:v>
                </c:pt>
                <c:pt idx="4">
                  <c:v>14752.748</c:v>
                </c:pt>
                <c:pt idx="5">
                  <c:v>14117.064000000002</c:v>
                </c:pt>
                <c:pt idx="6">
                  <c:v>12393.537000000002</c:v>
                </c:pt>
                <c:pt idx="7">
                  <c:v>10120.653</c:v>
                </c:pt>
                <c:pt idx="8">
                  <c:v>10696.271999999999</c:v>
                </c:pt>
                <c:pt idx="9">
                  <c:v>11352.307000000001</c:v>
                </c:pt>
                <c:pt idx="10">
                  <c:v>5912.4750000000004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3E-4EE3-BA3E-8C8B4294607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957569839"/>
        <c:axId val="534470191"/>
      </c:bar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40000"/>
          <c:min val="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Production (000 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Data!$B$6</c:f>
              <c:strCache>
                <c:ptCount val="1"/>
                <c:pt idx="0">
                  <c:v>Crude Steel (kt)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Data!$DM$6:$DX$6</c:f>
              <c:numCache>
                <c:formatCode>#,##0_);\(#,##0\)</c:formatCode>
                <c:ptCount val="12"/>
                <c:pt idx="0">
                  <c:v>2845.5610000000001</c:v>
                </c:pt>
                <c:pt idx="1">
                  <c:v>2889.893</c:v>
                </c:pt>
                <c:pt idx="2">
                  <c:v>2786.556</c:v>
                </c:pt>
                <c:pt idx="3">
                  <c:v>2907.3739999999998</c:v>
                </c:pt>
                <c:pt idx="4">
                  <c:v>2636.3209999999999</c:v>
                </c:pt>
                <c:pt idx="5">
                  <c:v>2499.694</c:v>
                </c:pt>
                <c:pt idx="6">
                  <c:v>2716.4780000000001</c:v>
                </c:pt>
                <c:pt idx="7">
                  <c:v>2456.6060000000002</c:v>
                </c:pt>
                <c:pt idx="8">
                  <c:v>2638.3969999999999</c:v>
                </c:pt>
                <c:pt idx="9">
                  <c:v>2773.3809999999999</c:v>
                </c:pt>
                <c:pt idx="10">
                  <c:v>2821.9189999999999</c:v>
                </c:pt>
                <c:pt idx="11">
                  <c:v>2565.5160000000001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6-4E28-837E-33E2538F67D3}"/>
            </c:ext>
          </c:extLst>
        </c:ser>
        <c:ser>
          <c:idx val="1"/>
          <c:order val="1"/>
          <c:tx>
            <c:strRef>
              <c:f>Data!$B$7</c:f>
              <c:strCache>
                <c:ptCount val="1"/>
                <c:pt idx="0">
                  <c:v>Laminados (kt)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Data!$DM$7:$DX$7</c:f>
              <c:numCache>
                <c:formatCode>#,##0_);\(#,##0\)</c:formatCode>
                <c:ptCount val="12"/>
                <c:pt idx="0">
                  <c:v>2147.6309999999999</c:v>
                </c:pt>
                <c:pt idx="1">
                  <c:v>2110.9270000000001</c:v>
                </c:pt>
                <c:pt idx="2">
                  <c:v>1860.3890000000001</c:v>
                </c:pt>
                <c:pt idx="3">
                  <c:v>2008.7719999999999</c:v>
                </c:pt>
                <c:pt idx="4">
                  <c:v>1910.8130000000001</c:v>
                </c:pt>
                <c:pt idx="5">
                  <c:v>1423.7669999999998</c:v>
                </c:pt>
                <c:pt idx="6">
                  <c:v>1822.85</c:v>
                </c:pt>
                <c:pt idx="7">
                  <c:v>1759.596</c:v>
                </c:pt>
                <c:pt idx="8">
                  <c:v>1867.3890000000001</c:v>
                </c:pt>
                <c:pt idx="9">
                  <c:v>1898.354</c:v>
                </c:pt>
                <c:pt idx="10">
                  <c:v>1880.893</c:v>
                </c:pt>
                <c:pt idx="11">
                  <c:v>1596.9969999999998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6-4E28-837E-33E2538F67D3}"/>
            </c:ext>
          </c:extLst>
        </c:ser>
        <c:ser>
          <c:idx val="2"/>
          <c:order val="2"/>
          <c:tx>
            <c:strRef>
              <c:f>Data!$B$8</c:f>
              <c:strCache>
                <c:ptCount val="1"/>
                <c:pt idx="0">
                  <c:v>Semiacabados (kt)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Data!$DM$8:$DX$8</c:f>
              <c:numCache>
                <c:formatCode>#,##0_);\(#,##0\)</c:formatCode>
                <c:ptCount val="12"/>
                <c:pt idx="0">
                  <c:v>2173.982</c:v>
                </c:pt>
                <c:pt idx="1">
                  <c:v>2234.4250000000002</c:v>
                </c:pt>
                <c:pt idx="2">
                  <c:v>2174.346</c:v>
                </c:pt>
                <c:pt idx="3">
                  <c:v>2293.9180000000001</c:v>
                </c:pt>
                <c:pt idx="4">
                  <c:v>2114.857</c:v>
                </c:pt>
                <c:pt idx="5">
                  <c:v>2222.6210000000001</c:v>
                </c:pt>
                <c:pt idx="6">
                  <c:v>2212.518</c:v>
                </c:pt>
                <c:pt idx="7">
                  <c:v>2015.4380000000001</c:v>
                </c:pt>
                <c:pt idx="8">
                  <c:v>2155.5340000000001</c:v>
                </c:pt>
                <c:pt idx="9">
                  <c:v>2164.4989999999998</c:v>
                </c:pt>
                <c:pt idx="10">
                  <c:v>2241.0909999999999</c:v>
                </c:pt>
                <c:pt idx="11">
                  <c:v>2056.6370000000002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16-4E28-837E-33E2538F67D3}"/>
            </c:ext>
          </c:extLst>
        </c:ser>
        <c:ser>
          <c:idx val="4"/>
          <c:order val="4"/>
          <c:tx>
            <c:strRef>
              <c:f>Data!$B$10</c:f>
              <c:strCache>
                <c:ptCount val="1"/>
                <c:pt idx="0">
                  <c:v>Total Production (kt)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Data!$DM$10:$DX$10</c:f>
              <c:numCache>
                <c:formatCode>#,##0_);\(#,##0\)</c:formatCode>
                <c:ptCount val="12"/>
                <c:pt idx="0">
                  <c:v>7167.174</c:v>
                </c:pt>
                <c:pt idx="1">
                  <c:v>7235.2449999999999</c:v>
                </c:pt>
                <c:pt idx="2">
                  <c:v>6821.2909999999993</c:v>
                </c:pt>
                <c:pt idx="3">
                  <c:v>7210.0640000000003</c:v>
                </c:pt>
                <c:pt idx="4">
                  <c:v>6661.991</c:v>
                </c:pt>
                <c:pt idx="5">
                  <c:v>6146.0820000000003</c:v>
                </c:pt>
                <c:pt idx="6">
                  <c:v>6751.8459999999995</c:v>
                </c:pt>
                <c:pt idx="7">
                  <c:v>6231.64</c:v>
                </c:pt>
                <c:pt idx="8">
                  <c:v>6661.32</c:v>
                </c:pt>
                <c:pt idx="9">
                  <c:v>6836.2339999999995</c:v>
                </c:pt>
                <c:pt idx="10">
                  <c:v>6943.9030000000002</c:v>
                </c:pt>
                <c:pt idx="11">
                  <c:v>6219.15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16-4E28-837E-33E2538F6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957569839"/>
        <c:axId val="534470191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Data!$B$9</c15:sqref>
                        </c15:formulaRef>
                      </c:ext>
                    </c:extLst>
                    <c:strCache>
                      <c:ptCount val="1"/>
                      <c:pt idx="0">
                        <c:v>Pig Iron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Data!$DM$5:$DX$5</c15:sqref>
                        </c15:formulaRef>
                      </c:ext>
                    </c:extLst>
                    <c:strCache>
                      <c:ptCount val="12"/>
                      <c:pt idx="0">
                        <c:v>Jul-2022</c:v>
                      </c:pt>
                      <c:pt idx="1">
                        <c:v>Ago-2022</c:v>
                      </c:pt>
                      <c:pt idx="2">
                        <c:v>Set-2022</c:v>
                      </c:pt>
                      <c:pt idx="3">
                        <c:v>Out-2022</c:v>
                      </c:pt>
                      <c:pt idx="4">
                        <c:v>Nov-2022</c:v>
                      </c:pt>
                      <c:pt idx="5">
                        <c:v>Dez-2022</c:v>
                      </c:pt>
                      <c:pt idx="6">
                        <c:v>Jan-2023</c:v>
                      </c:pt>
                      <c:pt idx="7">
                        <c:v>Feb-2023</c:v>
                      </c:pt>
                      <c:pt idx="8">
                        <c:v>Mar-2023</c:v>
                      </c:pt>
                      <c:pt idx="9">
                        <c:v>Abr-2023</c:v>
                      </c:pt>
                      <c:pt idx="10">
                        <c:v>Mai-2023</c:v>
                      </c:pt>
                      <c:pt idx="11">
                        <c:v>Jun-2023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Data!$DM$9:$DX$9</c15:sqref>
                        </c15:formulaRef>
                      </c:ext>
                    </c:extLst>
                    <c:numCache>
                      <c:formatCode>#,##0_);\(#,##0\)</c:formatCode>
                      <c:ptCount val="12"/>
                      <c:pt idx="0">
                        <c:v>2845.5610000000001</c:v>
                      </c:pt>
                      <c:pt idx="1">
                        <c:v>2889.893</c:v>
                      </c:pt>
                      <c:pt idx="2">
                        <c:v>2786.556</c:v>
                      </c:pt>
                      <c:pt idx="3">
                        <c:v>2907.3739999999998</c:v>
                      </c:pt>
                      <c:pt idx="4">
                        <c:v>2636.3209999999999</c:v>
                      </c:pt>
                      <c:pt idx="5">
                        <c:v>2499.694</c:v>
                      </c:pt>
                      <c:pt idx="6">
                        <c:v>2716.4780000000001</c:v>
                      </c:pt>
                      <c:pt idx="7">
                        <c:v>2456.6060000000002</c:v>
                      </c:pt>
                      <c:pt idx="8">
                        <c:v>2638.3969999999999</c:v>
                      </c:pt>
                      <c:pt idx="9">
                        <c:v>2773.3809999999999</c:v>
                      </c:pt>
                      <c:pt idx="10">
                        <c:v>2821.9189999999999</c:v>
                      </c:pt>
                      <c:pt idx="11">
                        <c:v>2565.5160000000001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716-4E28-837E-33E2538F67D3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Data!$B$21</c:f>
              <c:strCache>
                <c:ptCount val="1"/>
                <c:pt idx="0">
                  <c:v>MoM (%)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Data!$DM$11:$DX$11</c:f>
              <c:numCache>
                <c:formatCode>0.0%</c:formatCode>
                <c:ptCount val="12"/>
                <c:pt idx="0">
                  <c:v>8.6094340699505167E-5</c:v>
                </c:pt>
                <c:pt idx="1">
                  <c:v>9.4976067275609477E-3</c:v>
                </c:pt>
                <c:pt idx="2">
                  <c:v>-5.7213542872425305E-2</c:v>
                </c:pt>
                <c:pt idx="3">
                  <c:v>5.6994049953300818E-2</c:v>
                </c:pt>
                <c:pt idx="4">
                  <c:v>-7.6014997925122452E-2</c:v>
                </c:pt>
                <c:pt idx="5">
                  <c:v>-7.744066300900132E-2</c:v>
                </c:pt>
                <c:pt idx="6">
                  <c:v>9.8561001952137905E-2</c:v>
                </c:pt>
                <c:pt idx="7">
                  <c:v>-7.7046484768757972E-2</c:v>
                </c:pt>
                <c:pt idx="8">
                  <c:v>6.8951351490137425E-2</c:v>
                </c:pt>
                <c:pt idx="9">
                  <c:v>2.6258159043552887E-2</c:v>
                </c:pt>
                <c:pt idx="10">
                  <c:v>1.5749753446122616E-2</c:v>
                </c:pt>
                <c:pt idx="11">
                  <c:v>-0.10437256972051601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16-4E28-837E-33E2538F6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9484143"/>
        <c:axId val="810931487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800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valAx>
        <c:axId val="810931487"/>
        <c:scaling>
          <c:orientation val="minMax"/>
          <c:min val="-0.4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39484143"/>
        <c:crosses val="max"/>
        <c:crossBetween val="between"/>
      </c:valAx>
      <c:catAx>
        <c:axId val="9394841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0931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Foreign</a:t>
            </a:r>
            <a:r>
              <a:rPr lang="en-US" sz="1100" b="1" baseline="0"/>
              <a:t> Market</a:t>
            </a:r>
            <a:r>
              <a:rPr lang="en-US" sz="1100" b="1"/>
              <a:t> (000 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strRef>
              <c:f>Data!$B$34</c:f>
              <c:strCache>
                <c:ptCount val="1"/>
                <c:pt idx="0">
                  <c:v>Net Exports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Data!$C$34:$DX$34</c:f>
              <c:numCache>
                <c:formatCode>0</c:formatCode>
                <c:ptCount val="126"/>
                <c:pt idx="0">
                  <c:v>654.00799999999992</c:v>
                </c:pt>
                <c:pt idx="1">
                  <c:v>520.9559999999999</c:v>
                </c:pt>
                <c:pt idx="2">
                  <c:v>447.21600000000001</c:v>
                </c:pt>
                <c:pt idx="3">
                  <c:v>487.49199999999996</c:v>
                </c:pt>
                <c:pt idx="4">
                  <c:v>341.17900000000009</c:v>
                </c:pt>
                <c:pt idx="5">
                  <c:v>302.64699999999999</c:v>
                </c:pt>
                <c:pt idx="6">
                  <c:v>86.505999999999972</c:v>
                </c:pt>
                <c:pt idx="7">
                  <c:v>245.01500000000004</c:v>
                </c:pt>
                <c:pt idx="8">
                  <c:v>268.68999999999994</c:v>
                </c:pt>
                <c:pt idx="9">
                  <c:v>337.32600000000008</c:v>
                </c:pt>
                <c:pt idx="10">
                  <c:v>316.73200000000008</c:v>
                </c:pt>
                <c:pt idx="11">
                  <c:v>378.82399999999996</c:v>
                </c:pt>
                <c:pt idx="12">
                  <c:v>493.25799999999998</c:v>
                </c:pt>
                <c:pt idx="13">
                  <c:v>377.50199999999995</c:v>
                </c:pt>
                <c:pt idx="14">
                  <c:v>247.97199999999998</c:v>
                </c:pt>
                <c:pt idx="15">
                  <c:v>284.95099999999996</c:v>
                </c:pt>
                <c:pt idx="16">
                  <c:v>129.12499999999994</c:v>
                </c:pt>
                <c:pt idx="17">
                  <c:v>408.22300000000013</c:v>
                </c:pt>
                <c:pt idx="18">
                  <c:v>491.51400000000001</c:v>
                </c:pt>
                <c:pt idx="19">
                  <c:v>402.72899999999998</c:v>
                </c:pt>
                <c:pt idx="20">
                  <c:v>780.7940000000001</c:v>
                </c:pt>
                <c:pt idx="21">
                  <c:v>712.09099999999989</c:v>
                </c:pt>
                <c:pt idx="22">
                  <c:v>663.77699999999993</c:v>
                </c:pt>
                <c:pt idx="23">
                  <c:v>811.28399999999988</c:v>
                </c:pt>
                <c:pt idx="24">
                  <c:v>688</c:v>
                </c:pt>
                <c:pt idx="25">
                  <c:v>373</c:v>
                </c:pt>
                <c:pt idx="26">
                  <c:v>726</c:v>
                </c:pt>
                <c:pt idx="27">
                  <c:v>197</c:v>
                </c:pt>
                <c:pt idx="28">
                  <c:v>794</c:v>
                </c:pt>
                <c:pt idx="29">
                  <c:v>885</c:v>
                </c:pt>
                <c:pt idx="30">
                  <c:v>1197</c:v>
                </c:pt>
                <c:pt idx="31">
                  <c:v>1090</c:v>
                </c:pt>
                <c:pt idx="32">
                  <c:v>1326</c:v>
                </c:pt>
                <c:pt idx="33">
                  <c:v>1024</c:v>
                </c:pt>
                <c:pt idx="34">
                  <c:v>772</c:v>
                </c:pt>
                <c:pt idx="35">
                  <c:v>1444</c:v>
                </c:pt>
                <c:pt idx="36">
                  <c:v>872</c:v>
                </c:pt>
                <c:pt idx="37">
                  <c:v>977</c:v>
                </c:pt>
                <c:pt idx="38">
                  <c:v>1040</c:v>
                </c:pt>
                <c:pt idx="39">
                  <c:v>900</c:v>
                </c:pt>
                <c:pt idx="40">
                  <c:v>1033</c:v>
                </c:pt>
                <c:pt idx="41">
                  <c:v>1122</c:v>
                </c:pt>
                <c:pt idx="42">
                  <c:v>785</c:v>
                </c:pt>
                <c:pt idx="43">
                  <c:v>1030</c:v>
                </c:pt>
                <c:pt idx="44">
                  <c:v>1140</c:v>
                </c:pt>
                <c:pt idx="45">
                  <c:v>649</c:v>
                </c:pt>
                <c:pt idx="46">
                  <c:v>911</c:v>
                </c:pt>
                <c:pt idx="47">
                  <c:v>1094</c:v>
                </c:pt>
                <c:pt idx="48">
                  <c:v>1058</c:v>
                </c:pt>
                <c:pt idx="49">
                  <c:v>1013</c:v>
                </c:pt>
                <c:pt idx="50">
                  <c:v>1115</c:v>
                </c:pt>
                <c:pt idx="51">
                  <c:v>672</c:v>
                </c:pt>
                <c:pt idx="52">
                  <c:v>1218</c:v>
                </c:pt>
                <c:pt idx="53">
                  <c:v>1009</c:v>
                </c:pt>
                <c:pt idx="54">
                  <c:v>866</c:v>
                </c:pt>
                <c:pt idx="55">
                  <c:v>1280</c:v>
                </c:pt>
                <c:pt idx="56">
                  <c:v>941</c:v>
                </c:pt>
                <c:pt idx="57">
                  <c:v>1379</c:v>
                </c:pt>
                <c:pt idx="58">
                  <c:v>1134</c:v>
                </c:pt>
                <c:pt idx="59">
                  <c:v>1337</c:v>
                </c:pt>
                <c:pt idx="60">
                  <c:v>1135</c:v>
                </c:pt>
                <c:pt idx="61">
                  <c:v>876</c:v>
                </c:pt>
                <c:pt idx="62">
                  <c:v>979</c:v>
                </c:pt>
                <c:pt idx="63">
                  <c:v>896</c:v>
                </c:pt>
                <c:pt idx="64">
                  <c:v>511</c:v>
                </c:pt>
                <c:pt idx="65">
                  <c:v>1220</c:v>
                </c:pt>
                <c:pt idx="66">
                  <c:v>768</c:v>
                </c:pt>
                <c:pt idx="67">
                  <c:v>356</c:v>
                </c:pt>
                <c:pt idx="68">
                  <c:v>830</c:v>
                </c:pt>
                <c:pt idx="69">
                  <c:v>1697</c:v>
                </c:pt>
                <c:pt idx="70">
                  <c:v>1143</c:v>
                </c:pt>
                <c:pt idx="71">
                  <c:v>1127</c:v>
                </c:pt>
                <c:pt idx="72">
                  <c:v>1406.3780000000002</c:v>
                </c:pt>
                <c:pt idx="73">
                  <c:v>693.12200000000007</c:v>
                </c:pt>
                <c:pt idx="74">
                  <c:v>578.77800000000002</c:v>
                </c:pt>
                <c:pt idx="75">
                  <c:v>819.50299999999993</c:v>
                </c:pt>
                <c:pt idx="76">
                  <c:v>1002.44</c:v>
                </c:pt>
                <c:pt idx="77">
                  <c:v>931.59100000000012</c:v>
                </c:pt>
                <c:pt idx="78">
                  <c:v>798.4319999999999</c:v>
                </c:pt>
                <c:pt idx="79">
                  <c:v>666.28</c:v>
                </c:pt>
                <c:pt idx="80">
                  <c:v>771.05899999999986</c:v>
                </c:pt>
                <c:pt idx="81">
                  <c:v>934.84300000000007</c:v>
                </c:pt>
                <c:pt idx="82">
                  <c:v>961.05099999999993</c:v>
                </c:pt>
                <c:pt idx="83">
                  <c:v>876.19200000000001</c:v>
                </c:pt>
                <c:pt idx="84">
                  <c:v>864.22099999999989</c:v>
                </c:pt>
                <c:pt idx="85">
                  <c:v>585.54700000000014</c:v>
                </c:pt>
                <c:pt idx="86">
                  <c:v>1238.297</c:v>
                </c:pt>
                <c:pt idx="87">
                  <c:v>693.93600000000015</c:v>
                </c:pt>
                <c:pt idx="88">
                  <c:v>699.78099999999995</c:v>
                </c:pt>
                <c:pt idx="89">
                  <c:v>876.06499999999983</c:v>
                </c:pt>
                <c:pt idx="90">
                  <c:v>729.16799999999989</c:v>
                </c:pt>
                <c:pt idx="91">
                  <c:v>710.57300000000009</c:v>
                </c:pt>
                <c:pt idx="92">
                  <c:v>606.88800000000003</c:v>
                </c:pt>
                <c:pt idx="93">
                  <c:v>621.13700000000006</c:v>
                </c:pt>
                <c:pt idx="94">
                  <c:v>314.45300000000009</c:v>
                </c:pt>
                <c:pt idx="95">
                  <c:v>560.52099999999996</c:v>
                </c:pt>
                <c:pt idx="96">
                  <c:v>201.83699999999999</c:v>
                </c:pt>
                <c:pt idx="97">
                  <c:v>428.24099999999999</c:v>
                </c:pt>
                <c:pt idx="98">
                  <c:v>993.36400000000003</c:v>
                </c:pt>
                <c:pt idx="99">
                  <c:v>473.90599999999989</c:v>
                </c:pt>
                <c:pt idx="100">
                  <c:v>193.43799999999999</c:v>
                </c:pt>
                <c:pt idx="101">
                  <c:v>389.11300000000006</c:v>
                </c:pt>
                <c:pt idx="102">
                  <c:v>314.14100000000008</c:v>
                </c:pt>
                <c:pt idx="103">
                  <c:v>402.51400000000001</c:v>
                </c:pt>
                <c:pt idx="104">
                  <c:v>586.6110000000001</c:v>
                </c:pt>
                <c:pt idx="105">
                  <c:v>443.53499999999997</c:v>
                </c:pt>
                <c:pt idx="106">
                  <c:v>527.22300000000007</c:v>
                </c:pt>
                <c:pt idx="107">
                  <c:v>1046.329</c:v>
                </c:pt>
                <c:pt idx="108">
                  <c:v>882.23799999999983</c:v>
                </c:pt>
                <c:pt idx="109">
                  <c:v>643.33799999999997</c:v>
                </c:pt>
                <c:pt idx="110">
                  <c:v>1032.31</c:v>
                </c:pt>
                <c:pt idx="111">
                  <c:v>880.76299999999992</c:v>
                </c:pt>
                <c:pt idx="112">
                  <c:v>753.76199999999994</c:v>
                </c:pt>
                <c:pt idx="113">
                  <c:v>856.08299999999986</c:v>
                </c:pt>
                <c:pt idx="114">
                  <c:v>690.82899999999995</c:v>
                </c:pt>
                <c:pt idx="115">
                  <c:v>570.54500000000007</c:v>
                </c:pt>
                <c:pt idx="116">
                  <c:v>606.23199999999997</c:v>
                </c:pt>
                <c:pt idx="117">
                  <c:v>586.24300000000005</c:v>
                </c:pt>
                <c:pt idx="118">
                  <c:v>484.08700000000005</c:v>
                </c:pt>
                <c:pt idx="119">
                  <c:v>604.32499999999993</c:v>
                </c:pt>
                <c:pt idx="120">
                  <c:v>583.21199999999999</c:v>
                </c:pt>
                <c:pt idx="121">
                  <c:v>624.77099999999996</c:v>
                </c:pt>
                <c:pt idx="122">
                  <c:v>896.16899999999987</c:v>
                </c:pt>
                <c:pt idx="123">
                  <c:v>433.86399999999998</c:v>
                </c:pt>
                <c:pt idx="124">
                  <c:v>755.81700000000001</c:v>
                </c:pt>
                <c:pt idx="125">
                  <c:v>813.49099999999999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BB-40EE-A3AD-7981BBA59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569839"/>
        <c:axId val="534470191"/>
      </c:areaChart>
      <c:lineChart>
        <c:grouping val="standard"/>
        <c:varyColors val="0"/>
        <c:ser>
          <c:idx val="0"/>
          <c:order val="0"/>
          <c:tx>
            <c:strRef>
              <c:f>Data!$B$25</c:f>
              <c:strCache>
                <c:ptCount val="1"/>
                <c:pt idx="0">
                  <c:v>Exports (000t)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Data!$C$25:$DX$25</c:f>
              <c:numCache>
                <c:formatCode>0</c:formatCode>
                <c:ptCount val="126"/>
                <c:pt idx="0">
                  <c:v>932.85699999999997</c:v>
                </c:pt>
                <c:pt idx="1">
                  <c:v>815.327</c:v>
                </c:pt>
                <c:pt idx="2">
                  <c:v>718.57100000000003</c:v>
                </c:pt>
                <c:pt idx="3">
                  <c:v>817.35900000000004</c:v>
                </c:pt>
                <c:pt idx="4">
                  <c:v>607.62300000000005</c:v>
                </c:pt>
                <c:pt idx="5">
                  <c:v>542.96100000000001</c:v>
                </c:pt>
                <c:pt idx="6">
                  <c:v>468.416</c:v>
                </c:pt>
                <c:pt idx="7">
                  <c:v>582.28500000000008</c:v>
                </c:pt>
                <c:pt idx="8">
                  <c:v>632.66799999999989</c:v>
                </c:pt>
                <c:pt idx="9">
                  <c:v>750.71800000000007</c:v>
                </c:pt>
                <c:pt idx="10">
                  <c:v>622.26700000000005</c:v>
                </c:pt>
                <c:pt idx="11">
                  <c:v>599.58799999999997</c:v>
                </c:pt>
                <c:pt idx="12">
                  <c:v>804.51</c:v>
                </c:pt>
                <c:pt idx="13">
                  <c:v>627.60699999999997</c:v>
                </c:pt>
                <c:pt idx="14">
                  <c:v>563.42700000000002</c:v>
                </c:pt>
                <c:pt idx="15">
                  <c:v>650.01499999999999</c:v>
                </c:pt>
                <c:pt idx="16">
                  <c:v>544.93399999999997</c:v>
                </c:pt>
                <c:pt idx="17">
                  <c:v>733.40900000000011</c:v>
                </c:pt>
                <c:pt idx="18">
                  <c:v>900.221</c:v>
                </c:pt>
                <c:pt idx="19">
                  <c:v>775.80799999999999</c:v>
                </c:pt>
                <c:pt idx="20">
                  <c:v>1156.7240000000002</c:v>
                </c:pt>
                <c:pt idx="21">
                  <c:v>1046.3119999999999</c:v>
                </c:pt>
                <c:pt idx="22">
                  <c:v>953.22299999999996</c:v>
                </c:pt>
                <c:pt idx="23">
                  <c:v>1024.7619999999999</c:v>
                </c:pt>
                <c:pt idx="24">
                  <c:v>1069</c:v>
                </c:pt>
                <c:pt idx="25">
                  <c:v>688</c:v>
                </c:pt>
                <c:pt idx="26">
                  <c:v>1025</c:v>
                </c:pt>
                <c:pt idx="27">
                  <c:v>633</c:v>
                </c:pt>
                <c:pt idx="28">
                  <c:v>1101</c:v>
                </c:pt>
                <c:pt idx="29">
                  <c:v>1215</c:v>
                </c:pt>
                <c:pt idx="30">
                  <c:v>1468</c:v>
                </c:pt>
                <c:pt idx="31">
                  <c:v>1294</c:v>
                </c:pt>
                <c:pt idx="32">
                  <c:v>1550</c:v>
                </c:pt>
                <c:pt idx="33">
                  <c:v>1216</c:v>
                </c:pt>
                <c:pt idx="34">
                  <c:v>908</c:v>
                </c:pt>
                <c:pt idx="35">
                  <c:v>1559</c:v>
                </c:pt>
                <c:pt idx="36">
                  <c:v>977</c:v>
                </c:pt>
                <c:pt idx="37">
                  <c:v>1065</c:v>
                </c:pt>
                <c:pt idx="38">
                  <c:v>1215</c:v>
                </c:pt>
                <c:pt idx="39">
                  <c:v>1012</c:v>
                </c:pt>
                <c:pt idx="40">
                  <c:v>1202</c:v>
                </c:pt>
                <c:pt idx="41">
                  <c:v>1214</c:v>
                </c:pt>
                <c:pt idx="42">
                  <c:v>896</c:v>
                </c:pt>
                <c:pt idx="43">
                  <c:v>1140</c:v>
                </c:pt>
                <c:pt idx="44">
                  <c:v>1346</c:v>
                </c:pt>
                <c:pt idx="45">
                  <c:v>931</c:v>
                </c:pt>
                <c:pt idx="46">
                  <c:v>1139</c:v>
                </c:pt>
                <c:pt idx="47">
                  <c:v>1295</c:v>
                </c:pt>
                <c:pt idx="48">
                  <c:v>1264</c:v>
                </c:pt>
                <c:pt idx="49">
                  <c:v>1174</c:v>
                </c:pt>
                <c:pt idx="50">
                  <c:v>1384</c:v>
                </c:pt>
                <c:pt idx="51">
                  <c:v>826</c:v>
                </c:pt>
                <c:pt idx="52">
                  <c:v>1451</c:v>
                </c:pt>
                <c:pt idx="53">
                  <c:v>1201</c:v>
                </c:pt>
                <c:pt idx="54">
                  <c:v>1070</c:v>
                </c:pt>
                <c:pt idx="55">
                  <c:v>1471</c:v>
                </c:pt>
                <c:pt idx="56">
                  <c:v>1162</c:v>
                </c:pt>
                <c:pt idx="57">
                  <c:v>1565</c:v>
                </c:pt>
                <c:pt idx="58">
                  <c:v>1300</c:v>
                </c:pt>
                <c:pt idx="59">
                  <c:v>1483</c:v>
                </c:pt>
                <c:pt idx="60">
                  <c:v>1352</c:v>
                </c:pt>
                <c:pt idx="61">
                  <c:v>1034</c:v>
                </c:pt>
                <c:pt idx="62">
                  <c:v>1192</c:v>
                </c:pt>
                <c:pt idx="63">
                  <c:v>1098</c:v>
                </c:pt>
                <c:pt idx="64">
                  <c:v>753</c:v>
                </c:pt>
                <c:pt idx="65">
                  <c:v>1451</c:v>
                </c:pt>
                <c:pt idx="66">
                  <c:v>984</c:v>
                </c:pt>
                <c:pt idx="67">
                  <c:v>602</c:v>
                </c:pt>
                <c:pt idx="68">
                  <c:v>1055</c:v>
                </c:pt>
                <c:pt idx="69">
                  <c:v>1822</c:v>
                </c:pt>
                <c:pt idx="70">
                  <c:v>1315</c:v>
                </c:pt>
                <c:pt idx="71">
                  <c:v>1287</c:v>
                </c:pt>
                <c:pt idx="72">
                  <c:v>1583.373</c:v>
                </c:pt>
                <c:pt idx="73">
                  <c:v>896.697</c:v>
                </c:pt>
                <c:pt idx="74">
                  <c:v>811.44</c:v>
                </c:pt>
                <c:pt idx="75">
                  <c:v>1063.7659999999998</c:v>
                </c:pt>
                <c:pt idx="76">
                  <c:v>1235.019</c:v>
                </c:pt>
                <c:pt idx="77">
                  <c:v>1099.2560000000001</c:v>
                </c:pt>
                <c:pt idx="78">
                  <c:v>999.59999999999991</c:v>
                </c:pt>
                <c:pt idx="79">
                  <c:v>917.096</c:v>
                </c:pt>
                <c:pt idx="80">
                  <c:v>955.50599999999986</c:v>
                </c:pt>
                <c:pt idx="81">
                  <c:v>1144.431</c:v>
                </c:pt>
                <c:pt idx="82">
                  <c:v>1089.096</c:v>
                </c:pt>
                <c:pt idx="83">
                  <c:v>1009.5360000000001</c:v>
                </c:pt>
                <c:pt idx="84">
                  <c:v>1093.9749999999999</c:v>
                </c:pt>
                <c:pt idx="85">
                  <c:v>736.40300000000013</c:v>
                </c:pt>
                <c:pt idx="86">
                  <c:v>1381.777</c:v>
                </c:pt>
                <c:pt idx="87">
                  <c:v>880.37600000000009</c:v>
                </c:pt>
                <c:pt idx="88">
                  <c:v>849.46699999999998</c:v>
                </c:pt>
                <c:pt idx="89">
                  <c:v>1066.4759999999999</c:v>
                </c:pt>
                <c:pt idx="90">
                  <c:v>875.06099999999992</c:v>
                </c:pt>
                <c:pt idx="91">
                  <c:v>840.55600000000004</c:v>
                </c:pt>
                <c:pt idx="92">
                  <c:v>749.41100000000006</c:v>
                </c:pt>
                <c:pt idx="93">
                  <c:v>784.10300000000007</c:v>
                </c:pt>
                <c:pt idx="94">
                  <c:v>513.97900000000004</c:v>
                </c:pt>
                <c:pt idx="95">
                  <c:v>766.34100000000001</c:v>
                </c:pt>
                <c:pt idx="96">
                  <c:v>527.38900000000001</c:v>
                </c:pt>
                <c:pt idx="97">
                  <c:v>763.36599999999999</c:v>
                </c:pt>
                <c:pt idx="98">
                  <c:v>1393.615</c:v>
                </c:pt>
                <c:pt idx="99">
                  <c:v>829.55399999999986</c:v>
                </c:pt>
                <c:pt idx="100">
                  <c:v>743.83799999999997</c:v>
                </c:pt>
                <c:pt idx="101">
                  <c:v>951.76100000000008</c:v>
                </c:pt>
                <c:pt idx="102">
                  <c:v>825.78000000000009</c:v>
                </c:pt>
                <c:pt idx="103">
                  <c:v>863.80499999999995</c:v>
                </c:pt>
                <c:pt idx="104">
                  <c:v>944.44900000000007</c:v>
                </c:pt>
                <c:pt idx="105">
                  <c:v>812.53300000000002</c:v>
                </c:pt>
                <c:pt idx="106">
                  <c:v>963.55500000000006</c:v>
                </c:pt>
                <c:pt idx="107">
                  <c:v>1354.914</c:v>
                </c:pt>
                <c:pt idx="108">
                  <c:v>1177.9569999999999</c:v>
                </c:pt>
                <c:pt idx="109">
                  <c:v>950.44899999999996</c:v>
                </c:pt>
                <c:pt idx="110">
                  <c:v>1276.1199999999999</c:v>
                </c:pt>
                <c:pt idx="111">
                  <c:v>1103.4169999999999</c:v>
                </c:pt>
                <c:pt idx="112">
                  <c:v>1029.6189999999999</c:v>
                </c:pt>
                <c:pt idx="113">
                  <c:v>1052.7559999999999</c:v>
                </c:pt>
                <c:pt idx="114">
                  <c:v>960.58299999999997</c:v>
                </c:pt>
                <c:pt idx="115">
                  <c:v>889.10600000000011</c:v>
                </c:pt>
                <c:pt idx="116">
                  <c:v>841.24599999999998</c:v>
                </c:pt>
                <c:pt idx="117">
                  <c:v>907.05600000000004</c:v>
                </c:pt>
                <c:pt idx="118">
                  <c:v>809.84900000000005</c:v>
                </c:pt>
                <c:pt idx="119">
                  <c:v>942.55399999999997</c:v>
                </c:pt>
                <c:pt idx="120">
                  <c:v>960.49199999999996</c:v>
                </c:pt>
                <c:pt idx="121">
                  <c:v>949.82899999999995</c:v>
                </c:pt>
                <c:pt idx="122">
                  <c:v>1228.7649999999999</c:v>
                </c:pt>
                <c:pt idx="123">
                  <c:v>836.49</c:v>
                </c:pt>
                <c:pt idx="124">
                  <c:v>1144.22</c:v>
                </c:pt>
                <c:pt idx="125">
                  <c:v>1195.2470000000001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B-40EE-A3AD-7981BBA59D29}"/>
            </c:ext>
          </c:extLst>
        </c:ser>
        <c:ser>
          <c:idx val="1"/>
          <c:order val="1"/>
          <c:tx>
            <c:strRef>
              <c:f>Data!$B$30</c:f>
              <c:strCache>
                <c:ptCount val="1"/>
                <c:pt idx="0">
                  <c:v>Imports (000t)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Data!$C$30:$DX$30</c:f>
              <c:numCache>
                <c:formatCode>0</c:formatCode>
                <c:ptCount val="126"/>
                <c:pt idx="0">
                  <c:v>278.84900000000005</c:v>
                </c:pt>
                <c:pt idx="1">
                  <c:v>294.37100000000004</c:v>
                </c:pt>
                <c:pt idx="2">
                  <c:v>271.35500000000002</c:v>
                </c:pt>
                <c:pt idx="3">
                  <c:v>329.86700000000008</c:v>
                </c:pt>
                <c:pt idx="4">
                  <c:v>266.44399999999996</c:v>
                </c:pt>
                <c:pt idx="5">
                  <c:v>240.31400000000002</c:v>
                </c:pt>
                <c:pt idx="6">
                  <c:v>381.91</c:v>
                </c:pt>
                <c:pt idx="7">
                  <c:v>337.27000000000004</c:v>
                </c:pt>
                <c:pt idx="8">
                  <c:v>363.97799999999995</c:v>
                </c:pt>
                <c:pt idx="9">
                  <c:v>413.392</c:v>
                </c:pt>
                <c:pt idx="10">
                  <c:v>305.53499999999997</c:v>
                </c:pt>
                <c:pt idx="11">
                  <c:v>220.76400000000001</c:v>
                </c:pt>
                <c:pt idx="12">
                  <c:v>311.25200000000001</c:v>
                </c:pt>
                <c:pt idx="13">
                  <c:v>250.10500000000002</c:v>
                </c:pt>
                <c:pt idx="14">
                  <c:v>315.45500000000004</c:v>
                </c:pt>
                <c:pt idx="15">
                  <c:v>365.06400000000002</c:v>
                </c:pt>
                <c:pt idx="16">
                  <c:v>415.80900000000003</c:v>
                </c:pt>
                <c:pt idx="17">
                  <c:v>325.18599999999998</c:v>
                </c:pt>
                <c:pt idx="18">
                  <c:v>408.70699999999999</c:v>
                </c:pt>
                <c:pt idx="19">
                  <c:v>373.07900000000001</c:v>
                </c:pt>
                <c:pt idx="20">
                  <c:v>375.93</c:v>
                </c:pt>
                <c:pt idx="21">
                  <c:v>334.221</c:v>
                </c:pt>
                <c:pt idx="22">
                  <c:v>289.44600000000003</c:v>
                </c:pt>
                <c:pt idx="23">
                  <c:v>213.47800000000001</c:v>
                </c:pt>
                <c:pt idx="24">
                  <c:v>381</c:v>
                </c:pt>
                <c:pt idx="25">
                  <c:v>315</c:v>
                </c:pt>
                <c:pt idx="26">
                  <c:v>299</c:v>
                </c:pt>
                <c:pt idx="27">
                  <c:v>436</c:v>
                </c:pt>
                <c:pt idx="28">
                  <c:v>307</c:v>
                </c:pt>
                <c:pt idx="29">
                  <c:v>330</c:v>
                </c:pt>
                <c:pt idx="30">
                  <c:v>271</c:v>
                </c:pt>
                <c:pt idx="31">
                  <c:v>204</c:v>
                </c:pt>
                <c:pt idx="32">
                  <c:v>224</c:v>
                </c:pt>
                <c:pt idx="33">
                  <c:v>192</c:v>
                </c:pt>
                <c:pt idx="34">
                  <c:v>136</c:v>
                </c:pt>
                <c:pt idx="35">
                  <c:v>115</c:v>
                </c:pt>
                <c:pt idx="36">
                  <c:v>105</c:v>
                </c:pt>
                <c:pt idx="37">
                  <c:v>88</c:v>
                </c:pt>
                <c:pt idx="38">
                  <c:v>175</c:v>
                </c:pt>
                <c:pt idx="39">
                  <c:v>112</c:v>
                </c:pt>
                <c:pt idx="40">
                  <c:v>169</c:v>
                </c:pt>
                <c:pt idx="41">
                  <c:v>92</c:v>
                </c:pt>
                <c:pt idx="42">
                  <c:v>111</c:v>
                </c:pt>
                <c:pt idx="43">
                  <c:v>110</c:v>
                </c:pt>
                <c:pt idx="44">
                  <c:v>206</c:v>
                </c:pt>
                <c:pt idx="45">
                  <c:v>282</c:v>
                </c:pt>
                <c:pt idx="46">
                  <c:v>228</c:v>
                </c:pt>
                <c:pt idx="47">
                  <c:v>201</c:v>
                </c:pt>
                <c:pt idx="48">
                  <c:v>206</c:v>
                </c:pt>
                <c:pt idx="49">
                  <c:v>161</c:v>
                </c:pt>
                <c:pt idx="50">
                  <c:v>269</c:v>
                </c:pt>
                <c:pt idx="51">
                  <c:v>154</c:v>
                </c:pt>
                <c:pt idx="52">
                  <c:v>233</c:v>
                </c:pt>
                <c:pt idx="53">
                  <c:v>192</c:v>
                </c:pt>
                <c:pt idx="54">
                  <c:v>204</c:v>
                </c:pt>
                <c:pt idx="55">
                  <c:v>191</c:v>
                </c:pt>
                <c:pt idx="56">
                  <c:v>221</c:v>
                </c:pt>
                <c:pt idx="57">
                  <c:v>186</c:v>
                </c:pt>
                <c:pt idx="58">
                  <c:v>166</c:v>
                </c:pt>
                <c:pt idx="59">
                  <c:v>146</c:v>
                </c:pt>
                <c:pt idx="60">
                  <c:v>217</c:v>
                </c:pt>
                <c:pt idx="61">
                  <c:v>158</c:v>
                </c:pt>
                <c:pt idx="62">
                  <c:v>213</c:v>
                </c:pt>
                <c:pt idx="63">
                  <c:v>202</c:v>
                </c:pt>
                <c:pt idx="64">
                  <c:v>242</c:v>
                </c:pt>
                <c:pt idx="65">
                  <c:v>231</c:v>
                </c:pt>
                <c:pt idx="66">
                  <c:v>216</c:v>
                </c:pt>
                <c:pt idx="67">
                  <c:v>246</c:v>
                </c:pt>
                <c:pt idx="68">
                  <c:v>225</c:v>
                </c:pt>
                <c:pt idx="69">
                  <c:v>125</c:v>
                </c:pt>
                <c:pt idx="70">
                  <c:v>172</c:v>
                </c:pt>
                <c:pt idx="71">
                  <c:v>160</c:v>
                </c:pt>
                <c:pt idx="72">
                  <c:v>176.99499999999998</c:v>
                </c:pt>
                <c:pt idx="73">
                  <c:v>203.57499999999999</c:v>
                </c:pt>
                <c:pt idx="74">
                  <c:v>232.66200000000001</c:v>
                </c:pt>
                <c:pt idx="75">
                  <c:v>244.26299999999998</c:v>
                </c:pt>
                <c:pt idx="76">
                  <c:v>232.57900000000001</c:v>
                </c:pt>
                <c:pt idx="77">
                  <c:v>167.66499999999999</c:v>
                </c:pt>
                <c:pt idx="78">
                  <c:v>201.16799999999998</c:v>
                </c:pt>
                <c:pt idx="79">
                  <c:v>250.81599999999997</c:v>
                </c:pt>
                <c:pt idx="80">
                  <c:v>184.447</c:v>
                </c:pt>
                <c:pt idx="81">
                  <c:v>209.58799999999999</c:v>
                </c:pt>
                <c:pt idx="82">
                  <c:v>128.04500000000002</c:v>
                </c:pt>
                <c:pt idx="83">
                  <c:v>133.34399999999999</c:v>
                </c:pt>
                <c:pt idx="84">
                  <c:v>229.75399999999999</c:v>
                </c:pt>
                <c:pt idx="85">
                  <c:v>150.85599999999999</c:v>
                </c:pt>
                <c:pt idx="86">
                  <c:v>143.47999999999999</c:v>
                </c:pt>
                <c:pt idx="87">
                  <c:v>186.44</c:v>
                </c:pt>
                <c:pt idx="88">
                  <c:v>149.68600000000001</c:v>
                </c:pt>
                <c:pt idx="89">
                  <c:v>190.41100000000003</c:v>
                </c:pt>
                <c:pt idx="90">
                  <c:v>145.893</c:v>
                </c:pt>
                <c:pt idx="91">
                  <c:v>129.98299999999998</c:v>
                </c:pt>
                <c:pt idx="92">
                  <c:v>142.52300000000002</c:v>
                </c:pt>
                <c:pt idx="93">
                  <c:v>162.96599999999998</c:v>
                </c:pt>
                <c:pt idx="94">
                  <c:v>199.52599999999998</c:v>
                </c:pt>
                <c:pt idx="95">
                  <c:v>205.82000000000002</c:v>
                </c:pt>
                <c:pt idx="96">
                  <c:v>325.55200000000002</c:v>
                </c:pt>
                <c:pt idx="97">
                  <c:v>335.125</c:v>
                </c:pt>
                <c:pt idx="98">
                  <c:v>400.25099999999998</c:v>
                </c:pt>
                <c:pt idx="99">
                  <c:v>355.64799999999997</c:v>
                </c:pt>
                <c:pt idx="100">
                  <c:v>550.4</c:v>
                </c:pt>
                <c:pt idx="101">
                  <c:v>562.64800000000002</c:v>
                </c:pt>
                <c:pt idx="102">
                  <c:v>511.63900000000001</c:v>
                </c:pt>
                <c:pt idx="103">
                  <c:v>461.29099999999994</c:v>
                </c:pt>
                <c:pt idx="104">
                  <c:v>357.83800000000002</c:v>
                </c:pt>
                <c:pt idx="105">
                  <c:v>368.99800000000005</c:v>
                </c:pt>
                <c:pt idx="106">
                  <c:v>436.33199999999999</c:v>
                </c:pt>
                <c:pt idx="107">
                  <c:v>308.58499999999998</c:v>
                </c:pt>
                <c:pt idx="108">
                  <c:v>295.71899999999999</c:v>
                </c:pt>
                <c:pt idx="109">
                  <c:v>307.11099999999999</c:v>
                </c:pt>
                <c:pt idx="110">
                  <c:v>243.80999999999997</c:v>
                </c:pt>
                <c:pt idx="111">
                  <c:v>222.654</c:v>
                </c:pt>
                <c:pt idx="112">
                  <c:v>275.85700000000003</c:v>
                </c:pt>
                <c:pt idx="113">
                  <c:v>196.67299999999997</c:v>
                </c:pt>
                <c:pt idx="114">
                  <c:v>269.75399999999996</c:v>
                </c:pt>
                <c:pt idx="115">
                  <c:v>318.56100000000004</c:v>
                </c:pt>
                <c:pt idx="116">
                  <c:v>235.01400000000001</c:v>
                </c:pt>
                <c:pt idx="117">
                  <c:v>320.81299999999999</c:v>
                </c:pt>
                <c:pt idx="118">
                  <c:v>325.762</c:v>
                </c:pt>
                <c:pt idx="119">
                  <c:v>338.22900000000004</c:v>
                </c:pt>
                <c:pt idx="120">
                  <c:v>377.28000000000003</c:v>
                </c:pt>
                <c:pt idx="121">
                  <c:v>325.05799999999999</c:v>
                </c:pt>
                <c:pt idx="122">
                  <c:v>332.596</c:v>
                </c:pt>
                <c:pt idx="123">
                  <c:v>402.62600000000003</c:v>
                </c:pt>
                <c:pt idx="124">
                  <c:v>388.40300000000002</c:v>
                </c:pt>
                <c:pt idx="125">
                  <c:v>381.75600000000003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B-40EE-A3AD-7981BBA59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569839"/>
        <c:axId val="534470191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2000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Foreign</a:t>
            </a:r>
            <a:r>
              <a:rPr lang="en-US" sz="1100" b="1" baseline="0"/>
              <a:t> Market</a:t>
            </a:r>
            <a:r>
              <a:rPr lang="en-US" sz="1100" b="1"/>
              <a:t> (000 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strRef>
              <c:f>Data!$DZ$34</c:f>
              <c:strCache>
                <c:ptCount val="1"/>
                <c:pt idx="0">
                  <c:v>Net Exports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Data!$EA$34:$FP$34</c:f>
              <c:numCache>
                <c:formatCode>0</c:formatCode>
                <c:ptCount val="42"/>
                <c:pt idx="0">
                  <c:v>1622.18</c:v>
                </c:pt>
                <c:pt idx="1">
                  <c:v>1131.318</c:v>
                </c:pt>
                <c:pt idx="2">
                  <c:v>600.21100000000001</c:v>
                </c:pt>
                <c:pt idx="3">
                  <c:v>1032.8820000000001</c:v>
                </c:pt>
                <c:pt idx="4">
                  <c:v>1118.732</c:v>
                </c:pt>
                <c:pt idx="5">
                  <c:v>822.29900000000021</c:v>
                </c:pt>
                <c:pt idx="6">
                  <c:v>1675.037</c:v>
                </c:pt>
                <c:pt idx="7">
                  <c:v>2187.1519999999996</c:v>
                </c:pt>
                <c:pt idx="8">
                  <c:v>1787</c:v>
                </c:pt>
                <c:pt idx="9">
                  <c:v>1876</c:v>
                </c:pt>
                <c:pt idx="10">
                  <c:v>3613</c:v>
                </c:pt>
                <c:pt idx="11">
                  <c:v>3240</c:v>
                </c:pt>
                <c:pt idx="12">
                  <c:v>2889</c:v>
                </c:pt>
                <c:pt idx="13">
                  <c:v>3055</c:v>
                </c:pt>
                <c:pt idx="14">
                  <c:v>2955</c:v>
                </c:pt>
                <c:pt idx="15">
                  <c:v>2654</c:v>
                </c:pt>
                <c:pt idx="16">
                  <c:v>3186</c:v>
                </c:pt>
                <c:pt idx="17">
                  <c:v>2899</c:v>
                </c:pt>
                <c:pt idx="18">
                  <c:v>3087</c:v>
                </c:pt>
                <c:pt idx="19">
                  <c:v>3850</c:v>
                </c:pt>
                <c:pt idx="20">
                  <c:v>2990</c:v>
                </c:pt>
                <c:pt idx="21">
                  <c:v>2627</c:v>
                </c:pt>
                <c:pt idx="22">
                  <c:v>1954</c:v>
                </c:pt>
                <c:pt idx="23">
                  <c:v>3967</c:v>
                </c:pt>
                <c:pt idx="24">
                  <c:v>2678.2780000000002</c:v>
                </c:pt>
                <c:pt idx="25">
                  <c:v>2753.5340000000001</c:v>
                </c:pt>
                <c:pt idx="26">
                  <c:v>2235.7709999999997</c:v>
                </c:pt>
                <c:pt idx="27">
                  <c:v>2772.0860000000002</c:v>
                </c:pt>
                <c:pt idx="28">
                  <c:v>2688.0650000000001</c:v>
                </c:pt>
                <c:pt idx="29">
                  <c:v>2269.7820000000002</c:v>
                </c:pt>
                <c:pt idx="30">
                  <c:v>2046.6290000000004</c:v>
                </c:pt>
                <c:pt idx="31">
                  <c:v>1496.1110000000003</c:v>
                </c:pt>
                <c:pt idx="32">
                  <c:v>1623.442</c:v>
                </c:pt>
                <c:pt idx="33">
                  <c:v>1056.4569999999999</c:v>
                </c:pt>
                <c:pt idx="34">
                  <c:v>1303.2660000000001</c:v>
                </c:pt>
                <c:pt idx="35">
                  <c:v>2017.0870000000004</c:v>
                </c:pt>
                <c:pt idx="36">
                  <c:v>2557.886</c:v>
                </c:pt>
                <c:pt idx="37">
                  <c:v>2490.6080000000002</c:v>
                </c:pt>
                <c:pt idx="38">
                  <c:v>1867.6059999999998</c:v>
                </c:pt>
                <c:pt idx="39">
                  <c:v>1674.6550000000002</c:v>
                </c:pt>
                <c:pt idx="40">
                  <c:v>2104.152</c:v>
                </c:pt>
                <c:pt idx="41">
                  <c:v>2003.1720000000003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B3-4678-BF19-6A9D17950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569839"/>
        <c:axId val="534470191"/>
      </c:areaChart>
      <c:lineChart>
        <c:grouping val="standard"/>
        <c:varyColors val="0"/>
        <c:ser>
          <c:idx val="0"/>
          <c:order val="0"/>
          <c:tx>
            <c:strRef>
              <c:f>Data!$DZ$25</c:f>
              <c:strCache>
                <c:ptCount val="1"/>
                <c:pt idx="0">
                  <c:v>Exports (000t)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Data!$EA$5:$FP$5</c:f>
              <c:strCache>
                <c:ptCount val="42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  <c:pt idx="8">
                  <c:v>1Q15</c:v>
                </c:pt>
                <c:pt idx="9">
                  <c:v>2Q15</c:v>
                </c:pt>
                <c:pt idx="10">
                  <c:v>3Q15</c:v>
                </c:pt>
                <c:pt idx="11">
                  <c:v>4Q15</c:v>
                </c:pt>
                <c:pt idx="12">
                  <c:v>1Q16</c:v>
                </c:pt>
                <c:pt idx="13">
                  <c:v>2Q16</c:v>
                </c:pt>
                <c:pt idx="14">
                  <c:v>3Q16</c:v>
                </c:pt>
                <c:pt idx="15">
                  <c:v>4Q16</c:v>
                </c:pt>
                <c:pt idx="16">
                  <c:v>1Q17</c:v>
                </c:pt>
                <c:pt idx="17">
                  <c:v>2Q17</c:v>
                </c:pt>
                <c:pt idx="18">
                  <c:v>3Q17</c:v>
                </c:pt>
                <c:pt idx="19">
                  <c:v>4Q17</c:v>
                </c:pt>
                <c:pt idx="20">
                  <c:v>1Q18</c:v>
                </c:pt>
                <c:pt idx="21">
                  <c:v>2Q18</c:v>
                </c:pt>
                <c:pt idx="22">
                  <c:v>3Q18</c:v>
                </c:pt>
                <c:pt idx="23">
                  <c:v>4Q18</c:v>
                </c:pt>
                <c:pt idx="24">
                  <c:v>1Q19</c:v>
                </c:pt>
                <c:pt idx="25">
                  <c:v>2Q19</c:v>
                </c:pt>
                <c:pt idx="26">
                  <c:v>3Q19</c:v>
                </c:pt>
                <c:pt idx="27">
                  <c:v>4Q19</c:v>
                </c:pt>
                <c:pt idx="28">
                  <c:v>1Q20</c:v>
                </c:pt>
                <c:pt idx="29">
                  <c:v>2Q20</c:v>
                </c:pt>
                <c:pt idx="30">
                  <c:v>3Q20</c:v>
                </c:pt>
                <c:pt idx="31">
                  <c:v>4Q20</c:v>
                </c:pt>
                <c:pt idx="32">
                  <c:v>1Q21</c:v>
                </c:pt>
                <c:pt idx="33">
                  <c:v>2Q21</c:v>
                </c:pt>
                <c:pt idx="34">
                  <c:v>3Q21</c:v>
                </c:pt>
                <c:pt idx="35">
                  <c:v>4Q21</c:v>
                </c:pt>
                <c:pt idx="36">
                  <c:v>1Q22</c:v>
                </c:pt>
                <c:pt idx="37">
                  <c:v>2Q22</c:v>
                </c:pt>
                <c:pt idx="38">
                  <c:v>3Q22</c:v>
                </c:pt>
                <c:pt idx="39">
                  <c:v>4Q22</c:v>
                </c:pt>
                <c:pt idx="40">
                  <c:v>1Q23</c:v>
                </c:pt>
                <c:pt idx="41">
                  <c:v>2Q23</c:v>
                </c:pt>
              </c:strCache>
            </c:strRef>
          </c:cat>
          <c:val>
            <c:numRef>
              <c:f>Data!$EA$25:$FP$25</c:f>
              <c:numCache>
                <c:formatCode>#,##0_);\(#,##0\)</c:formatCode>
                <c:ptCount val="42"/>
                <c:pt idx="0">
                  <c:v>2466.7550000000001</c:v>
                </c:pt>
                <c:pt idx="1">
                  <c:v>1967.943</c:v>
                </c:pt>
                <c:pt idx="2">
                  <c:v>1683.3689999999999</c:v>
                </c:pt>
                <c:pt idx="3">
                  <c:v>1972.5730000000001</c:v>
                </c:pt>
                <c:pt idx="4">
                  <c:v>1995.5439999999999</c:v>
                </c:pt>
                <c:pt idx="5">
                  <c:v>1928.3580000000002</c:v>
                </c:pt>
                <c:pt idx="6">
                  <c:v>2832.7530000000002</c:v>
                </c:pt>
                <c:pt idx="7">
                  <c:v>3024.2969999999996</c:v>
                </c:pt>
                <c:pt idx="8">
                  <c:v>2782</c:v>
                </c:pt>
                <c:pt idx="9">
                  <c:v>2949</c:v>
                </c:pt>
                <c:pt idx="10">
                  <c:v>4312</c:v>
                </c:pt>
                <c:pt idx="11">
                  <c:v>3683</c:v>
                </c:pt>
                <c:pt idx="12">
                  <c:v>3257</c:v>
                </c:pt>
                <c:pt idx="13">
                  <c:v>3428</c:v>
                </c:pt>
                <c:pt idx="14">
                  <c:v>3382</c:v>
                </c:pt>
                <c:pt idx="15">
                  <c:v>3365</c:v>
                </c:pt>
                <c:pt idx="16">
                  <c:v>3822</c:v>
                </c:pt>
                <c:pt idx="17">
                  <c:v>3478</c:v>
                </c:pt>
                <c:pt idx="18">
                  <c:v>3703</c:v>
                </c:pt>
                <c:pt idx="19">
                  <c:v>4348</c:v>
                </c:pt>
                <c:pt idx="20">
                  <c:v>3578</c:v>
                </c:pt>
                <c:pt idx="21">
                  <c:v>3302</c:v>
                </c:pt>
                <c:pt idx="22">
                  <c:v>2641</c:v>
                </c:pt>
                <c:pt idx="23">
                  <c:v>4424</c:v>
                </c:pt>
                <c:pt idx="24">
                  <c:v>3291.51</c:v>
                </c:pt>
                <c:pt idx="25">
                  <c:v>3398.0410000000002</c:v>
                </c:pt>
                <c:pt idx="26">
                  <c:v>2872.2019999999998</c:v>
                </c:pt>
                <c:pt idx="27">
                  <c:v>3243.0630000000001</c:v>
                </c:pt>
                <c:pt idx="28">
                  <c:v>3212.1550000000002</c:v>
                </c:pt>
                <c:pt idx="29">
                  <c:v>2796.319</c:v>
                </c:pt>
                <c:pt idx="30">
                  <c:v>2465.0280000000002</c:v>
                </c:pt>
                <c:pt idx="31">
                  <c:v>2064.4230000000002</c:v>
                </c:pt>
                <c:pt idx="32">
                  <c:v>2684.37</c:v>
                </c:pt>
                <c:pt idx="33">
                  <c:v>2525.1529999999998</c:v>
                </c:pt>
                <c:pt idx="34">
                  <c:v>2634.0340000000001</c:v>
                </c:pt>
                <c:pt idx="35">
                  <c:v>3131.0020000000004</c:v>
                </c:pt>
                <c:pt idx="36">
                  <c:v>3404.5259999999998</c:v>
                </c:pt>
                <c:pt idx="37">
                  <c:v>3185.7919999999999</c:v>
                </c:pt>
                <c:pt idx="38">
                  <c:v>2690.9349999999999</c:v>
                </c:pt>
                <c:pt idx="39">
                  <c:v>2659.4590000000003</c:v>
                </c:pt>
                <c:pt idx="40">
                  <c:v>3139.0859999999998</c:v>
                </c:pt>
                <c:pt idx="41">
                  <c:v>3175.9570000000003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B-40EE-A3AD-7981BBA59D29}"/>
            </c:ext>
          </c:extLst>
        </c:ser>
        <c:ser>
          <c:idx val="1"/>
          <c:order val="1"/>
          <c:tx>
            <c:strRef>
              <c:f>Data!$DZ$30</c:f>
              <c:strCache>
                <c:ptCount val="1"/>
                <c:pt idx="0">
                  <c:v>Imports (000t)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Data!$EA$5:$FP$5</c:f>
              <c:strCache>
                <c:ptCount val="42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  <c:pt idx="8">
                  <c:v>1Q15</c:v>
                </c:pt>
                <c:pt idx="9">
                  <c:v>2Q15</c:v>
                </c:pt>
                <c:pt idx="10">
                  <c:v>3Q15</c:v>
                </c:pt>
                <c:pt idx="11">
                  <c:v>4Q15</c:v>
                </c:pt>
                <c:pt idx="12">
                  <c:v>1Q16</c:v>
                </c:pt>
                <c:pt idx="13">
                  <c:v>2Q16</c:v>
                </c:pt>
                <c:pt idx="14">
                  <c:v>3Q16</c:v>
                </c:pt>
                <c:pt idx="15">
                  <c:v>4Q16</c:v>
                </c:pt>
                <c:pt idx="16">
                  <c:v>1Q17</c:v>
                </c:pt>
                <c:pt idx="17">
                  <c:v>2Q17</c:v>
                </c:pt>
                <c:pt idx="18">
                  <c:v>3Q17</c:v>
                </c:pt>
                <c:pt idx="19">
                  <c:v>4Q17</c:v>
                </c:pt>
                <c:pt idx="20">
                  <c:v>1Q18</c:v>
                </c:pt>
                <c:pt idx="21">
                  <c:v>2Q18</c:v>
                </c:pt>
                <c:pt idx="22">
                  <c:v>3Q18</c:v>
                </c:pt>
                <c:pt idx="23">
                  <c:v>4Q18</c:v>
                </c:pt>
                <c:pt idx="24">
                  <c:v>1Q19</c:v>
                </c:pt>
                <c:pt idx="25">
                  <c:v>2Q19</c:v>
                </c:pt>
                <c:pt idx="26">
                  <c:v>3Q19</c:v>
                </c:pt>
                <c:pt idx="27">
                  <c:v>4Q19</c:v>
                </c:pt>
                <c:pt idx="28">
                  <c:v>1Q20</c:v>
                </c:pt>
                <c:pt idx="29">
                  <c:v>2Q20</c:v>
                </c:pt>
                <c:pt idx="30">
                  <c:v>3Q20</c:v>
                </c:pt>
                <c:pt idx="31">
                  <c:v>4Q20</c:v>
                </c:pt>
                <c:pt idx="32">
                  <c:v>1Q21</c:v>
                </c:pt>
                <c:pt idx="33">
                  <c:v>2Q21</c:v>
                </c:pt>
                <c:pt idx="34">
                  <c:v>3Q21</c:v>
                </c:pt>
                <c:pt idx="35">
                  <c:v>4Q21</c:v>
                </c:pt>
                <c:pt idx="36">
                  <c:v>1Q22</c:v>
                </c:pt>
                <c:pt idx="37">
                  <c:v>2Q22</c:v>
                </c:pt>
                <c:pt idx="38">
                  <c:v>3Q22</c:v>
                </c:pt>
                <c:pt idx="39">
                  <c:v>4Q22</c:v>
                </c:pt>
                <c:pt idx="40">
                  <c:v>1Q23</c:v>
                </c:pt>
                <c:pt idx="41">
                  <c:v>2Q23</c:v>
                </c:pt>
              </c:strCache>
            </c:strRef>
          </c:cat>
          <c:val>
            <c:numRef>
              <c:f>Data!$EA$30:$FP$30</c:f>
              <c:numCache>
                <c:formatCode>#,##0_);\(#,##0\)</c:formatCode>
                <c:ptCount val="42"/>
                <c:pt idx="0">
                  <c:v>844.57500000000005</c:v>
                </c:pt>
                <c:pt idx="1">
                  <c:v>836.625</c:v>
                </c:pt>
                <c:pt idx="2">
                  <c:v>1083.1579999999999</c:v>
                </c:pt>
                <c:pt idx="3">
                  <c:v>939.69099999999992</c:v>
                </c:pt>
                <c:pt idx="4">
                  <c:v>876.81200000000001</c:v>
                </c:pt>
                <c:pt idx="5">
                  <c:v>1106.059</c:v>
                </c:pt>
                <c:pt idx="6">
                  <c:v>1157.7160000000001</c:v>
                </c:pt>
                <c:pt idx="7">
                  <c:v>837.14499999999998</c:v>
                </c:pt>
                <c:pt idx="8">
                  <c:v>995</c:v>
                </c:pt>
                <c:pt idx="9">
                  <c:v>1073</c:v>
                </c:pt>
                <c:pt idx="10">
                  <c:v>699</c:v>
                </c:pt>
                <c:pt idx="11">
                  <c:v>443</c:v>
                </c:pt>
                <c:pt idx="12">
                  <c:v>368</c:v>
                </c:pt>
                <c:pt idx="13">
                  <c:v>373</c:v>
                </c:pt>
                <c:pt idx="14">
                  <c:v>427</c:v>
                </c:pt>
                <c:pt idx="15">
                  <c:v>711</c:v>
                </c:pt>
                <c:pt idx="16">
                  <c:v>636</c:v>
                </c:pt>
                <c:pt idx="17">
                  <c:v>579</c:v>
                </c:pt>
                <c:pt idx="18">
                  <c:v>616</c:v>
                </c:pt>
                <c:pt idx="19">
                  <c:v>498</c:v>
                </c:pt>
                <c:pt idx="20">
                  <c:v>588</c:v>
                </c:pt>
                <c:pt idx="21">
                  <c:v>675</c:v>
                </c:pt>
                <c:pt idx="22">
                  <c:v>687</c:v>
                </c:pt>
                <c:pt idx="23">
                  <c:v>457</c:v>
                </c:pt>
                <c:pt idx="24">
                  <c:v>613.23199999999997</c:v>
                </c:pt>
                <c:pt idx="25">
                  <c:v>644.50699999999995</c:v>
                </c:pt>
                <c:pt idx="26">
                  <c:v>636.43099999999993</c:v>
                </c:pt>
                <c:pt idx="27">
                  <c:v>470.97700000000003</c:v>
                </c:pt>
                <c:pt idx="28">
                  <c:v>524.09</c:v>
                </c:pt>
                <c:pt idx="29">
                  <c:v>526.53700000000003</c:v>
                </c:pt>
                <c:pt idx="30">
                  <c:v>418.399</c:v>
                </c:pt>
                <c:pt idx="31">
                  <c:v>568.31200000000001</c:v>
                </c:pt>
                <c:pt idx="32">
                  <c:v>1060.9279999999999</c:v>
                </c:pt>
                <c:pt idx="33">
                  <c:v>1468.6959999999999</c:v>
                </c:pt>
                <c:pt idx="34">
                  <c:v>1330.768</c:v>
                </c:pt>
                <c:pt idx="35">
                  <c:v>1113.915</c:v>
                </c:pt>
                <c:pt idx="36">
                  <c:v>846.63999999999987</c:v>
                </c:pt>
                <c:pt idx="37">
                  <c:v>695.18399999999997</c:v>
                </c:pt>
                <c:pt idx="38">
                  <c:v>823.32900000000006</c:v>
                </c:pt>
                <c:pt idx="39">
                  <c:v>984.80400000000009</c:v>
                </c:pt>
                <c:pt idx="40">
                  <c:v>1034.934</c:v>
                </c:pt>
                <c:pt idx="41">
                  <c:v>1172.7850000000001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B-40EE-A3AD-7981BBA59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569839"/>
        <c:axId val="534470191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5000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Foreign</a:t>
            </a:r>
            <a:r>
              <a:rPr lang="en-US" sz="1100" b="1" baseline="0"/>
              <a:t> Market</a:t>
            </a:r>
            <a:r>
              <a:rPr lang="en-US" sz="1100" b="1"/>
              <a:t> (000 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Data!$FT$34</c:f>
              <c:strCache>
                <c:ptCount val="1"/>
                <c:pt idx="0">
                  <c:v>Net Exports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Data!$FU$34:$GE$34</c:f>
              <c:numCache>
                <c:formatCode>0</c:formatCode>
                <c:ptCount val="11"/>
                <c:pt idx="0">
                  <c:v>4386.5909999999994</c:v>
                </c:pt>
                <c:pt idx="1">
                  <c:v>5803.2199999999993</c:v>
                </c:pt>
                <c:pt idx="2">
                  <c:v>10516</c:v>
                </c:pt>
                <c:pt idx="3">
                  <c:v>11553</c:v>
                </c:pt>
                <c:pt idx="4">
                  <c:v>13022</c:v>
                </c:pt>
                <c:pt idx="5">
                  <c:v>11538</c:v>
                </c:pt>
                <c:pt idx="6">
                  <c:v>10439.668999999998</c:v>
                </c:pt>
                <c:pt idx="7">
                  <c:v>8500.5869999999995</c:v>
                </c:pt>
                <c:pt idx="8">
                  <c:v>6000.2520000000004</c:v>
                </c:pt>
                <c:pt idx="9">
                  <c:v>8590.7549999999992</c:v>
                </c:pt>
                <c:pt idx="10">
                  <c:v>4107.3240000000005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7-4AC6-A213-BE4B8BAE0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569839"/>
        <c:axId val="534470191"/>
      </c:areaChart>
      <c:lineChart>
        <c:grouping val="standard"/>
        <c:varyColors val="0"/>
        <c:ser>
          <c:idx val="0"/>
          <c:order val="0"/>
          <c:tx>
            <c:strRef>
              <c:f>Data!$FT$25</c:f>
              <c:strCache>
                <c:ptCount val="1"/>
                <c:pt idx="0">
                  <c:v>Exports (000t)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Data!$FU$5:$GE$5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Data!$FU$25:$GE$25</c:f>
              <c:numCache>
                <c:formatCode>#,##0_);\(#,##0\)</c:formatCode>
                <c:ptCount val="11"/>
                <c:pt idx="0">
                  <c:v>8090.6399999999994</c:v>
                </c:pt>
                <c:pt idx="1">
                  <c:v>9780.9519999999993</c:v>
                </c:pt>
                <c:pt idx="2">
                  <c:v>13726</c:v>
                </c:pt>
                <c:pt idx="3">
                  <c:v>13432</c:v>
                </c:pt>
                <c:pt idx="4">
                  <c:v>15351</c:v>
                </c:pt>
                <c:pt idx="5">
                  <c:v>13945</c:v>
                </c:pt>
                <c:pt idx="6">
                  <c:v>12804.815999999999</c:v>
                </c:pt>
                <c:pt idx="7">
                  <c:v>10537.924999999999</c:v>
                </c:pt>
                <c:pt idx="8">
                  <c:v>10974.559000000001</c:v>
                </c:pt>
                <c:pt idx="9">
                  <c:v>11940.712</c:v>
                </c:pt>
                <c:pt idx="10">
                  <c:v>6315.0430000000006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B-40EE-A3AD-7981BBA59D29}"/>
            </c:ext>
          </c:extLst>
        </c:ser>
        <c:ser>
          <c:idx val="1"/>
          <c:order val="1"/>
          <c:tx>
            <c:strRef>
              <c:f>Data!$FT$30</c:f>
              <c:strCache>
                <c:ptCount val="1"/>
                <c:pt idx="0">
                  <c:v>Imports (000t)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Data!$FU$5:$GE$5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Data!$FU$30:$GE$30</c:f>
              <c:numCache>
                <c:formatCode>#,##0_);\(#,##0\)</c:formatCode>
                <c:ptCount val="11"/>
                <c:pt idx="0">
                  <c:v>3704.049</c:v>
                </c:pt>
                <c:pt idx="1">
                  <c:v>3977.732</c:v>
                </c:pt>
                <c:pt idx="2">
                  <c:v>3210</c:v>
                </c:pt>
                <c:pt idx="3">
                  <c:v>1879</c:v>
                </c:pt>
                <c:pt idx="4">
                  <c:v>2329</c:v>
                </c:pt>
                <c:pt idx="5">
                  <c:v>2407</c:v>
                </c:pt>
                <c:pt idx="6">
                  <c:v>2365.1469999999999</c:v>
                </c:pt>
                <c:pt idx="7">
                  <c:v>2037.3379999999997</c:v>
                </c:pt>
                <c:pt idx="8">
                  <c:v>4974.3070000000007</c:v>
                </c:pt>
                <c:pt idx="9">
                  <c:v>3349.9570000000003</c:v>
                </c:pt>
                <c:pt idx="10">
                  <c:v>2207.7190000000001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B-40EE-A3AD-7981BBA59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7569839"/>
        <c:axId val="534470191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20000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Average Ticket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Data!$B$27</c:f>
              <c:strCache>
                <c:ptCount val="1"/>
                <c:pt idx="0">
                  <c:v>Exports Avg. Ticket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Data!$C$27:$DX$27</c:f>
              <c:numCache>
                <c:formatCode>0.00</c:formatCode>
                <c:ptCount val="126"/>
                <c:pt idx="0">
                  <c:v>614.77804207933264</c:v>
                </c:pt>
                <c:pt idx="1">
                  <c:v>625.47787574801271</c:v>
                </c:pt>
                <c:pt idx="2">
                  <c:v>659.86381304004749</c:v>
                </c:pt>
                <c:pt idx="3">
                  <c:v>660.07470401622788</c:v>
                </c:pt>
                <c:pt idx="4">
                  <c:v>835.42920528024774</c:v>
                </c:pt>
                <c:pt idx="5">
                  <c:v>711.24629577446626</c:v>
                </c:pt>
                <c:pt idx="6">
                  <c:v>738.39279614701468</c:v>
                </c:pt>
                <c:pt idx="7">
                  <c:v>756.15549086787382</c:v>
                </c:pt>
                <c:pt idx="8">
                  <c:v>658.57922322608397</c:v>
                </c:pt>
                <c:pt idx="9">
                  <c:v>681.15990291960486</c:v>
                </c:pt>
                <c:pt idx="10">
                  <c:v>704.49019472348675</c:v>
                </c:pt>
                <c:pt idx="11">
                  <c:v>706.91875087560129</c:v>
                </c:pt>
                <c:pt idx="12">
                  <c:v>761.87741606692271</c:v>
                </c:pt>
                <c:pt idx="13">
                  <c:v>662.5404114358189</c:v>
                </c:pt>
                <c:pt idx="14">
                  <c:v>749.94986040782567</c:v>
                </c:pt>
                <c:pt idx="15">
                  <c:v>761.98087736436855</c:v>
                </c:pt>
                <c:pt idx="16">
                  <c:v>828.76091416575218</c:v>
                </c:pt>
                <c:pt idx="17">
                  <c:v>700.96630938534963</c:v>
                </c:pt>
                <c:pt idx="18">
                  <c:v>725.8028861801713</c:v>
                </c:pt>
                <c:pt idx="19">
                  <c:v>756.93728345157569</c:v>
                </c:pt>
                <c:pt idx="20">
                  <c:v>617.43769473098155</c:v>
                </c:pt>
                <c:pt idx="21">
                  <c:v>635.91643792673699</c:v>
                </c:pt>
                <c:pt idx="22">
                  <c:v>658.33808038622658</c:v>
                </c:pt>
                <c:pt idx="23">
                  <c:v>632.62494120586052</c:v>
                </c:pt>
                <c:pt idx="24">
                  <c:v>637.04396632366695</c:v>
                </c:pt>
                <c:pt idx="25">
                  <c:v>597.38372093023258</c:v>
                </c:pt>
                <c:pt idx="26">
                  <c:v>656.58536585365857</c:v>
                </c:pt>
                <c:pt idx="27">
                  <c:v>570.30015797788315</c:v>
                </c:pt>
                <c:pt idx="28">
                  <c:v>532.2434150772026</c:v>
                </c:pt>
                <c:pt idx="29">
                  <c:v>469.9588477366255</c:v>
                </c:pt>
                <c:pt idx="30">
                  <c:v>444.14168937329703</c:v>
                </c:pt>
                <c:pt idx="31">
                  <c:v>423.49304482225659</c:v>
                </c:pt>
                <c:pt idx="32">
                  <c:v>438.70967741935482</c:v>
                </c:pt>
                <c:pt idx="33">
                  <c:v>410.36184210526318</c:v>
                </c:pt>
                <c:pt idx="34">
                  <c:v>415.19823788546256</c:v>
                </c:pt>
                <c:pt idx="35">
                  <c:v>350.2245028864657</c:v>
                </c:pt>
                <c:pt idx="36">
                  <c:v>380.75742067553733</c:v>
                </c:pt>
                <c:pt idx="37">
                  <c:v>346.47887323943661</c:v>
                </c:pt>
                <c:pt idx="38">
                  <c:v>368.72427983539097</c:v>
                </c:pt>
                <c:pt idx="39">
                  <c:v>378.45849802371544</c:v>
                </c:pt>
                <c:pt idx="40">
                  <c:v>368.55241264559066</c:v>
                </c:pt>
                <c:pt idx="41">
                  <c:v>439.8682042833608</c:v>
                </c:pt>
                <c:pt idx="42">
                  <c:v>449.77678571428572</c:v>
                </c:pt>
                <c:pt idx="43">
                  <c:v>487.71929824561403</c:v>
                </c:pt>
                <c:pt idx="44">
                  <c:v>460.62407132243686</c:v>
                </c:pt>
                <c:pt idx="45">
                  <c:v>439.31256713211599</c:v>
                </c:pt>
                <c:pt idx="46">
                  <c:v>428.44600526777873</c:v>
                </c:pt>
                <c:pt idx="47">
                  <c:v>439.38223938223939</c:v>
                </c:pt>
                <c:pt idx="48">
                  <c:v>445.41139240506328</c:v>
                </c:pt>
                <c:pt idx="49">
                  <c:v>473.59454855195912</c:v>
                </c:pt>
                <c:pt idx="50">
                  <c:v>528.17919075144505</c:v>
                </c:pt>
                <c:pt idx="51">
                  <c:v>553.26876513317188</c:v>
                </c:pt>
                <c:pt idx="52">
                  <c:v>518.26326671261199</c:v>
                </c:pt>
                <c:pt idx="53">
                  <c:v>532.88925895087425</c:v>
                </c:pt>
                <c:pt idx="54">
                  <c:v>516.82242990654208</c:v>
                </c:pt>
                <c:pt idx="55">
                  <c:v>519.37457511896673</c:v>
                </c:pt>
                <c:pt idx="56">
                  <c:v>511.18760757314976</c:v>
                </c:pt>
                <c:pt idx="57">
                  <c:v>520.12779552715654</c:v>
                </c:pt>
                <c:pt idx="58">
                  <c:v>582.30769230769226</c:v>
                </c:pt>
                <c:pt idx="59">
                  <c:v>583.27714093054624</c:v>
                </c:pt>
                <c:pt idx="60">
                  <c:v>588.75739644970417</c:v>
                </c:pt>
                <c:pt idx="61">
                  <c:v>584.1392649903288</c:v>
                </c:pt>
                <c:pt idx="62">
                  <c:v>631.71140939597319</c:v>
                </c:pt>
                <c:pt idx="63">
                  <c:v>642.98724954462659</c:v>
                </c:pt>
                <c:pt idx="64">
                  <c:v>642.76228419654717</c:v>
                </c:pt>
                <c:pt idx="65">
                  <c:v>654.03170227429359</c:v>
                </c:pt>
                <c:pt idx="66">
                  <c:v>637.19512195121956</c:v>
                </c:pt>
                <c:pt idx="67">
                  <c:v>810.63122923588037</c:v>
                </c:pt>
                <c:pt idx="68">
                  <c:v>667.29857819905214</c:v>
                </c:pt>
                <c:pt idx="69">
                  <c:v>645.99341383095498</c:v>
                </c:pt>
                <c:pt idx="70">
                  <c:v>641.06463878326997</c:v>
                </c:pt>
                <c:pt idx="71">
                  <c:v>577.31157731157737</c:v>
                </c:pt>
                <c:pt idx="72">
                  <c:v>597.41955938367016</c:v>
                </c:pt>
                <c:pt idx="73">
                  <c:v>607.33001225609098</c:v>
                </c:pt>
                <c:pt idx="74">
                  <c:v>571.74405994281767</c:v>
                </c:pt>
                <c:pt idx="75">
                  <c:v>579.3755393573399</c:v>
                </c:pt>
                <c:pt idx="76">
                  <c:v>615.1783899680895</c:v>
                </c:pt>
                <c:pt idx="77">
                  <c:v>623.61451745544252</c:v>
                </c:pt>
                <c:pt idx="78">
                  <c:v>582.27991196478592</c:v>
                </c:pt>
                <c:pt idx="79">
                  <c:v>586.19490216945667</c:v>
                </c:pt>
                <c:pt idx="80">
                  <c:v>547.22419325467354</c:v>
                </c:pt>
                <c:pt idx="81">
                  <c:v>527.76008339515442</c:v>
                </c:pt>
                <c:pt idx="82">
                  <c:v>499.01294284434061</c:v>
                </c:pt>
                <c:pt idx="83">
                  <c:v>497.1917791936097</c:v>
                </c:pt>
                <c:pt idx="84">
                  <c:v>480.45430654265414</c:v>
                </c:pt>
                <c:pt idx="85">
                  <c:v>514.99111220350801</c:v>
                </c:pt>
                <c:pt idx="86">
                  <c:v>519.2769889786847</c:v>
                </c:pt>
                <c:pt idx="87">
                  <c:v>545.47488800239887</c:v>
                </c:pt>
                <c:pt idx="88">
                  <c:v>496.04869877228896</c:v>
                </c:pt>
                <c:pt idx="89">
                  <c:v>443.14264924855325</c:v>
                </c:pt>
                <c:pt idx="90">
                  <c:v>447.73107246237697</c:v>
                </c:pt>
                <c:pt idx="91">
                  <c:v>452.48621150762114</c:v>
                </c:pt>
                <c:pt idx="92">
                  <c:v>502.46660377282956</c:v>
                </c:pt>
                <c:pt idx="93">
                  <c:v>500.80537888517193</c:v>
                </c:pt>
                <c:pt idx="94">
                  <c:v>581.86034837999216</c:v>
                </c:pt>
                <c:pt idx="95">
                  <c:v>566.27402161700866</c:v>
                </c:pt>
                <c:pt idx="96">
                  <c:v>591.30546901812511</c:v>
                </c:pt>
                <c:pt idx="97">
                  <c:v>681.7751904066987</c:v>
                </c:pt>
                <c:pt idx="98">
                  <c:v>653.5068867657136</c:v>
                </c:pt>
                <c:pt idx="99">
                  <c:v>790.52719895269036</c:v>
                </c:pt>
                <c:pt idx="100">
                  <c:v>852.12371511001061</c:v>
                </c:pt>
                <c:pt idx="101">
                  <c:v>877.40619756430442</c:v>
                </c:pt>
                <c:pt idx="102">
                  <c:v>959.52190656106939</c:v>
                </c:pt>
                <c:pt idx="103">
                  <c:v>1004.4269250583176</c:v>
                </c:pt>
                <c:pt idx="104">
                  <c:v>992.40615427619696</c:v>
                </c:pt>
                <c:pt idx="105">
                  <c:v>1006.4157394222758</c:v>
                </c:pt>
                <c:pt idx="106">
                  <c:v>917.92476817618081</c:v>
                </c:pt>
                <c:pt idx="107">
                  <c:v>869.37990160261097</c:v>
                </c:pt>
                <c:pt idx="108">
                  <c:v>856.05586621582972</c:v>
                </c:pt>
                <c:pt idx="109">
                  <c:v>797.23793701713612</c:v>
                </c:pt>
                <c:pt idx="110">
                  <c:v>791.46318528038125</c:v>
                </c:pt>
                <c:pt idx="111">
                  <c:v>811.62697330202457</c:v>
                </c:pt>
                <c:pt idx="112">
                  <c:v>985.27416452105103</c:v>
                </c:pt>
                <c:pt idx="113">
                  <c:v>1162.9171431936747</c:v>
                </c:pt>
                <c:pt idx="114">
                  <c:v>1077.3186700160215</c:v>
                </c:pt>
                <c:pt idx="115">
                  <c:v>974.44961568136966</c:v>
                </c:pt>
                <c:pt idx="116">
                  <c:v>907.02481794861433</c:v>
                </c:pt>
                <c:pt idx="117">
                  <c:v>875.41011800814942</c:v>
                </c:pt>
                <c:pt idx="118">
                  <c:v>845.33042579542598</c:v>
                </c:pt>
                <c:pt idx="119">
                  <c:v>870.49760544223466</c:v>
                </c:pt>
                <c:pt idx="120">
                  <c:v>831.71853591700926</c:v>
                </c:pt>
                <c:pt idx="121">
                  <c:v>826.76776556622303</c:v>
                </c:pt>
                <c:pt idx="122">
                  <c:v>849.7271650803857</c:v>
                </c:pt>
                <c:pt idx="123">
                  <c:v>924.37566498105173</c:v>
                </c:pt>
                <c:pt idx="124">
                  <c:v>899.36463267553427</c:v>
                </c:pt>
                <c:pt idx="125">
                  <c:v>914.69210966436219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B-40EE-A3AD-7981BBA59D29}"/>
            </c:ext>
          </c:extLst>
        </c:ser>
        <c:ser>
          <c:idx val="1"/>
          <c:order val="1"/>
          <c:tx>
            <c:strRef>
              <c:f>Data!$B$33</c:f>
              <c:strCache>
                <c:ptCount val="1"/>
                <c:pt idx="0">
                  <c:v>Imports Avg. Ticket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Data!$C$33:$DX$33</c:f>
              <c:numCache>
                <c:formatCode>0.00</c:formatCode>
                <c:ptCount val="126"/>
                <c:pt idx="0">
                  <c:v>1326.8041126200917</c:v>
                </c:pt>
                <c:pt idx="1">
                  <c:v>1056.7922791307567</c:v>
                </c:pt>
                <c:pt idx="2">
                  <c:v>1187.2123233402738</c:v>
                </c:pt>
                <c:pt idx="3">
                  <c:v>1132.4533827269777</c:v>
                </c:pt>
                <c:pt idx="4">
                  <c:v>1286.848268304034</c:v>
                </c:pt>
                <c:pt idx="5">
                  <c:v>1476.7595728921326</c:v>
                </c:pt>
                <c:pt idx="6">
                  <c:v>1137.7785342096304</c:v>
                </c:pt>
                <c:pt idx="7">
                  <c:v>1161.7220624425534</c:v>
                </c:pt>
                <c:pt idx="8">
                  <c:v>1011.4924528405564</c:v>
                </c:pt>
                <c:pt idx="9">
                  <c:v>1010.7718581878701</c:v>
                </c:pt>
                <c:pt idx="10">
                  <c:v>1100.2601993225001</c:v>
                </c:pt>
                <c:pt idx="11">
                  <c:v>1170.326683698429</c:v>
                </c:pt>
                <c:pt idx="12">
                  <c:v>1121.3935974708595</c:v>
                </c:pt>
                <c:pt idx="13">
                  <c:v>1115.9153155674617</c:v>
                </c:pt>
                <c:pt idx="14">
                  <c:v>1087.6701906769586</c:v>
                </c:pt>
                <c:pt idx="15">
                  <c:v>1087.3928954922972</c:v>
                </c:pt>
                <c:pt idx="16">
                  <c:v>939.54676305707665</c:v>
                </c:pt>
                <c:pt idx="17">
                  <c:v>1016.2153352235337</c:v>
                </c:pt>
                <c:pt idx="18">
                  <c:v>969.18574920419769</c:v>
                </c:pt>
                <c:pt idx="19">
                  <c:v>986.20131393082966</c:v>
                </c:pt>
                <c:pt idx="20">
                  <c:v>984.4625329183624</c:v>
                </c:pt>
                <c:pt idx="21">
                  <c:v>1032.3977248587012</c:v>
                </c:pt>
                <c:pt idx="22">
                  <c:v>1045.5007151593043</c:v>
                </c:pt>
                <c:pt idx="23">
                  <c:v>1114.480180627512</c:v>
                </c:pt>
                <c:pt idx="24">
                  <c:v>1007.8740157480315</c:v>
                </c:pt>
                <c:pt idx="25">
                  <c:v>1028.5714285714287</c:v>
                </c:pt>
                <c:pt idx="26">
                  <c:v>1023.4113712374582</c:v>
                </c:pt>
                <c:pt idx="27">
                  <c:v>846.33027522935777</c:v>
                </c:pt>
                <c:pt idx="28">
                  <c:v>921.82410423452768</c:v>
                </c:pt>
                <c:pt idx="29">
                  <c:v>857.57575757575762</c:v>
                </c:pt>
                <c:pt idx="30">
                  <c:v>1044.280442804428</c:v>
                </c:pt>
                <c:pt idx="31">
                  <c:v>990.1960784313726</c:v>
                </c:pt>
                <c:pt idx="32">
                  <c:v>839.28571428571433</c:v>
                </c:pt>
                <c:pt idx="33">
                  <c:v>963.54166666666663</c:v>
                </c:pt>
                <c:pt idx="34">
                  <c:v>1169.1176470588234</c:v>
                </c:pt>
                <c:pt idx="35">
                  <c:v>1252.1739130434783</c:v>
                </c:pt>
                <c:pt idx="36">
                  <c:v>1171.4285714285713</c:v>
                </c:pt>
                <c:pt idx="37">
                  <c:v>1204.5454545454545</c:v>
                </c:pt>
                <c:pt idx="38">
                  <c:v>862.85714285714289</c:v>
                </c:pt>
                <c:pt idx="39">
                  <c:v>1125</c:v>
                </c:pt>
                <c:pt idx="40">
                  <c:v>917.15976331360946</c:v>
                </c:pt>
                <c:pt idx="41">
                  <c:v>1130.4347826086957</c:v>
                </c:pt>
                <c:pt idx="42">
                  <c:v>1189.1891891891892</c:v>
                </c:pt>
                <c:pt idx="43">
                  <c:v>1118.1818181818182</c:v>
                </c:pt>
                <c:pt idx="44">
                  <c:v>766.99029126213588</c:v>
                </c:pt>
                <c:pt idx="45">
                  <c:v>641.8439716312057</c:v>
                </c:pt>
                <c:pt idx="46">
                  <c:v>754.38596491228066</c:v>
                </c:pt>
                <c:pt idx="47">
                  <c:v>756.21890547263683</c:v>
                </c:pt>
                <c:pt idx="48">
                  <c:v>844.66019417475729</c:v>
                </c:pt>
                <c:pt idx="49">
                  <c:v>819.87577639751555</c:v>
                </c:pt>
                <c:pt idx="50">
                  <c:v>810.40892193308548</c:v>
                </c:pt>
                <c:pt idx="51">
                  <c:v>980.51948051948057</c:v>
                </c:pt>
                <c:pt idx="52">
                  <c:v>939.9141630901288</c:v>
                </c:pt>
                <c:pt idx="53">
                  <c:v>963.54166666666663</c:v>
                </c:pt>
                <c:pt idx="54">
                  <c:v>970.58823529411768</c:v>
                </c:pt>
                <c:pt idx="55">
                  <c:v>1094.2408376963351</c:v>
                </c:pt>
                <c:pt idx="56">
                  <c:v>972.85067873303171</c:v>
                </c:pt>
                <c:pt idx="57">
                  <c:v>1000</c:v>
                </c:pt>
                <c:pt idx="58">
                  <c:v>1066.2650602409637</c:v>
                </c:pt>
                <c:pt idx="59">
                  <c:v>1150.6849315068494</c:v>
                </c:pt>
                <c:pt idx="60">
                  <c:v>1110.5990783410139</c:v>
                </c:pt>
                <c:pt idx="61">
                  <c:v>1145.5696202531647</c:v>
                </c:pt>
                <c:pt idx="62">
                  <c:v>1051.6431924882629</c:v>
                </c:pt>
                <c:pt idx="63">
                  <c:v>1118.8118811881188</c:v>
                </c:pt>
                <c:pt idx="64">
                  <c:v>962.80991735537191</c:v>
                </c:pt>
                <c:pt idx="65">
                  <c:v>1012.987012987013</c:v>
                </c:pt>
                <c:pt idx="66">
                  <c:v>1111.1111111111111</c:v>
                </c:pt>
                <c:pt idx="67">
                  <c:v>1020.3252032520326</c:v>
                </c:pt>
                <c:pt idx="68">
                  <c:v>1026.6666666666667</c:v>
                </c:pt>
                <c:pt idx="69">
                  <c:v>1424</c:v>
                </c:pt>
                <c:pt idx="70">
                  <c:v>1186.046511627907</c:v>
                </c:pt>
                <c:pt idx="71">
                  <c:v>1043.75</c:v>
                </c:pt>
                <c:pt idx="72">
                  <c:v>1197.937794852962</c:v>
                </c:pt>
                <c:pt idx="73">
                  <c:v>1009.1415940071228</c:v>
                </c:pt>
                <c:pt idx="74">
                  <c:v>926.38247758551029</c:v>
                </c:pt>
                <c:pt idx="75">
                  <c:v>928.84718520610988</c:v>
                </c:pt>
                <c:pt idx="76">
                  <c:v>1019.3482644606778</c:v>
                </c:pt>
                <c:pt idx="77">
                  <c:v>1075.1856380282111</c:v>
                </c:pt>
                <c:pt idx="78">
                  <c:v>1096.8941382327209</c:v>
                </c:pt>
                <c:pt idx="79">
                  <c:v>922.88769456494015</c:v>
                </c:pt>
                <c:pt idx="80">
                  <c:v>1142.8377799584705</c:v>
                </c:pt>
                <c:pt idx="81">
                  <c:v>1043.2133519094605</c:v>
                </c:pt>
                <c:pt idx="82">
                  <c:v>1220.9535710101916</c:v>
                </c:pt>
                <c:pt idx="83">
                  <c:v>1108.5988120950324</c:v>
                </c:pt>
                <c:pt idx="84">
                  <c:v>1006.6984687970612</c:v>
                </c:pt>
                <c:pt idx="85">
                  <c:v>1096.4031924484277</c:v>
                </c:pt>
                <c:pt idx="86">
                  <c:v>1230.9311402286035</c:v>
                </c:pt>
                <c:pt idx="87">
                  <c:v>991.8526067367518</c:v>
                </c:pt>
                <c:pt idx="88">
                  <c:v>1104.8728672020095</c:v>
                </c:pt>
                <c:pt idx="89">
                  <c:v>963.20065542431882</c:v>
                </c:pt>
                <c:pt idx="90">
                  <c:v>1166.1148924211579</c:v>
                </c:pt>
                <c:pt idx="91">
                  <c:v>1171.7763092096661</c:v>
                </c:pt>
                <c:pt idx="92">
                  <c:v>1214.393466317717</c:v>
                </c:pt>
                <c:pt idx="93">
                  <c:v>1014.8558595044366</c:v>
                </c:pt>
                <c:pt idx="94">
                  <c:v>984.04217996652073</c:v>
                </c:pt>
                <c:pt idx="95">
                  <c:v>1008.6823437955494</c:v>
                </c:pt>
                <c:pt idx="96">
                  <c:v>892.28756081977679</c:v>
                </c:pt>
                <c:pt idx="97">
                  <c:v>885.09958970533387</c:v>
                </c:pt>
                <c:pt idx="98">
                  <c:v>906.5011705155016</c:v>
                </c:pt>
                <c:pt idx="99">
                  <c:v>964.00935756703268</c:v>
                </c:pt>
                <c:pt idx="100">
                  <c:v>887.39098837209303</c:v>
                </c:pt>
                <c:pt idx="101">
                  <c:v>889.09229216135134</c:v>
                </c:pt>
                <c:pt idx="102">
                  <c:v>939.11136563084517</c:v>
                </c:pt>
                <c:pt idx="103">
                  <c:v>1002.7227932042898</c:v>
                </c:pt>
                <c:pt idx="104">
                  <c:v>1157.9932818761563</c:v>
                </c:pt>
                <c:pt idx="105">
                  <c:v>1141.6186537596409</c:v>
                </c:pt>
                <c:pt idx="106">
                  <c:v>1219.5782110869704</c:v>
                </c:pt>
                <c:pt idx="107">
                  <c:v>1291.7478166469532</c:v>
                </c:pt>
                <c:pt idx="108">
                  <c:v>1377.4055775922413</c:v>
                </c:pt>
                <c:pt idx="109">
                  <c:v>1399.4939940282179</c:v>
                </c:pt>
                <c:pt idx="110">
                  <c:v>1537.332348960256</c:v>
                </c:pt>
                <c:pt idx="111">
                  <c:v>1574.3665058790771</c:v>
                </c:pt>
                <c:pt idx="112">
                  <c:v>1556.8899828534347</c:v>
                </c:pt>
                <c:pt idx="113">
                  <c:v>1585.2201369786399</c:v>
                </c:pt>
                <c:pt idx="114">
                  <c:v>1522.4686195570782</c:v>
                </c:pt>
                <c:pt idx="115">
                  <c:v>1448.9626790473408</c:v>
                </c:pt>
                <c:pt idx="116">
                  <c:v>1584.1098828154918</c:v>
                </c:pt>
                <c:pt idx="117">
                  <c:v>1415.7406339518661</c:v>
                </c:pt>
                <c:pt idx="118">
                  <c:v>1326.8736071119406</c:v>
                </c:pt>
                <c:pt idx="119">
                  <c:v>1298.1205041554686</c:v>
                </c:pt>
                <c:pt idx="120">
                  <c:v>1301.362383375742</c:v>
                </c:pt>
                <c:pt idx="121">
                  <c:v>1140.6887386251069</c:v>
                </c:pt>
                <c:pt idx="122">
                  <c:v>1436.6949692720298</c:v>
                </c:pt>
                <c:pt idx="123">
                  <c:v>1176.9756548260668</c:v>
                </c:pt>
                <c:pt idx="124">
                  <c:v>1285.8603048895091</c:v>
                </c:pt>
                <c:pt idx="125">
                  <c:v>1166.113957606429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B-40EE-A3AD-7981BBA59D29}"/>
            </c:ext>
          </c:extLst>
        </c:ser>
        <c:ser>
          <c:idx val="2"/>
          <c:order val="2"/>
          <c:tx>
            <c:v>Historic Avg</c:v>
          </c:tx>
          <c:spPr>
            <a:ln w="12700" cap="rnd">
              <a:solidFill>
                <a:schemeClr val="accent1">
                  <a:lumMod val="20000"/>
                  <a:lumOff val="8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Data!$C$29:$DX$29</c:f>
              <c:numCache>
                <c:formatCode>0.00</c:formatCode>
                <c:ptCount val="126"/>
                <c:pt idx="0">
                  <c:v>643.42335462203425</c:v>
                </c:pt>
                <c:pt idx="1">
                  <c:v>643.42335462203425</c:v>
                </c:pt>
                <c:pt idx="2">
                  <c:v>643.42335462203425</c:v>
                </c:pt>
                <c:pt idx="3">
                  <c:v>643.42335462203425</c:v>
                </c:pt>
                <c:pt idx="4">
                  <c:v>643.42335462203425</c:v>
                </c:pt>
                <c:pt idx="5">
                  <c:v>643.42335462203425</c:v>
                </c:pt>
                <c:pt idx="6">
                  <c:v>643.42335462203425</c:v>
                </c:pt>
                <c:pt idx="7">
                  <c:v>643.42335462203425</c:v>
                </c:pt>
                <c:pt idx="8">
                  <c:v>643.42335462203425</c:v>
                </c:pt>
                <c:pt idx="9">
                  <c:v>643.42335462203425</c:v>
                </c:pt>
                <c:pt idx="10">
                  <c:v>643.42335462203425</c:v>
                </c:pt>
                <c:pt idx="11">
                  <c:v>643.42335462203425</c:v>
                </c:pt>
                <c:pt idx="12">
                  <c:v>643.42335462203425</c:v>
                </c:pt>
                <c:pt idx="13">
                  <c:v>643.42335462203425</c:v>
                </c:pt>
                <c:pt idx="14">
                  <c:v>643.42335462203425</c:v>
                </c:pt>
                <c:pt idx="15">
                  <c:v>643.42335462203425</c:v>
                </c:pt>
                <c:pt idx="16">
                  <c:v>643.42335462203425</c:v>
                </c:pt>
                <c:pt idx="17">
                  <c:v>643.42335462203425</c:v>
                </c:pt>
                <c:pt idx="18">
                  <c:v>643.42335462203425</c:v>
                </c:pt>
                <c:pt idx="19">
                  <c:v>643.42335462203425</c:v>
                </c:pt>
                <c:pt idx="20">
                  <c:v>643.42335462203425</c:v>
                </c:pt>
                <c:pt idx="21">
                  <c:v>643.42335462203425</c:v>
                </c:pt>
                <c:pt idx="22">
                  <c:v>643.42335462203425</c:v>
                </c:pt>
                <c:pt idx="23">
                  <c:v>643.42335462203425</c:v>
                </c:pt>
                <c:pt idx="24">
                  <c:v>643.42335462203425</c:v>
                </c:pt>
                <c:pt idx="25">
                  <c:v>643.42335462203425</c:v>
                </c:pt>
                <c:pt idx="26">
                  <c:v>643.42335462203425</c:v>
                </c:pt>
                <c:pt idx="27">
                  <c:v>643.42335462203425</c:v>
                </c:pt>
                <c:pt idx="28">
                  <c:v>643.42335462203425</c:v>
                </c:pt>
                <c:pt idx="29">
                  <c:v>643.42335462203425</c:v>
                </c:pt>
                <c:pt idx="30">
                  <c:v>643.42335462203425</c:v>
                </c:pt>
                <c:pt idx="31">
                  <c:v>643.42335462203425</c:v>
                </c:pt>
                <c:pt idx="32">
                  <c:v>643.42335462203425</c:v>
                </c:pt>
                <c:pt idx="33">
                  <c:v>643.42335462203425</c:v>
                </c:pt>
                <c:pt idx="34">
                  <c:v>643.42335462203425</c:v>
                </c:pt>
                <c:pt idx="35">
                  <c:v>643.42335462203425</c:v>
                </c:pt>
                <c:pt idx="36">
                  <c:v>643.42335462203425</c:v>
                </c:pt>
                <c:pt idx="37">
                  <c:v>643.42335462203425</c:v>
                </c:pt>
                <c:pt idx="38">
                  <c:v>643.42335462203425</c:v>
                </c:pt>
                <c:pt idx="39">
                  <c:v>643.42335462203425</c:v>
                </c:pt>
                <c:pt idx="40">
                  <c:v>643.42335462203425</c:v>
                </c:pt>
                <c:pt idx="41">
                  <c:v>643.42335462203425</c:v>
                </c:pt>
                <c:pt idx="42">
                  <c:v>643.42335462203425</c:v>
                </c:pt>
                <c:pt idx="43">
                  <c:v>643.42335462203425</c:v>
                </c:pt>
                <c:pt idx="44">
                  <c:v>643.42335462203425</c:v>
                </c:pt>
                <c:pt idx="45">
                  <c:v>643.42335462203425</c:v>
                </c:pt>
                <c:pt idx="46">
                  <c:v>643.42335462203425</c:v>
                </c:pt>
                <c:pt idx="47">
                  <c:v>643.42335462203425</c:v>
                </c:pt>
                <c:pt idx="48">
                  <c:v>643.42335462203425</c:v>
                </c:pt>
                <c:pt idx="49">
                  <c:v>643.42335462203425</c:v>
                </c:pt>
                <c:pt idx="50">
                  <c:v>643.42335462203425</c:v>
                </c:pt>
                <c:pt idx="51">
                  <c:v>643.42335462203425</c:v>
                </c:pt>
                <c:pt idx="52">
                  <c:v>643.42335462203425</c:v>
                </c:pt>
                <c:pt idx="53">
                  <c:v>643.42335462203425</c:v>
                </c:pt>
                <c:pt idx="54">
                  <c:v>643.42335462203425</c:v>
                </c:pt>
                <c:pt idx="55">
                  <c:v>643.42335462203425</c:v>
                </c:pt>
                <c:pt idx="56">
                  <c:v>643.42335462203425</c:v>
                </c:pt>
                <c:pt idx="57">
                  <c:v>643.42335462203425</c:v>
                </c:pt>
                <c:pt idx="58">
                  <c:v>643.42335462203425</c:v>
                </c:pt>
                <c:pt idx="59">
                  <c:v>643.42335462203425</c:v>
                </c:pt>
                <c:pt idx="60">
                  <c:v>643.42335462203425</c:v>
                </c:pt>
                <c:pt idx="61">
                  <c:v>643.42335462203425</c:v>
                </c:pt>
                <c:pt idx="62">
                  <c:v>643.42335462203425</c:v>
                </c:pt>
                <c:pt idx="63">
                  <c:v>643.42335462203425</c:v>
                </c:pt>
                <c:pt idx="64">
                  <c:v>643.42335462203425</c:v>
                </c:pt>
                <c:pt idx="65">
                  <c:v>643.42335462203425</c:v>
                </c:pt>
                <c:pt idx="66">
                  <c:v>643.42335462203425</c:v>
                </c:pt>
                <c:pt idx="67">
                  <c:v>643.42335462203425</c:v>
                </c:pt>
                <c:pt idx="68">
                  <c:v>643.42335462203425</c:v>
                </c:pt>
                <c:pt idx="69">
                  <c:v>643.42335462203425</c:v>
                </c:pt>
                <c:pt idx="70">
                  <c:v>643.42335462203425</c:v>
                </c:pt>
                <c:pt idx="71">
                  <c:v>643.42335462203425</c:v>
                </c:pt>
                <c:pt idx="72">
                  <c:v>643.42335462203425</c:v>
                </c:pt>
                <c:pt idx="73">
                  <c:v>643.42335462203425</c:v>
                </c:pt>
                <c:pt idx="74">
                  <c:v>643.42335462203425</c:v>
                </c:pt>
                <c:pt idx="75">
                  <c:v>643.42335462203425</c:v>
                </c:pt>
                <c:pt idx="76">
                  <c:v>643.42335462203425</c:v>
                </c:pt>
                <c:pt idx="77">
                  <c:v>643.42335462203425</c:v>
                </c:pt>
                <c:pt idx="78">
                  <c:v>643.42335462203425</c:v>
                </c:pt>
                <c:pt idx="79">
                  <c:v>643.42335462203425</c:v>
                </c:pt>
                <c:pt idx="80">
                  <c:v>643.42335462203425</c:v>
                </c:pt>
                <c:pt idx="81">
                  <c:v>643.42335462203425</c:v>
                </c:pt>
                <c:pt idx="82">
                  <c:v>643.42335462203425</c:v>
                </c:pt>
                <c:pt idx="83">
                  <c:v>643.42335462203425</c:v>
                </c:pt>
                <c:pt idx="84">
                  <c:v>643.42335462203425</c:v>
                </c:pt>
                <c:pt idx="85">
                  <c:v>643.42335462203425</c:v>
                </c:pt>
                <c:pt idx="86">
                  <c:v>643.42335462203425</c:v>
                </c:pt>
                <c:pt idx="87">
                  <c:v>643.42335462203425</c:v>
                </c:pt>
                <c:pt idx="88">
                  <c:v>643.42335462203425</c:v>
                </c:pt>
                <c:pt idx="89">
                  <c:v>643.42335462203425</c:v>
                </c:pt>
                <c:pt idx="90">
                  <c:v>643.42335462203425</c:v>
                </c:pt>
                <c:pt idx="91">
                  <c:v>643.42335462203425</c:v>
                </c:pt>
                <c:pt idx="92">
                  <c:v>643.42335462203425</c:v>
                </c:pt>
                <c:pt idx="93">
                  <c:v>643.42335462203425</c:v>
                </c:pt>
                <c:pt idx="94">
                  <c:v>643.42335462203425</c:v>
                </c:pt>
                <c:pt idx="95">
                  <c:v>643.42335462203425</c:v>
                </c:pt>
                <c:pt idx="96">
                  <c:v>643.42335462203425</c:v>
                </c:pt>
                <c:pt idx="97">
                  <c:v>643.42335462203425</c:v>
                </c:pt>
                <c:pt idx="98">
                  <c:v>643.42335462203425</c:v>
                </c:pt>
                <c:pt idx="99">
                  <c:v>643.42335462203425</c:v>
                </c:pt>
                <c:pt idx="100">
                  <c:v>643.42335462203425</c:v>
                </c:pt>
                <c:pt idx="101">
                  <c:v>643.42335462203425</c:v>
                </c:pt>
                <c:pt idx="102">
                  <c:v>643.42335462203425</c:v>
                </c:pt>
                <c:pt idx="103">
                  <c:v>643.42335462203425</c:v>
                </c:pt>
                <c:pt idx="104">
                  <c:v>643.42335462203425</c:v>
                </c:pt>
                <c:pt idx="105">
                  <c:v>643.42335462203425</c:v>
                </c:pt>
                <c:pt idx="106">
                  <c:v>643.42335462203425</c:v>
                </c:pt>
                <c:pt idx="107">
                  <c:v>643.42335462203425</c:v>
                </c:pt>
                <c:pt idx="108">
                  <c:v>643.42335462203425</c:v>
                </c:pt>
                <c:pt idx="109">
                  <c:v>643.42335462203425</c:v>
                </c:pt>
                <c:pt idx="110">
                  <c:v>643.42335462203425</c:v>
                </c:pt>
                <c:pt idx="111">
                  <c:v>643.42335462203425</c:v>
                </c:pt>
                <c:pt idx="112">
                  <c:v>643.42335462203425</c:v>
                </c:pt>
                <c:pt idx="113">
                  <c:v>643.42335462203425</c:v>
                </c:pt>
                <c:pt idx="114">
                  <c:v>643.42335462203425</c:v>
                </c:pt>
                <c:pt idx="115">
                  <c:v>643.42335462203425</c:v>
                </c:pt>
                <c:pt idx="116">
                  <c:v>643.42335462203425</c:v>
                </c:pt>
                <c:pt idx="117">
                  <c:v>643.42335462203425</c:v>
                </c:pt>
                <c:pt idx="118">
                  <c:v>643.42335462203425</c:v>
                </c:pt>
                <c:pt idx="119">
                  <c:v>643.42335462203425</c:v>
                </c:pt>
                <c:pt idx="120">
                  <c:v>643.42335462203425</c:v>
                </c:pt>
                <c:pt idx="121">
                  <c:v>643.42335462203425</c:v>
                </c:pt>
                <c:pt idx="122">
                  <c:v>643.42335462203425</c:v>
                </c:pt>
                <c:pt idx="123">
                  <c:v>643.42335462203425</c:v>
                </c:pt>
                <c:pt idx="124">
                  <c:v>643.42335462203425</c:v>
                </c:pt>
                <c:pt idx="125">
                  <c:v>643.42335462203425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7-47F8-B803-3FA3C79F1DA7}"/>
            </c:ext>
          </c:extLst>
        </c:ser>
        <c:ser>
          <c:idx val="3"/>
          <c:order val="3"/>
          <c:tx>
            <c:v>Hitoric Avf Imp</c:v>
          </c:tx>
          <c:spPr>
            <a:ln w="12700" cap="rnd">
              <a:solidFill>
                <a:schemeClr val="accent2">
                  <a:lumMod val="20000"/>
                  <a:lumOff val="8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Data!$C$35:$DX$35</c:f>
              <c:numCache>
                <c:formatCode>0.00</c:formatCode>
                <c:ptCount val="126"/>
                <c:pt idx="0">
                  <c:v>1094.6647484329505</c:v>
                </c:pt>
                <c:pt idx="1">
                  <c:v>1094.6647484329505</c:v>
                </c:pt>
                <c:pt idx="2">
                  <c:v>1094.6647484329505</c:v>
                </c:pt>
                <c:pt idx="3">
                  <c:v>1094.6647484329505</c:v>
                </c:pt>
                <c:pt idx="4">
                  <c:v>1094.6647484329505</c:v>
                </c:pt>
                <c:pt idx="5">
                  <c:v>1094.6647484329505</c:v>
                </c:pt>
                <c:pt idx="6">
                  <c:v>1094.6647484329505</c:v>
                </c:pt>
                <c:pt idx="7">
                  <c:v>1094.6647484329505</c:v>
                </c:pt>
                <c:pt idx="8">
                  <c:v>1094.6647484329505</c:v>
                </c:pt>
                <c:pt idx="9">
                  <c:v>1094.6647484329505</c:v>
                </c:pt>
                <c:pt idx="10">
                  <c:v>1094.6647484329505</c:v>
                </c:pt>
                <c:pt idx="11">
                  <c:v>1094.6647484329505</c:v>
                </c:pt>
                <c:pt idx="12">
                  <c:v>1094.6647484329505</c:v>
                </c:pt>
                <c:pt idx="13">
                  <c:v>1094.6647484329505</c:v>
                </c:pt>
                <c:pt idx="14">
                  <c:v>1094.6647484329505</c:v>
                </c:pt>
                <c:pt idx="15">
                  <c:v>1094.6647484329505</c:v>
                </c:pt>
                <c:pt idx="16">
                  <c:v>1094.6647484329505</c:v>
                </c:pt>
                <c:pt idx="17">
                  <c:v>1094.6647484329505</c:v>
                </c:pt>
                <c:pt idx="18">
                  <c:v>1094.6647484329505</c:v>
                </c:pt>
                <c:pt idx="19">
                  <c:v>1094.6647484329505</c:v>
                </c:pt>
                <c:pt idx="20">
                  <c:v>1094.6647484329505</c:v>
                </c:pt>
                <c:pt idx="21">
                  <c:v>1094.6647484329505</c:v>
                </c:pt>
                <c:pt idx="22">
                  <c:v>1094.6647484329505</c:v>
                </c:pt>
                <c:pt idx="23">
                  <c:v>1094.6647484329505</c:v>
                </c:pt>
                <c:pt idx="24">
                  <c:v>1094.6647484329505</c:v>
                </c:pt>
                <c:pt idx="25">
                  <c:v>1094.6647484329505</c:v>
                </c:pt>
                <c:pt idx="26">
                  <c:v>1094.6647484329505</c:v>
                </c:pt>
                <c:pt idx="27">
                  <c:v>1094.6647484329505</c:v>
                </c:pt>
                <c:pt idx="28">
                  <c:v>1094.6647484329505</c:v>
                </c:pt>
                <c:pt idx="29">
                  <c:v>1094.6647484329505</c:v>
                </c:pt>
                <c:pt idx="30">
                  <c:v>1094.6647484329505</c:v>
                </c:pt>
                <c:pt idx="31">
                  <c:v>1094.6647484329505</c:v>
                </c:pt>
                <c:pt idx="32">
                  <c:v>1094.6647484329505</c:v>
                </c:pt>
                <c:pt idx="33">
                  <c:v>1094.6647484329505</c:v>
                </c:pt>
                <c:pt idx="34">
                  <c:v>1094.6647484329505</c:v>
                </c:pt>
                <c:pt idx="35">
                  <c:v>1094.6647484329505</c:v>
                </c:pt>
                <c:pt idx="36">
                  <c:v>1094.6647484329505</c:v>
                </c:pt>
                <c:pt idx="37">
                  <c:v>1094.6647484329505</c:v>
                </c:pt>
                <c:pt idx="38">
                  <c:v>1094.6647484329505</c:v>
                </c:pt>
                <c:pt idx="39">
                  <c:v>1094.6647484329505</c:v>
                </c:pt>
                <c:pt idx="40">
                  <c:v>1094.6647484329505</c:v>
                </c:pt>
                <c:pt idx="41">
                  <c:v>1094.6647484329505</c:v>
                </c:pt>
                <c:pt idx="42">
                  <c:v>1094.6647484329505</c:v>
                </c:pt>
                <c:pt idx="43">
                  <c:v>1094.6647484329505</c:v>
                </c:pt>
                <c:pt idx="44">
                  <c:v>1094.6647484329505</c:v>
                </c:pt>
                <c:pt idx="45">
                  <c:v>1094.6647484329505</c:v>
                </c:pt>
                <c:pt idx="46">
                  <c:v>1094.6647484329505</c:v>
                </c:pt>
                <c:pt idx="47">
                  <c:v>1094.6647484329505</c:v>
                </c:pt>
                <c:pt idx="48">
                  <c:v>1094.6647484329505</c:v>
                </c:pt>
                <c:pt idx="49">
                  <c:v>1094.6647484329505</c:v>
                </c:pt>
                <c:pt idx="50">
                  <c:v>1094.6647484329505</c:v>
                </c:pt>
                <c:pt idx="51">
                  <c:v>1094.6647484329505</c:v>
                </c:pt>
                <c:pt idx="52">
                  <c:v>1094.6647484329505</c:v>
                </c:pt>
                <c:pt idx="53">
                  <c:v>1094.6647484329505</c:v>
                </c:pt>
                <c:pt idx="54">
                  <c:v>1094.6647484329505</c:v>
                </c:pt>
                <c:pt idx="55">
                  <c:v>1094.6647484329505</c:v>
                </c:pt>
                <c:pt idx="56">
                  <c:v>1094.6647484329505</c:v>
                </c:pt>
                <c:pt idx="57">
                  <c:v>1094.6647484329505</c:v>
                </c:pt>
                <c:pt idx="58">
                  <c:v>1094.6647484329505</c:v>
                </c:pt>
                <c:pt idx="59">
                  <c:v>1094.6647484329505</c:v>
                </c:pt>
                <c:pt idx="60">
                  <c:v>1094.6647484329505</c:v>
                </c:pt>
                <c:pt idx="61">
                  <c:v>1094.6647484329505</c:v>
                </c:pt>
                <c:pt idx="62">
                  <c:v>1094.6647484329505</c:v>
                </c:pt>
                <c:pt idx="63">
                  <c:v>1094.6647484329505</c:v>
                </c:pt>
                <c:pt idx="64">
                  <c:v>1094.6647484329505</c:v>
                </c:pt>
                <c:pt idx="65">
                  <c:v>1094.6647484329505</c:v>
                </c:pt>
                <c:pt idx="66">
                  <c:v>1094.6647484329505</c:v>
                </c:pt>
                <c:pt idx="67">
                  <c:v>1094.6647484329505</c:v>
                </c:pt>
                <c:pt idx="68">
                  <c:v>1094.6647484329505</c:v>
                </c:pt>
                <c:pt idx="69">
                  <c:v>1094.6647484329505</c:v>
                </c:pt>
                <c:pt idx="70">
                  <c:v>1094.6647484329505</c:v>
                </c:pt>
                <c:pt idx="71">
                  <c:v>1094.6647484329505</c:v>
                </c:pt>
                <c:pt idx="72">
                  <c:v>1094.6647484329505</c:v>
                </c:pt>
                <c:pt idx="73">
                  <c:v>1094.6647484329505</c:v>
                </c:pt>
                <c:pt idx="74">
                  <c:v>1094.6647484329505</c:v>
                </c:pt>
                <c:pt idx="75">
                  <c:v>1094.6647484329505</c:v>
                </c:pt>
                <c:pt idx="76">
                  <c:v>1094.6647484329505</c:v>
                </c:pt>
                <c:pt idx="77">
                  <c:v>1094.6647484329505</c:v>
                </c:pt>
                <c:pt idx="78">
                  <c:v>1094.6647484329505</c:v>
                </c:pt>
                <c:pt idx="79">
                  <c:v>1094.6647484329505</c:v>
                </c:pt>
                <c:pt idx="80">
                  <c:v>1094.6647484329505</c:v>
                </c:pt>
                <c:pt idx="81">
                  <c:v>1094.6647484329505</c:v>
                </c:pt>
                <c:pt idx="82">
                  <c:v>1094.6647484329505</c:v>
                </c:pt>
                <c:pt idx="83">
                  <c:v>1094.6647484329505</c:v>
                </c:pt>
                <c:pt idx="84">
                  <c:v>1094.6647484329505</c:v>
                </c:pt>
                <c:pt idx="85">
                  <c:v>1094.6647484329505</c:v>
                </c:pt>
                <c:pt idx="86">
                  <c:v>1094.6647484329505</c:v>
                </c:pt>
                <c:pt idx="87">
                  <c:v>1094.6647484329505</c:v>
                </c:pt>
                <c:pt idx="88">
                  <c:v>1094.6647484329505</c:v>
                </c:pt>
                <c:pt idx="89">
                  <c:v>1094.6647484329505</c:v>
                </c:pt>
                <c:pt idx="90">
                  <c:v>1094.6647484329505</c:v>
                </c:pt>
                <c:pt idx="91">
                  <c:v>1094.6647484329505</c:v>
                </c:pt>
                <c:pt idx="92">
                  <c:v>1094.6647484329505</c:v>
                </c:pt>
                <c:pt idx="93">
                  <c:v>1094.6647484329505</c:v>
                </c:pt>
                <c:pt idx="94">
                  <c:v>1094.6647484329505</c:v>
                </c:pt>
                <c:pt idx="95">
                  <c:v>1094.6647484329505</c:v>
                </c:pt>
                <c:pt idx="96">
                  <c:v>1094.6647484329505</c:v>
                </c:pt>
                <c:pt idx="97">
                  <c:v>1094.6647484329505</c:v>
                </c:pt>
                <c:pt idx="98">
                  <c:v>1094.6647484329505</c:v>
                </c:pt>
                <c:pt idx="99">
                  <c:v>1094.6647484329505</c:v>
                </c:pt>
                <c:pt idx="100">
                  <c:v>1094.6647484329505</c:v>
                </c:pt>
                <c:pt idx="101">
                  <c:v>1094.6647484329505</c:v>
                </c:pt>
                <c:pt idx="102">
                  <c:v>1094.6647484329505</c:v>
                </c:pt>
                <c:pt idx="103">
                  <c:v>1094.6647484329505</c:v>
                </c:pt>
                <c:pt idx="104">
                  <c:v>1094.6647484329505</c:v>
                </c:pt>
                <c:pt idx="105">
                  <c:v>1094.6647484329505</c:v>
                </c:pt>
                <c:pt idx="106">
                  <c:v>1094.6647484329505</c:v>
                </c:pt>
                <c:pt idx="107">
                  <c:v>1094.6647484329505</c:v>
                </c:pt>
                <c:pt idx="108">
                  <c:v>1094.6647484329505</c:v>
                </c:pt>
                <c:pt idx="109">
                  <c:v>1094.6647484329505</c:v>
                </c:pt>
                <c:pt idx="110">
                  <c:v>1094.6647484329505</c:v>
                </c:pt>
                <c:pt idx="111">
                  <c:v>1094.6647484329505</c:v>
                </c:pt>
                <c:pt idx="112">
                  <c:v>1094.6647484329505</c:v>
                </c:pt>
                <c:pt idx="113">
                  <c:v>1094.6647484329505</c:v>
                </c:pt>
                <c:pt idx="114">
                  <c:v>1094.6647484329505</c:v>
                </c:pt>
                <c:pt idx="115">
                  <c:v>1094.6647484329505</c:v>
                </c:pt>
                <c:pt idx="116">
                  <c:v>1094.6647484329505</c:v>
                </c:pt>
                <c:pt idx="117">
                  <c:v>1094.6647484329505</c:v>
                </c:pt>
                <c:pt idx="118">
                  <c:v>1094.6647484329505</c:v>
                </c:pt>
                <c:pt idx="119">
                  <c:v>1094.6647484329505</c:v>
                </c:pt>
                <c:pt idx="120">
                  <c:v>1094.6647484329505</c:v>
                </c:pt>
                <c:pt idx="121">
                  <c:v>1094.6647484329505</c:v>
                </c:pt>
                <c:pt idx="122">
                  <c:v>1094.6647484329505</c:v>
                </c:pt>
                <c:pt idx="123">
                  <c:v>1094.6647484329505</c:v>
                </c:pt>
                <c:pt idx="124">
                  <c:v>1094.6647484329505</c:v>
                </c:pt>
                <c:pt idx="125">
                  <c:v>1094.6647484329505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7-47F8-B803-3FA3C79F1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569839"/>
        <c:axId val="534470191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1600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Average Ticket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Data!$DZ$27</c:f>
              <c:strCache>
                <c:ptCount val="1"/>
                <c:pt idx="0">
                  <c:v>Exports Avg. Ticket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Data!$EA$5:$FP$5</c15:sqref>
                  </c15:fullRef>
                </c:ext>
              </c:extLst>
              <c:f>Data!$EA$5:$FP$5</c:f>
              <c:strCache>
                <c:ptCount val="42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  <c:pt idx="8">
                  <c:v>1Q15</c:v>
                </c:pt>
                <c:pt idx="9">
                  <c:v>2Q15</c:v>
                </c:pt>
                <c:pt idx="10">
                  <c:v>3Q15</c:v>
                </c:pt>
                <c:pt idx="11">
                  <c:v>4Q15</c:v>
                </c:pt>
                <c:pt idx="12">
                  <c:v>1Q16</c:v>
                </c:pt>
                <c:pt idx="13">
                  <c:v>2Q16</c:v>
                </c:pt>
                <c:pt idx="14">
                  <c:v>3Q16</c:v>
                </c:pt>
                <c:pt idx="15">
                  <c:v>4Q16</c:v>
                </c:pt>
                <c:pt idx="16">
                  <c:v>1Q17</c:v>
                </c:pt>
                <c:pt idx="17">
                  <c:v>2Q17</c:v>
                </c:pt>
                <c:pt idx="18">
                  <c:v>3Q17</c:v>
                </c:pt>
                <c:pt idx="19">
                  <c:v>4Q17</c:v>
                </c:pt>
                <c:pt idx="20">
                  <c:v>1Q18</c:v>
                </c:pt>
                <c:pt idx="21">
                  <c:v>2Q18</c:v>
                </c:pt>
                <c:pt idx="22">
                  <c:v>3Q18</c:v>
                </c:pt>
                <c:pt idx="23">
                  <c:v>4Q18</c:v>
                </c:pt>
                <c:pt idx="24">
                  <c:v>1Q19</c:v>
                </c:pt>
                <c:pt idx="25">
                  <c:v>2Q19</c:v>
                </c:pt>
                <c:pt idx="26">
                  <c:v>3Q19</c:v>
                </c:pt>
                <c:pt idx="27">
                  <c:v>4Q19</c:v>
                </c:pt>
                <c:pt idx="28">
                  <c:v>1Q20</c:v>
                </c:pt>
                <c:pt idx="29">
                  <c:v>2Q20</c:v>
                </c:pt>
                <c:pt idx="30">
                  <c:v>3Q20</c:v>
                </c:pt>
                <c:pt idx="31">
                  <c:v>4Q20</c:v>
                </c:pt>
                <c:pt idx="32">
                  <c:v>1Q21</c:v>
                </c:pt>
                <c:pt idx="33">
                  <c:v>2Q21</c:v>
                </c:pt>
                <c:pt idx="34">
                  <c:v>3Q21</c:v>
                </c:pt>
                <c:pt idx="35">
                  <c:v>4Q21</c:v>
                </c:pt>
                <c:pt idx="36">
                  <c:v>1Q22</c:v>
                </c:pt>
                <c:pt idx="37">
                  <c:v>2Q22</c:v>
                </c:pt>
                <c:pt idx="38">
                  <c:v>3Q22</c:v>
                </c:pt>
                <c:pt idx="39">
                  <c:v>4Q22</c:v>
                </c:pt>
                <c:pt idx="40">
                  <c:v>1Q23</c:v>
                </c:pt>
                <c:pt idx="41">
                  <c:v>2Q23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Data!$EA$27:$FR$27</c15:sqref>
                  </c15:fullRef>
                </c:ext>
              </c:extLst>
              <c:f>Data!$EA$27:$FP$27</c:f>
              <c:numCache>
                <c:formatCode>#,##0.0_);\(#,##0.0\)</c:formatCode>
                <c:ptCount val="42"/>
                <c:pt idx="0">
                  <c:v>1.5836611822591786</c:v>
                </c:pt>
                <c:pt idx="1">
                  <c:v>1.3729933866965089</c:v>
                </c:pt>
                <c:pt idx="2">
                  <c:v>1.3995011784658742</c:v>
                </c:pt>
                <c:pt idx="3">
                  <c:v>1.4360607163657544</c:v>
                </c:pt>
                <c:pt idx="4">
                  <c:v>1.3750092159071725</c:v>
                </c:pt>
                <c:pt idx="5">
                  <c:v>1.3198764693562142</c:v>
                </c:pt>
                <c:pt idx="6">
                  <c:v>1.4491074908968882</c:v>
                </c:pt>
                <c:pt idx="7">
                  <c:v>1.5579522975479085</c:v>
                </c:pt>
                <c:pt idx="8">
                  <c:v>1.5762039660056657</c:v>
                </c:pt>
                <c:pt idx="9">
                  <c:v>1.9426877470355732</c:v>
                </c:pt>
                <c:pt idx="10">
                  <c:v>2.2936170212765958</c:v>
                </c:pt>
                <c:pt idx="11">
                  <c:v>2.5900140646976091</c:v>
                </c:pt>
                <c:pt idx="12">
                  <c:v>2.7392767031118588</c:v>
                </c:pt>
                <c:pt idx="13">
                  <c:v>2.5205882352941176</c:v>
                </c:pt>
                <c:pt idx="14">
                  <c:v>2.1418619379354022</c:v>
                </c:pt>
                <c:pt idx="15">
                  <c:v>2.2953615279672577</c:v>
                </c:pt>
                <c:pt idx="16">
                  <c:v>2.0659459459459462</c:v>
                </c:pt>
                <c:pt idx="17">
                  <c:v>1.8810167658193617</c:v>
                </c:pt>
                <c:pt idx="18">
                  <c:v>1.9377289377289377</c:v>
                </c:pt>
                <c:pt idx="19">
                  <c:v>1.7848932676518883</c:v>
                </c:pt>
                <c:pt idx="20">
                  <c:v>1.6618671620993961</c:v>
                </c:pt>
                <c:pt idx="21">
                  <c:v>1.5437120149602619</c:v>
                </c:pt>
                <c:pt idx="22">
                  <c:v>1.451896646509071</c:v>
                </c:pt>
                <c:pt idx="23">
                  <c:v>1.6011581614187478</c:v>
                </c:pt>
                <c:pt idx="24">
                  <c:v>1.6840976942539265</c:v>
                </c:pt>
                <c:pt idx="25">
                  <c:v>1.6482630631032666</c:v>
                </c:pt>
                <c:pt idx="26">
                  <c:v>1.7486557241312128</c:v>
                </c:pt>
                <c:pt idx="27">
                  <c:v>1.9662184406244487</c:v>
                </c:pt>
                <c:pt idx="28">
                  <c:v>1.9799139654246778</c:v>
                </c:pt>
                <c:pt idx="29">
                  <c:v>2.0348689893254335</c:v>
                </c:pt>
                <c:pt idx="30">
                  <c:v>2.1459545950764616</c:v>
                </c:pt>
                <c:pt idx="31">
                  <c:v>1.8338917976807443</c:v>
                </c:pt>
                <c:pt idx="32">
                  <c:v>1.5400604350243168</c:v>
                </c:pt>
                <c:pt idx="33">
                  <c:v>1.1884706039606383</c:v>
                </c:pt>
                <c:pt idx="34">
                  <c:v>1.0141587673163257</c:v>
                </c:pt>
                <c:pt idx="35">
                  <c:v>1.0870960977059545</c:v>
                </c:pt>
                <c:pt idx="36">
                  <c:v>1.2263555096243588</c:v>
                </c:pt>
                <c:pt idx="37">
                  <c:v>1.016432440158658</c:v>
                </c:pt>
                <c:pt idx="38">
                  <c:v>1.0100068536494369</c:v>
                </c:pt>
                <c:pt idx="39">
                  <c:v>1.1567255745332905</c:v>
                </c:pt>
                <c:pt idx="40">
                  <c:v>1.1943580967194292</c:v>
                </c:pt>
                <c:pt idx="41">
                  <c:v>1.0968274113866456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B-40EE-A3AD-7981BBA59D29}"/>
            </c:ext>
          </c:extLst>
        </c:ser>
        <c:ser>
          <c:idx val="1"/>
          <c:order val="1"/>
          <c:tx>
            <c:strRef>
              <c:f>Data!$DZ$33</c:f>
              <c:strCache>
                <c:ptCount val="1"/>
                <c:pt idx="0">
                  <c:v>Imports Avg. Ticket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Data!$EA$5:$FP$5</c15:sqref>
                  </c15:fullRef>
                </c:ext>
              </c:extLst>
              <c:f>Data!$EA$5:$FP$5</c:f>
              <c:strCache>
                <c:ptCount val="42"/>
                <c:pt idx="0">
                  <c:v>1Q13</c:v>
                </c:pt>
                <c:pt idx="1">
                  <c:v>2Q13</c:v>
                </c:pt>
                <c:pt idx="2">
                  <c:v>3Q13</c:v>
                </c:pt>
                <c:pt idx="3">
                  <c:v>4Q13</c:v>
                </c:pt>
                <c:pt idx="4">
                  <c:v>1Q14</c:v>
                </c:pt>
                <c:pt idx="5">
                  <c:v>2Q14</c:v>
                </c:pt>
                <c:pt idx="6">
                  <c:v>3Q14</c:v>
                </c:pt>
                <c:pt idx="7">
                  <c:v>4Q14</c:v>
                </c:pt>
                <c:pt idx="8">
                  <c:v>1Q15</c:v>
                </c:pt>
                <c:pt idx="9">
                  <c:v>2Q15</c:v>
                </c:pt>
                <c:pt idx="10">
                  <c:v>3Q15</c:v>
                </c:pt>
                <c:pt idx="11">
                  <c:v>4Q15</c:v>
                </c:pt>
                <c:pt idx="12">
                  <c:v>1Q16</c:v>
                </c:pt>
                <c:pt idx="13">
                  <c:v>2Q16</c:v>
                </c:pt>
                <c:pt idx="14">
                  <c:v>3Q16</c:v>
                </c:pt>
                <c:pt idx="15">
                  <c:v>4Q16</c:v>
                </c:pt>
                <c:pt idx="16">
                  <c:v>1Q17</c:v>
                </c:pt>
                <c:pt idx="17">
                  <c:v>2Q17</c:v>
                </c:pt>
                <c:pt idx="18">
                  <c:v>3Q17</c:v>
                </c:pt>
                <c:pt idx="19">
                  <c:v>4Q17</c:v>
                </c:pt>
                <c:pt idx="20">
                  <c:v>1Q18</c:v>
                </c:pt>
                <c:pt idx="21">
                  <c:v>2Q18</c:v>
                </c:pt>
                <c:pt idx="22">
                  <c:v>3Q18</c:v>
                </c:pt>
                <c:pt idx="23">
                  <c:v>4Q18</c:v>
                </c:pt>
                <c:pt idx="24">
                  <c:v>1Q19</c:v>
                </c:pt>
                <c:pt idx="25">
                  <c:v>2Q19</c:v>
                </c:pt>
                <c:pt idx="26">
                  <c:v>3Q19</c:v>
                </c:pt>
                <c:pt idx="27">
                  <c:v>4Q19</c:v>
                </c:pt>
                <c:pt idx="28">
                  <c:v>1Q20</c:v>
                </c:pt>
                <c:pt idx="29">
                  <c:v>2Q20</c:v>
                </c:pt>
                <c:pt idx="30">
                  <c:v>3Q20</c:v>
                </c:pt>
                <c:pt idx="31">
                  <c:v>4Q20</c:v>
                </c:pt>
                <c:pt idx="32">
                  <c:v>1Q21</c:v>
                </c:pt>
                <c:pt idx="33">
                  <c:v>2Q21</c:v>
                </c:pt>
                <c:pt idx="34">
                  <c:v>3Q21</c:v>
                </c:pt>
                <c:pt idx="35">
                  <c:v>4Q21</c:v>
                </c:pt>
                <c:pt idx="36">
                  <c:v>1Q22</c:v>
                </c:pt>
                <c:pt idx="37">
                  <c:v>2Q22</c:v>
                </c:pt>
                <c:pt idx="38">
                  <c:v>3Q22</c:v>
                </c:pt>
                <c:pt idx="39">
                  <c:v>4Q22</c:v>
                </c:pt>
                <c:pt idx="40">
                  <c:v>1Q23</c:v>
                </c:pt>
                <c:pt idx="41">
                  <c:v>2Q23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Data!$EA$33:$FR$33</c15:sqref>
                  </c15:fullRef>
                </c:ext>
              </c:extLst>
              <c:f>Data!$EA$33:$FP$33</c:f>
              <c:numCache>
                <c:formatCode>#,##0.0_);\(#,##0.0\)</c:formatCode>
                <c:ptCount val="42"/>
                <c:pt idx="0">
                  <c:v>0.84186167980598536</c:v>
                </c:pt>
                <c:pt idx="1">
                  <c:v>0.78093059203709825</c:v>
                </c:pt>
                <c:pt idx="2">
                  <c:v>0.90678474077943627</c:v>
                </c:pt>
                <c:pt idx="3">
                  <c:v>0.92820080226871549</c:v>
                </c:pt>
                <c:pt idx="4">
                  <c:v>0.90277304443893025</c:v>
                </c:pt>
                <c:pt idx="5">
                  <c:v>0.98923172277231253</c:v>
                </c:pt>
                <c:pt idx="6">
                  <c:v>1.0207938575105389</c:v>
                </c:pt>
                <c:pt idx="7">
                  <c:v>0.94530489553762387</c:v>
                </c:pt>
                <c:pt idx="8">
                  <c:v>0.98126232741617359</c:v>
                </c:pt>
                <c:pt idx="9">
                  <c:v>1.1475935828877006</c:v>
                </c:pt>
                <c:pt idx="10">
                  <c:v>1.0386329866270432</c:v>
                </c:pt>
                <c:pt idx="11">
                  <c:v>0.90778688524590168</c:v>
                </c:pt>
                <c:pt idx="12">
                  <c:v>0.96842105263157896</c:v>
                </c:pt>
                <c:pt idx="13">
                  <c:v>0.96883116883116882</c:v>
                </c:pt>
                <c:pt idx="14">
                  <c:v>1.0338983050847457</c:v>
                </c:pt>
                <c:pt idx="15">
                  <c:v>1.4079207920792078</c:v>
                </c:pt>
                <c:pt idx="16">
                  <c:v>1.2137404580152671</c:v>
                </c:pt>
                <c:pt idx="17">
                  <c:v>1.0432432432432432</c:v>
                </c:pt>
                <c:pt idx="18">
                  <c:v>0.99035369774919613</c:v>
                </c:pt>
                <c:pt idx="19">
                  <c:v>0.93785310734463279</c:v>
                </c:pt>
                <c:pt idx="20">
                  <c:v>0.91021671826625383</c:v>
                </c:pt>
                <c:pt idx="21">
                  <c:v>0.97402597402597402</c:v>
                </c:pt>
                <c:pt idx="22">
                  <c:v>0.95152354570637121</c:v>
                </c:pt>
                <c:pt idx="23">
                  <c:v>0.83242258652094714</c:v>
                </c:pt>
                <c:pt idx="24">
                  <c:v>0.96877246251573845</c:v>
                </c:pt>
                <c:pt idx="25">
                  <c:v>1.0004253119601139</c:v>
                </c:pt>
                <c:pt idx="26">
                  <c:v>0.96003035020394356</c:v>
                </c:pt>
                <c:pt idx="27">
                  <c:v>0.90086207721013689</c:v>
                </c:pt>
                <c:pt idx="28">
                  <c:v>0.91415404687897905</c:v>
                </c:pt>
                <c:pt idx="29">
                  <c:v>0.98656196541561059</c:v>
                </c:pt>
                <c:pt idx="30">
                  <c:v>0.84436690493584499</c:v>
                </c:pt>
                <c:pt idx="31">
                  <c:v>0.99820141357651715</c:v>
                </c:pt>
                <c:pt idx="32">
                  <c:v>1.1168450827584682</c:v>
                </c:pt>
                <c:pt idx="33">
                  <c:v>1.1030270804512756</c:v>
                </c:pt>
                <c:pt idx="34">
                  <c:v>0.98037508278651864</c:v>
                </c:pt>
                <c:pt idx="35">
                  <c:v>0.82389553331706122</c:v>
                </c:pt>
                <c:pt idx="36">
                  <c:v>0.6985812852430231</c:v>
                </c:pt>
                <c:pt idx="37">
                  <c:v>0.63673900061184041</c:v>
                </c:pt>
                <c:pt idx="38">
                  <c:v>0.66154063715537104</c:v>
                </c:pt>
                <c:pt idx="39">
                  <c:v>0.74297073923326773</c:v>
                </c:pt>
                <c:pt idx="40">
                  <c:v>0.77256538671416319</c:v>
                </c:pt>
                <c:pt idx="41">
                  <c:v>0.82678761269073187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B-40EE-A3AD-7981BBA59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569839"/>
        <c:axId val="534470191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3"/>
          <c:min val="0"/>
        </c:scaling>
        <c:delete val="0"/>
        <c:axPos val="l"/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Average Ticket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Data!$FT$27</c:f>
              <c:strCache>
                <c:ptCount val="1"/>
                <c:pt idx="0">
                  <c:v>Exports Avg. Ticket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Data!$FU$5:$GE$5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Data!$FU$27:$GE$27</c:f>
              <c:numCache>
                <c:formatCode>#,##0.0_);\(#,##0.0\)</c:formatCode>
                <c:ptCount val="11"/>
                <c:pt idx="0">
                  <c:v>1.4532205958056437</c:v>
                </c:pt>
                <c:pt idx="1">
                  <c:v>1.436614385161717</c:v>
                </c:pt>
                <c:pt idx="2">
                  <c:v>2.0844343204252089</c:v>
                </c:pt>
                <c:pt idx="3">
                  <c:v>2.4011440829460136</c:v>
                </c:pt>
                <c:pt idx="4">
                  <c:v>1.9079045488441462</c:v>
                </c:pt>
                <c:pt idx="5">
                  <c:v>1.5714446698219517</c:v>
                </c:pt>
                <c:pt idx="6">
                  <c:v>1.7521725952436826</c:v>
                </c:pt>
                <c:pt idx="7">
                  <c:v>1.9992405563764046</c:v>
                </c:pt>
                <c:pt idx="8">
                  <c:v>1.1743589107032966</c:v>
                </c:pt>
                <c:pt idx="9">
                  <c:v>1.0981154556328032</c:v>
                </c:pt>
                <c:pt idx="10">
                  <c:v>1.1432327868603169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B-40EE-A3AD-7981BBA59D29}"/>
            </c:ext>
          </c:extLst>
        </c:ser>
        <c:ser>
          <c:idx val="1"/>
          <c:order val="1"/>
          <c:tx>
            <c:strRef>
              <c:f>Data!$FT$33</c:f>
              <c:strCache>
                <c:ptCount val="1"/>
                <c:pt idx="0">
                  <c:v>Imports Avg. Ticket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Data!$FU$5:$GE$5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Data!$FU$33:$GE$33</c:f>
              <c:numCache>
                <c:formatCode>#,##0.0_);\(#,##0.0\)</c:formatCode>
                <c:ptCount val="11"/>
                <c:pt idx="0">
                  <c:v>0.86514416698743202</c:v>
                </c:pt>
                <c:pt idx="1">
                  <c:v>0.96804011236641407</c:v>
                </c:pt>
                <c:pt idx="2">
                  <c:v>1.0321543408360128</c:v>
                </c:pt>
                <c:pt idx="3">
                  <c:v>1.1164587046939989</c:v>
                </c:pt>
                <c:pt idx="4">
                  <c:v>1.0434587813620071</c:v>
                </c:pt>
                <c:pt idx="5">
                  <c:v>0.92222222222222228</c:v>
                </c:pt>
                <c:pt idx="6">
                  <c:v>0.96028367412149662</c:v>
                </c:pt>
                <c:pt idx="7">
                  <c:v>0.93805749794301574</c:v>
                </c:pt>
                <c:pt idx="8">
                  <c:v>0.99668253833404419</c:v>
                </c:pt>
                <c:pt idx="9">
                  <c:v>0.68734155035056921</c:v>
                </c:pt>
                <c:pt idx="10">
                  <c:v>0.80045183425782551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B-40EE-A3AD-7981BBA59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569839"/>
        <c:axId val="534470191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2.5"/>
          <c:min val="0"/>
        </c:scaling>
        <c:delete val="0"/>
        <c:axPos val="l"/>
        <c:numFmt formatCode="#,##0.0_);\(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Exports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Data!$B$25</c:f>
              <c:strCache>
                <c:ptCount val="1"/>
                <c:pt idx="0">
                  <c:v>Exports (000t)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Data!$C$25:$DX$25</c:f>
              <c:numCache>
                <c:formatCode>0</c:formatCode>
                <c:ptCount val="126"/>
                <c:pt idx="0">
                  <c:v>932.85699999999997</c:v>
                </c:pt>
                <c:pt idx="1">
                  <c:v>815.327</c:v>
                </c:pt>
                <c:pt idx="2">
                  <c:v>718.57100000000003</c:v>
                </c:pt>
                <c:pt idx="3">
                  <c:v>817.35900000000004</c:v>
                </c:pt>
                <c:pt idx="4">
                  <c:v>607.62300000000005</c:v>
                </c:pt>
                <c:pt idx="5">
                  <c:v>542.96100000000001</c:v>
                </c:pt>
                <c:pt idx="6">
                  <c:v>468.416</c:v>
                </c:pt>
                <c:pt idx="7">
                  <c:v>582.28500000000008</c:v>
                </c:pt>
                <c:pt idx="8">
                  <c:v>632.66799999999989</c:v>
                </c:pt>
                <c:pt idx="9">
                  <c:v>750.71800000000007</c:v>
                </c:pt>
                <c:pt idx="10">
                  <c:v>622.26700000000005</c:v>
                </c:pt>
                <c:pt idx="11">
                  <c:v>599.58799999999997</c:v>
                </c:pt>
                <c:pt idx="12">
                  <c:v>804.51</c:v>
                </c:pt>
                <c:pt idx="13">
                  <c:v>627.60699999999997</c:v>
                </c:pt>
                <c:pt idx="14">
                  <c:v>563.42700000000002</c:v>
                </c:pt>
                <c:pt idx="15">
                  <c:v>650.01499999999999</c:v>
                </c:pt>
                <c:pt idx="16">
                  <c:v>544.93399999999997</c:v>
                </c:pt>
                <c:pt idx="17">
                  <c:v>733.40900000000011</c:v>
                </c:pt>
                <c:pt idx="18">
                  <c:v>900.221</c:v>
                </c:pt>
                <c:pt idx="19">
                  <c:v>775.80799999999999</c:v>
                </c:pt>
                <c:pt idx="20">
                  <c:v>1156.7240000000002</c:v>
                </c:pt>
                <c:pt idx="21">
                  <c:v>1046.3119999999999</c:v>
                </c:pt>
                <c:pt idx="22">
                  <c:v>953.22299999999996</c:v>
                </c:pt>
                <c:pt idx="23">
                  <c:v>1024.7619999999999</c:v>
                </c:pt>
                <c:pt idx="24">
                  <c:v>1069</c:v>
                </c:pt>
                <c:pt idx="25">
                  <c:v>688</c:v>
                </c:pt>
                <c:pt idx="26">
                  <c:v>1025</c:v>
                </c:pt>
                <c:pt idx="27">
                  <c:v>633</c:v>
                </c:pt>
                <c:pt idx="28">
                  <c:v>1101</c:v>
                </c:pt>
                <c:pt idx="29">
                  <c:v>1215</c:v>
                </c:pt>
                <c:pt idx="30">
                  <c:v>1468</c:v>
                </c:pt>
                <c:pt idx="31">
                  <c:v>1294</c:v>
                </c:pt>
                <c:pt idx="32">
                  <c:v>1550</c:v>
                </c:pt>
                <c:pt idx="33">
                  <c:v>1216</c:v>
                </c:pt>
                <c:pt idx="34">
                  <c:v>908</c:v>
                </c:pt>
                <c:pt idx="35">
                  <c:v>1559</c:v>
                </c:pt>
                <c:pt idx="36">
                  <c:v>977</c:v>
                </c:pt>
                <c:pt idx="37">
                  <c:v>1065</c:v>
                </c:pt>
                <c:pt idx="38">
                  <c:v>1215</c:v>
                </c:pt>
                <c:pt idx="39">
                  <c:v>1012</c:v>
                </c:pt>
                <c:pt idx="40">
                  <c:v>1202</c:v>
                </c:pt>
                <c:pt idx="41">
                  <c:v>1214</c:v>
                </c:pt>
                <c:pt idx="42">
                  <c:v>896</c:v>
                </c:pt>
                <c:pt idx="43">
                  <c:v>1140</c:v>
                </c:pt>
                <c:pt idx="44">
                  <c:v>1346</c:v>
                </c:pt>
                <c:pt idx="45">
                  <c:v>931</c:v>
                </c:pt>
                <c:pt idx="46">
                  <c:v>1139</c:v>
                </c:pt>
                <c:pt idx="47">
                  <c:v>1295</c:v>
                </c:pt>
                <c:pt idx="48">
                  <c:v>1264</c:v>
                </c:pt>
                <c:pt idx="49">
                  <c:v>1174</c:v>
                </c:pt>
                <c:pt idx="50">
                  <c:v>1384</c:v>
                </c:pt>
                <c:pt idx="51">
                  <c:v>826</c:v>
                </c:pt>
                <c:pt idx="52">
                  <c:v>1451</c:v>
                </c:pt>
                <c:pt idx="53">
                  <c:v>1201</c:v>
                </c:pt>
                <c:pt idx="54">
                  <c:v>1070</c:v>
                </c:pt>
                <c:pt idx="55">
                  <c:v>1471</c:v>
                </c:pt>
                <c:pt idx="56">
                  <c:v>1162</c:v>
                </c:pt>
                <c:pt idx="57">
                  <c:v>1565</c:v>
                </c:pt>
                <c:pt idx="58">
                  <c:v>1300</c:v>
                </c:pt>
                <c:pt idx="59">
                  <c:v>1483</c:v>
                </c:pt>
                <c:pt idx="60">
                  <c:v>1352</c:v>
                </c:pt>
                <c:pt idx="61">
                  <c:v>1034</c:v>
                </c:pt>
                <c:pt idx="62">
                  <c:v>1192</c:v>
                </c:pt>
                <c:pt idx="63">
                  <c:v>1098</c:v>
                </c:pt>
                <c:pt idx="64">
                  <c:v>753</c:v>
                </c:pt>
                <c:pt idx="65">
                  <c:v>1451</c:v>
                </c:pt>
                <c:pt idx="66">
                  <c:v>984</c:v>
                </c:pt>
                <c:pt idx="67">
                  <c:v>602</c:v>
                </c:pt>
                <c:pt idx="68">
                  <c:v>1055</c:v>
                </c:pt>
                <c:pt idx="69">
                  <c:v>1822</c:v>
                </c:pt>
                <c:pt idx="70">
                  <c:v>1315</c:v>
                </c:pt>
                <c:pt idx="71">
                  <c:v>1287</c:v>
                </c:pt>
                <c:pt idx="72">
                  <c:v>1583.373</c:v>
                </c:pt>
                <c:pt idx="73">
                  <c:v>896.697</c:v>
                </c:pt>
                <c:pt idx="74">
                  <c:v>811.44</c:v>
                </c:pt>
                <c:pt idx="75">
                  <c:v>1063.7659999999998</c:v>
                </c:pt>
                <c:pt idx="76">
                  <c:v>1235.019</c:v>
                </c:pt>
                <c:pt idx="77">
                  <c:v>1099.2560000000001</c:v>
                </c:pt>
                <c:pt idx="78">
                  <c:v>999.59999999999991</c:v>
                </c:pt>
                <c:pt idx="79">
                  <c:v>917.096</c:v>
                </c:pt>
                <c:pt idx="80">
                  <c:v>955.50599999999986</c:v>
                </c:pt>
                <c:pt idx="81">
                  <c:v>1144.431</c:v>
                </c:pt>
                <c:pt idx="82">
                  <c:v>1089.096</c:v>
                </c:pt>
                <c:pt idx="83">
                  <c:v>1009.5360000000001</c:v>
                </c:pt>
                <c:pt idx="84">
                  <c:v>1093.9749999999999</c:v>
                </c:pt>
                <c:pt idx="85">
                  <c:v>736.40300000000013</c:v>
                </c:pt>
                <c:pt idx="86">
                  <c:v>1381.777</c:v>
                </c:pt>
                <c:pt idx="87">
                  <c:v>880.37600000000009</c:v>
                </c:pt>
                <c:pt idx="88">
                  <c:v>849.46699999999998</c:v>
                </c:pt>
                <c:pt idx="89">
                  <c:v>1066.4759999999999</c:v>
                </c:pt>
                <c:pt idx="90">
                  <c:v>875.06099999999992</c:v>
                </c:pt>
                <c:pt idx="91">
                  <c:v>840.55600000000004</c:v>
                </c:pt>
                <c:pt idx="92">
                  <c:v>749.41100000000006</c:v>
                </c:pt>
                <c:pt idx="93">
                  <c:v>784.10300000000007</c:v>
                </c:pt>
                <c:pt idx="94">
                  <c:v>513.97900000000004</c:v>
                </c:pt>
                <c:pt idx="95">
                  <c:v>766.34100000000001</c:v>
                </c:pt>
                <c:pt idx="96">
                  <c:v>527.38900000000001</c:v>
                </c:pt>
                <c:pt idx="97">
                  <c:v>763.36599999999999</c:v>
                </c:pt>
                <c:pt idx="98">
                  <c:v>1393.615</c:v>
                </c:pt>
                <c:pt idx="99">
                  <c:v>829.55399999999986</c:v>
                </c:pt>
                <c:pt idx="100">
                  <c:v>743.83799999999997</c:v>
                </c:pt>
                <c:pt idx="101">
                  <c:v>951.76100000000008</c:v>
                </c:pt>
                <c:pt idx="102">
                  <c:v>825.78000000000009</c:v>
                </c:pt>
                <c:pt idx="103">
                  <c:v>863.80499999999995</c:v>
                </c:pt>
                <c:pt idx="104">
                  <c:v>944.44900000000007</c:v>
                </c:pt>
                <c:pt idx="105">
                  <c:v>812.53300000000002</c:v>
                </c:pt>
                <c:pt idx="106">
                  <c:v>963.55500000000006</c:v>
                </c:pt>
                <c:pt idx="107">
                  <c:v>1354.914</c:v>
                </c:pt>
                <c:pt idx="108">
                  <c:v>1177.9569999999999</c:v>
                </c:pt>
                <c:pt idx="109">
                  <c:v>950.44899999999996</c:v>
                </c:pt>
                <c:pt idx="110">
                  <c:v>1276.1199999999999</c:v>
                </c:pt>
                <c:pt idx="111">
                  <c:v>1103.4169999999999</c:v>
                </c:pt>
                <c:pt idx="112">
                  <c:v>1029.6189999999999</c:v>
                </c:pt>
                <c:pt idx="113">
                  <c:v>1052.7559999999999</c:v>
                </c:pt>
                <c:pt idx="114">
                  <c:v>960.58299999999997</c:v>
                </c:pt>
                <c:pt idx="115">
                  <c:v>889.10600000000011</c:v>
                </c:pt>
                <c:pt idx="116">
                  <c:v>841.24599999999998</c:v>
                </c:pt>
                <c:pt idx="117">
                  <c:v>907.05600000000004</c:v>
                </c:pt>
                <c:pt idx="118">
                  <c:v>809.84900000000005</c:v>
                </c:pt>
                <c:pt idx="119">
                  <c:v>942.55399999999997</c:v>
                </c:pt>
                <c:pt idx="120">
                  <c:v>960.49199999999996</c:v>
                </c:pt>
                <c:pt idx="121">
                  <c:v>949.82899999999995</c:v>
                </c:pt>
                <c:pt idx="122">
                  <c:v>1228.7649999999999</c:v>
                </c:pt>
                <c:pt idx="123">
                  <c:v>836.49</c:v>
                </c:pt>
                <c:pt idx="124">
                  <c:v>1144.22</c:v>
                </c:pt>
                <c:pt idx="125">
                  <c:v>1195.2470000000001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8-4934-9103-4D6F4353A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57569839"/>
        <c:axId val="534470191"/>
      </c:barChart>
      <c:lineChart>
        <c:grouping val="standard"/>
        <c:varyColors val="0"/>
        <c:ser>
          <c:idx val="1"/>
          <c:order val="1"/>
          <c:tx>
            <c:strRef>
              <c:f>Data!$B$28</c:f>
              <c:strCache>
                <c:ptCount val="1"/>
                <c:pt idx="0">
                  <c:v>Percentage of Production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Data!$C$28:$DX$28</c:f>
              <c:numCache>
                <c:formatCode>0.0%</c:formatCode>
                <c:ptCount val="126"/>
                <c:pt idx="0">
                  <c:v>0.13328586886060548</c:v>
                </c:pt>
                <c:pt idx="1">
                  <c:v>0.12510328389464789</c:v>
                </c:pt>
                <c:pt idx="2">
                  <c:v>9.9656859237118547E-2</c:v>
                </c:pt>
                <c:pt idx="3">
                  <c:v>0.11097746259719841</c:v>
                </c:pt>
                <c:pt idx="4">
                  <c:v>8.0007684449838953E-2</c:v>
                </c:pt>
                <c:pt idx="5">
                  <c:v>7.4953409589755909E-2</c:v>
                </c:pt>
                <c:pt idx="6">
                  <c:v>6.3440296918618785E-2</c:v>
                </c:pt>
                <c:pt idx="7">
                  <c:v>7.7198299074683716E-2</c:v>
                </c:pt>
                <c:pt idx="8">
                  <c:v>8.5414785565237669E-2</c:v>
                </c:pt>
                <c:pt idx="9">
                  <c:v>9.9598048524725188E-2</c:v>
                </c:pt>
                <c:pt idx="10">
                  <c:v>8.9127015955770716E-2</c:v>
                </c:pt>
                <c:pt idx="11">
                  <c:v>8.7620647029175366E-2</c:v>
                </c:pt>
                <c:pt idx="12">
                  <c:v>0.11671688549541241</c:v>
                </c:pt>
                <c:pt idx="13">
                  <c:v>9.5535776805584727E-2</c:v>
                </c:pt>
                <c:pt idx="14">
                  <c:v>7.5158293068080223E-2</c:v>
                </c:pt>
                <c:pt idx="15">
                  <c:v>9.2063997448328147E-2</c:v>
                </c:pt>
                <c:pt idx="16">
                  <c:v>7.6100469254619441E-2</c:v>
                </c:pt>
                <c:pt idx="17">
                  <c:v>0.10637599813300379</c:v>
                </c:pt>
                <c:pt idx="18">
                  <c:v>0.12121228850113772</c:v>
                </c:pt>
                <c:pt idx="19">
                  <c:v>0.10338183576689461</c:v>
                </c:pt>
                <c:pt idx="20">
                  <c:v>0.15505575564352636</c:v>
                </c:pt>
                <c:pt idx="21">
                  <c:v>0.13623974795610169</c:v>
                </c:pt>
                <c:pt idx="22">
                  <c:v>0.13874585333554768</c:v>
                </c:pt>
                <c:pt idx="23">
                  <c:v>0.15063549870092643</c:v>
                </c:pt>
                <c:pt idx="24">
                  <c:v>0.14245059802599983</c:v>
                </c:pt>
                <c:pt idx="25">
                  <c:v>0.10064085404296837</c:v>
                </c:pt>
                <c:pt idx="26">
                  <c:v>0.14220044435904711</c:v>
                </c:pt>
                <c:pt idx="27">
                  <c:v>8.6493027473218936E-2</c:v>
                </c:pt>
                <c:pt idx="28">
                  <c:v>0.14990225719306186</c:v>
                </c:pt>
                <c:pt idx="29">
                  <c:v>0.17431060514329622</c:v>
                </c:pt>
                <c:pt idx="30">
                  <c:v>0.20446363047460772</c:v>
                </c:pt>
                <c:pt idx="31">
                  <c:v>0.18457584926286627</c:v>
                </c:pt>
                <c:pt idx="32">
                  <c:v>0.24276159323650537</c:v>
                </c:pt>
                <c:pt idx="33">
                  <c:v>0.1661976412509106</c:v>
                </c:pt>
                <c:pt idx="34">
                  <c:v>0.1383669861247476</c:v>
                </c:pt>
                <c:pt idx="35">
                  <c:v>0.24837607611045934</c:v>
                </c:pt>
                <c:pt idx="36">
                  <c:v>0.15587034522808602</c:v>
                </c:pt>
                <c:pt idx="37">
                  <c:v>0.17445871929936069</c:v>
                </c:pt>
                <c:pt idx="38">
                  <c:v>0.1899044600820825</c:v>
                </c:pt>
                <c:pt idx="39">
                  <c:v>0.17369678068807612</c:v>
                </c:pt>
                <c:pt idx="40">
                  <c:v>0.18574096583447913</c:v>
                </c:pt>
                <c:pt idx="41">
                  <c:v>0.18630169948891337</c:v>
                </c:pt>
                <c:pt idx="42">
                  <c:v>0.12562844014765268</c:v>
                </c:pt>
                <c:pt idx="43">
                  <c:v>0.15712086219108351</c:v>
                </c:pt>
                <c:pt idx="44">
                  <c:v>0.19473111987031427</c:v>
                </c:pt>
                <c:pt idx="45">
                  <c:v>0.12577826143639856</c:v>
                </c:pt>
                <c:pt idx="46">
                  <c:v>0.16780832311603111</c:v>
                </c:pt>
                <c:pt idx="47">
                  <c:v>0.21459856893411461</c:v>
                </c:pt>
                <c:pt idx="48">
                  <c:v>0.18159614970188923</c:v>
                </c:pt>
                <c:pt idx="49">
                  <c:v>0.18323748483296201</c:v>
                </c:pt>
                <c:pt idx="50">
                  <c:v>0.1915731351898671</c:v>
                </c:pt>
                <c:pt idx="51">
                  <c:v>0.11405353584601832</c:v>
                </c:pt>
                <c:pt idx="52">
                  <c:v>0.19911716034502847</c:v>
                </c:pt>
                <c:pt idx="53">
                  <c:v>0.17718207619625934</c:v>
                </c:pt>
                <c:pt idx="54">
                  <c:v>0.15150590497804509</c:v>
                </c:pt>
                <c:pt idx="55">
                  <c:v>0.19863381525326759</c:v>
                </c:pt>
                <c:pt idx="56">
                  <c:v>0.15897898823145043</c:v>
                </c:pt>
                <c:pt idx="57">
                  <c:v>0.20284067674907963</c:v>
                </c:pt>
                <c:pt idx="58">
                  <c:v>0.17207974387121447</c:v>
                </c:pt>
                <c:pt idx="59">
                  <c:v>0.2090961477101434</c:v>
                </c:pt>
                <c:pt idx="60">
                  <c:v>0.18744987067761326</c:v>
                </c:pt>
                <c:pt idx="61">
                  <c:v>0.15198917672431281</c:v>
                </c:pt>
                <c:pt idx="62">
                  <c:v>0.15497445911703564</c:v>
                </c:pt>
                <c:pt idx="63">
                  <c:v>0.14850105228819427</c:v>
                </c:pt>
                <c:pt idx="64">
                  <c:v>0.10761904231057655</c:v>
                </c:pt>
                <c:pt idx="65">
                  <c:v>0.19965743132940203</c:v>
                </c:pt>
                <c:pt idx="66">
                  <c:v>0.13091216778044007</c:v>
                </c:pt>
                <c:pt idx="67">
                  <c:v>8.383560422910237E-2</c:v>
                </c:pt>
                <c:pt idx="68">
                  <c:v>0.13660505239289322</c:v>
                </c:pt>
                <c:pt idx="69">
                  <c:v>0.23024612704405042</c:v>
                </c:pt>
                <c:pt idx="70">
                  <c:v>0.17975678838183348</c:v>
                </c:pt>
                <c:pt idx="71">
                  <c:v>0.18907996363553023</c:v>
                </c:pt>
                <c:pt idx="72">
                  <c:v>0.21458998235030319</c:v>
                </c:pt>
                <c:pt idx="73">
                  <c:v>0.13162785611164404</c:v>
                </c:pt>
                <c:pt idx="74">
                  <c:v>0.11125130711099919</c:v>
                </c:pt>
                <c:pt idx="75">
                  <c:v>0.1458382602274782</c:v>
                </c:pt>
                <c:pt idx="76">
                  <c:v>0.17316198739231875</c:v>
                </c:pt>
                <c:pt idx="77">
                  <c:v>0.15792505780377547</c:v>
                </c:pt>
                <c:pt idx="78">
                  <c:v>0.15920891200394741</c:v>
                </c:pt>
                <c:pt idx="79">
                  <c:v>0.14423538008177936</c:v>
                </c:pt>
                <c:pt idx="80">
                  <c:v>0.15239293685900271</c:v>
                </c:pt>
                <c:pt idx="81">
                  <c:v>0.16902940550494544</c:v>
                </c:pt>
                <c:pt idx="82">
                  <c:v>0.16475298760543489</c:v>
                </c:pt>
                <c:pt idx="83">
                  <c:v>0.16343099936718281</c:v>
                </c:pt>
                <c:pt idx="84">
                  <c:v>0.15700713451556378</c:v>
                </c:pt>
                <c:pt idx="85">
                  <c:v>0.10762492603008722</c:v>
                </c:pt>
                <c:pt idx="86">
                  <c:v>0.20562494326544037</c:v>
                </c:pt>
                <c:pt idx="87">
                  <c:v>0.17708034344546514</c:v>
                </c:pt>
                <c:pt idx="88">
                  <c:v>0.15696851804321119</c:v>
                </c:pt>
                <c:pt idx="89">
                  <c:v>0.19801435316083693</c:v>
                </c:pt>
                <c:pt idx="90">
                  <c:v>0.13918409766320625</c:v>
                </c:pt>
                <c:pt idx="91">
                  <c:v>0.12463730809654071</c:v>
                </c:pt>
                <c:pt idx="92">
                  <c:v>0.11318595511896887</c:v>
                </c:pt>
                <c:pt idx="93">
                  <c:v>0.1089183522484657</c:v>
                </c:pt>
                <c:pt idx="94">
                  <c:v>7.0210041784877761E-2</c:v>
                </c:pt>
                <c:pt idx="95">
                  <c:v>0.10362577505579916</c:v>
                </c:pt>
                <c:pt idx="96">
                  <c:v>6.9402476169871954E-2</c:v>
                </c:pt>
                <c:pt idx="97">
                  <c:v>0.10627880368787446</c:v>
                </c:pt>
                <c:pt idx="98">
                  <c:v>0.19729322162942398</c:v>
                </c:pt>
                <c:pt idx="99">
                  <c:v>0.10936452733078274</c:v>
                </c:pt>
                <c:pt idx="100">
                  <c:v>9.35158059788221E-2</c:v>
                </c:pt>
                <c:pt idx="101">
                  <c:v>0.12389236881293804</c:v>
                </c:pt>
                <c:pt idx="102">
                  <c:v>0.10552768635359024</c:v>
                </c:pt>
                <c:pt idx="103">
                  <c:v>0.10736794924923662</c:v>
                </c:pt>
                <c:pt idx="104">
                  <c:v>0.12166347752446992</c:v>
                </c:pt>
                <c:pt idx="105">
                  <c:v>0.10963555518134804</c:v>
                </c:pt>
                <c:pt idx="106">
                  <c:v>0.12871856527402065</c:v>
                </c:pt>
                <c:pt idx="107">
                  <c:v>0.20106256811334058</c:v>
                </c:pt>
                <c:pt idx="108">
                  <c:v>0.16218737345859574</c:v>
                </c:pt>
                <c:pt idx="109">
                  <c:v>0.14173739252433451</c:v>
                </c:pt>
                <c:pt idx="110">
                  <c:v>0.17210638950972632</c:v>
                </c:pt>
                <c:pt idx="111">
                  <c:v>0.15126088550272976</c:v>
                </c:pt>
                <c:pt idx="112">
                  <c:v>0.1420107529506755</c:v>
                </c:pt>
                <c:pt idx="113">
                  <c:v>0.14689843393417507</c:v>
                </c:pt>
                <c:pt idx="114">
                  <c:v>0.1340253494613079</c:v>
                </c:pt>
                <c:pt idx="115">
                  <c:v>0.12288540332773805</c:v>
                </c:pt>
                <c:pt idx="116">
                  <c:v>0.12332650813460386</c:v>
                </c:pt>
                <c:pt idx="117">
                  <c:v>0.12580415374953677</c:v>
                </c:pt>
                <c:pt idx="118">
                  <c:v>0.12156260793507527</c:v>
                </c:pt>
                <c:pt idx="119">
                  <c:v>0.1533585136026496</c:v>
                </c:pt>
                <c:pt idx="120">
                  <c:v>0.14225620667296027</c:v>
                </c:pt>
                <c:pt idx="121">
                  <c:v>0.15242039013806957</c:v>
                </c:pt>
                <c:pt idx="122">
                  <c:v>0.18446268907663946</c:v>
                </c:pt>
                <c:pt idx="123">
                  <c:v>0.12236122988183261</c:v>
                </c:pt>
                <c:pt idx="124">
                  <c:v>0.16478052760817655</c:v>
                </c:pt>
                <c:pt idx="125">
                  <c:v>0.19218816076151887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8-4934-9103-4D6F4353A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352095"/>
        <c:axId val="682480175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2400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valAx>
        <c:axId val="682480175"/>
        <c:scaling>
          <c:orientation val="minMax"/>
          <c:max val="0.25"/>
          <c:min val="0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810352095"/>
        <c:crosses val="max"/>
        <c:crossBetween val="between"/>
      </c:valAx>
      <c:catAx>
        <c:axId val="810352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480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Data!$B$30</c:f>
              <c:strCache>
                <c:ptCount val="1"/>
                <c:pt idx="0">
                  <c:v>Imports (000t)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Data!$C$30:$DX$30</c:f>
              <c:numCache>
                <c:formatCode>0</c:formatCode>
                <c:ptCount val="126"/>
                <c:pt idx="0">
                  <c:v>278.84900000000005</c:v>
                </c:pt>
                <c:pt idx="1">
                  <c:v>294.37100000000004</c:v>
                </c:pt>
                <c:pt idx="2">
                  <c:v>271.35500000000002</c:v>
                </c:pt>
                <c:pt idx="3">
                  <c:v>329.86700000000008</c:v>
                </c:pt>
                <c:pt idx="4">
                  <c:v>266.44399999999996</c:v>
                </c:pt>
                <c:pt idx="5">
                  <c:v>240.31400000000002</c:v>
                </c:pt>
                <c:pt idx="6">
                  <c:v>381.91</c:v>
                </c:pt>
                <c:pt idx="7">
                  <c:v>337.27000000000004</c:v>
                </c:pt>
                <c:pt idx="8">
                  <c:v>363.97799999999995</c:v>
                </c:pt>
                <c:pt idx="9">
                  <c:v>413.392</c:v>
                </c:pt>
                <c:pt idx="10">
                  <c:v>305.53499999999997</c:v>
                </c:pt>
                <c:pt idx="11">
                  <c:v>220.76400000000001</c:v>
                </c:pt>
                <c:pt idx="12">
                  <c:v>311.25200000000001</c:v>
                </c:pt>
                <c:pt idx="13">
                  <c:v>250.10500000000002</c:v>
                </c:pt>
                <c:pt idx="14">
                  <c:v>315.45500000000004</c:v>
                </c:pt>
                <c:pt idx="15">
                  <c:v>365.06400000000002</c:v>
                </c:pt>
                <c:pt idx="16">
                  <c:v>415.80900000000003</c:v>
                </c:pt>
                <c:pt idx="17">
                  <c:v>325.18599999999998</c:v>
                </c:pt>
                <c:pt idx="18">
                  <c:v>408.70699999999999</c:v>
                </c:pt>
                <c:pt idx="19">
                  <c:v>373.07900000000001</c:v>
                </c:pt>
                <c:pt idx="20">
                  <c:v>375.93</c:v>
                </c:pt>
                <c:pt idx="21">
                  <c:v>334.221</c:v>
                </c:pt>
                <c:pt idx="22">
                  <c:v>289.44600000000003</c:v>
                </c:pt>
                <c:pt idx="23">
                  <c:v>213.47800000000001</c:v>
                </c:pt>
                <c:pt idx="24">
                  <c:v>381</c:v>
                </c:pt>
                <c:pt idx="25">
                  <c:v>315</c:v>
                </c:pt>
                <c:pt idx="26">
                  <c:v>299</c:v>
                </c:pt>
                <c:pt idx="27">
                  <c:v>436</c:v>
                </c:pt>
                <c:pt idx="28">
                  <c:v>307</c:v>
                </c:pt>
                <c:pt idx="29">
                  <c:v>330</c:v>
                </c:pt>
                <c:pt idx="30">
                  <c:v>271</c:v>
                </c:pt>
                <c:pt idx="31">
                  <c:v>204</c:v>
                </c:pt>
                <c:pt idx="32">
                  <c:v>224</c:v>
                </c:pt>
                <c:pt idx="33">
                  <c:v>192</c:v>
                </c:pt>
                <c:pt idx="34">
                  <c:v>136</c:v>
                </c:pt>
                <c:pt idx="35">
                  <c:v>115</c:v>
                </c:pt>
                <c:pt idx="36">
                  <c:v>105</c:v>
                </c:pt>
                <c:pt idx="37">
                  <c:v>88</c:v>
                </c:pt>
                <c:pt idx="38">
                  <c:v>175</c:v>
                </c:pt>
                <c:pt idx="39">
                  <c:v>112</c:v>
                </c:pt>
                <c:pt idx="40">
                  <c:v>169</c:v>
                </c:pt>
                <c:pt idx="41">
                  <c:v>92</c:v>
                </c:pt>
                <c:pt idx="42">
                  <c:v>111</c:v>
                </c:pt>
                <c:pt idx="43">
                  <c:v>110</c:v>
                </c:pt>
                <c:pt idx="44">
                  <c:v>206</c:v>
                </c:pt>
                <c:pt idx="45">
                  <c:v>282</c:v>
                </c:pt>
                <c:pt idx="46">
                  <c:v>228</c:v>
                </c:pt>
                <c:pt idx="47">
                  <c:v>201</c:v>
                </c:pt>
                <c:pt idx="48">
                  <c:v>206</c:v>
                </c:pt>
                <c:pt idx="49">
                  <c:v>161</c:v>
                </c:pt>
                <c:pt idx="50">
                  <c:v>269</c:v>
                </c:pt>
                <c:pt idx="51">
                  <c:v>154</c:v>
                </c:pt>
                <c:pt idx="52">
                  <c:v>233</c:v>
                </c:pt>
                <c:pt idx="53">
                  <c:v>192</c:v>
                </c:pt>
                <c:pt idx="54">
                  <c:v>204</c:v>
                </c:pt>
                <c:pt idx="55">
                  <c:v>191</c:v>
                </c:pt>
                <c:pt idx="56">
                  <c:v>221</c:v>
                </c:pt>
                <c:pt idx="57">
                  <c:v>186</c:v>
                </c:pt>
                <c:pt idx="58">
                  <c:v>166</c:v>
                </c:pt>
                <c:pt idx="59">
                  <c:v>146</c:v>
                </c:pt>
                <c:pt idx="60">
                  <c:v>217</c:v>
                </c:pt>
                <c:pt idx="61">
                  <c:v>158</c:v>
                </c:pt>
                <c:pt idx="62">
                  <c:v>213</c:v>
                </c:pt>
                <c:pt idx="63">
                  <c:v>202</c:v>
                </c:pt>
                <c:pt idx="64">
                  <c:v>242</c:v>
                </c:pt>
                <c:pt idx="65">
                  <c:v>231</c:v>
                </c:pt>
                <c:pt idx="66">
                  <c:v>216</c:v>
                </c:pt>
                <c:pt idx="67">
                  <c:v>246</c:v>
                </c:pt>
                <c:pt idx="68">
                  <c:v>225</c:v>
                </c:pt>
                <c:pt idx="69">
                  <c:v>125</c:v>
                </c:pt>
                <c:pt idx="70">
                  <c:v>172</c:v>
                </c:pt>
                <c:pt idx="71">
                  <c:v>160</c:v>
                </c:pt>
                <c:pt idx="72">
                  <c:v>176.99499999999998</c:v>
                </c:pt>
                <c:pt idx="73">
                  <c:v>203.57499999999999</c:v>
                </c:pt>
                <c:pt idx="74">
                  <c:v>232.66200000000001</c:v>
                </c:pt>
                <c:pt idx="75">
                  <c:v>244.26299999999998</c:v>
                </c:pt>
                <c:pt idx="76">
                  <c:v>232.57900000000001</c:v>
                </c:pt>
                <c:pt idx="77">
                  <c:v>167.66499999999999</c:v>
                </c:pt>
                <c:pt idx="78">
                  <c:v>201.16799999999998</c:v>
                </c:pt>
                <c:pt idx="79">
                  <c:v>250.81599999999997</c:v>
                </c:pt>
                <c:pt idx="80">
                  <c:v>184.447</c:v>
                </c:pt>
                <c:pt idx="81">
                  <c:v>209.58799999999999</c:v>
                </c:pt>
                <c:pt idx="82">
                  <c:v>128.04500000000002</c:v>
                </c:pt>
                <c:pt idx="83">
                  <c:v>133.34399999999999</c:v>
                </c:pt>
                <c:pt idx="84">
                  <c:v>229.75399999999999</c:v>
                </c:pt>
                <c:pt idx="85">
                  <c:v>150.85599999999999</c:v>
                </c:pt>
                <c:pt idx="86">
                  <c:v>143.47999999999999</c:v>
                </c:pt>
                <c:pt idx="87">
                  <c:v>186.44</c:v>
                </c:pt>
                <c:pt idx="88">
                  <c:v>149.68600000000001</c:v>
                </c:pt>
                <c:pt idx="89">
                  <c:v>190.41100000000003</c:v>
                </c:pt>
                <c:pt idx="90">
                  <c:v>145.893</c:v>
                </c:pt>
                <c:pt idx="91">
                  <c:v>129.98299999999998</c:v>
                </c:pt>
                <c:pt idx="92">
                  <c:v>142.52300000000002</c:v>
                </c:pt>
                <c:pt idx="93">
                  <c:v>162.96599999999998</c:v>
                </c:pt>
                <c:pt idx="94">
                  <c:v>199.52599999999998</c:v>
                </c:pt>
                <c:pt idx="95">
                  <c:v>205.82000000000002</c:v>
                </c:pt>
                <c:pt idx="96">
                  <c:v>325.55200000000002</c:v>
                </c:pt>
                <c:pt idx="97">
                  <c:v>335.125</c:v>
                </c:pt>
                <c:pt idx="98">
                  <c:v>400.25099999999998</c:v>
                </c:pt>
                <c:pt idx="99">
                  <c:v>355.64799999999997</c:v>
                </c:pt>
                <c:pt idx="100">
                  <c:v>550.4</c:v>
                </c:pt>
                <c:pt idx="101">
                  <c:v>562.64800000000002</c:v>
                </c:pt>
                <c:pt idx="102">
                  <c:v>511.63900000000001</c:v>
                </c:pt>
                <c:pt idx="103">
                  <c:v>461.29099999999994</c:v>
                </c:pt>
                <c:pt idx="104">
                  <c:v>357.83800000000002</c:v>
                </c:pt>
                <c:pt idx="105">
                  <c:v>368.99800000000005</c:v>
                </c:pt>
                <c:pt idx="106">
                  <c:v>436.33199999999999</c:v>
                </c:pt>
                <c:pt idx="107">
                  <c:v>308.58499999999998</c:v>
                </c:pt>
                <c:pt idx="108">
                  <c:v>295.71899999999999</c:v>
                </c:pt>
                <c:pt idx="109">
                  <c:v>307.11099999999999</c:v>
                </c:pt>
                <c:pt idx="110">
                  <c:v>243.80999999999997</c:v>
                </c:pt>
                <c:pt idx="111">
                  <c:v>222.654</c:v>
                </c:pt>
                <c:pt idx="112">
                  <c:v>275.85700000000003</c:v>
                </c:pt>
                <c:pt idx="113">
                  <c:v>196.67299999999997</c:v>
                </c:pt>
                <c:pt idx="114">
                  <c:v>269.75399999999996</c:v>
                </c:pt>
                <c:pt idx="115">
                  <c:v>318.56100000000004</c:v>
                </c:pt>
                <c:pt idx="116">
                  <c:v>235.01400000000001</c:v>
                </c:pt>
                <c:pt idx="117">
                  <c:v>320.81299999999999</c:v>
                </c:pt>
                <c:pt idx="118">
                  <c:v>325.762</c:v>
                </c:pt>
                <c:pt idx="119">
                  <c:v>338.22900000000004</c:v>
                </c:pt>
                <c:pt idx="120">
                  <c:v>377.28000000000003</c:v>
                </c:pt>
                <c:pt idx="121">
                  <c:v>325.05799999999999</c:v>
                </c:pt>
                <c:pt idx="122">
                  <c:v>332.596</c:v>
                </c:pt>
                <c:pt idx="123">
                  <c:v>402.62600000000003</c:v>
                </c:pt>
                <c:pt idx="124">
                  <c:v>388.40300000000002</c:v>
                </c:pt>
                <c:pt idx="125">
                  <c:v>381.75600000000003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8-4934-9103-4D6F4353A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57569839"/>
        <c:axId val="534470191"/>
      </c:barChart>
      <c:lineChart>
        <c:grouping val="standard"/>
        <c:varyColors val="0"/>
        <c:ser>
          <c:idx val="1"/>
          <c:order val="1"/>
          <c:tx>
            <c:strRef>
              <c:f>Data!$B$32</c:f>
              <c:strCache>
                <c:ptCount val="1"/>
                <c:pt idx="0">
                  <c:v>Percentage of Apparent Consumption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Data!$C$32:$DX$32</c:f>
              <c:numCache>
                <c:formatCode>0.0%</c:formatCode>
                <c:ptCount val="126"/>
                <c:pt idx="0">
                  <c:v>0.12863789122597405</c:v>
                </c:pt>
                <c:pt idx="1">
                  <c:v>0.14221920534920574</c:v>
                </c:pt>
                <c:pt idx="2">
                  <c:v>0.1164157064567805</c:v>
                </c:pt>
                <c:pt idx="3">
                  <c:v>0.1372939604175919</c:v>
                </c:pt>
                <c:pt idx="4">
                  <c:v>0.10845076155355295</c:v>
                </c:pt>
                <c:pt idx="5">
                  <c:v>0.10188737162006324</c:v>
                </c:pt>
                <c:pt idx="6">
                  <c:v>0.15438073682836134</c:v>
                </c:pt>
                <c:pt idx="7">
                  <c:v>0.13179556857085808</c:v>
                </c:pt>
                <c:pt idx="8">
                  <c:v>0.14730625729240399</c:v>
                </c:pt>
                <c:pt idx="9">
                  <c:v>0.16219115307429588</c:v>
                </c:pt>
                <c:pt idx="10">
                  <c:v>0.13641295127199993</c:v>
                </c:pt>
                <c:pt idx="11">
                  <c:v>0.11384892754149356</c:v>
                </c:pt>
                <c:pt idx="12">
                  <c:v>0.144730069111942</c:v>
                </c:pt>
                <c:pt idx="13">
                  <c:v>0.11808685182780723</c:v>
                </c:pt>
                <c:pt idx="14">
                  <c:v>0.13775471882674753</c:v>
                </c:pt>
                <c:pt idx="15">
                  <c:v>0.16353554729111661</c:v>
                </c:pt>
                <c:pt idx="16">
                  <c:v>0.17553126820495935</c:v>
                </c:pt>
                <c:pt idx="17">
                  <c:v>0.1669167274494878</c:v>
                </c:pt>
                <c:pt idx="18">
                  <c:v>0.18152944039966884</c:v>
                </c:pt>
                <c:pt idx="19">
                  <c:v>0.17858770389631276</c:v>
                </c:pt>
                <c:pt idx="20">
                  <c:v>0.16800094384059103</c:v>
                </c:pt>
                <c:pt idx="21">
                  <c:v>0.14910735277912485</c:v>
                </c:pt>
                <c:pt idx="22">
                  <c:v>0.14828176229508197</c:v>
                </c:pt>
                <c:pt idx="23">
                  <c:v>0.12367628119527051</c:v>
                </c:pt>
                <c:pt idx="24">
                  <c:v>0.18603515625</c:v>
                </c:pt>
                <c:pt idx="25">
                  <c:v>0.16808964781216648</c:v>
                </c:pt>
                <c:pt idx="26">
                  <c:v>0.13438202247191011</c:v>
                </c:pt>
                <c:pt idx="27">
                  <c:v>0.22098327420172326</c:v>
                </c:pt>
                <c:pt idx="28">
                  <c:v>0.16821917808219178</c:v>
                </c:pt>
                <c:pt idx="29">
                  <c:v>0.18374164810690424</c:v>
                </c:pt>
                <c:pt idx="30">
                  <c:v>0.16007088009450679</c:v>
                </c:pt>
                <c:pt idx="31">
                  <c:v>0.11505922165820642</c:v>
                </c:pt>
                <c:pt idx="32">
                  <c:v>0.1313782991202346</c:v>
                </c:pt>
                <c:pt idx="33">
                  <c:v>0.11714460036607688</c:v>
                </c:pt>
                <c:pt idx="34">
                  <c:v>9.0485695276114442E-2</c:v>
                </c:pt>
                <c:pt idx="35">
                  <c:v>9.2667203867848505E-2</c:v>
                </c:pt>
                <c:pt idx="36">
                  <c:v>7.7720207253886009E-2</c:v>
                </c:pt>
                <c:pt idx="37">
                  <c:v>6.3721940622737144E-2</c:v>
                </c:pt>
                <c:pt idx="38">
                  <c:v>0.10466507177033493</c:v>
                </c:pt>
                <c:pt idx="39">
                  <c:v>7.3829927488464078E-2</c:v>
                </c:pt>
                <c:pt idx="40">
                  <c:v>0.10833333333333334</c:v>
                </c:pt>
                <c:pt idx="41">
                  <c:v>5.7464084946908182E-2</c:v>
                </c:pt>
                <c:pt idx="42">
                  <c:v>7.269155206286837E-2</c:v>
                </c:pt>
                <c:pt idx="43">
                  <c:v>6.8069306930693074E-2</c:v>
                </c:pt>
                <c:pt idx="44">
                  <c:v>0.12432106216053108</c:v>
                </c:pt>
                <c:pt idx="45">
                  <c:v>0.17184643510054845</c:v>
                </c:pt>
                <c:pt idx="46">
                  <c:v>0.14457831325301204</c:v>
                </c:pt>
                <c:pt idx="47">
                  <c:v>0.14154929577464789</c:v>
                </c:pt>
                <c:pt idx="48">
                  <c:v>0.13975576662143827</c:v>
                </c:pt>
                <c:pt idx="49">
                  <c:v>0.11235170969993022</c:v>
                </c:pt>
                <c:pt idx="50">
                  <c:v>0.15345122646891043</c:v>
                </c:pt>
                <c:pt idx="51">
                  <c:v>0.1111111111111111</c:v>
                </c:pt>
                <c:pt idx="52">
                  <c:v>0.14181375532562385</c:v>
                </c:pt>
                <c:pt idx="53">
                  <c:v>0.11221507890122735</c:v>
                </c:pt>
                <c:pt idx="54">
                  <c:v>0.12274368231046931</c:v>
                </c:pt>
                <c:pt idx="55">
                  <c:v>0.10797060486150367</c:v>
                </c:pt>
                <c:pt idx="56">
                  <c:v>0.12311977715877437</c:v>
                </c:pt>
                <c:pt idx="57">
                  <c:v>0.11051693404634581</c:v>
                </c:pt>
                <c:pt idx="58">
                  <c:v>0.10159118727050184</c:v>
                </c:pt>
                <c:pt idx="59">
                  <c:v>9.2405063291139247E-2</c:v>
                </c:pt>
                <c:pt idx="60">
                  <c:v>0.12832643406268479</c:v>
                </c:pt>
                <c:pt idx="61">
                  <c:v>9.7290640394088676E-2</c:v>
                </c:pt>
                <c:pt idx="62">
                  <c:v>0.11525974025974026</c:v>
                </c:pt>
                <c:pt idx="63">
                  <c:v>0.11575931232091691</c:v>
                </c:pt>
                <c:pt idx="64">
                  <c:v>0.17347670250896058</c:v>
                </c:pt>
                <c:pt idx="65">
                  <c:v>0.11284807034684904</c:v>
                </c:pt>
                <c:pt idx="66">
                  <c:v>0.11422527763088314</c:v>
                </c:pt>
                <c:pt idx="67">
                  <c:v>0.12602459016393441</c:v>
                </c:pt>
                <c:pt idx="68">
                  <c:v>0.11848341232227488</c:v>
                </c:pt>
                <c:pt idx="69">
                  <c:v>7.046223224351747E-2</c:v>
                </c:pt>
                <c:pt idx="70">
                  <c:v>9.7671777399205004E-2</c:v>
                </c:pt>
                <c:pt idx="71">
                  <c:v>0.10126582278481013</c:v>
                </c:pt>
                <c:pt idx="72">
                  <c:v>0.10941408032085811</c:v>
                </c:pt>
                <c:pt idx="73">
                  <c:v>0.11992445480984985</c:v>
                </c:pt>
                <c:pt idx="74">
                  <c:v>0.12646694634903621</c:v>
                </c:pt>
                <c:pt idx="75">
                  <c:v>0.14203145633077699</c:v>
                </c:pt>
                <c:pt idx="76">
                  <c:v>0.12992507126692851</c:v>
                </c:pt>
                <c:pt idx="77">
                  <c:v>9.6026249217511933E-2</c:v>
                </c:pt>
                <c:pt idx="78">
                  <c:v>0.11422315896578664</c:v>
                </c:pt>
                <c:pt idx="79">
                  <c:v>0.13701659390173015</c:v>
                </c:pt>
                <c:pt idx="80">
                  <c:v>0.10263505674372536</c:v>
                </c:pt>
                <c:pt idx="81">
                  <c:v>0.11243707910798387</c:v>
                </c:pt>
                <c:pt idx="82">
                  <c:v>7.3079164291001697E-2</c:v>
                </c:pt>
                <c:pt idx="83">
                  <c:v>8.5438256788914743E-2</c:v>
                </c:pt>
                <c:pt idx="84">
                  <c:v>0.12926431179978362</c:v>
                </c:pt>
                <c:pt idx="85">
                  <c:v>8.7788282985346314E-2</c:v>
                </c:pt>
                <c:pt idx="86">
                  <c:v>8.6637437299868295E-2</c:v>
                </c:pt>
                <c:pt idx="87">
                  <c:v>0.16343518958446926</c:v>
                </c:pt>
                <c:pt idx="88">
                  <c:v>0.10950948768616343</c:v>
                </c:pt>
                <c:pt idx="89">
                  <c:v>0.1080412916316527</c:v>
                </c:pt>
                <c:pt idx="90">
                  <c:v>7.6467443432866336E-2</c:v>
                </c:pt>
                <c:pt idx="91">
                  <c:v>6.8151015137271467E-2</c:v>
                </c:pt>
                <c:pt idx="92">
                  <c:v>7.01823757898552E-2</c:v>
                </c:pt>
                <c:pt idx="93">
                  <c:v>7.8172623895881116E-2</c:v>
                </c:pt>
                <c:pt idx="94">
                  <c:v>9.734803853406615E-2</c:v>
                </c:pt>
                <c:pt idx="95">
                  <c:v>0.10056423857109074</c:v>
                </c:pt>
                <c:pt idx="96">
                  <c:v>0.14619972857449517</c:v>
                </c:pt>
                <c:pt idx="97">
                  <c:v>0.15753863192770404</c:v>
                </c:pt>
                <c:pt idx="98">
                  <c:v>0.16603020186567288</c:v>
                </c:pt>
                <c:pt idx="99">
                  <c:v>0.16053915096362401</c:v>
                </c:pt>
                <c:pt idx="100">
                  <c:v>0.22098844146938043</c:v>
                </c:pt>
                <c:pt idx="101">
                  <c:v>0.2268584598164966</c:v>
                </c:pt>
                <c:pt idx="102">
                  <c:v>0.2220796109475687</c:v>
                </c:pt>
                <c:pt idx="103">
                  <c:v>0.205012026303205</c:v>
                </c:pt>
                <c:pt idx="104">
                  <c:v>0.16934138968234588</c:v>
                </c:pt>
                <c:pt idx="105">
                  <c:v>0.1862386552789608</c:v>
                </c:pt>
                <c:pt idx="106">
                  <c:v>0.21613401604812357</c:v>
                </c:pt>
                <c:pt idx="107">
                  <c:v>0.17949932030087082</c:v>
                </c:pt>
                <c:pt idx="108">
                  <c:v>0.16592676798565389</c:v>
                </c:pt>
                <c:pt idx="109">
                  <c:v>0.16511841216724804</c:v>
                </c:pt>
                <c:pt idx="110">
                  <c:v>0.11573241181580407</c:v>
                </c:pt>
                <c:pt idx="111">
                  <c:v>0.11271531452905437</c:v>
                </c:pt>
                <c:pt idx="112">
                  <c:v>0.13420792091250316</c:v>
                </c:pt>
                <c:pt idx="113">
                  <c:v>0.10007454465428324</c:v>
                </c:pt>
                <c:pt idx="114">
                  <c:v>0.13747780511720728</c:v>
                </c:pt>
                <c:pt idx="115">
                  <c:v>0.14863163768632554</c:v>
                </c:pt>
                <c:pt idx="116">
                  <c:v>0.11386789591446947</c:v>
                </c:pt>
                <c:pt idx="117">
                  <c:v>0.15838354615671338</c:v>
                </c:pt>
                <c:pt idx="118">
                  <c:v>0.17002937498303683</c:v>
                </c:pt>
                <c:pt idx="119">
                  <c:v>0.2015232709034166</c:v>
                </c:pt>
                <c:pt idx="120">
                  <c:v>0.19658610881120328</c:v>
                </c:pt>
                <c:pt idx="121">
                  <c:v>0.1889255888050467</c:v>
                </c:pt>
                <c:pt idx="122">
                  <c:v>0.1553059133694504</c:v>
                </c:pt>
                <c:pt idx="123">
                  <c:v>0.21501631209423366</c:v>
                </c:pt>
                <c:pt idx="124">
                  <c:v>0.19479504048836807</c:v>
                </c:pt>
                <c:pt idx="125">
                  <c:v>0.19996165824929055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8-4934-9103-4D6F4353A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352095"/>
        <c:axId val="682480175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800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valAx>
        <c:axId val="682480175"/>
        <c:scaling>
          <c:orientation val="minMax"/>
          <c:max val="0.25"/>
          <c:min val="-0.2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810352095"/>
        <c:crosses val="max"/>
        <c:crossBetween val="between"/>
      </c:valAx>
      <c:catAx>
        <c:axId val="810352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480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Sales (000 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Data!$DM$15:$DX$15</c:f>
              <c:numCache>
                <c:formatCode>#,##0_);\(#,##0\)</c:formatCode>
                <c:ptCount val="12"/>
                <c:pt idx="0">
                  <c:v>1741.9549999999999</c:v>
                </c:pt>
                <c:pt idx="1">
                  <c:v>1824.69</c:v>
                </c:pt>
                <c:pt idx="2">
                  <c:v>1827.8489999999999</c:v>
                </c:pt>
                <c:pt idx="3">
                  <c:v>1703.31</c:v>
                </c:pt>
                <c:pt idx="4">
                  <c:v>1641.088</c:v>
                </c:pt>
                <c:pt idx="5">
                  <c:v>1379.2820000000002</c:v>
                </c:pt>
                <c:pt idx="6">
                  <c:v>1579.5</c:v>
                </c:pt>
                <c:pt idx="7">
                  <c:v>1459.0349999999999</c:v>
                </c:pt>
                <c:pt idx="8">
                  <c:v>1807.6120000000001</c:v>
                </c:pt>
                <c:pt idx="9">
                  <c:v>1548.4690000000001</c:v>
                </c:pt>
                <c:pt idx="10">
                  <c:v>1655.1139999999998</c:v>
                </c:pt>
                <c:pt idx="11">
                  <c:v>1576.2859999999998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2-43A9-8875-817CDAF0330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Data!$DM$18:$DX$18</c:f>
              <c:numCache>
                <c:formatCode>#,##0_);\(#,##0\)</c:formatCode>
                <c:ptCount val="12"/>
                <c:pt idx="0">
                  <c:v>620.07499999999993</c:v>
                </c:pt>
                <c:pt idx="1">
                  <c:v>945.30400000000009</c:v>
                </c:pt>
                <c:pt idx="2">
                  <c:v>820.99</c:v>
                </c:pt>
                <c:pt idx="3">
                  <c:v>876.05600000000004</c:v>
                </c:pt>
                <c:pt idx="4">
                  <c:v>732.40800000000002</c:v>
                </c:pt>
                <c:pt idx="5">
                  <c:v>913.41399999999999</c:v>
                </c:pt>
                <c:pt idx="6">
                  <c:v>891.07099999999991</c:v>
                </c:pt>
                <c:pt idx="7">
                  <c:v>1057.0550000000001</c:v>
                </c:pt>
                <c:pt idx="8">
                  <c:v>937.36700000000008</c:v>
                </c:pt>
                <c:pt idx="9">
                  <c:v>938.07500000000005</c:v>
                </c:pt>
                <c:pt idx="10">
                  <c:v>1045.1569999999999</c:v>
                </c:pt>
                <c:pt idx="11">
                  <c:v>1043.75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2-43A9-8875-817CDAF0330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957569839"/>
        <c:axId val="534470191"/>
      </c:bar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3500"/>
          <c:min val="0"/>
        </c:scaling>
        <c:delete val="0"/>
        <c:axPos val="l"/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Foreign</a:t>
            </a:r>
            <a:r>
              <a:rPr lang="en-US" sz="1100" b="1" baseline="0"/>
              <a:t> Market</a:t>
            </a:r>
            <a:r>
              <a:rPr lang="en-US" sz="1100" b="1"/>
              <a:t> (000 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v>Net Exports</c:v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dLbls>
            <c:delete val="1"/>
          </c:dLbls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Data!$DM$34:$DX$34</c:f>
              <c:numCache>
                <c:formatCode>0</c:formatCode>
                <c:ptCount val="12"/>
                <c:pt idx="0">
                  <c:v>690.82899999999995</c:v>
                </c:pt>
                <c:pt idx="1">
                  <c:v>570.54500000000007</c:v>
                </c:pt>
                <c:pt idx="2">
                  <c:v>606.23199999999997</c:v>
                </c:pt>
                <c:pt idx="3">
                  <c:v>586.24300000000005</c:v>
                </c:pt>
                <c:pt idx="4">
                  <c:v>484.08700000000005</c:v>
                </c:pt>
                <c:pt idx="5">
                  <c:v>604.32499999999993</c:v>
                </c:pt>
                <c:pt idx="6">
                  <c:v>583.21199999999999</c:v>
                </c:pt>
                <c:pt idx="7">
                  <c:v>624.77099999999996</c:v>
                </c:pt>
                <c:pt idx="8">
                  <c:v>896.16899999999987</c:v>
                </c:pt>
                <c:pt idx="9">
                  <c:v>433.86399999999998</c:v>
                </c:pt>
                <c:pt idx="10">
                  <c:v>755.81700000000001</c:v>
                </c:pt>
                <c:pt idx="11">
                  <c:v>813.49099999999999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BB-40EE-A3AD-7981BBA59D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57569839"/>
        <c:axId val="534470191"/>
      </c:areaChart>
      <c:lineChart>
        <c:grouping val="standard"/>
        <c:varyColors val="0"/>
        <c:ser>
          <c:idx val="0"/>
          <c:order val="0"/>
          <c:tx>
            <c:v>Exports (000t)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Data!$DM$25:$DX$25</c:f>
              <c:numCache>
                <c:formatCode>0</c:formatCode>
                <c:ptCount val="12"/>
                <c:pt idx="0">
                  <c:v>960.58299999999997</c:v>
                </c:pt>
                <c:pt idx="1">
                  <c:v>889.10600000000011</c:v>
                </c:pt>
                <c:pt idx="2">
                  <c:v>841.24599999999998</c:v>
                </c:pt>
                <c:pt idx="3">
                  <c:v>907.05600000000004</c:v>
                </c:pt>
                <c:pt idx="4">
                  <c:v>809.84900000000005</c:v>
                </c:pt>
                <c:pt idx="5">
                  <c:v>942.55399999999997</c:v>
                </c:pt>
                <c:pt idx="6">
                  <c:v>960.49199999999996</c:v>
                </c:pt>
                <c:pt idx="7">
                  <c:v>949.82899999999995</c:v>
                </c:pt>
                <c:pt idx="8">
                  <c:v>1228.7649999999999</c:v>
                </c:pt>
                <c:pt idx="9">
                  <c:v>836.49</c:v>
                </c:pt>
                <c:pt idx="10">
                  <c:v>1144.22</c:v>
                </c:pt>
                <c:pt idx="11">
                  <c:v>1195.2470000000001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B-40EE-A3AD-7981BBA59D29}"/>
            </c:ext>
          </c:extLst>
        </c:ser>
        <c:ser>
          <c:idx val="1"/>
          <c:order val="1"/>
          <c:tx>
            <c:v>Imports (000t)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Data!$DM$30:$DX$30</c:f>
              <c:numCache>
                <c:formatCode>0</c:formatCode>
                <c:ptCount val="12"/>
                <c:pt idx="0">
                  <c:v>269.75399999999996</c:v>
                </c:pt>
                <c:pt idx="1">
                  <c:v>318.56100000000004</c:v>
                </c:pt>
                <c:pt idx="2">
                  <c:v>235.01400000000001</c:v>
                </c:pt>
                <c:pt idx="3">
                  <c:v>320.81299999999999</c:v>
                </c:pt>
                <c:pt idx="4">
                  <c:v>325.762</c:v>
                </c:pt>
                <c:pt idx="5">
                  <c:v>338.22900000000004</c:v>
                </c:pt>
                <c:pt idx="6">
                  <c:v>377.28000000000003</c:v>
                </c:pt>
                <c:pt idx="7">
                  <c:v>325.05799999999999</c:v>
                </c:pt>
                <c:pt idx="8">
                  <c:v>332.596</c:v>
                </c:pt>
                <c:pt idx="9">
                  <c:v>402.62600000000003</c:v>
                </c:pt>
                <c:pt idx="10">
                  <c:v>388.40300000000002</c:v>
                </c:pt>
                <c:pt idx="11">
                  <c:v>381.75600000000003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B-40EE-A3AD-7981BBA59D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57569839"/>
        <c:axId val="534470191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2000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Average Ticket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Exports Avg. Ticket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Data!$DM$27:$DX$27</c:f>
              <c:numCache>
                <c:formatCode>0.00</c:formatCode>
                <c:ptCount val="12"/>
                <c:pt idx="0">
                  <c:v>1077.3186700160215</c:v>
                </c:pt>
                <c:pt idx="1">
                  <c:v>974.44961568136966</c:v>
                </c:pt>
                <c:pt idx="2">
                  <c:v>907.02481794861433</c:v>
                </c:pt>
                <c:pt idx="3">
                  <c:v>875.41011800814942</c:v>
                </c:pt>
                <c:pt idx="4">
                  <c:v>845.33042579542598</c:v>
                </c:pt>
                <c:pt idx="5">
                  <c:v>870.49760544223466</c:v>
                </c:pt>
                <c:pt idx="6">
                  <c:v>831.71853591700926</c:v>
                </c:pt>
                <c:pt idx="7">
                  <c:v>826.76776556622303</c:v>
                </c:pt>
                <c:pt idx="8">
                  <c:v>849.7271650803857</c:v>
                </c:pt>
                <c:pt idx="9">
                  <c:v>924.37566498105173</c:v>
                </c:pt>
                <c:pt idx="10">
                  <c:v>899.36463267553427</c:v>
                </c:pt>
                <c:pt idx="11">
                  <c:v>914.69210966436219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B-40EE-A3AD-7981BBA59D29}"/>
            </c:ext>
          </c:extLst>
        </c:ser>
        <c:ser>
          <c:idx val="1"/>
          <c:order val="1"/>
          <c:tx>
            <c:v>Imports Avg. Ticket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Data!$DM$33:$DX$33</c:f>
              <c:numCache>
                <c:formatCode>0.00</c:formatCode>
                <c:ptCount val="12"/>
                <c:pt idx="0">
                  <c:v>1522.4686195570782</c:v>
                </c:pt>
                <c:pt idx="1">
                  <c:v>1448.9626790473408</c:v>
                </c:pt>
                <c:pt idx="2">
                  <c:v>1584.1098828154918</c:v>
                </c:pt>
                <c:pt idx="3">
                  <c:v>1415.7406339518661</c:v>
                </c:pt>
                <c:pt idx="4">
                  <c:v>1326.8736071119406</c:v>
                </c:pt>
                <c:pt idx="5">
                  <c:v>1298.1205041554686</c:v>
                </c:pt>
                <c:pt idx="6">
                  <c:v>1301.362383375742</c:v>
                </c:pt>
                <c:pt idx="7">
                  <c:v>1140.6887386251069</c:v>
                </c:pt>
                <c:pt idx="8">
                  <c:v>1436.6949692720298</c:v>
                </c:pt>
                <c:pt idx="9">
                  <c:v>1176.9756548260668</c:v>
                </c:pt>
                <c:pt idx="10">
                  <c:v>1285.8603048895091</c:v>
                </c:pt>
                <c:pt idx="11">
                  <c:v>1166.113957606429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BB-40EE-A3AD-7981BBA59D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57569839"/>
        <c:axId val="534470191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2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Exports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Exports (000t)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Data!$DM$25:$DX$25</c:f>
              <c:numCache>
                <c:formatCode>0</c:formatCode>
                <c:ptCount val="12"/>
                <c:pt idx="0">
                  <c:v>960.58299999999997</c:v>
                </c:pt>
                <c:pt idx="1">
                  <c:v>889.10600000000011</c:v>
                </c:pt>
                <c:pt idx="2">
                  <c:v>841.24599999999998</c:v>
                </c:pt>
                <c:pt idx="3">
                  <c:v>907.05600000000004</c:v>
                </c:pt>
                <c:pt idx="4">
                  <c:v>809.84900000000005</c:v>
                </c:pt>
                <c:pt idx="5">
                  <c:v>942.55399999999997</c:v>
                </c:pt>
                <c:pt idx="6">
                  <c:v>960.49199999999996</c:v>
                </c:pt>
                <c:pt idx="7">
                  <c:v>949.82899999999995</c:v>
                </c:pt>
                <c:pt idx="8">
                  <c:v>1228.7649999999999</c:v>
                </c:pt>
                <c:pt idx="9">
                  <c:v>836.49</c:v>
                </c:pt>
                <c:pt idx="10">
                  <c:v>1144.22</c:v>
                </c:pt>
                <c:pt idx="11">
                  <c:v>1195.2470000000001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8-4934-9103-4D6F4353A9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957569839"/>
        <c:axId val="534470191"/>
      </c:barChart>
      <c:lineChart>
        <c:grouping val="standard"/>
        <c:varyColors val="0"/>
        <c:ser>
          <c:idx val="1"/>
          <c:order val="1"/>
          <c:tx>
            <c:v>% of Production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numFmt formatCode="0%" sourceLinked="0"/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Data!$DM$28:$DX$28</c:f>
              <c:numCache>
                <c:formatCode>0.0%</c:formatCode>
                <c:ptCount val="12"/>
                <c:pt idx="0">
                  <c:v>0.1340253494613079</c:v>
                </c:pt>
                <c:pt idx="1">
                  <c:v>0.12288540332773805</c:v>
                </c:pt>
                <c:pt idx="2">
                  <c:v>0.12332650813460386</c:v>
                </c:pt>
                <c:pt idx="3">
                  <c:v>0.12580415374953677</c:v>
                </c:pt>
                <c:pt idx="4">
                  <c:v>0.12156260793507527</c:v>
                </c:pt>
                <c:pt idx="5">
                  <c:v>0.1533585136026496</c:v>
                </c:pt>
                <c:pt idx="6">
                  <c:v>0.14225620667296027</c:v>
                </c:pt>
                <c:pt idx="7">
                  <c:v>0.15242039013806957</c:v>
                </c:pt>
                <c:pt idx="8">
                  <c:v>0.18446268907663946</c:v>
                </c:pt>
                <c:pt idx="9">
                  <c:v>0.12236122988183261</c:v>
                </c:pt>
                <c:pt idx="10">
                  <c:v>0.16478052760817655</c:v>
                </c:pt>
                <c:pt idx="11">
                  <c:v>0.19218816076151887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8-4934-9103-4D6F4353A9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0352095"/>
        <c:axId val="682480175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2400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bg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valAx>
        <c:axId val="682480175"/>
        <c:scaling>
          <c:orientation val="minMax"/>
          <c:max val="0.25"/>
          <c:min val="-0.2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810352095"/>
        <c:crosses val="max"/>
        <c:crossBetween val="between"/>
      </c:valAx>
      <c:catAx>
        <c:axId val="810352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480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100" b="1"/>
              <a:t>Brazilian Steel Industry - 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Imports (000t)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Data!$DM$30:$DX$30</c:f>
              <c:numCache>
                <c:formatCode>0</c:formatCode>
                <c:ptCount val="12"/>
                <c:pt idx="0">
                  <c:v>269.75399999999996</c:v>
                </c:pt>
                <c:pt idx="1">
                  <c:v>318.56100000000004</c:v>
                </c:pt>
                <c:pt idx="2">
                  <c:v>235.01400000000001</c:v>
                </c:pt>
                <c:pt idx="3">
                  <c:v>320.81299999999999</c:v>
                </c:pt>
                <c:pt idx="4">
                  <c:v>325.762</c:v>
                </c:pt>
                <c:pt idx="5">
                  <c:v>338.22900000000004</c:v>
                </c:pt>
                <c:pt idx="6">
                  <c:v>377.28000000000003</c:v>
                </c:pt>
                <c:pt idx="7">
                  <c:v>325.05799999999999</c:v>
                </c:pt>
                <c:pt idx="8">
                  <c:v>332.596</c:v>
                </c:pt>
                <c:pt idx="9">
                  <c:v>402.62600000000003</c:v>
                </c:pt>
                <c:pt idx="10">
                  <c:v>388.40300000000002</c:v>
                </c:pt>
                <c:pt idx="11">
                  <c:v>381.75600000000003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8-4934-9103-4D6F4353A9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957569839"/>
        <c:axId val="534470191"/>
      </c:barChart>
      <c:lineChart>
        <c:grouping val="standard"/>
        <c:varyColors val="0"/>
        <c:ser>
          <c:idx val="1"/>
          <c:order val="1"/>
          <c:tx>
            <c:v>% of Apparent Consumption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numFmt formatCode="0%" sourceLinked="0"/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Data!$DM$5:$DX$5</c:f>
              <c:strCache>
                <c:ptCount val="12"/>
                <c:pt idx="0">
                  <c:v>Jul-2022</c:v>
                </c:pt>
                <c:pt idx="1">
                  <c:v>Ago-2022</c:v>
                </c:pt>
                <c:pt idx="2">
                  <c:v>Set-2022</c:v>
                </c:pt>
                <c:pt idx="3">
                  <c:v>Out-2022</c:v>
                </c:pt>
                <c:pt idx="4">
                  <c:v>Nov-2022</c:v>
                </c:pt>
                <c:pt idx="5">
                  <c:v>Dez-2022</c:v>
                </c:pt>
                <c:pt idx="6">
                  <c:v>Jan-2023</c:v>
                </c:pt>
                <c:pt idx="7">
                  <c:v>Feb-2023</c:v>
                </c:pt>
                <c:pt idx="8">
                  <c:v>Mar-2023</c:v>
                </c:pt>
                <c:pt idx="9">
                  <c:v>Abr-2023</c:v>
                </c:pt>
                <c:pt idx="10">
                  <c:v>Mai-2023</c:v>
                </c:pt>
                <c:pt idx="11">
                  <c:v>Jun-2023</c:v>
                </c:pt>
              </c:strCache>
            </c:strRef>
          </c:cat>
          <c:val>
            <c:numRef>
              <c:f>Data!$DM$32:$DX$32</c:f>
              <c:numCache>
                <c:formatCode>0.0%</c:formatCode>
                <c:ptCount val="12"/>
                <c:pt idx="0">
                  <c:v>0.13747780511720728</c:v>
                </c:pt>
                <c:pt idx="1">
                  <c:v>0.14863163768632554</c:v>
                </c:pt>
                <c:pt idx="2">
                  <c:v>0.11386789591446947</c:v>
                </c:pt>
                <c:pt idx="3">
                  <c:v>0.15838354615671338</c:v>
                </c:pt>
                <c:pt idx="4">
                  <c:v>0.17002937498303683</c:v>
                </c:pt>
                <c:pt idx="5">
                  <c:v>0.2015232709034166</c:v>
                </c:pt>
                <c:pt idx="6">
                  <c:v>0.19658610881120328</c:v>
                </c:pt>
                <c:pt idx="7">
                  <c:v>0.1889255888050467</c:v>
                </c:pt>
                <c:pt idx="8">
                  <c:v>0.1553059133694504</c:v>
                </c:pt>
                <c:pt idx="9">
                  <c:v>0.21501631209423366</c:v>
                </c:pt>
                <c:pt idx="10">
                  <c:v>0.19479504048836807</c:v>
                </c:pt>
                <c:pt idx="11">
                  <c:v>0.19996165824929055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8-4934-9103-4D6F4353A9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0352095"/>
        <c:axId val="682480175"/>
      </c:lineChart>
      <c:catAx>
        <c:axId val="95756983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34470191"/>
        <c:crosses val="autoZero"/>
        <c:auto val="1"/>
        <c:lblAlgn val="ctr"/>
        <c:lblOffset val="100"/>
        <c:noMultiLvlLbl val="0"/>
      </c:catAx>
      <c:valAx>
        <c:axId val="534470191"/>
        <c:scaling>
          <c:orientation val="minMax"/>
          <c:max val="800"/>
          <c:min val="0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57569839"/>
        <c:crosses val="autoZero"/>
        <c:crossBetween val="between"/>
      </c:valAx>
      <c:valAx>
        <c:axId val="682480175"/>
        <c:scaling>
          <c:orientation val="minMax"/>
          <c:max val="0.25"/>
          <c:min val="-0.2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810352095"/>
        <c:crosses val="max"/>
        <c:crossBetween val="between"/>
      </c:valAx>
      <c:catAx>
        <c:axId val="8103520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480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Flat Steel 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Data!$B$39</c:f>
              <c:strCache>
                <c:ptCount val="1"/>
                <c:pt idx="0">
                  <c:v>Flat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Data!$C$5:$DX$5</c:f>
              <c:strCache>
                <c:ptCount val="126"/>
                <c:pt idx="0">
                  <c:v>Jan-2013</c:v>
                </c:pt>
                <c:pt idx="1">
                  <c:v>Feb-2013</c:v>
                </c:pt>
                <c:pt idx="2">
                  <c:v>Mar-2013</c:v>
                </c:pt>
                <c:pt idx="3">
                  <c:v>Abr-2013</c:v>
                </c:pt>
                <c:pt idx="4">
                  <c:v>Mai-2013</c:v>
                </c:pt>
                <c:pt idx="5">
                  <c:v>Jun-2013</c:v>
                </c:pt>
                <c:pt idx="6">
                  <c:v>Jul-2013</c:v>
                </c:pt>
                <c:pt idx="7">
                  <c:v>Ago-2013</c:v>
                </c:pt>
                <c:pt idx="8">
                  <c:v>Set-2013</c:v>
                </c:pt>
                <c:pt idx="9">
                  <c:v>Out-2013</c:v>
                </c:pt>
                <c:pt idx="10">
                  <c:v>Nov-2013</c:v>
                </c:pt>
                <c:pt idx="11">
                  <c:v>Dez-2013</c:v>
                </c:pt>
                <c:pt idx="12">
                  <c:v>Jan-2014</c:v>
                </c:pt>
                <c:pt idx="13">
                  <c:v>Feb-2014</c:v>
                </c:pt>
                <c:pt idx="14">
                  <c:v>Mar-2014</c:v>
                </c:pt>
                <c:pt idx="15">
                  <c:v>Abr-2014</c:v>
                </c:pt>
                <c:pt idx="16">
                  <c:v>Mai-2014</c:v>
                </c:pt>
                <c:pt idx="17">
                  <c:v>Jun-2014</c:v>
                </c:pt>
                <c:pt idx="18">
                  <c:v>Jul-2014</c:v>
                </c:pt>
                <c:pt idx="19">
                  <c:v>Ago-2014</c:v>
                </c:pt>
                <c:pt idx="20">
                  <c:v>Set-2014</c:v>
                </c:pt>
                <c:pt idx="21">
                  <c:v>Out-2014</c:v>
                </c:pt>
                <c:pt idx="22">
                  <c:v>Nov-2014</c:v>
                </c:pt>
                <c:pt idx="23">
                  <c:v>Dez-2014</c:v>
                </c:pt>
                <c:pt idx="24">
                  <c:v>Jan-2015</c:v>
                </c:pt>
                <c:pt idx="25">
                  <c:v>Feb-2015</c:v>
                </c:pt>
                <c:pt idx="26">
                  <c:v>Mar-2015</c:v>
                </c:pt>
                <c:pt idx="27">
                  <c:v>Abr-2015</c:v>
                </c:pt>
                <c:pt idx="28">
                  <c:v>Mai-2015</c:v>
                </c:pt>
                <c:pt idx="29">
                  <c:v>Jun-2015</c:v>
                </c:pt>
                <c:pt idx="30">
                  <c:v>Jul-2015</c:v>
                </c:pt>
                <c:pt idx="31">
                  <c:v>Ago-2015</c:v>
                </c:pt>
                <c:pt idx="32">
                  <c:v>Set-2015</c:v>
                </c:pt>
                <c:pt idx="33">
                  <c:v>Out-2015</c:v>
                </c:pt>
                <c:pt idx="34">
                  <c:v>Nov-2015</c:v>
                </c:pt>
                <c:pt idx="35">
                  <c:v>Dez-2015</c:v>
                </c:pt>
                <c:pt idx="36">
                  <c:v>Jan-2016</c:v>
                </c:pt>
                <c:pt idx="37">
                  <c:v>Feb-2016</c:v>
                </c:pt>
                <c:pt idx="38">
                  <c:v>Mar-2016</c:v>
                </c:pt>
                <c:pt idx="39">
                  <c:v>Abr-2016</c:v>
                </c:pt>
                <c:pt idx="40">
                  <c:v>Mai-2016</c:v>
                </c:pt>
                <c:pt idx="41">
                  <c:v>Jun-2016</c:v>
                </c:pt>
                <c:pt idx="42">
                  <c:v>Jul-2016</c:v>
                </c:pt>
                <c:pt idx="43">
                  <c:v>Ago-2016</c:v>
                </c:pt>
                <c:pt idx="44">
                  <c:v>Set-2016</c:v>
                </c:pt>
                <c:pt idx="45">
                  <c:v>Out-2016</c:v>
                </c:pt>
                <c:pt idx="46">
                  <c:v>Nov-2016</c:v>
                </c:pt>
                <c:pt idx="47">
                  <c:v>Dez-2016</c:v>
                </c:pt>
                <c:pt idx="48">
                  <c:v>Jan-2017</c:v>
                </c:pt>
                <c:pt idx="49">
                  <c:v>Feb-2017</c:v>
                </c:pt>
                <c:pt idx="50">
                  <c:v>Mar-2017</c:v>
                </c:pt>
                <c:pt idx="51">
                  <c:v>Abr-2017</c:v>
                </c:pt>
                <c:pt idx="52">
                  <c:v>Mai-2017</c:v>
                </c:pt>
                <c:pt idx="53">
                  <c:v>Jun-2017</c:v>
                </c:pt>
                <c:pt idx="54">
                  <c:v>Jul-2017</c:v>
                </c:pt>
                <c:pt idx="55">
                  <c:v>Ago-2017</c:v>
                </c:pt>
                <c:pt idx="56">
                  <c:v>Set-2017</c:v>
                </c:pt>
                <c:pt idx="57">
                  <c:v>Out-2017</c:v>
                </c:pt>
                <c:pt idx="58">
                  <c:v>Nov-2017</c:v>
                </c:pt>
                <c:pt idx="59">
                  <c:v>Dez-2017</c:v>
                </c:pt>
                <c:pt idx="60">
                  <c:v>Jan-2018</c:v>
                </c:pt>
                <c:pt idx="61">
                  <c:v>Feb-2018</c:v>
                </c:pt>
                <c:pt idx="62">
                  <c:v>Mar-2018</c:v>
                </c:pt>
                <c:pt idx="63">
                  <c:v>Abr-2018</c:v>
                </c:pt>
                <c:pt idx="64">
                  <c:v>Mai-2018</c:v>
                </c:pt>
                <c:pt idx="65">
                  <c:v>Jun-2018</c:v>
                </c:pt>
                <c:pt idx="66">
                  <c:v>Jul-2018</c:v>
                </c:pt>
                <c:pt idx="67">
                  <c:v>Ago-2018</c:v>
                </c:pt>
                <c:pt idx="68">
                  <c:v>Set-2018</c:v>
                </c:pt>
                <c:pt idx="69">
                  <c:v>Out-2018</c:v>
                </c:pt>
                <c:pt idx="70">
                  <c:v>Nov-2018</c:v>
                </c:pt>
                <c:pt idx="71">
                  <c:v>Dez-2018</c:v>
                </c:pt>
                <c:pt idx="72">
                  <c:v>Jan-2019</c:v>
                </c:pt>
                <c:pt idx="73">
                  <c:v>Feb-2019</c:v>
                </c:pt>
                <c:pt idx="74">
                  <c:v>Mar-2019</c:v>
                </c:pt>
                <c:pt idx="75">
                  <c:v>Abr-2019</c:v>
                </c:pt>
                <c:pt idx="76">
                  <c:v>Mai-2019</c:v>
                </c:pt>
                <c:pt idx="77">
                  <c:v>Jun-2019</c:v>
                </c:pt>
                <c:pt idx="78">
                  <c:v>Jul-2019</c:v>
                </c:pt>
                <c:pt idx="79">
                  <c:v>Ago-2019</c:v>
                </c:pt>
                <c:pt idx="80">
                  <c:v>Set-2019</c:v>
                </c:pt>
                <c:pt idx="81">
                  <c:v>Out-2019</c:v>
                </c:pt>
                <c:pt idx="82">
                  <c:v>Nov-2019</c:v>
                </c:pt>
                <c:pt idx="83">
                  <c:v>Dez-2019</c:v>
                </c:pt>
                <c:pt idx="84">
                  <c:v>Jan-2020</c:v>
                </c:pt>
                <c:pt idx="85">
                  <c:v>Feb-2020</c:v>
                </c:pt>
                <c:pt idx="86">
                  <c:v>Mar-2020</c:v>
                </c:pt>
                <c:pt idx="87">
                  <c:v>Abr-2020</c:v>
                </c:pt>
                <c:pt idx="88">
                  <c:v>Mai-2020</c:v>
                </c:pt>
                <c:pt idx="89">
                  <c:v>Jun-2020</c:v>
                </c:pt>
                <c:pt idx="90">
                  <c:v>Jul-2020</c:v>
                </c:pt>
                <c:pt idx="91">
                  <c:v>Ago-2020</c:v>
                </c:pt>
                <c:pt idx="92">
                  <c:v>Set-2020</c:v>
                </c:pt>
                <c:pt idx="93">
                  <c:v>Out-2020</c:v>
                </c:pt>
                <c:pt idx="94">
                  <c:v>Nov-2020</c:v>
                </c:pt>
                <c:pt idx="95">
                  <c:v>Dez-2020</c:v>
                </c:pt>
                <c:pt idx="96">
                  <c:v>Jan-2021</c:v>
                </c:pt>
                <c:pt idx="97">
                  <c:v>Feb-2021</c:v>
                </c:pt>
                <c:pt idx="98">
                  <c:v>Mar-2021</c:v>
                </c:pt>
                <c:pt idx="99">
                  <c:v>Abr-2021</c:v>
                </c:pt>
                <c:pt idx="100">
                  <c:v>Mai-2021</c:v>
                </c:pt>
                <c:pt idx="101">
                  <c:v>Jun-2021</c:v>
                </c:pt>
                <c:pt idx="102">
                  <c:v>Jul-2021</c:v>
                </c:pt>
                <c:pt idx="103">
                  <c:v>Ago-2021</c:v>
                </c:pt>
                <c:pt idx="104">
                  <c:v>Set-2021</c:v>
                </c:pt>
                <c:pt idx="105">
                  <c:v>Out-2021</c:v>
                </c:pt>
                <c:pt idx="106">
                  <c:v>Nov-2021</c:v>
                </c:pt>
                <c:pt idx="107">
                  <c:v>Dez-2021</c:v>
                </c:pt>
                <c:pt idx="108">
                  <c:v>Jan-2022</c:v>
                </c:pt>
                <c:pt idx="109">
                  <c:v>Feb-2022</c:v>
                </c:pt>
                <c:pt idx="110">
                  <c:v>Mar-2022</c:v>
                </c:pt>
                <c:pt idx="111">
                  <c:v>Abr-2022</c:v>
                </c:pt>
                <c:pt idx="112">
                  <c:v>Mai-2022</c:v>
                </c:pt>
                <c:pt idx="113">
                  <c:v>Jun-2022</c:v>
                </c:pt>
                <c:pt idx="114">
                  <c:v>Jul-2022</c:v>
                </c:pt>
                <c:pt idx="115">
                  <c:v>Ago-2022</c:v>
                </c:pt>
                <c:pt idx="116">
                  <c:v>Set-2022</c:v>
                </c:pt>
                <c:pt idx="117">
                  <c:v>Out-2022</c:v>
                </c:pt>
                <c:pt idx="118">
                  <c:v>Nov-2022</c:v>
                </c:pt>
                <c:pt idx="119">
                  <c:v>Dez-2022</c:v>
                </c:pt>
                <c:pt idx="120">
                  <c:v>Jan-2023</c:v>
                </c:pt>
                <c:pt idx="121">
                  <c:v>Feb-2023</c:v>
                </c:pt>
                <c:pt idx="122">
                  <c:v>Mar-2023</c:v>
                </c:pt>
                <c:pt idx="123">
                  <c:v>Abr-2023</c:v>
                </c:pt>
                <c:pt idx="124">
                  <c:v>Mai-2023</c:v>
                </c:pt>
                <c:pt idx="125">
                  <c:v>Jun-2023</c:v>
                </c:pt>
              </c:strCache>
            </c:strRef>
          </c:cat>
          <c:val>
            <c:numRef>
              <c:f>Data!$C$39:$DX$39</c:f>
              <c:numCache>
                <c:formatCode>0</c:formatCode>
                <c:ptCount val="126"/>
                <c:pt idx="0">
                  <c:v>140.75200000000001</c:v>
                </c:pt>
                <c:pt idx="1">
                  <c:v>155.91300000000001</c:v>
                </c:pt>
                <c:pt idx="2">
                  <c:v>140.29599999999999</c:v>
                </c:pt>
                <c:pt idx="3">
                  <c:v>188.10300000000001</c:v>
                </c:pt>
                <c:pt idx="4">
                  <c:v>148.58600000000001</c:v>
                </c:pt>
                <c:pt idx="5">
                  <c:v>133.03700000000001</c:v>
                </c:pt>
                <c:pt idx="6">
                  <c:v>222.136</c:v>
                </c:pt>
                <c:pt idx="7">
                  <c:v>251.93700000000001</c:v>
                </c:pt>
                <c:pt idx="8">
                  <c:v>225.803</c:v>
                </c:pt>
                <c:pt idx="9">
                  <c:v>260.75400000000002</c:v>
                </c:pt>
                <c:pt idx="10">
                  <c:v>139.00800000000001</c:v>
                </c:pt>
                <c:pt idx="11">
                  <c:v>117.529</c:v>
                </c:pt>
                <c:pt idx="12">
                  <c:v>159.80699999999999</c:v>
                </c:pt>
                <c:pt idx="13">
                  <c:v>158.77600000000001</c:v>
                </c:pt>
                <c:pt idx="14">
                  <c:v>218.048</c:v>
                </c:pt>
                <c:pt idx="15">
                  <c:v>193.78700000000001</c:v>
                </c:pt>
                <c:pt idx="16">
                  <c:v>283.209</c:v>
                </c:pt>
                <c:pt idx="17">
                  <c:v>187.42400000000001</c:v>
                </c:pt>
                <c:pt idx="18">
                  <c:v>254.02600000000001</c:v>
                </c:pt>
                <c:pt idx="19">
                  <c:v>213.88399999999999</c:v>
                </c:pt>
                <c:pt idx="20">
                  <c:v>242.345</c:v>
                </c:pt>
                <c:pt idx="21">
                  <c:v>191.95699999999999</c:v>
                </c:pt>
                <c:pt idx="22">
                  <c:v>173.22</c:v>
                </c:pt>
                <c:pt idx="23">
                  <c:v>139.791</c:v>
                </c:pt>
                <c:pt idx="24">
                  <c:v>212</c:v>
                </c:pt>
                <c:pt idx="25">
                  <c:v>214</c:v>
                </c:pt>
                <c:pt idx="26">
                  <c:v>186</c:v>
                </c:pt>
                <c:pt idx="27">
                  <c:v>191</c:v>
                </c:pt>
                <c:pt idx="28">
                  <c:v>211</c:v>
                </c:pt>
                <c:pt idx="29">
                  <c:v>212</c:v>
                </c:pt>
                <c:pt idx="30">
                  <c:v>189</c:v>
                </c:pt>
                <c:pt idx="31">
                  <c:v>122</c:v>
                </c:pt>
                <c:pt idx="32">
                  <c:v>113</c:v>
                </c:pt>
                <c:pt idx="33">
                  <c:v>110</c:v>
                </c:pt>
                <c:pt idx="34">
                  <c:v>88</c:v>
                </c:pt>
                <c:pt idx="35">
                  <c:v>70</c:v>
                </c:pt>
                <c:pt idx="36">
                  <c:v>54</c:v>
                </c:pt>
                <c:pt idx="37">
                  <c:v>40</c:v>
                </c:pt>
                <c:pt idx="38">
                  <c:v>74</c:v>
                </c:pt>
                <c:pt idx="39">
                  <c:v>66</c:v>
                </c:pt>
                <c:pt idx="40">
                  <c:v>72</c:v>
                </c:pt>
                <c:pt idx="41">
                  <c:v>46</c:v>
                </c:pt>
                <c:pt idx="42">
                  <c:v>61</c:v>
                </c:pt>
                <c:pt idx="43">
                  <c:v>71</c:v>
                </c:pt>
                <c:pt idx="44">
                  <c:v>90</c:v>
                </c:pt>
                <c:pt idx="45">
                  <c:v>165</c:v>
                </c:pt>
                <c:pt idx="46">
                  <c:v>118</c:v>
                </c:pt>
                <c:pt idx="47">
                  <c:v>107</c:v>
                </c:pt>
                <c:pt idx="48">
                  <c:v>153</c:v>
                </c:pt>
                <c:pt idx="49">
                  <c:v>82</c:v>
                </c:pt>
                <c:pt idx="50">
                  <c:v>139</c:v>
                </c:pt>
                <c:pt idx="51">
                  <c:v>100</c:v>
                </c:pt>
                <c:pt idx="52">
                  <c:v>144</c:v>
                </c:pt>
                <c:pt idx="53">
                  <c:v>131</c:v>
                </c:pt>
                <c:pt idx="54">
                  <c:v>150</c:v>
                </c:pt>
                <c:pt idx="55">
                  <c:v>151</c:v>
                </c:pt>
                <c:pt idx="56">
                  <c:v>171</c:v>
                </c:pt>
                <c:pt idx="57">
                  <c:v>148</c:v>
                </c:pt>
                <c:pt idx="58">
                  <c:v>123</c:v>
                </c:pt>
                <c:pt idx="59">
                  <c:v>105</c:v>
                </c:pt>
                <c:pt idx="60">
                  <c:v>150</c:v>
                </c:pt>
                <c:pt idx="61">
                  <c:v>87</c:v>
                </c:pt>
                <c:pt idx="62">
                  <c:v>151</c:v>
                </c:pt>
                <c:pt idx="63">
                  <c:v>154</c:v>
                </c:pt>
                <c:pt idx="64">
                  <c:v>139</c:v>
                </c:pt>
                <c:pt idx="65">
                  <c:v>158</c:v>
                </c:pt>
                <c:pt idx="66">
                  <c:v>142</c:v>
                </c:pt>
                <c:pt idx="67">
                  <c:v>137</c:v>
                </c:pt>
                <c:pt idx="68">
                  <c:v>140</c:v>
                </c:pt>
                <c:pt idx="69">
                  <c:v>79</c:v>
                </c:pt>
                <c:pt idx="70">
                  <c:v>120</c:v>
                </c:pt>
                <c:pt idx="71">
                  <c:v>116</c:v>
                </c:pt>
                <c:pt idx="72">
                  <c:v>118.178</c:v>
                </c:pt>
                <c:pt idx="73">
                  <c:v>119.57</c:v>
                </c:pt>
                <c:pt idx="74">
                  <c:v>145.96600000000001</c:v>
                </c:pt>
                <c:pt idx="75">
                  <c:v>119.822</c:v>
                </c:pt>
                <c:pt idx="76">
                  <c:v>156.83799999999999</c:v>
                </c:pt>
                <c:pt idx="77">
                  <c:v>94.823999999999998</c:v>
                </c:pt>
                <c:pt idx="78">
                  <c:v>128.54499999999999</c:v>
                </c:pt>
                <c:pt idx="79">
                  <c:v>120.104</c:v>
                </c:pt>
                <c:pt idx="80">
                  <c:v>114.55500000000001</c:v>
                </c:pt>
                <c:pt idx="81">
                  <c:v>155.94</c:v>
                </c:pt>
                <c:pt idx="82">
                  <c:v>77.093000000000004</c:v>
                </c:pt>
                <c:pt idx="83">
                  <c:v>81.006</c:v>
                </c:pt>
                <c:pt idx="84">
                  <c:v>148.179</c:v>
                </c:pt>
                <c:pt idx="85">
                  <c:v>92.504999999999995</c:v>
                </c:pt>
                <c:pt idx="86">
                  <c:v>94.947000000000003</c:v>
                </c:pt>
                <c:pt idx="87">
                  <c:v>91.933999999999997</c:v>
                </c:pt>
                <c:pt idx="88">
                  <c:v>105.15300000000001</c:v>
                </c:pt>
                <c:pt idx="89">
                  <c:v>129.78100000000001</c:v>
                </c:pt>
                <c:pt idx="90">
                  <c:v>110.22499999999999</c:v>
                </c:pt>
                <c:pt idx="91">
                  <c:v>91.346999999999994</c:v>
                </c:pt>
                <c:pt idx="92">
                  <c:v>106.197</c:v>
                </c:pt>
                <c:pt idx="93">
                  <c:v>95.873999999999995</c:v>
                </c:pt>
                <c:pt idx="94">
                  <c:v>131.49600000000001</c:v>
                </c:pt>
                <c:pt idx="95">
                  <c:v>130.815</c:v>
                </c:pt>
                <c:pt idx="96">
                  <c:v>201.24700000000001</c:v>
                </c:pt>
                <c:pt idx="97">
                  <c:v>133.755</c:v>
                </c:pt>
                <c:pt idx="98">
                  <c:v>182.86099999999999</c:v>
                </c:pt>
                <c:pt idx="99">
                  <c:v>174.607</c:v>
                </c:pt>
                <c:pt idx="100">
                  <c:v>230.209</c:v>
                </c:pt>
                <c:pt idx="101">
                  <c:v>265.76900000000001</c:v>
                </c:pt>
                <c:pt idx="102">
                  <c:v>250.96100000000001</c:v>
                </c:pt>
                <c:pt idx="103">
                  <c:v>226.536</c:v>
                </c:pt>
                <c:pt idx="104">
                  <c:v>205.32900000000001</c:v>
                </c:pt>
                <c:pt idx="105">
                  <c:v>147.48500000000001</c:v>
                </c:pt>
                <c:pt idx="106">
                  <c:v>285.976</c:v>
                </c:pt>
                <c:pt idx="107">
                  <c:v>196.88399999999999</c:v>
                </c:pt>
                <c:pt idx="108">
                  <c:v>206.07599999999999</c:v>
                </c:pt>
                <c:pt idx="109">
                  <c:v>180.34800000000001</c:v>
                </c:pt>
                <c:pt idx="110">
                  <c:v>158.93299999999999</c:v>
                </c:pt>
                <c:pt idx="111">
                  <c:v>152.23699999999999</c:v>
                </c:pt>
                <c:pt idx="112">
                  <c:v>174.42500000000001</c:v>
                </c:pt>
                <c:pt idx="113">
                  <c:v>140.93199999999999</c:v>
                </c:pt>
                <c:pt idx="114">
                  <c:v>152.15299999999999</c:v>
                </c:pt>
                <c:pt idx="115">
                  <c:v>187.36600000000001</c:v>
                </c:pt>
                <c:pt idx="116">
                  <c:v>145.602</c:v>
                </c:pt>
                <c:pt idx="117">
                  <c:v>211.75399999999999</c:v>
                </c:pt>
                <c:pt idx="118">
                  <c:v>187.73400000000001</c:v>
                </c:pt>
                <c:pt idx="119">
                  <c:v>204.39400000000001</c:v>
                </c:pt>
                <c:pt idx="120">
                  <c:v>220.20099999999999</c:v>
                </c:pt>
                <c:pt idx="121">
                  <c:v>183.202</c:v>
                </c:pt>
                <c:pt idx="122">
                  <c:v>212.30699999999999</c:v>
                </c:pt>
                <c:pt idx="123">
                  <c:v>195.87700000000001</c:v>
                </c:pt>
                <c:pt idx="124">
                  <c:v>245.12799999999999</c:v>
                </c:pt>
                <c:pt idx="125">
                  <c:v>241.75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9-44CD-8022-D08A2E18C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34791663"/>
        <c:axId val="548351360"/>
      </c:barChart>
      <c:lineChart>
        <c:grouping val="standard"/>
        <c:varyColors val="0"/>
        <c:ser>
          <c:idx val="1"/>
          <c:order val="1"/>
          <c:tx>
            <c:strRef>
              <c:f>Data!$B$40</c:f>
              <c:strCache>
                <c:ptCount val="1"/>
                <c:pt idx="0">
                  <c:v>YoY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Data!$C$40:$DX$40</c:f>
              <c:numCache>
                <c:formatCode>General</c:formatCode>
                <c:ptCount val="126"/>
                <c:pt idx="12" formatCode="0%">
                  <c:v>0.13537995907695799</c:v>
                </c:pt>
                <c:pt idx="13" formatCode="0%">
                  <c:v>1.8362804897603224E-2</c:v>
                </c:pt>
                <c:pt idx="14" formatCode="0%">
                  <c:v>0.55419969207960329</c:v>
                </c:pt>
                <c:pt idx="15" formatCode="0%">
                  <c:v>3.0217487227742312E-2</c:v>
                </c:pt>
                <c:pt idx="16" formatCode="0%">
                  <c:v>0.90602748576581904</c:v>
                </c:pt>
                <c:pt idx="17" formatCode="0%">
                  <c:v>0.40881108263114774</c:v>
                </c:pt>
                <c:pt idx="18" formatCode="0%">
                  <c:v>0.14356070155220224</c:v>
                </c:pt>
                <c:pt idx="19" formatCode="0%">
                  <c:v>-0.15104172868613985</c:v>
                </c:pt>
                <c:pt idx="20" formatCode="0%">
                  <c:v>7.3258548380668032E-2</c:v>
                </c:pt>
                <c:pt idx="21" formatCode="0%">
                  <c:v>-0.26383871388358382</c:v>
                </c:pt>
                <c:pt idx="22" formatCode="0%">
                  <c:v>0.24611533149171261</c:v>
                </c:pt>
                <c:pt idx="23" formatCode="0%">
                  <c:v>0.18941708003982005</c:v>
                </c:pt>
                <c:pt idx="24" formatCode="0%">
                  <c:v>0.32660021150512808</c:v>
                </c:pt>
                <c:pt idx="25" formatCode="0%">
                  <c:v>0.34781075225474867</c:v>
                </c:pt>
                <c:pt idx="26" formatCode="0%">
                  <c:v>-0.1469768124449663</c:v>
                </c:pt>
                <c:pt idx="27" formatCode="0%">
                  <c:v>-1.4381769674952416E-2</c:v>
                </c:pt>
                <c:pt idx="28" formatCode="0%">
                  <c:v>-0.25496717971533389</c:v>
                </c:pt>
                <c:pt idx="29" formatCode="0%">
                  <c:v>0.13112514939388764</c:v>
                </c:pt>
                <c:pt idx="30" formatCode="0%">
                  <c:v>-0.25598167116751835</c:v>
                </c:pt>
                <c:pt idx="31" formatCode="0%">
                  <c:v>-0.42959735183557435</c:v>
                </c:pt>
                <c:pt idx="32" formatCode="0%">
                  <c:v>-0.53372258557015817</c:v>
                </c:pt>
                <c:pt idx="33" formatCode="0%">
                  <c:v>-0.42695499512911739</c:v>
                </c:pt>
                <c:pt idx="34" formatCode="0%">
                  <c:v>-0.49197552245699105</c:v>
                </c:pt>
                <c:pt idx="35" formatCode="0%">
                  <c:v>-0.49925245545135233</c:v>
                </c:pt>
                <c:pt idx="36" formatCode="0%">
                  <c:v>-0.74528301886792447</c:v>
                </c:pt>
                <c:pt idx="37" formatCode="0%">
                  <c:v>-0.81308411214953269</c:v>
                </c:pt>
                <c:pt idx="38" formatCode="0%">
                  <c:v>-0.60215053763440862</c:v>
                </c:pt>
                <c:pt idx="39" formatCode="0%">
                  <c:v>-0.65445026178010468</c:v>
                </c:pt>
                <c:pt idx="40" formatCode="0%">
                  <c:v>-0.65876777251184837</c:v>
                </c:pt>
                <c:pt idx="41" formatCode="0%">
                  <c:v>-0.78301886792452824</c:v>
                </c:pt>
                <c:pt idx="42" formatCode="0%">
                  <c:v>-0.67724867724867721</c:v>
                </c:pt>
                <c:pt idx="43" formatCode="0%">
                  <c:v>-0.41803278688524592</c:v>
                </c:pt>
                <c:pt idx="44" formatCode="0%">
                  <c:v>-0.20353982300884954</c:v>
                </c:pt>
                <c:pt idx="45" formatCode="0%">
                  <c:v>0.5</c:v>
                </c:pt>
                <c:pt idx="46" formatCode="0%">
                  <c:v>0.34090909090909083</c:v>
                </c:pt>
                <c:pt idx="47" formatCode="0%">
                  <c:v>0.52857142857142847</c:v>
                </c:pt>
                <c:pt idx="48" formatCode="0%">
                  <c:v>1.8333333333333335</c:v>
                </c:pt>
                <c:pt idx="49" formatCode="0%">
                  <c:v>1.0499999999999998</c:v>
                </c:pt>
                <c:pt idx="50" formatCode="0%">
                  <c:v>0.87837837837837829</c:v>
                </c:pt>
                <c:pt idx="51" formatCode="0%">
                  <c:v>0.51515151515151514</c:v>
                </c:pt>
                <c:pt idx="52" formatCode="0%">
                  <c:v>1</c:v>
                </c:pt>
                <c:pt idx="53" formatCode="0%">
                  <c:v>1.847826086956522</c:v>
                </c:pt>
                <c:pt idx="54" formatCode="0%">
                  <c:v>1.459016393442623</c:v>
                </c:pt>
                <c:pt idx="55" formatCode="0%">
                  <c:v>1.1267605633802815</c:v>
                </c:pt>
                <c:pt idx="56" formatCode="0%">
                  <c:v>0.89999999999999991</c:v>
                </c:pt>
                <c:pt idx="57" formatCode="0%">
                  <c:v>-0.10303030303030303</c:v>
                </c:pt>
                <c:pt idx="58" formatCode="0%">
                  <c:v>4.2372881355932313E-2</c:v>
                </c:pt>
                <c:pt idx="59" formatCode="0%">
                  <c:v>-1.8691588785046731E-2</c:v>
                </c:pt>
                <c:pt idx="60" formatCode="0%">
                  <c:v>-1.9607843137254943E-2</c:v>
                </c:pt>
                <c:pt idx="61" formatCode="0%">
                  <c:v>6.0975609756097615E-2</c:v>
                </c:pt>
                <c:pt idx="62" formatCode="0%">
                  <c:v>8.6330935251798468E-2</c:v>
                </c:pt>
                <c:pt idx="63" formatCode="0%">
                  <c:v>0.54</c:v>
                </c:pt>
                <c:pt idx="64" formatCode="0%">
                  <c:v>-3.472222222222221E-2</c:v>
                </c:pt>
                <c:pt idx="65" formatCode="0%">
                  <c:v>0.20610687022900764</c:v>
                </c:pt>
                <c:pt idx="66" formatCode="0%">
                  <c:v>-5.3333333333333344E-2</c:v>
                </c:pt>
                <c:pt idx="67" formatCode="0%">
                  <c:v>-9.27152317880795E-2</c:v>
                </c:pt>
                <c:pt idx="68" formatCode="0%">
                  <c:v>-0.18128654970760238</c:v>
                </c:pt>
                <c:pt idx="69" formatCode="0%">
                  <c:v>-0.46621621621621623</c:v>
                </c:pt>
                <c:pt idx="70" formatCode="0%">
                  <c:v>-2.4390243902439046E-2</c:v>
                </c:pt>
                <c:pt idx="71" formatCode="0%">
                  <c:v>0.10476190476190483</c:v>
                </c:pt>
                <c:pt idx="72" formatCode="0%">
                  <c:v>-0.21214666666666671</c:v>
                </c:pt>
                <c:pt idx="73" formatCode="0%">
                  <c:v>0.37436781609195391</c:v>
                </c:pt>
                <c:pt idx="74" formatCode="0%">
                  <c:v>-3.3337748344370755E-2</c:v>
                </c:pt>
                <c:pt idx="75" formatCode="0%">
                  <c:v>-0.22193506493506487</c:v>
                </c:pt>
                <c:pt idx="76" formatCode="0%">
                  <c:v>0.12833093525179851</c:v>
                </c:pt>
                <c:pt idx="77" formatCode="0%">
                  <c:v>-0.39984810126582282</c:v>
                </c:pt>
                <c:pt idx="78" formatCode="0%">
                  <c:v>-9.4753521126760609E-2</c:v>
                </c:pt>
                <c:pt idx="79" formatCode="0%">
                  <c:v>-0.12332846715328472</c:v>
                </c:pt>
                <c:pt idx="80" formatCode="0%">
                  <c:v>-0.18174999999999997</c:v>
                </c:pt>
                <c:pt idx="81" formatCode="0%">
                  <c:v>0.97392405063291143</c:v>
                </c:pt>
                <c:pt idx="82" formatCode="0%">
                  <c:v>-0.35755833333333331</c:v>
                </c:pt>
                <c:pt idx="83" formatCode="0%">
                  <c:v>-0.3016724137931035</c:v>
                </c:pt>
                <c:pt idx="84" formatCode="0%">
                  <c:v>0.2538628171063988</c:v>
                </c:pt>
                <c:pt idx="85" formatCode="0%">
                  <c:v>-0.22635276407125537</c:v>
                </c:pt>
                <c:pt idx="86" formatCode="0%">
                  <c:v>-0.34952660208541719</c:v>
                </c:pt>
                <c:pt idx="87" formatCode="0%">
                  <c:v>-0.23274523877084341</c:v>
                </c:pt>
                <c:pt idx="88" formatCode="0%">
                  <c:v>-0.32954386054400076</c:v>
                </c:pt>
                <c:pt idx="89" formatCode="0%">
                  <c:v>0.36865139627098631</c:v>
                </c:pt>
                <c:pt idx="90" formatCode="0%">
                  <c:v>-0.1425181842934381</c:v>
                </c:pt>
                <c:pt idx="91" formatCode="0%">
                  <c:v>-0.23943415706387805</c:v>
                </c:pt>
                <c:pt idx="92" formatCode="0%">
                  <c:v>-7.2960586617781931E-2</c:v>
                </c:pt>
                <c:pt idx="93" formatCode="0%">
                  <c:v>-0.38518661023470568</c:v>
                </c:pt>
                <c:pt idx="94" formatCode="0%">
                  <c:v>0.70568015254303251</c:v>
                </c:pt>
                <c:pt idx="95" formatCode="0%">
                  <c:v>0.61488037923116812</c:v>
                </c:pt>
                <c:pt idx="96" formatCode="0%">
                  <c:v>0.35813441850734584</c:v>
                </c:pt>
                <c:pt idx="97" formatCode="0%">
                  <c:v>0.44592184206259122</c:v>
                </c:pt>
                <c:pt idx="98" formatCode="0%">
                  <c:v>0.92592709616944169</c:v>
                </c:pt>
                <c:pt idx="99" formatCode="0%">
                  <c:v>0.89926468988622288</c:v>
                </c:pt>
                <c:pt idx="100" formatCode="0%">
                  <c:v>1.1892765779388128</c:v>
                </c:pt>
                <c:pt idx="101" formatCode="0%">
                  <c:v>1.0478267234803247</c:v>
                </c:pt>
                <c:pt idx="102" formatCode="0%">
                  <c:v>1.2768065320934454</c:v>
                </c:pt>
                <c:pt idx="103" formatCode="0%">
                  <c:v>1.4799500804624128</c:v>
                </c:pt>
                <c:pt idx="104" formatCode="0%">
                  <c:v>0.93347269696884094</c:v>
                </c:pt>
                <c:pt idx="105" formatCode="0%">
                  <c:v>0.53832112981621738</c:v>
                </c:pt>
                <c:pt idx="106" formatCode="0%">
                  <c:v>1.1747885867250711</c:v>
                </c:pt>
                <c:pt idx="107" formatCode="0%">
                  <c:v>0.50505675954592366</c:v>
                </c:pt>
                <c:pt idx="108" formatCode="0%">
                  <c:v>2.3995388751136604E-2</c:v>
                </c:pt>
                <c:pt idx="109" formatCode="0%">
                  <c:v>0.34834585622967373</c:v>
                </c:pt>
                <c:pt idx="110" formatCode="0%">
                  <c:v>-0.13085348980919931</c:v>
                </c:pt>
                <c:pt idx="111" formatCode="0%">
                  <c:v>-0.12811628399777786</c:v>
                </c:pt>
                <c:pt idx="112" formatCode="0%">
                  <c:v>-0.2423189362709538</c:v>
                </c:pt>
                <c:pt idx="113" formatCode="0%">
                  <c:v>-0.46971994476406209</c:v>
                </c:pt>
                <c:pt idx="114" formatCode="0%">
                  <c:v>-0.39371854590952382</c:v>
                </c:pt>
                <c:pt idx="115" formatCode="0%">
                  <c:v>-0.17290850019422954</c:v>
                </c:pt>
                <c:pt idx="116" formatCode="0%">
                  <c:v>-0.29088438554709761</c:v>
                </c:pt>
                <c:pt idx="117" formatCode="0%">
                  <c:v>0.43576634912024925</c:v>
                </c:pt>
                <c:pt idx="118" formatCode="0%">
                  <c:v>-0.3435323243908579</c:v>
                </c:pt>
                <c:pt idx="119" formatCode="0%">
                  <c:v>3.8144288007151417E-2</c:v>
                </c:pt>
                <c:pt idx="120" formatCode="0%">
                  <c:v>6.8542673576738711E-2</c:v>
                </c:pt>
                <c:pt idx="121" formatCode="0%">
                  <c:v>1.5824960631667606E-2</c:v>
                </c:pt>
                <c:pt idx="122" formatCode="0%">
                  <c:v>0.33582704661712803</c:v>
                </c:pt>
                <c:pt idx="123" formatCode="0%">
                  <c:v>0.28665830251515745</c:v>
                </c:pt>
                <c:pt idx="124" formatCode="0%">
                  <c:v>0.40534900386985795</c:v>
                </c:pt>
                <c:pt idx="125" formatCode="0%">
                  <c:v>0.71536627593449342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9-44CD-8022-D08A2E18C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82847"/>
        <c:axId val="548348000"/>
      </c:lineChart>
      <c:catAx>
        <c:axId val="134791663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351360"/>
        <c:crosses val="autoZero"/>
        <c:auto val="1"/>
        <c:lblAlgn val="ctr"/>
        <c:lblOffset val="100"/>
        <c:noMultiLvlLbl val="0"/>
      </c:catAx>
      <c:valAx>
        <c:axId val="54835136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91663"/>
        <c:crosses val="autoZero"/>
        <c:crossBetween val="between"/>
      </c:valAx>
      <c:valAx>
        <c:axId val="54834800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82847"/>
        <c:crosses val="max"/>
        <c:crossBetween val="between"/>
      </c:valAx>
      <c:catAx>
        <c:axId val="134782847"/>
        <c:scaling>
          <c:orientation val="minMax"/>
        </c:scaling>
        <c:delete val="1"/>
        <c:axPos val="b"/>
        <c:majorTickMark val="none"/>
        <c:minorTickMark val="none"/>
        <c:tickLblPos val="nextTo"/>
        <c:crossAx val="548348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7</xdr:row>
      <xdr:rowOff>133350</xdr:rowOff>
    </xdr:from>
    <xdr:to>
      <xdr:col>8</xdr:col>
      <xdr:colOff>428625</xdr:colOff>
      <xdr:row>24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5A373-D696-4D3D-AA22-A327F3ACB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438150</xdr:colOff>
      <xdr:row>7</xdr:row>
      <xdr:rowOff>133350</xdr:rowOff>
    </xdr:from>
    <xdr:to>
      <xdr:col>18</xdr:col>
      <xdr:colOff>323850</xdr:colOff>
      <xdr:row>24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C2EC3F-4F60-0D37-B503-821253CA0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516591</xdr:colOff>
      <xdr:row>7</xdr:row>
      <xdr:rowOff>133350</xdr:rowOff>
    </xdr:from>
    <xdr:to>
      <xdr:col>27</xdr:col>
      <xdr:colOff>402292</xdr:colOff>
      <xdr:row>24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EFD886-4DFD-2193-DEAA-17B25F498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27</xdr:row>
      <xdr:rowOff>76200</xdr:rowOff>
    </xdr:from>
    <xdr:to>
      <xdr:col>8</xdr:col>
      <xdr:colOff>428625</xdr:colOff>
      <xdr:row>44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DC37E8-5118-1E22-BDF2-A55D04C83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533400</xdr:colOff>
      <xdr:row>27</xdr:row>
      <xdr:rowOff>76200</xdr:rowOff>
    </xdr:from>
    <xdr:to>
      <xdr:col>18</xdr:col>
      <xdr:colOff>419100</xdr:colOff>
      <xdr:row>44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B3BD67-9DE6-A451-37E5-E1157D89A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600075</xdr:colOff>
      <xdr:row>27</xdr:row>
      <xdr:rowOff>76200</xdr:rowOff>
    </xdr:from>
    <xdr:to>
      <xdr:col>27</xdr:col>
      <xdr:colOff>485775</xdr:colOff>
      <xdr:row>44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B5B6B9-A2DE-1A8D-5547-77A91362F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464004</xdr:colOff>
      <xdr:row>7</xdr:row>
      <xdr:rowOff>133350</xdr:rowOff>
    </xdr:from>
    <xdr:to>
      <xdr:col>37</xdr:col>
      <xdr:colOff>346982</xdr:colOff>
      <xdr:row>24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4D3A77-9CCA-8451-9EC4-83DF3ECA3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123825</xdr:colOff>
      <xdr:row>46</xdr:row>
      <xdr:rowOff>144235</xdr:rowOff>
    </xdr:from>
    <xdr:to>
      <xdr:col>8</xdr:col>
      <xdr:colOff>428625</xdr:colOff>
      <xdr:row>63</xdr:row>
      <xdr:rowOff>134710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09D5C6-CFD3-17A9-49B8-E9BE61AAC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101414</xdr:colOff>
      <xdr:row>46</xdr:row>
      <xdr:rowOff>144235</xdr:rowOff>
    </xdr:from>
    <xdr:to>
      <xdr:col>18</xdr:col>
      <xdr:colOff>596713</xdr:colOff>
      <xdr:row>63</xdr:row>
      <xdr:rowOff>134710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D1F34A9-3A8C-830B-3ACB-387FF5BA4C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91889</xdr:colOff>
      <xdr:row>46</xdr:row>
      <xdr:rowOff>144235</xdr:rowOff>
    </xdr:from>
    <xdr:to>
      <xdr:col>27</xdr:col>
      <xdr:colOff>587188</xdr:colOff>
      <xdr:row>63</xdr:row>
      <xdr:rowOff>134710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82DBC2D-6EED-C097-09DD-1B45B02A8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123825</xdr:colOff>
      <xdr:row>66</xdr:row>
      <xdr:rowOff>65794</xdr:rowOff>
    </xdr:from>
    <xdr:to>
      <xdr:col>8</xdr:col>
      <xdr:colOff>428625</xdr:colOff>
      <xdr:row>83</xdr:row>
      <xdr:rowOff>56269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915F3B4-3E09-C8E4-1F10-38AE1B6E8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101414</xdr:colOff>
      <xdr:row>66</xdr:row>
      <xdr:rowOff>65794</xdr:rowOff>
    </xdr:from>
    <xdr:to>
      <xdr:col>18</xdr:col>
      <xdr:colOff>596713</xdr:colOff>
      <xdr:row>83</xdr:row>
      <xdr:rowOff>56269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20A5DE7-AD57-58D8-CD3A-EC199D9B86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91889</xdr:colOff>
      <xdr:row>66</xdr:row>
      <xdr:rowOff>32177</xdr:rowOff>
    </xdr:from>
    <xdr:to>
      <xdr:col>27</xdr:col>
      <xdr:colOff>587188</xdr:colOff>
      <xdr:row>83</xdr:row>
      <xdr:rowOff>22652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E72B4B1-05DE-041A-B6FB-22EDDB6FC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123825</xdr:colOff>
      <xdr:row>84</xdr:row>
      <xdr:rowOff>88206</xdr:rowOff>
    </xdr:from>
    <xdr:to>
      <xdr:col>8</xdr:col>
      <xdr:colOff>428625</xdr:colOff>
      <xdr:row>101</xdr:row>
      <xdr:rowOff>78681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9788350-C6F1-E154-DB80-115DD10C6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123825</xdr:colOff>
      <xdr:row>102</xdr:row>
      <xdr:rowOff>20170</xdr:rowOff>
    </xdr:from>
    <xdr:to>
      <xdr:col>8</xdr:col>
      <xdr:colOff>428625</xdr:colOff>
      <xdr:row>119</xdr:row>
      <xdr:rowOff>10645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5243BC7-BE7E-BC47-46A6-6461C18BC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423182</xdr:colOff>
      <xdr:row>27</xdr:row>
      <xdr:rowOff>76200</xdr:rowOff>
    </xdr:from>
    <xdr:to>
      <xdr:col>37</xdr:col>
      <xdr:colOff>306160</xdr:colOff>
      <xdr:row>44</xdr:row>
      <xdr:rowOff>66675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33C0407-9CC2-1929-730E-C2923B2A7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29</xdr:col>
      <xdr:colOff>227734</xdr:colOff>
      <xdr:row>46</xdr:row>
      <xdr:rowOff>144235</xdr:rowOff>
    </xdr:from>
    <xdr:to>
      <xdr:col>37</xdr:col>
      <xdr:colOff>116899</xdr:colOff>
      <xdr:row>63</xdr:row>
      <xdr:rowOff>134710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CAEA5AE-4764-2F84-9514-CD0BA9E19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29</xdr:col>
      <xdr:colOff>247090</xdr:colOff>
      <xdr:row>66</xdr:row>
      <xdr:rowOff>65794</xdr:rowOff>
    </xdr:from>
    <xdr:to>
      <xdr:col>37</xdr:col>
      <xdr:colOff>137272</xdr:colOff>
      <xdr:row>83</xdr:row>
      <xdr:rowOff>56269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5DA6496-F15A-A14D-A88F-477C81D47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29</xdr:col>
      <xdr:colOff>314325</xdr:colOff>
      <xdr:row>84</xdr:row>
      <xdr:rowOff>88206</xdr:rowOff>
    </xdr:from>
    <xdr:to>
      <xdr:col>37</xdr:col>
      <xdr:colOff>203490</xdr:colOff>
      <xdr:row>101</xdr:row>
      <xdr:rowOff>78681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18F0CE8-A7F1-19E6-1F13-EF3A9F9A7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29</xdr:col>
      <xdr:colOff>341539</xdr:colOff>
      <xdr:row>102</xdr:row>
      <xdr:rowOff>20170</xdr:rowOff>
    </xdr:from>
    <xdr:to>
      <xdr:col>37</xdr:col>
      <xdr:colOff>224517</xdr:colOff>
      <xdr:row>119</xdr:row>
      <xdr:rowOff>10645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B9F582C-DEB0-8B05-CE3C-0D7225FCF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163285</xdr:colOff>
      <xdr:row>121</xdr:row>
      <xdr:rowOff>27215</xdr:rowOff>
    </xdr:from>
    <xdr:to>
      <xdr:col>8</xdr:col>
      <xdr:colOff>258535</xdr:colOff>
      <xdr:row>137</xdr:row>
      <xdr:rowOff>157843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DA3ABD5-0BD1-476B-B063-8889738345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58BD-F598-4EE0-8B80-8C463045BC67}">
  <sheetPr>
    <pageSetUpPr fitToPage="1"/>
  </sheetPr>
  <dimension ref="A1:EF67"/>
  <sheetViews>
    <sheetView showGridLines="0" zoomScale="70" zoomScaleNormal="70" zoomScaleSheetLayoutView="50" workbookViewId="0">
      <pane xSplit="1" ySplit="6" topLeftCell="B21" activePane="bottomRight" state="frozen"/>
      <selection activeCell="A3" sqref="A3"/>
      <selection pane="topRight" activeCell="B3" sqref="B3"/>
      <selection pane="bottomLeft" activeCell="A11" sqref="A11"/>
      <selection pane="bottomRight" activeCell="A49" sqref="A49"/>
    </sheetView>
  </sheetViews>
  <sheetFormatPr defaultColWidth="12.140625" defaultRowHeight="12.75" x14ac:dyDescent="0.2"/>
  <cols>
    <col min="1" max="1" width="67.140625" customWidth="1"/>
    <col min="2" max="2" width="13.28515625" customWidth="1"/>
    <col min="3" max="3" width="13" customWidth="1"/>
    <col min="4" max="25" width="12.140625" customWidth="1"/>
    <col min="26" max="26" width="13.28515625" customWidth="1"/>
    <col min="27" max="27" width="13" customWidth="1"/>
    <col min="28" max="73" width="12.140625" customWidth="1"/>
    <col min="74" max="135" width="12.85546875" customWidth="1"/>
    <col min="136" max="136" width="13" customWidth="1"/>
    <col min="137" max="137" width="12.42578125" bestFit="1" customWidth="1"/>
    <col min="138" max="138" width="13.42578125" bestFit="1" customWidth="1"/>
    <col min="139" max="141" width="12.42578125" bestFit="1" customWidth="1"/>
    <col min="142" max="142" width="15.140625" bestFit="1" customWidth="1"/>
    <col min="143" max="145" width="12.42578125" bestFit="1" customWidth="1"/>
    <col min="146" max="147" width="10.7109375" bestFit="1" customWidth="1"/>
    <col min="148" max="149" width="15.140625" bestFit="1" customWidth="1"/>
    <col min="265" max="265" width="67.140625" customWidth="1"/>
    <col min="266" max="266" width="13.28515625" customWidth="1"/>
    <col min="267" max="267" width="13" customWidth="1"/>
    <col min="290" max="290" width="13.28515625" customWidth="1"/>
    <col min="291" max="291" width="13" customWidth="1"/>
    <col min="338" max="391" width="12.85546875" customWidth="1"/>
    <col min="392" max="392" width="13" customWidth="1"/>
    <col min="393" max="393" width="12.42578125" bestFit="1" customWidth="1"/>
    <col min="394" max="394" width="13.42578125" bestFit="1" customWidth="1"/>
    <col min="395" max="397" width="12.42578125" bestFit="1" customWidth="1"/>
    <col min="398" max="398" width="15.140625" bestFit="1" customWidth="1"/>
    <col min="399" max="401" width="12.42578125" bestFit="1" customWidth="1"/>
    <col min="402" max="403" width="10.7109375" bestFit="1" customWidth="1"/>
    <col min="404" max="405" width="15.140625" bestFit="1" customWidth="1"/>
    <col min="521" max="521" width="67.140625" customWidth="1"/>
    <col min="522" max="522" width="13.28515625" customWidth="1"/>
    <col min="523" max="523" width="13" customWidth="1"/>
    <col min="546" max="546" width="13.28515625" customWidth="1"/>
    <col min="547" max="547" width="13" customWidth="1"/>
    <col min="594" max="647" width="12.85546875" customWidth="1"/>
    <col min="648" max="648" width="13" customWidth="1"/>
    <col min="649" max="649" width="12.42578125" bestFit="1" customWidth="1"/>
    <col min="650" max="650" width="13.42578125" bestFit="1" customWidth="1"/>
    <col min="651" max="653" width="12.42578125" bestFit="1" customWidth="1"/>
    <col min="654" max="654" width="15.140625" bestFit="1" customWidth="1"/>
    <col min="655" max="657" width="12.42578125" bestFit="1" customWidth="1"/>
    <col min="658" max="659" width="10.7109375" bestFit="1" customWidth="1"/>
    <col min="660" max="661" width="15.140625" bestFit="1" customWidth="1"/>
    <col min="777" max="777" width="67.140625" customWidth="1"/>
    <col min="778" max="778" width="13.28515625" customWidth="1"/>
    <col min="779" max="779" width="13" customWidth="1"/>
    <col min="802" max="802" width="13.28515625" customWidth="1"/>
    <col min="803" max="803" width="13" customWidth="1"/>
    <col min="850" max="903" width="12.85546875" customWidth="1"/>
    <col min="904" max="904" width="13" customWidth="1"/>
    <col min="905" max="905" width="12.42578125" bestFit="1" customWidth="1"/>
    <col min="906" max="906" width="13.42578125" bestFit="1" customWidth="1"/>
    <col min="907" max="909" width="12.42578125" bestFit="1" customWidth="1"/>
    <col min="910" max="910" width="15.140625" bestFit="1" customWidth="1"/>
    <col min="911" max="913" width="12.42578125" bestFit="1" customWidth="1"/>
    <col min="914" max="915" width="10.7109375" bestFit="1" customWidth="1"/>
    <col min="916" max="917" width="15.140625" bestFit="1" customWidth="1"/>
    <col min="1033" max="1033" width="67.140625" customWidth="1"/>
    <col min="1034" max="1034" width="13.28515625" customWidth="1"/>
    <col min="1035" max="1035" width="13" customWidth="1"/>
    <col min="1058" max="1058" width="13.28515625" customWidth="1"/>
    <col min="1059" max="1059" width="13" customWidth="1"/>
    <col min="1106" max="1159" width="12.85546875" customWidth="1"/>
    <col min="1160" max="1160" width="13" customWidth="1"/>
    <col min="1161" max="1161" width="12.42578125" bestFit="1" customWidth="1"/>
    <col min="1162" max="1162" width="13.42578125" bestFit="1" customWidth="1"/>
    <col min="1163" max="1165" width="12.42578125" bestFit="1" customWidth="1"/>
    <col min="1166" max="1166" width="15.140625" bestFit="1" customWidth="1"/>
    <col min="1167" max="1169" width="12.42578125" bestFit="1" customWidth="1"/>
    <col min="1170" max="1171" width="10.7109375" bestFit="1" customWidth="1"/>
    <col min="1172" max="1173" width="15.140625" bestFit="1" customWidth="1"/>
    <col min="1289" max="1289" width="67.140625" customWidth="1"/>
    <col min="1290" max="1290" width="13.28515625" customWidth="1"/>
    <col min="1291" max="1291" width="13" customWidth="1"/>
    <col min="1314" max="1314" width="13.28515625" customWidth="1"/>
    <col min="1315" max="1315" width="13" customWidth="1"/>
    <col min="1362" max="1415" width="12.85546875" customWidth="1"/>
    <col min="1416" max="1416" width="13" customWidth="1"/>
    <col min="1417" max="1417" width="12.42578125" bestFit="1" customWidth="1"/>
    <col min="1418" max="1418" width="13.42578125" bestFit="1" customWidth="1"/>
    <col min="1419" max="1421" width="12.42578125" bestFit="1" customWidth="1"/>
    <col min="1422" max="1422" width="15.140625" bestFit="1" customWidth="1"/>
    <col min="1423" max="1425" width="12.42578125" bestFit="1" customWidth="1"/>
    <col min="1426" max="1427" width="10.7109375" bestFit="1" customWidth="1"/>
    <col min="1428" max="1429" width="15.140625" bestFit="1" customWidth="1"/>
    <col min="1545" max="1545" width="67.140625" customWidth="1"/>
    <col min="1546" max="1546" width="13.28515625" customWidth="1"/>
    <col min="1547" max="1547" width="13" customWidth="1"/>
    <col min="1570" max="1570" width="13.28515625" customWidth="1"/>
    <col min="1571" max="1571" width="13" customWidth="1"/>
    <col min="1618" max="1671" width="12.85546875" customWidth="1"/>
    <col min="1672" max="1672" width="13" customWidth="1"/>
    <col min="1673" max="1673" width="12.42578125" bestFit="1" customWidth="1"/>
    <col min="1674" max="1674" width="13.42578125" bestFit="1" customWidth="1"/>
    <col min="1675" max="1677" width="12.42578125" bestFit="1" customWidth="1"/>
    <col min="1678" max="1678" width="15.140625" bestFit="1" customWidth="1"/>
    <col min="1679" max="1681" width="12.42578125" bestFit="1" customWidth="1"/>
    <col min="1682" max="1683" width="10.7109375" bestFit="1" customWidth="1"/>
    <col min="1684" max="1685" width="15.140625" bestFit="1" customWidth="1"/>
    <col min="1801" max="1801" width="67.140625" customWidth="1"/>
    <col min="1802" max="1802" width="13.28515625" customWidth="1"/>
    <col min="1803" max="1803" width="13" customWidth="1"/>
    <col min="1826" max="1826" width="13.28515625" customWidth="1"/>
    <col min="1827" max="1827" width="13" customWidth="1"/>
    <col min="1874" max="1927" width="12.85546875" customWidth="1"/>
    <col min="1928" max="1928" width="13" customWidth="1"/>
    <col min="1929" max="1929" width="12.42578125" bestFit="1" customWidth="1"/>
    <col min="1930" max="1930" width="13.42578125" bestFit="1" customWidth="1"/>
    <col min="1931" max="1933" width="12.42578125" bestFit="1" customWidth="1"/>
    <col min="1934" max="1934" width="15.140625" bestFit="1" customWidth="1"/>
    <col min="1935" max="1937" width="12.42578125" bestFit="1" customWidth="1"/>
    <col min="1938" max="1939" width="10.7109375" bestFit="1" customWidth="1"/>
    <col min="1940" max="1941" width="15.140625" bestFit="1" customWidth="1"/>
    <col min="2057" max="2057" width="67.140625" customWidth="1"/>
    <col min="2058" max="2058" width="13.28515625" customWidth="1"/>
    <col min="2059" max="2059" width="13" customWidth="1"/>
    <col min="2082" max="2082" width="13.28515625" customWidth="1"/>
    <col min="2083" max="2083" width="13" customWidth="1"/>
    <col min="2130" max="2183" width="12.85546875" customWidth="1"/>
    <col min="2184" max="2184" width="13" customWidth="1"/>
    <col min="2185" max="2185" width="12.42578125" bestFit="1" customWidth="1"/>
    <col min="2186" max="2186" width="13.42578125" bestFit="1" customWidth="1"/>
    <col min="2187" max="2189" width="12.42578125" bestFit="1" customWidth="1"/>
    <col min="2190" max="2190" width="15.140625" bestFit="1" customWidth="1"/>
    <col min="2191" max="2193" width="12.42578125" bestFit="1" customWidth="1"/>
    <col min="2194" max="2195" width="10.7109375" bestFit="1" customWidth="1"/>
    <col min="2196" max="2197" width="15.140625" bestFit="1" customWidth="1"/>
    <col min="2313" max="2313" width="67.140625" customWidth="1"/>
    <col min="2314" max="2314" width="13.28515625" customWidth="1"/>
    <col min="2315" max="2315" width="13" customWidth="1"/>
    <col min="2338" max="2338" width="13.28515625" customWidth="1"/>
    <col min="2339" max="2339" width="13" customWidth="1"/>
    <col min="2386" max="2439" width="12.85546875" customWidth="1"/>
    <col min="2440" max="2440" width="13" customWidth="1"/>
    <col min="2441" max="2441" width="12.42578125" bestFit="1" customWidth="1"/>
    <col min="2442" max="2442" width="13.42578125" bestFit="1" customWidth="1"/>
    <col min="2443" max="2445" width="12.42578125" bestFit="1" customWidth="1"/>
    <col min="2446" max="2446" width="15.140625" bestFit="1" customWidth="1"/>
    <col min="2447" max="2449" width="12.42578125" bestFit="1" customWidth="1"/>
    <col min="2450" max="2451" width="10.7109375" bestFit="1" customWidth="1"/>
    <col min="2452" max="2453" width="15.140625" bestFit="1" customWidth="1"/>
    <col min="2569" max="2569" width="67.140625" customWidth="1"/>
    <col min="2570" max="2570" width="13.28515625" customWidth="1"/>
    <col min="2571" max="2571" width="13" customWidth="1"/>
    <col min="2594" max="2594" width="13.28515625" customWidth="1"/>
    <col min="2595" max="2595" width="13" customWidth="1"/>
    <col min="2642" max="2695" width="12.85546875" customWidth="1"/>
    <col min="2696" max="2696" width="13" customWidth="1"/>
    <col min="2697" max="2697" width="12.42578125" bestFit="1" customWidth="1"/>
    <col min="2698" max="2698" width="13.42578125" bestFit="1" customWidth="1"/>
    <col min="2699" max="2701" width="12.42578125" bestFit="1" customWidth="1"/>
    <col min="2702" max="2702" width="15.140625" bestFit="1" customWidth="1"/>
    <col min="2703" max="2705" width="12.42578125" bestFit="1" customWidth="1"/>
    <col min="2706" max="2707" width="10.7109375" bestFit="1" customWidth="1"/>
    <col min="2708" max="2709" width="15.140625" bestFit="1" customWidth="1"/>
    <col min="2825" max="2825" width="67.140625" customWidth="1"/>
    <col min="2826" max="2826" width="13.28515625" customWidth="1"/>
    <col min="2827" max="2827" width="13" customWidth="1"/>
    <col min="2850" max="2850" width="13.28515625" customWidth="1"/>
    <col min="2851" max="2851" width="13" customWidth="1"/>
    <col min="2898" max="2951" width="12.85546875" customWidth="1"/>
    <col min="2952" max="2952" width="13" customWidth="1"/>
    <col min="2953" max="2953" width="12.42578125" bestFit="1" customWidth="1"/>
    <col min="2954" max="2954" width="13.42578125" bestFit="1" customWidth="1"/>
    <col min="2955" max="2957" width="12.42578125" bestFit="1" customWidth="1"/>
    <col min="2958" max="2958" width="15.140625" bestFit="1" customWidth="1"/>
    <col min="2959" max="2961" width="12.42578125" bestFit="1" customWidth="1"/>
    <col min="2962" max="2963" width="10.7109375" bestFit="1" customWidth="1"/>
    <col min="2964" max="2965" width="15.140625" bestFit="1" customWidth="1"/>
    <col min="3081" max="3081" width="67.140625" customWidth="1"/>
    <col min="3082" max="3082" width="13.28515625" customWidth="1"/>
    <col min="3083" max="3083" width="13" customWidth="1"/>
    <col min="3106" max="3106" width="13.28515625" customWidth="1"/>
    <col min="3107" max="3107" width="13" customWidth="1"/>
    <col min="3154" max="3207" width="12.85546875" customWidth="1"/>
    <col min="3208" max="3208" width="13" customWidth="1"/>
    <col min="3209" max="3209" width="12.42578125" bestFit="1" customWidth="1"/>
    <col min="3210" max="3210" width="13.42578125" bestFit="1" customWidth="1"/>
    <col min="3211" max="3213" width="12.42578125" bestFit="1" customWidth="1"/>
    <col min="3214" max="3214" width="15.140625" bestFit="1" customWidth="1"/>
    <col min="3215" max="3217" width="12.42578125" bestFit="1" customWidth="1"/>
    <col min="3218" max="3219" width="10.7109375" bestFit="1" customWidth="1"/>
    <col min="3220" max="3221" width="15.140625" bestFit="1" customWidth="1"/>
    <col min="3337" max="3337" width="67.140625" customWidth="1"/>
    <col min="3338" max="3338" width="13.28515625" customWidth="1"/>
    <col min="3339" max="3339" width="13" customWidth="1"/>
    <col min="3362" max="3362" width="13.28515625" customWidth="1"/>
    <col min="3363" max="3363" width="13" customWidth="1"/>
    <col min="3410" max="3463" width="12.85546875" customWidth="1"/>
    <col min="3464" max="3464" width="13" customWidth="1"/>
    <col min="3465" max="3465" width="12.42578125" bestFit="1" customWidth="1"/>
    <col min="3466" max="3466" width="13.42578125" bestFit="1" customWidth="1"/>
    <col min="3467" max="3469" width="12.42578125" bestFit="1" customWidth="1"/>
    <col min="3470" max="3470" width="15.140625" bestFit="1" customWidth="1"/>
    <col min="3471" max="3473" width="12.42578125" bestFit="1" customWidth="1"/>
    <col min="3474" max="3475" width="10.7109375" bestFit="1" customWidth="1"/>
    <col min="3476" max="3477" width="15.140625" bestFit="1" customWidth="1"/>
    <col min="3593" max="3593" width="67.140625" customWidth="1"/>
    <col min="3594" max="3594" width="13.28515625" customWidth="1"/>
    <col min="3595" max="3595" width="13" customWidth="1"/>
    <col min="3618" max="3618" width="13.28515625" customWidth="1"/>
    <col min="3619" max="3619" width="13" customWidth="1"/>
    <col min="3666" max="3719" width="12.85546875" customWidth="1"/>
    <col min="3720" max="3720" width="13" customWidth="1"/>
    <col min="3721" max="3721" width="12.42578125" bestFit="1" customWidth="1"/>
    <col min="3722" max="3722" width="13.42578125" bestFit="1" customWidth="1"/>
    <col min="3723" max="3725" width="12.42578125" bestFit="1" customWidth="1"/>
    <col min="3726" max="3726" width="15.140625" bestFit="1" customWidth="1"/>
    <col min="3727" max="3729" width="12.42578125" bestFit="1" customWidth="1"/>
    <col min="3730" max="3731" width="10.7109375" bestFit="1" customWidth="1"/>
    <col min="3732" max="3733" width="15.140625" bestFit="1" customWidth="1"/>
    <col min="3849" max="3849" width="67.140625" customWidth="1"/>
    <col min="3850" max="3850" width="13.28515625" customWidth="1"/>
    <col min="3851" max="3851" width="13" customWidth="1"/>
    <col min="3874" max="3874" width="13.28515625" customWidth="1"/>
    <col min="3875" max="3875" width="13" customWidth="1"/>
    <col min="3922" max="3975" width="12.85546875" customWidth="1"/>
    <col min="3976" max="3976" width="13" customWidth="1"/>
    <col min="3977" max="3977" width="12.42578125" bestFit="1" customWidth="1"/>
    <col min="3978" max="3978" width="13.42578125" bestFit="1" customWidth="1"/>
    <col min="3979" max="3981" width="12.42578125" bestFit="1" customWidth="1"/>
    <col min="3982" max="3982" width="15.140625" bestFit="1" customWidth="1"/>
    <col min="3983" max="3985" width="12.42578125" bestFit="1" customWidth="1"/>
    <col min="3986" max="3987" width="10.7109375" bestFit="1" customWidth="1"/>
    <col min="3988" max="3989" width="15.140625" bestFit="1" customWidth="1"/>
    <col min="4105" max="4105" width="67.140625" customWidth="1"/>
    <col min="4106" max="4106" width="13.28515625" customWidth="1"/>
    <col min="4107" max="4107" width="13" customWidth="1"/>
    <col min="4130" max="4130" width="13.28515625" customWidth="1"/>
    <col min="4131" max="4131" width="13" customWidth="1"/>
    <col min="4178" max="4231" width="12.85546875" customWidth="1"/>
    <col min="4232" max="4232" width="13" customWidth="1"/>
    <col min="4233" max="4233" width="12.42578125" bestFit="1" customWidth="1"/>
    <col min="4234" max="4234" width="13.42578125" bestFit="1" customWidth="1"/>
    <col min="4235" max="4237" width="12.42578125" bestFit="1" customWidth="1"/>
    <col min="4238" max="4238" width="15.140625" bestFit="1" customWidth="1"/>
    <col min="4239" max="4241" width="12.42578125" bestFit="1" customWidth="1"/>
    <col min="4242" max="4243" width="10.7109375" bestFit="1" customWidth="1"/>
    <col min="4244" max="4245" width="15.140625" bestFit="1" customWidth="1"/>
    <col min="4361" max="4361" width="67.140625" customWidth="1"/>
    <col min="4362" max="4362" width="13.28515625" customWidth="1"/>
    <col min="4363" max="4363" width="13" customWidth="1"/>
    <col min="4386" max="4386" width="13.28515625" customWidth="1"/>
    <col min="4387" max="4387" width="13" customWidth="1"/>
    <col min="4434" max="4487" width="12.85546875" customWidth="1"/>
    <col min="4488" max="4488" width="13" customWidth="1"/>
    <col min="4489" max="4489" width="12.42578125" bestFit="1" customWidth="1"/>
    <col min="4490" max="4490" width="13.42578125" bestFit="1" customWidth="1"/>
    <col min="4491" max="4493" width="12.42578125" bestFit="1" customWidth="1"/>
    <col min="4494" max="4494" width="15.140625" bestFit="1" customWidth="1"/>
    <col min="4495" max="4497" width="12.42578125" bestFit="1" customWidth="1"/>
    <col min="4498" max="4499" width="10.7109375" bestFit="1" customWidth="1"/>
    <col min="4500" max="4501" width="15.140625" bestFit="1" customWidth="1"/>
    <col min="4617" max="4617" width="67.140625" customWidth="1"/>
    <col min="4618" max="4618" width="13.28515625" customWidth="1"/>
    <col min="4619" max="4619" width="13" customWidth="1"/>
    <col min="4642" max="4642" width="13.28515625" customWidth="1"/>
    <col min="4643" max="4643" width="13" customWidth="1"/>
    <col min="4690" max="4743" width="12.85546875" customWidth="1"/>
    <col min="4744" max="4744" width="13" customWidth="1"/>
    <col min="4745" max="4745" width="12.42578125" bestFit="1" customWidth="1"/>
    <col min="4746" max="4746" width="13.42578125" bestFit="1" customWidth="1"/>
    <col min="4747" max="4749" width="12.42578125" bestFit="1" customWidth="1"/>
    <col min="4750" max="4750" width="15.140625" bestFit="1" customWidth="1"/>
    <col min="4751" max="4753" width="12.42578125" bestFit="1" customWidth="1"/>
    <col min="4754" max="4755" width="10.7109375" bestFit="1" customWidth="1"/>
    <col min="4756" max="4757" width="15.140625" bestFit="1" customWidth="1"/>
    <col min="4873" max="4873" width="67.140625" customWidth="1"/>
    <col min="4874" max="4874" width="13.28515625" customWidth="1"/>
    <col min="4875" max="4875" width="13" customWidth="1"/>
    <col min="4898" max="4898" width="13.28515625" customWidth="1"/>
    <col min="4899" max="4899" width="13" customWidth="1"/>
    <col min="4946" max="4999" width="12.85546875" customWidth="1"/>
    <col min="5000" max="5000" width="13" customWidth="1"/>
    <col min="5001" max="5001" width="12.42578125" bestFit="1" customWidth="1"/>
    <col min="5002" max="5002" width="13.42578125" bestFit="1" customWidth="1"/>
    <col min="5003" max="5005" width="12.42578125" bestFit="1" customWidth="1"/>
    <col min="5006" max="5006" width="15.140625" bestFit="1" customWidth="1"/>
    <col min="5007" max="5009" width="12.42578125" bestFit="1" customWidth="1"/>
    <col min="5010" max="5011" width="10.7109375" bestFit="1" customWidth="1"/>
    <col min="5012" max="5013" width="15.140625" bestFit="1" customWidth="1"/>
    <col min="5129" max="5129" width="67.140625" customWidth="1"/>
    <col min="5130" max="5130" width="13.28515625" customWidth="1"/>
    <col min="5131" max="5131" width="13" customWidth="1"/>
    <col min="5154" max="5154" width="13.28515625" customWidth="1"/>
    <col min="5155" max="5155" width="13" customWidth="1"/>
    <col min="5202" max="5255" width="12.85546875" customWidth="1"/>
    <col min="5256" max="5256" width="13" customWidth="1"/>
    <col min="5257" max="5257" width="12.42578125" bestFit="1" customWidth="1"/>
    <col min="5258" max="5258" width="13.42578125" bestFit="1" customWidth="1"/>
    <col min="5259" max="5261" width="12.42578125" bestFit="1" customWidth="1"/>
    <col min="5262" max="5262" width="15.140625" bestFit="1" customWidth="1"/>
    <col min="5263" max="5265" width="12.42578125" bestFit="1" customWidth="1"/>
    <col min="5266" max="5267" width="10.7109375" bestFit="1" customWidth="1"/>
    <col min="5268" max="5269" width="15.140625" bestFit="1" customWidth="1"/>
    <col min="5385" max="5385" width="67.140625" customWidth="1"/>
    <col min="5386" max="5386" width="13.28515625" customWidth="1"/>
    <col min="5387" max="5387" width="13" customWidth="1"/>
    <col min="5410" max="5410" width="13.28515625" customWidth="1"/>
    <col min="5411" max="5411" width="13" customWidth="1"/>
    <col min="5458" max="5511" width="12.85546875" customWidth="1"/>
    <col min="5512" max="5512" width="13" customWidth="1"/>
    <col min="5513" max="5513" width="12.42578125" bestFit="1" customWidth="1"/>
    <col min="5514" max="5514" width="13.42578125" bestFit="1" customWidth="1"/>
    <col min="5515" max="5517" width="12.42578125" bestFit="1" customWidth="1"/>
    <col min="5518" max="5518" width="15.140625" bestFit="1" customWidth="1"/>
    <col min="5519" max="5521" width="12.42578125" bestFit="1" customWidth="1"/>
    <col min="5522" max="5523" width="10.7109375" bestFit="1" customWidth="1"/>
    <col min="5524" max="5525" width="15.140625" bestFit="1" customWidth="1"/>
    <col min="5641" max="5641" width="67.140625" customWidth="1"/>
    <col min="5642" max="5642" width="13.28515625" customWidth="1"/>
    <col min="5643" max="5643" width="13" customWidth="1"/>
    <col min="5666" max="5666" width="13.28515625" customWidth="1"/>
    <col min="5667" max="5667" width="13" customWidth="1"/>
    <col min="5714" max="5767" width="12.85546875" customWidth="1"/>
    <col min="5768" max="5768" width="13" customWidth="1"/>
    <col min="5769" max="5769" width="12.42578125" bestFit="1" customWidth="1"/>
    <col min="5770" max="5770" width="13.42578125" bestFit="1" customWidth="1"/>
    <col min="5771" max="5773" width="12.42578125" bestFit="1" customWidth="1"/>
    <col min="5774" max="5774" width="15.140625" bestFit="1" customWidth="1"/>
    <col min="5775" max="5777" width="12.42578125" bestFit="1" customWidth="1"/>
    <col min="5778" max="5779" width="10.7109375" bestFit="1" customWidth="1"/>
    <col min="5780" max="5781" width="15.140625" bestFit="1" customWidth="1"/>
    <col min="5897" max="5897" width="67.140625" customWidth="1"/>
    <col min="5898" max="5898" width="13.28515625" customWidth="1"/>
    <col min="5899" max="5899" width="13" customWidth="1"/>
    <col min="5922" max="5922" width="13.28515625" customWidth="1"/>
    <col min="5923" max="5923" width="13" customWidth="1"/>
    <col min="5970" max="6023" width="12.85546875" customWidth="1"/>
    <col min="6024" max="6024" width="13" customWidth="1"/>
    <col min="6025" max="6025" width="12.42578125" bestFit="1" customWidth="1"/>
    <col min="6026" max="6026" width="13.42578125" bestFit="1" customWidth="1"/>
    <col min="6027" max="6029" width="12.42578125" bestFit="1" customWidth="1"/>
    <col min="6030" max="6030" width="15.140625" bestFit="1" customWidth="1"/>
    <col min="6031" max="6033" width="12.42578125" bestFit="1" customWidth="1"/>
    <col min="6034" max="6035" width="10.7109375" bestFit="1" customWidth="1"/>
    <col min="6036" max="6037" width="15.140625" bestFit="1" customWidth="1"/>
    <col min="6153" max="6153" width="67.140625" customWidth="1"/>
    <col min="6154" max="6154" width="13.28515625" customWidth="1"/>
    <col min="6155" max="6155" width="13" customWidth="1"/>
    <col min="6178" max="6178" width="13.28515625" customWidth="1"/>
    <col min="6179" max="6179" width="13" customWidth="1"/>
    <col min="6226" max="6279" width="12.85546875" customWidth="1"/>
    <col min="6280" max="6280" width="13" customWidth="1"/>
    <col min="6281" max="6281" width="12.42578125" bestFit="1" customWidth="1"/>
    <col min="6282" max="6282" width="13.42578125" bestFit="1" customWidth="1"/>
    <col min="6283" max="6285" width="12.42578125" bestFit="1" customWidth="1"/>
    <col min="6286" max="6286" width="15.140625" bestFit="1" customWidth="1"/>
    <col min="6287" max="6289" width="12.42578125" bestFit="1" customWidth="1"/>
    <col min="6290" max="6291" width="10.7109375" bestFit="1" customWidth="1"/>
    <col min="6292" max="6293" width="15.140625" bestFit="1" customWidth="1"/>
    <col min="6409" max="6409" width="67.140625" customWidth="1"/>
    <col min="6410" max="6410" width="13.28515625" customWidth="1"/>
    <col min="6411" max="6411" width="13" customWidth="1"/>
    <col min="6434" max="6434" width="13.28515625" customWidth="1"/>
    <col min="6435" max="6435" width="13" customWidth="1"/>
    <col min="6482" max="6535" width="12.85546875" customWidth="1"/>
    <col min="6536" max="6536" width="13" customWidth="1"/>
    <col min="6537" max="6537" width="12.42578125" bestFit="1" customWidth="1"/>
    <col min="6538" max="6538" width="13.42578125" bestFit="1" customWidth="1"/>
    <col min="6539" max="6541" width="12.42578125" bestFit="1" customWidth="1"/>
    <col min="6542" max="6542" width="15.140625" bestFit="1" customWidth="1"/>
    <col min="6543" max="6545" width="12.42578125" bestFit="1" customWidth="1"/>
    <col min="6546" max="6547" width="10.7109375" bestFit="1" customWidth="1"/>
    <col min="6548" max="6549" width="15.140625" bestFit="1" customWidth="1"/>
    <col min="6665" max="6665" width="67.140625" customWidth="1"/>
    <col min="6666" max="6666" width="13.28515625" customWidth="1"/>
    <col min="6667" max="6667" width="13" customWidth="1"/>
    <col min="6690" max="6690" width="13.28515625" customWidth="1"/>
    <col min="6691" max="6691" width="13" customWidth="1"/>
    <col min="6738" max="6791" width="12.85546875" customWidth="1"/>
    <col min="6792" max="6792" width="13" customWidth="1"/>
    <col min="6793" max="6793" width="12.42578125" bestFit="1" customWidth="1"/>
    <col min="6794" max="6794" width="13.42578125" bestFit="1" customWidth="1"/>
    <col min="6795" max="6797" width="12.42578125" bestFit="1" customWidth="1"/>
    <col min="6798" max="6798" width="15.140625" bestFit="1" customWidth="1"/>
    <col min="6799" max="6801" width="12.42578125" bestFit="1" customWidth="1"/>
    <col min="6802" max="6803" width="10.7109375" bestFit="1" customWidth="1"/>
    <col min="6804" max="6805" width="15.140625" bestFit="1" customWidth="1"/>
    <col min="6921" max="6921" width="67.140625" customWidth="1"/>
    <col min="6922" max="6922" width="13.28515625" customWidth="1"/>
    <col min="6923" max="6923" width="13" customWidth="1"/>
    <col min="6946" max="6946" width="13.28515625" customWidth="1"/>
    <col min="6947" max="6947" width="13" customWidth="1"/>
    <col min="6994" max="7047" width="12.85546875" customWidth="1"/>
    <col min="7048" max="7048" width="13" customWidth="1"/>
    <col min="7049" max="7049" width="12.42578125" bestFit="1" customWidth="1"/>
    <col min="7050" max="7050" width="13.42578125" bestFit="1" customWidth="1"/>
    <col min="7051" max="7053" width="12.42578125" bestFit="1" customWidth="1"/>
    <col min="7054" max="7054" width="15.140625" bestFit="1" customWidth="1"/>
    <col min="7055" max="7057" width="12.42578125" bestFit="1" customWidth="1"/>
    <col min="7058" max="7059" width="10.7109375" bestFit="1" customWidth="1"/>
    <col min="7060" max="7061" width="15.140625" bestFit="1" customWidth="1"/>
    <col min="7177" max="7177" width="67.140625" customWidth="1"/>
    <col min="7178" max="7178" width="13.28515625" customWidth="1"/>
    <col min="7179" max="7179" width="13" customWidth="1"/>
    <col min="7202" max="7202" width="13.28515625" customWidth="1"/>
    <col min="7203" max="7203" width="13" customWidth="1"/>
    <col min="7250" max="7303" width="12.85546875" customWidth="1"/>
    <col min="7304" max="7304" width="13" customWidth="1"/>
    <col min="7305" max="7305" width="12.42578125" bestFit="1" customWidth="1"/>
    <col min="7306" max="7306" width="13.42578125" bestFit="1" customWidth="1"/>
    <col min="7307" max="7309" width="12.42578125" bestFit="1" customWidth="1"/>
    <col min="7310" max="7310" width="15.140625" bestFit="1" customWidth="1"/>
    <col min="7311" max="7313" width="12.42578125" bestFit="1" customWidth="1"/>
    <col min="7314" max="7315" width="10.7109375" bestFit="1" customWidth="1"/>
    <col min="7316" max="7317" width="15.140625" bestFit="1" customWidth="1"/>
    <col min="7433" max="7433" width="67.140625" customWidth="1"/>
    <col min="7434" max="7434" width="13.28515625" customWidth="1"/>
    <col min="7435" max="7435" width="13" customWidth="1"/>
    <col min="7458" max="7458" width="13.28515625" customWidth="1"/>
    <col min="7459" max="7459" width="13" customWidth="1"/>
    <col min="7506" max="7559" width="12.85546875" customWidth="1"/>
    <col min="7560" max="7560" width="13" customWidth="1"/>
    <col min="7561" max="7561" width="12.42578125" bestFit="1" customWidth="1"/>
    <col min="7562" max="7562" width="13.42578125" bestFit="1" customWidth="1"/>
    <col min="7563" max="7565" width="12.42578125" bestFit="1" customWidth="1"/>
    <col min="7566" max="7566" width="15.140625" bestFit="1" customWidth="1"/>
    <col min="7567" max="7569" width="12.42578125" bestFit="1" customWidth="1"/>
    <col min="7570" max="7571" width="10.7109375" bestFit="1" customWidth="1"/>
    <col min="7572" max="7573" width="15.140625" bestFit="1" customWidth="1"/>
    <col min="7689" max="7689" width="67.140625" customWidth="1"/>
    <col min="7690" max="7690" width="13.28515625" customWidth="1"/>
    <col min="7691" max="7691" width="13" customWidth="1"/>
    <col min="7714" max="7714" width="13.28515625" customWidth="1"/>
    <col min="7715" max="7715" width="13" customWidth="1"/>
    <col min="7762" max="7815" width="12.85546875" customWidth="1"/>
    <col min="7816" max="7816" width="13" customWidth="1"/>
    <col min="7817" max="7817" width="12.42578125" bestFit="1" customWidth="1"/>
    <col min="7818" max="7818" width="13.42578125" bestFit="1" customWidth="1"/>
    <col min="7819" max="7821" width="12.42578125" bestFit="1" customWidth="1"/>
    <col min="7822" max="7822" width="15.140625" bestFit="1" customWidth="1"/>
    <col min="7823" max="7825" width="12.42578125" bestFit="1" customWidth="1"/>
    <col min="7826" max="7827" width="10.7109375" bestFit="1" customWidth="1"/>
    <col min="7828" max="7829" width="15.140625" bestFit="1" customWidth="1"/>
    <col min="7945" max="7945" width="67.140625" customWidth="1"/>
    <col min="7946" max="7946" width="13.28515625" customWidth="1"/>
    <col min="7947" max="7947" width="13" customWidth="1"/>
    <col min="7970" max="7970" width="13.28515625" customWidth="1"/>
    <col min="7971" max="7971" width="13" customWidth="1"/>
    <col min="8018" max="8071" width="12.85546875" customWidth="1"/>
    <col min="8072" max="8072" width="13" customWidth="1"/>
    <col min="8073" max="8073" width="12.42578125" bestFit="1" customWidth="1"/>
    <col min="8074" max="8074" width="13.42578125" bestFit="1" customWidth="1"/>
    <col min="8075" max="8077" width="12.42578125" bestFit="1" customWidth="1"/>
    <col min="8078" max="8078" width="15.140625" bestFit="1" customWidth="1"/>
    <col min="8079" max="8081" width="12.42578125" bestFit="1" customWidth="1"/>
    <col min="8082" max="8083" width="10.7109375" bestFit="1" customWidth="1"/>
    <col min="8084" max="8085" width="15.140625" bestFit="1" customWidth="1"/>
    <col min="8201" max="8201" width="67.140625" customWidth="1"/>
    <col min="8202" max="8202" width="13.28515625" customWidth="1"/>
    <col min="8203" max="8203" width="13" customWidth="1"/>
    <col min="8226" max="8226" width="13.28515625" customWidth="1"/>
    <col min="8227" max="8227" width="13" customWidth="1"/>
    <col min="8274" max="8327" width="12.85546875" customWidth="1"/>
    <col min="8328" max="8328" width="13" customWidth="1"/>
    <col min="8329" max="8329" width="12.42578125" bestFit="1" customWidth="1"/>
    <col min="8330" max="8330" width="13.42578125" bestFit="1" customWidth="1"/>
    <col min="8331" max="8333" width="12.42578125" bestFit="1" customWidth="1"/>
    <col min="8334" max="8334" width="15.140625" bestFit="1" customWidth="1"/>
    <col min="8335" max="8337" width="12.42578125" bestFit="1" customWidth="1"/>
    <col min="8338" max="8339" width="10.7109375" bestFit="1" customWidth="1"/>
    <col min="8340" max="8341" width="15.140625" bestFit="1" customWidth="1"/>
    <col min="8457" max="8457" width="67.140625" customWidth="1"/>
    <col min="8458" max="8458" width="13.28515625" customWidth="1"/>
    <col min="8459" max="8459" width="13" customWidth="1"/>
    <col min="8482" max="8482" width="13.28515625" customWidth="1"/>
    <col min="8483" max="8483" width="13" customWidth="1"/>
    <col min="8530" max="8583" width="12.85546875" customWidth="1"/>
    <col min="8584" max="8584" width="13" customWidth="1"/>
    <col min="8585" max="8585" width="12.42578125" bestFit="1" customWidth="1"/>
    <col min="8586" max="8586" width="13.42578125" bestFit="1" customWidth="1"/>
    <col min="8587" max="8589" width="12.42578125" bestFit="1" customWidth="1"/>
    <col min="8590" max="8590" width="15.140625" bestFit="1" customWidth="1"/>
    <col min="8591" max="8593" width="12.42578125" bestFit="1" customWidth="1"/>
    <col min="8594" max="8595" width="10.7109375" bestFit="1" customWidth="1"/>
    <col min="8596" max="8597" width="15.140625" bestFit="1" customWidth="1"/>
    <col min="8713" max="8713" width="67.140625" customWidth="1"/>
    <col min="8714" max="8714" width="13.28515625" customWidth="1"/>
    <col min="8715" max="8715" width="13" customWidth="1"/>
    <col min="8738" max="8738" width="13.28515625" customWidth="1"/>
    <col min="8739" max="8739" width="13" customWidth="1"/>
    <col min="8786" max="8839" width="12.85546875" customWidth="1"/>
    <col min="8840" max="8840" width="13" customWidth="1"/>
    <col min="8841" max="8841" width="12.42578125" bestFit="1" customWidth="1"/>
    <col min="8842" max="8842" width="13.42578125" bestFit="1" customWidth="1"/>
    <col min="8843" max="8845" width="12.42578125" bestFit="1" customWidth="1"/>
    <col min="8846" max="8846" width="15.140625" bestFit="1" customWidth="1"/>
    <col min="8847" max="8849" width="12.42578125" bestFit="1" customWidth="1"/>
    <col min="8850" max="8851" width="10.7109375" bestFit="1" customWidth="1"/>
    <col min="8852" max="8853" width="15.140625" bestFit="1" customWidth="1"/>
    <col min="8969" max="8969" width="67.140625" customWidth="1"/>
    <col min="8970" max="8970" width="13.28515625" customWidth="1"/>
    <col min="8971" max="8971" width="13" customWidth="1"/>
    <col min="8994" max="8994" width="13.28515625" customWidth="1"/>
    <col min="8995" max="8995" width="13" customWidth="1"/>
    <col min="9042" max="9095" width="12.85546875" customWidth="1"/>
    <col min="9096" max="9096" width="13" customWidth="1"/>
    <col min="9097" max="9097" width="12.42578125" bestFit="1" customWidth="1"/>
    <col min="9098" max="9098" width="13.42578125" bestFit="1" customWidth="1"/>
    <col min="9099" max="9101" width="12.42578125" bestFit="1" customWidth="1"/>
    <col min="9102" max="9102" width="15.140625" bestFit="1" customWidth="1"/>
    <col min="9103" max="9105" width="12.42578125" bestFit="1" customWidth="1"/>
    <col min="9106" max="9107" width="10.7109375" bestFit="1" customWidth="1"/>
    <col min="9108" max="9109" width="15.140625" bestFit="1" customWidth="1"/>
    <col min="9225" max="9225" width="67.140625" customWidth="1"/>
    <col min="9226" max="9226" width="13.28515625" customWidth="1"/>
    <col min="9227" max="9227" width="13" customWidth="1"/>
    <col min="9250" max="9250" width="13.28515625" customWidth="1"/>
    <col min="9251" max="9251" width="13" customWidth="1"/>
    <col min="9298" max="9351" width="12.85546875" customWidth="1"/>
    <col min="9352" max="9352" width="13" customWidth="1"/>
    <col min="9353" max="9353" width="12.42578125" bestFit="1" customWidth="1"/>
    <col min="9354" max="9354" width="13.42578125" bestFit="1" customWidth="1"/>
    <col min="9355" max="9357" width="12.42578125" bestFit="1" customWidth="1"/>
    <col min="9358" max="9358" width="15.140625" bestFit="1" customWidth="1"/>
    <col min="9359" max="9361" width="12.42578125" bestFit="1" customWidth="1"/>
    <col min="9362" max="9363" width="10.7109375" bestFit="1" customWidth="1"/>
    <col min="9364" max="9365" width="15.140625" bestFit="1" customWidth="1"/>
    <col min="9481" max="9481" width="67.140625" customWidth="1"/>
    <col min="9482" max="9482" width="13.28515625" customWidth="1"/>
    <col min="9483" max="9483" width="13" customWidth="1"/>
    <col min="9506" max="9506" width="13.28515625" customWidth="1"/>
    <col min="9507" max="9507" width="13" customWidth="1"/>
    <col min="9554" max="9607" width="12.85546875" customWidth="1"/>
    <col min="9608" max="9608" width="13" customWidth="1"/>
    <col min="9609" max="9609" width="12.42578125" bestFit="1" customWidth="1"/>
    <col min="9610" max="9610" width="13.42578125" bestFit="1" customWidth="1"/>
    <col min="9611" max="9613" width="12.42578125" bestFit="1" customWidth="1"/>
    <col min="9614" max="9614" width="15.140625" bestFit="1" customWidth="1"/>
    <col min="9615" max="9617" width="12.42578125" bestFit="1" customWidth="1"/>
    <col min="9618" max="9619" width="10.7109375" bestFit="1" customWidth="1"/>
    <col min="9620" max="9621" width="15.140625" bestFit="1" customWidth="1"/>
    <col min="9737" max="9737" width="67.140625" customWidth="1"/>
    <col min="9738" max="9738" width="13.28515625" customWidth="1"/>
    <col min="9739" max="9739" width="13" customWidth="1"/>
    <col min="9762" max="9762" width="13.28515625" customWidth="1"/>
    <col min="9763" max="9763" width="13" customWidth="1"/>
    <col min="9810" max="9863" width="12.85546875" customWidth="1"/>
    <col min="9864" max="9864" width="13" customWidth="1"/>
    <col min="9865" max="9865" width="12.42578125" bestFit="1" customWidth="1"/>
    <col min="9866" max="9866" width="13.42578125" bestFit="1" customWidth="1"/>
    <col min="9867" max="9869" width="12.42578125" bestFit="1" customWidth="1"/>
    <col min="9870" max="9870" width="15.140625" bestFit="1" customWidth="1"/>
    <col min="9871" max="9873" width="12.42578125" bestFit="1" customWidth="1"/>
    <col min="9874" max="9875" width="10.7109375" bestFit="1" customWidth="1"/>
    <col min="9876" max="9877" width="15.140625" bestFit="1" customWidth="1"/>
    <col min="9993" max="9993" width="67.140625" customWidth="1"/>
    <col min="9994" max="9994" width="13.28515625" customWidth="1"/>
    <col min="9995" max="9995" width="13" customWidth="1"/>
    <col min="10018" max="10018" width="13.28515625" customWidth="1"/>
    <col min="10019" max="10019" width="13" customWidth="1"/>
    <col min="10066" max="10119" width="12.85546875" customWidth="1"/>
    <col min="10120" max="10120" width="13" customWidth="1"/>
    <col min="10121" max="10121" width="12.42578125" bestFit="1" customWidth="1"/>
    <col min="10122" max="10122" width="13.42578125" bestFit="1" customWidth="1"/>
    <col min="10123" max="10125" width="12.42578125" bestFit="1" customWidth="1"/>
    <col min="10126" max="10126" width="15.140625" bestFit="1" customWidth="1"/>
    <col min="10127" max="10129" width="12.42578125" bestFit="1" customWidth="1"/>
    <col min="10130" max="10131" width="10.7109375" bestFit="1" customWidth="1"/>
    <col min="10132" max="10133" width="15.140625" bestFit="1" customWidth="1"/>
    <col min="10249" max="10249" width="67.140625" customWidth="1"/>
    <col min="10250" max="10250" width="13.28515625" customWidth="1"/>
    <col min="10251" max="10251" width="13" customWidth="1"/>
    <col min="10274" max="10274" width="13.28515625" customWidth="1"/>
    <col min="10275" max="10275" width="13" customWidth="1"/>
    <col min="10322" max="10375" width="12.85546875" customWidth="1"/>
    <col min="10376" max="10376" width="13" customWidth="1"/>
    <col min="10377" max="10377" width="12.42578125" bestFit="1" customWidth="1"/>
    <col min="10378" max="10378" width="13.42578125" bestFit="1" customWidth="1"/>
    <col min="10379" max="10381" width="12.42578125" bestFit="1" customWidth="1"/>
    <col min="10382" max="10382" width="15.140625" bestFit="1" customWidth="1"/>
    <col min="10383" max="10385" width="12.42578125" bestFit="1" customWidth="1"/>
    <col min="10386" max="10387" width="10.7109375" bestFit="1" customWidth="1"/>
    <col min="10388" max="10389" width="15.140625" bestFit="1" customWidth="1"/>
    <col min="10505" max="10505" width="67.140625" customWidth="1"/>
    <col min="10506" max="10506" width="13.28515625" customWidth="1"/>
    <col min="10507" max="10507" width="13" customWidth="1"/>
    <col min="10530" max="10530" width="13.28515625" customWidth="1"/>
    <col min="10531" max="10531" width="13" customWidth="1"/>
    <col min="10578" max="10631" width="12.85546875" customWidth="1"/>
    <col min="10632" max="10632" width="13" customWidth="1"/>
    <col min="10633" max="10633" width="12.42578125" bestFit="1" customWidth="1"/>
    <col min="10634" max="10634" width="13.42578125" bestFit="1" customWidth="1"/>
    <col min="10635" max="10637" width="12.42578125" bestFit="1" customWidth="1"/>
    <col min="10638" max="10638" width="15.140625" bestFit="1" customWidth="1"/>
    <col min="10639" max="10641" width="12.42578125" bestFit="1" customWidth="1"/>
    <col min="10642" max="10643" width="10.7109375" bestFit="1" customWidth="1"/>
    <col min="10644" max="10645" width="15.140625" bestFit="1" customWidth="1"/>
    <col min="10761" max="10761" width="67.140625" customWidth="1"/>
    <col min="10762" max="10762" width="13.28515625" customWidth="1"/>
    <col min="10763" max="10763" width="13" customWidth="1"/>
    <col min="10786" max="10786" width="13.28515625" customWidth="1"/>
    <col min="10787" max="10787" width="13" customWidth="1"/>
    <col min="10834" max="10887" width="12.85546875" customWidth="1"/>
    <col min="10888" max="10888" width="13" customWidth="1"/>
    <col min="10889" max="10889" width="12.42578125" bestFit="1" customWidth="1"/>
    <col min="10890" max="10890" width="13.42578125" bestFit="1" customWidth="1"/>
    <col min="10891" max="10893" width="12.42578125" bestFit="1" customWidth="1"/>
    <col min="10894" max="10894" width="15.140625" bestFit="1" customWidth="1"/>
    <col min="10895" max="10897" width="12.42578125" bestFit="1" customWidth="1"/>
    <col min="10898" max="10899" width="10.7109375" bestFit="1" customWidth="1"/>
    <col min="10900" max="10901" width="15.140625" bestFit="1" customWidth="1"/>
    <col min="11017" max="11017" width="67.140625" customWidth="1"/>
    <col min="11018" max="11018" width="13.28515625" customWidth="1"/>
    <col min="11019" max="11019" width="13" customWidth="1"/>
    <col min="11042" max="11042" width="13.28515625" customWidth="1"/>
    <col min="11043" max="11043" width="13" customWidth="1"/>
    <col min="11090" max="11143" width="12.85546875" customWidth="1"/>
    <col min="11144" max="11144" width="13" customWidth="1"/>
    <col min="11145" max="11145" width="12.42578125" bestFit="1" customWidth="1"/>
    <col min="11146" max="11146" width="13.42578125" bestFit="1" customWidth="1"/>
    <col min="11147" max="11149" width="12.42578125" bestFit="1" customWidth="1"/>
    <col min="11150" max="11150" width="15.140625" bestFit="1" customWidth="1"/>
    <col min="11151" max="11153" width="12.42578125" bestFit="1" customWidth="1"/>
    <col min="11154" max="11155" width="10.7109375" bestFit="1" customWidth="1"/>
    <col min="11156" max="11157" width="15.140625" bestFit="1" customWidth="1"/>
    <col min="11273" max="11273" width="67.140625" customWidth="1"/>
    <col min="11274" max="11274" width="13.28515625" customWidth="1"/>
    <col min="11275" max="11275" width="13" customWidth="1"/>
    <col min="11298" max="11298" width="13.28515625" customWidth="1"/>
    <col min="11299" max="11299" width="13" customWidth="1"/>
    <col min="11346" max="11399" width="12.85546875" customWidth="1"/>
    <col min="11400" max="11400" width="13" customWidth="1"/>
    <col min="11401" max="11401" width="12.42578125" bestFit="1" customWidth="1"/>
    <col min="11402" max="11402" width="13.42578125" bestFit="1" customWidth="1"/>
    <col min="11403" max="11405" width="12.42578125" bestFit="1" customWidth="1"/>
    <col min="11406" max="11406" width="15.140625" bestFit="1" customWidth="1"/>
    <col min="11407" max="11409" width="12.42578125" bestFit="1" customWidth="1"/>
    <col min="11410" max="11411" width="10.7109375" bestFit="1" customWidth="1"/>
    <col min="11412" max="11413" width="15.140625" bestFit="1" customWidth="1"/>
    <col min="11529" max="11529" width="67.140625" customWidth="1"/>
    <col min="11530" max="11530" width="13.28515625" customWidth="1"/>
    <col min="11531" max="11531" width="13" customWidth="1"/>
    <col min="11554" max="11554" width="13.28515625" customWidth="1"/>
    <col min="11555" max="11555" width="13" customWidth="1"/>
    <col min="11602" max="11655" width="12.85546875" customWidth="1"/>
    <col min="11656" max="11656" width="13" customWidth="1"/>
    <col min="11657" max="11657" width="12.42578125" bestFit="1" customWidth="1"/>
    <col min="11658" max="11658" width="13.42578125" bestFit="1" customWidth="1"/>
    <col min="11659" max="11661" width="12.42578125" bestFit="1" customWidth="1"/>
    <col min="11662" max="11662" width="15.140625" bestFit="1" customWidth="1"/>
    <col min="11663" max="11665" width="12.42578125" bestFit="1" customWidth="1"/>
    <col min="11666" max="11667" width="10.7109375" bestFit="1" customWidth="1"/>
    <col min="11668" max="11669" width="15.140625" bestFit="1" customWidth="1"/>
    <col min="11785" max="11785" width="67.140625" customWidth="1"/>
    <col min="11786" max="11786" width="13.28515625" customWidth="1"/>
    <col min="11787" max="11787" width="13" customWidth="1"/>
    <col min="11810" max="11810" width="13.28515625" customWidth="1"/>
    <col min="11811" max="11811" width="13" customWidth="1"/>
    <col min="11858" max="11911" width="12.85546875" customWidth="1"/>
    <col min="11912" max="11912" width="13" customWidth="1"/>
    <col min="11913" max="11913" width="12.42578125" bestFit="1" customWidth="1"/>
    <col min="11914" max="11914" width="13.42578125" bestFit="1" customWidth="1"/>
    <col min="11915" max="11917" width="12.42578125" bestFit="1" customWidth="1"/>
    <col min="11918" max="11918" width="15.140625" bestFit="1" customWidth="1"/>
    <col min="11919" max="11921" width="12.42578125" bestFit="1" customWidth="1"/>
    <col min="11922" max="11923" width="10.7109375" bestFit="1" customWidth="1"/>
    <col min="11924" max="11925" width="15.140625" bestFit="1" customWidth="1"/>
    <col min="12041" max="12041" width="67.140625" customWidth="1"/>
    <col min="12042" max="12042" width="13.28515625" customWidth="1"/>
    <col min="12043" max="12043" width="13" customWidth="1"/>
    <col min="12066" max="12066" width="13.28515625" customWidth="1"/>
    <col min="12067" max="12067" width="13" customWidth="1"/>
    <col min="12114" max="12167" width="12.85546875" customWidth="1"/>
    <col min="12168" max="12168" width="13" customWidth="1"/>
    <col min="12169" max="12169" width="12.42578125" bestFit="1" customWidth="1"/>
    <col min="12170" max="12170" width="13.42578125" bestFit="1" customWidth="1"/>
    <col min="12171" max="12173" width="12.42578125" bestFit="1" customWidth="1"/>
    <col min="12174" max="12174" width="15.140625" bestFit="1" customWidth="1"/>
    <col min="12175" max="12177" width="12.42578125" bestFit="1" customWidth="1"/>
    <col min="12178" max="12179" width="10.7109375" bestFit="1" customWidth="1"/>
    <col min="12180" max="12181" width="15.140625" bestFit="1" customWidth="1"/>
    <col min="12297" max="12297" width="67.140625" customWidth="1"/>
    <col min="12298" max="12298" width="13.28515625" customWidth="1"/>
    <col min="12299" max="12299" width="13" customWidth="1"/>
    <col min="12322" max="12322" width="13.28515625" customWidth="1"/>
    <col min="12323" max="12323" width="13" customWidth="1"/>
    <col min="12370" max="12423" width="12.85546875" customWidth="1"/>
    <col min="12424" max="12424" width="13" customWidth="1"/>
    <col min="12425" max="12425" width="12.42578125" bestFit="1" customWidth="1"/>
    <col min="12426" max="12426" width="13.42578125" bestFit="1" customWidth="1"/>
    <col min="12427" max="12429" width="12.42578125" bestFit="1" customWidth="1"/>
    <col min="12430" max="12430" width="15.140625" bestFit="1" customWidth="1"/>
    <col min="12431" max="12433" width="12.42578125" bestFit="1" customWidth="1"/>
    <col min="12434" max="12435" width="10.7109375" bestFit="1" customWidth="1"/>
    <col min="12436" max="12437" width="15.140625" bestFit="1" customWidth="1"/>
    <col min="12553" max="12553" width="67.140625" customWidth="1"/>
    <col min="12554" max="12554" width="13.28515625" customWidth="1"/>
    <col min="12555" max="12555" width="13" customWidth="1"/>
    <col min="12578" max="12578" width="13.28515625" customWidth="1"/>
    <col min="12579" max="12579" width="13" customWidth="1"/>
    <col min="12626" max="12679" width="12.85546875" customWidth="1"/>
    <col min="12680" max="12680" width="13" customWidth="1"/>
    <col min="12681" max="12681" width="12.42578125" bestFit="1" customWidth="1"/>
    <col min="12682" max="12682" width="13.42578125" bestFit="1" customWidth="1"/>
    <col min="12683" max="12685" width="12.42578125" bestFit="1" customWidth="1"/>
    <col min="12686" max="12686" width="15.140625" bestFit="1" customWidth="1"/>
    <col min="12687" max="12689" width="12.42578125" bestFit="1" customWidth="1"/>
    <col min="12690" max="12691" width="10.7109375" bestFit="1" customWidth="1"/>
    <col min="12692" max="12693" width="15.140625" bestFit="1" customWidth="1"/>
    <col min="12809" max="12809" width="67.140625" customWidth="1"/>
    <col min="12810" max="12810" width="13.28515625" customWidth="1"/>
    <col min="12811" max="12811" width="13" customWidth="1"/>
    <col min="12834" max="12834" width="13.28515625" customWidth="1"/>
    <col min="12835" max="12835" width="13" customWidth="1"/>
    <col min="12882" max="12935" width="12.85546875" customWidth="1"/>
    <col min="12936" max="12936" width="13" customWidth="1"/>
    <col min="12937" max="12937" width="12.42578125" bestFit="1" customWidth="1"/>
    <col min="12938" max="12938" width="13.42578125" bestFit="1" customWidth="1"/>
    <col min="12939" max="12941" width="12.42578125" bestFit="1" customWidth="1"/>
    <col min="12942" max="12942" width="15.140625" bestFit="1" customWidth="1"/>
    <col min="12943" max="12945" width="12.42578125" bestFit="1" customWidth="1"/>
    <col min="12946" max="12947" width="10.7109375" bestFit="1" customWidth="1"/>
    <col min="12948" max="12949" width="15.140625" bestFit="1" customWidth="1"/>
    <col min="13065" max="13065" width="67.140625" customWidth="1"/>
    <col min="13066" max="13066" width="13.28515625" customWidth="1"/>
    <col min="13067" max="13067" width="13" customWidth="1"/>
    <col min="13090" max="13090" width="13.28515625" customWidth="1"/>
    <col min="13091" max="13091" width="13" customWidth="1"/>
    <col min="13138" max="13191" width="12.85546875" customWidth="1"/>
    <col min="13192" max="13192" width="13" customWidth="1"/>
    <col min="13193" max="13193" width="12.42578125" bestFit="1" customWidth="1"/>
    <col min="13194" max="13194" width="13.42578125" bestFit="1" customWidth="1"/>
    <col min="13195" max="13197" width="12.42578125" bestFit="1" customWidth="1"/>
    <col min="13198" max="13198" width="15.140625" bestFit="1" customWidth="1"/>
    <col min="13199" max="13201" width="12.42578125" bestFit="1" customWidth="1"/>
    <col min="13202" max="13203" width="10.7109375" bestFit="1" customWidth="1"/>
    <col min="13204" max="13205" width="15.140625" bestFit="1" customWidth="1"/>
    <col min="13321" max="13321" width="67.140625" customWidth="1"/>
    <col min="13322" max="13322" width="13.28515625" customWidth="1"/>
    <col min="13323" max="13323" width="13" customWidth="1"/>
    <col min="13346" max="13346" width="13.28515625" customWidth="1"/>
    <col min="13347" max="13347" width="13" customWidth="1"/>
    <col min="13394" max="13447" width="12.85546875" customWidth="1"/>
    <col min="13448" max="13448" width="13" customWidth="1"/>
    <col min="13449" max="13449" width="12.42578125" bestFit="1" customWidth="1"/>
    <col min="13450" max="13450" width="13.42578125" bestFit="1" customWidth="1"/>
    <col min="13451" max="13453" width="12.42578125" bestFit="1" customWidth="1"/>
    <col min="13454" max="13454" width="15.140625" bestFit="1" customWidth="1"/>
    <col min="13455" max="13457" width="12.42578125" bestFit="1" customWidth="1"/>
    <col min="13458" max="13459" width="10.7109375" bestFit="1" customWidth="1"/>
    <col min="13460" max="13461" width="15.140625" bestFit="1" customWidth="1"/>
    <col min="13577" max="13577" width="67.140625" customWidth="1"/>
    <col min="13578" max="13578" width="13.28515625" customWidth="1"/>
    <col min="13579" max="13579" width="13" customWidth="1"/>
    <col min="13602" max="13602" width="13.28515625" customWidth="1"/>
    <col min="13603" max="13603" width="13" customWidth="1"/>
    <col min="13650" max="13703" width="12.85546875" customWidth="1"/>
    <col min="13704" max="13704" width="13" customWidth="1"/>
    <col min="13705" max="13705" width="12.42578125" bestFit="1" customWidth="1"/>
    <col min="13706" max="13706" width="13.42578125" bestFit="1" customWidth="1"/>
    <col min="13707" max="13709" width="12.42578125" bestFit="1" customWidth="1"/>
    <col min="13710" max="13710" width="15.140625" bestFit="1" customWidth="1"/>
    <col min="13711" max="13713" width="12.42578125" bestFit="1" customWidth="1"/>
    <col min="13714" max="13715" width="10.7109375" bestFit="1" customWidth="1"/>
    <col min="13716" max="13717" width="15.140625" bestFit="1" customWidth="1"/>
    <col min="13833" max="13833" width="67.140625" customWidth="1"/>
    <col min="13834" max="13834" width="13.28515625" customWidth="1"/>
    <col min="13835" max="13835" width="13" customWidth="1"/>
    <col min="13858" max="13858" width="13.28515625" customWidth="1"/>
    <col min="13859" max="13859" width="13" customWidth="1"/>
    <col min="13906" max="13959" width="12.85546875" customWidth="1"/>
    <col min="13960" max="13960" width="13" customWidth="1"/>
    <col min="13961" max="13961" width="12.42578125" bestFit="1" customWidth="1"/>
    <col min="13962" max="13962" width="13.42578125" bestFit="1" customWidth="1"/>
    <col min="13963" max="13965" width="12.42578125" bestFit="1" customWidth="1"/>
    <col min="13966" max="13966" width="15.140625" bestFit="1" customWidth="1"/>
    <col min="13967" max="13969" width="12.42578125" bestFit="1" customWidth="1"/>
    <col min="13970" max="13971" width="10.7109375" bestFit="1" customWidth="1"/>
    <col min="13972" max="13973" width="15.140625" bestFit="1" customWidth="1"/>
    <col min="14089" max="14089" width="67.140625" customWidth="1"/>
    <col min="14090" max="14090" width="13.28515625" customWidth="1"/>
    <col min="14091" max="14091" width="13" customWidth="1"/>
    <col min="14114" max="14114" width="13.28515625" customWidth="1"/>
    <col min="14115" max="14115" width="13" customWidth="1"/>
    <col min="14162" max="14215" width="12.85546875" customWidth="1"/>
    <col min="14216" max="14216" width="13" customWidth="1"/>
    <col min="14217" max="14217" width="12.42578125" bestFit="1" customWidth="1"/>
    <col min="14218" max="14218" width="13.42578125" bestFit="1" customWidth="1"/>
    <col min="14219" max="14221" width="12.42578125" bestFit="1" customWidth="1"/>
    <col min="14222" max="14222" width="15.140625" bestFit="1" customWidth="1"/>
    <col min="14223" max="14225" width="12.42578125" bestFit="1" customWidth="1"/>
    <col min="14226" max="14227" width="10.7109375" bestFit="1" customWidth="1"/>
    <col min="14228" max="14229" width="15.140625" bestFit="1" customWidth="1"/>
    <col min="14345" max="14345" width="67.140625" customWidth="1"/>
    <col min="14346" max="14346" width="13.28515625" customWidth="1"/>
    <col min="14347" max="14347" width="13" customWidth="1"/>
    <col min="14370" max="14370" width="13.28515625" customWidth="1"/>
    <col min="14371" max="14371" width="13" customWidth="1"/>
    <col min="14418" max="14471" width="12.85546875" customWidth="1"/>
    <col min="14472" max="14472" width="13" customWidth="1"/>
    <col min="14473" max="14473" width="12.42578125" bestFit="1" customWidth="1"/>
    <col min="14474" max="14474" width="13.42578125" bestFit="1" customWidth="1"/>
    <col min="14475" max="14477" width="12.42578125" bestFit="1" customWidth="1"/>
    <col min="14478" max="14478" width="15.140625" bestFit="1" customWidth="1"/>
    <col min="14479" max="14481" width="12.42578125" bestFit="1" customWidth="1"/>
    <col min="14482" max="14483" width="10.7109375" bestFit="1" customWidth="1"/>
    <col min="14484" max="14485" width="15.140625" bestFit="1" customWidth="1"/>
    <col min="14601" max="14601" width="67.140625" customWidth="1"/>
    <col min="14602" max="14602" width="13.28515625" customWidth="1"/>
    <col min="14603" max="14603" width="13" customWidth="1"/>
    <col min="14626" max="14626" width="13.28515625" customWidth="1"/>
    <col min="14627" max="14627" width="13" customWidth="1"/>
    <col min="14674" max="14727" width="12.85546875" customWidth="1"/>
    <col min="14728" max="14728" width="13" customWidth="1"/>
    <col min="14729" max="14729" width="12.42578125" bestFit="1" customWidth="1"/>
    <col min="14730" max="14730" width="13.42578125" bestFit="1" customWidth="1"/>
    <col min="14731" max="14733" width="12.42578125" bestFit="1" customWidth="1"/>
    <col min="14734" max="14734" width="15.140625" bestFit="1" customWidth="1"/>
    <col min="14735" max="14737" width="12.42578125" bestFit="1" customWidth="1"/>
    <col min="14738" max="14739" width="10.7109375" bestFit="1" customWidth="1"/>
    <col min="14740" max="14741" width="15.140625" bestFit="1" customWidth="1"/>
    <col min="14857" max="14857" width="67.140625" customWidth="1"/>
    <col min="14858" max="14858" width="13.28515625" customWidth="1"/>
    <col min="14859" max="14859" width="13" customWidth="1"/>
    <col min="14882" max="14882" width="13.28515625" customWidth="1"/>
    <col min="14883" max="14883" width="13" customWidth="1"/>
    <col min="14930" max="14983" width="12.85546875" customWidth="1"/>
    <col min="14984" max="14984" width="13" customWidth="1"/>
    <col min="14985" max="14985" width="12.42578125" bestFit="1" customWidth="1"/>
    <col min="14986" max="14986" width="13.42578125" bestFit="1" customWidth="1"/>
    <col min="14987" max="14989" width="12.42578125" bestFit="1" customWidth="1"/>
    <col min="14990" max="14990" width="15.140625" bestFit="1" customWidth="1"/>
    <col min="14991" max="14993" width="12.42578125" bestFit="1" customWidth="1"/>
    <col min="14994" max="14995" width="10.7109375" bestFit="1" customWidth="1"/>
    <col min="14996" max="14997" width="15.140625" bestFit="1" customWidth="1"/>
    <col min="15113" max="15113" width="67.140625" customWidth="1"/>
    <col min="15114" max="15114" width="13.28515625" customWidth="1"/>
    <col min="15115" max="15115" width="13" customWidth="1"/>
    <col min="15138" max="15138" width="13.28515625" customWidth="1"/>
    <col min="15139" max="15139" width="13" customWidth="1"/>
    <col min="15186" max="15239" width="12.85546875" customWidth="1"/>
    <col min="15240" max="15240" width="13" customWidth="1"/>
    <col min="15241" max="15241" width="12.42578125" bestFit="1" customWidth="1"/>
    <col min="15242" max="15242" width="13.42578125" bestFit="1" customWidth="1"/>
    <col min="15243" max="15245" width="12.42578125" bestFit="1" customWidth="1"/>
    <col min="15246" max="15246" width="15.140625" bestFit="1" customWidth="1"/>
    <col min="15247" max="15249" width="12.42578125" bestFit="1" customWidth="1"/>
    <col min="15250" max="15251" width="10.7109375" bestFit="1" customWidth="1"/>
    <col min="15252" max="15253" width="15.140625" bestFit="1" customWidth="1"/>
    <col min="15369" max="15369" width="67.140625" customWidth="1"/>
    <col min="15370" max="15370" width="13.28515625" customWidth="1"/>
    <col min="15371" max="15371" width="13" customWidth="1"/>
    <col min="15394" max="15394" width="13.28515625" customWidth="1"/>
    <col min="15395" max="15395" width="13" customWidth="1"/>
    <col min="15442" max="15495" width="12.85546875" customWidth="1"/>
    <col min="15496" max="15496" width="13" customWidth="1"/>
    <col min="15497" max="15497" width="12.42578125" bestFit="1" customWidth="1"/>
    <col min="15498" max="15498" width="13.42578125" bestFit="1" customWidth="1"/>
    <col min="15499" max="15501" width="12.42578125" bestFit="1" customWidth="1"/>
    <col min="15502" max="15502" width="15.140625" bestFit="1" customWidth="1"/>
    <col min="15503" max="15505" width="12.42578125" bestFit="1" customWidth="1"/>
    <col min="15506" max="15507" width="10.7109375" bestFit="1" customWidth="1"/>
    <col min="15508" max="15509" width="15.140625" bestFit="1" customWidth="1"/>
    <col min="15625" max="15625" width="67.140625" customWidth="1"/>
    <col min="15626" max="15626" width="13.28515625" customWidth="1"/>
    <col min="15627" max="15627" width="13" customWidth="1"/>
    <col min="15650" max="15650" width="13.28515625" customWidth="1"/>
    <col min="15651" max="15651" width="13" customWidth="1"/>
    <col min="15698" max="15751" width="12.85546875" customWidth="1"/>
    <col min="15752" max="15752" width="13" customWidth="1"/>
    <col min="15753" max="15753" width="12.42578125" bestFit="1" customWidth="1"/>
    <col min="15754" max="15754" width="13.42578125" bestFit="1" customWidth="1"/>
    <col min="15755" max="15757" width="12.42578125" bestFit="1" customWidth="1"/>
    <col min="15758" max="15758" width="15.140625" bestFit="1" customWidth="1"/>
    <col min="15759" max="15761" width="12.42578125" bestFit="1" customWidth="1"/>
    <col min="15762" max="15763" width="10.7109375" bestFit="1" customWidth="1"/>
    <col min="15764" max="15765" width="15.140625" bestFit="1" customWidth="1"/>
    <col min="15881" max="15881" width="67.140625" customWidth="1"/>
    <col min="15882" max="15882" width="13.28515625" customWidth="1"/>
    <col min="15883" max="15883" width="13" customWidth="1"/>
    <col min="15906" max="15906" width="13.28515625" customWidth="1"/>
    <col min="15907" max="15907" width="13" customWidth="1"/>
    <col min="15954" max="16007" width="12.85546875" customWidth="1"/>
    <col min="16008" max="16008" width="13" customWidth="1"/>
    <col min="16009" max="16009" width="12.42578125" bestFit="1" customWidth="1"/>
    <col min="16010" max="16010" width="13.42578125" bestFit="1" customWidth="1"/>
    <col min="16011" max="16013" width="12.42578125" bestFit="1" customWidth="1"/>
    <col min="16014" max="16014" width="15.140625" bestFit="1" customWidth="1"/>
    <col min="16015" max="16017" width="12.42578125" bestFit="1" customWidth="1"/>
    <col min="16018" max="16019" width="10.7109375" bestFit="1" customWidth="1"/>
    <col min="16020" max="16021" width="15.140625" bestFit="1" customWidth="1"/>
    <col min="16137" max="16137" width="67.140625" customWidth="1"/>
    <col min="16138" max="16138" width="13.28515625" customWidth="1"/>
    <col min="16139" max="16139" width="13" customWidth="1"/>
    <col min="16162" max="16162" width="13.28515625" customWidth="1"/>
    <col min="16163" max="16163" width="13" customWidth="1"/>
    <col min="16210" max="16263" width="12.85546875" customWidth="1"/>
    <col min="16264" max="16264" width="13" customWidth="1"/>
    <col min="16265" max="16265" width="12.42578125" bestFit="1" customWidth="1"/>
    <col min="16266" max="16266" width="13.42578125" bestFit="1" customWidth="1"/>
    <col min="16267" max="16269" width="12.42578125" bestFit="1" customWidth="1"/>
    <col min="16270" max="16270" width="15.140625" bestFit="1" customWidth="1"/>
    <col min="16271" max="16273" width="12.42578125" bestFit="1" customWidth="1"/>
    <col min="16274" max="16275" width="10.7109375" bestFit="1" customWidth="1"/>
    <col min="16276" max="16277" width="15.140625" bestFit="1" customWidth="1"/>
  </cols>
  <sheetData>
    <row r="1" spans="1:136" ht="27.9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4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2"/>
    </row>
    <row r="2" spans="1:136" ht="27" x14ac:dyDescent="0.2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2"/>
    </row>
    <row r="3" spans="1:136" ht="27.75" thickBot="1" x14ac:dyDescent="0.4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10"/>
      <c r="CU3" s="10"/>
      <c r="CV3" s="10"/>
      <c r="CW3" s="10"/>
      <c r="CX3" s="10"/>
      <c r="CY3" s="10"/>
      <c r="CZ3" s="10"/>
      <c r="DA3" s="10"/>
      <c r="DB3" s="10"/>
      <c r="DC3" s="11"/>
      <c r="DD3" s="11"/>
      <c r="DE3" s="11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1"/>
      <c r="DS3" s="11"/>
      <c r="DT3" s="11"/>
      <c r="DU3" s="11"/>
      <c r="DV3" s="11"/>
      <c r="DW3" s="11" t="s">
        <v>2</v>
      </c>
      <c r="DX3" s="11"/>
      <c r="DY3" s="11"/>
      <c r="DZ3" s="11"/>
      <c r="EA3" s="11"/>
      <c r="EB3" s="11"/>
      <c r="EC3" s="11"/>
      <c r="ED3" s="11"/>
      <c r="EE3" s="11"/>
      <c r="EF3" s="11"/>
    </row>
    <row r="4" spans="1:136" ht="22.5" customHeight="1" thickTop="1" x14ac:dyDescent="0.2">
      <c r="A4" s="174" t="s">
        <v>3</v>
      </c>
      <c r="B4" s="176" t="s">
        <v>4</v>
      </c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7"/>
      <c r="N4" s="178" t="s">
        <v>5</v>
      </c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7"/>
      <c r="Z4" s="176" t="s">
        <v>6</v>
      </c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7"/>
      <c r="AL4" s="178" t="s">
        <v>7</v>
      </c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7"/>
      <c r="AX4" s="179" t="s">
        <v>8</v>
      </c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1"/>
      <c r="BJ4" s="179" t="s">
        <v>9</v>
      </c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79" t="s">
        <v>10</v>
      </c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1"/>
      <c r="CH4" s="179" t="s">
        <v>11</v>
      </c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1"/>
      <c r="CT4" s="179" t="s">
        <v>12</v>
      </c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79" t="s">
        <v>13</v>
      </c>
      <c r="DG4" s="180"/>
      <c r="DH4" s="180"/>
      <c r="DI4" s="180"/>
      <c r="DJ4" s="180"/>
      <c r="DK4" s="180"/>
      <c r="DL4" s="180"/>
      <c r="DM4" s="180"/>
      <c r="DN4" s="180"/>
      <c r="DO4" s="180"/>
      <c r="DP4" s="180"/>
      <c r="DQ4" s="181"/>
      <c r="DR4" s="179" t="s">
        <v>14</v>
      </c>
      <c r="DS4" s="180"/>
      <c r="DT4" s="180"/>
      <c r="DU4" s="180"/>
      <c r="DV4" s="180"/>
      <c r="DW4" s="181"/>
      <c r="DX4" s="112"/>
      <c r="DY4" s="112"/>
      <c r="DZ4" s="112"/>
      <c r="EA4" s="112"/>
      <c r="EB4" s="112"/>
      <c r="EC4" s="112"/>
      <c r="ED4" s="112"/>
      <c r="EE4" s="112"/>
      <c r="EF4" s="182" t="s">
        <v>15</v>
      </c>
    </row>
    <row r="5" spans="1:136" ht="22.5" customHeight="1" x14ac:dyDescent="0.2">
      <c r="A5" s="175"/>
      <c r="B5" s="172" t="s">
        <v>56</v>
      </c>
      <c r="C5" s="172" t="s">
        <v>45</v>
      </c>
      <c r="D5" s="172" t="s">
        <v>46</v>
      </c>
      <c r="E5" s="172" t="s">
        <v>47</v>
      </c>
      <c r="F5" s="172" t="s">
        <v>48</v>
      </c>
      <c r="G5" s="172" t="s">
        <v>49</v>
      </c>
      <c r="H5" s="172" t="s">
        <v>50</v>
      </c>
      <c r="I5" s="172" t="s">
        <v>51</v>
      </c>
      <c r="J5" s="172" t="s">
        <v>52</v>
      </c>
      <c r="K5" s="172" t="s">
        <v>53</v>
      </c>
      <c r="L5" s="172" t="s">
        <v>54</v>
      </c>
      <c r="M5" s="172" t="s">
        <v>55</v>
      </c>
      <c r="N5" s="172" t="s">
        <v>56</v>
      </c>
      <c r="O5" s="172" t="s">
        <v>45</v>
      </c>
      <c r="P5" s="172" t="s">
        <v>46</v>
      </c>
      <c r="Q5" s="172" t="s">
        <v>47</v>
      </c>
      <c r="R5" s="172" t="s">
        <v>48</v>
      </c>
      <c r="S5" s="172" t="s">
        <v>49</v>
      </c>
      <c r="T5" s="172" t="s">
        <v>50</v>
      </c>
      <c r="U5" s="172" t="s">
        <v>51</v>
      </c>
      <c r="V5" s="172" t="s">
        <v>52</v>
      </c>
      <c r="W5" s="172" t="s">
        <v>53</v>
      </c>
      <c r="X5" s="172" t="s">
        <v>54</v>
      </c>
      <c r="Y5" s="172" t="s">
        <v>55</v>
      </c>
      <c r="Z5" s="172" t="s">
        <v>56</v>
      </c>
      <c r="AA5" s="172" t="s">
        <v>45</v>
      </c>
      <c r="AB5" s="172" t="s">
        <v>46</v>
      </c>
      <c r="AC5" s="172" t="s">
        <v>47</v>
      </c>
      <c r="AD5" s="172" t="s">
        <v>48</v>
      </c>
      <c r="AE5" s="172" t="s">
        <v>49</v>
      </c>
      <c r="AF5" s="172" t="s">
        <v>50</v>
      </c>
      <c r="AG5" s="172" t="s">
        <v>51</v>
      </c>
      <c r="AH5" s="172" t="s">
        <v>52</v>
      </c>
      <c r="AI5" s="172" t="s">
        <v>53</v>
      </c>
      <c r="AJ5" s="172" t="s">
        <v>54</v>
      </c>
      <c r="AK5" s="172" t="s">
        <v>55</v>
      </c>
      <c r="AL5" s="172" t="s">
        <v>56</v>
      </c>
      <c r="AM5" s="172" t="s">
        <v>45</v>
      </c>
      <c r="AN5" s="172" t="s">
        <v>46</v>
      </c>
      <c r="AO5" s="172" t="s">
        <v>47</v>
      </c>
      <c r="AP5" s="172" t="s">
        <v>48</v>
      </c>
      <c r="AQ5" s="172" t="s">
        <v>49</v>
      </c>
      <c r="AR5" s="172" t="s">
        <v>50</v>
      </c>
      <c r="AS5" s="172" t="s">
        <v>51</v>
      </c>
      <c r="AT5" s="172" t="s">
        <v>52</v>
      </c>
      <c r="AU5" s="172" t="s">
        <v>53</v>
      </c>
      <c r="AV5" s="172" t="s">
        <v>54</v>
      </c>
      <c r="AW5" s="172" t="s">
        <v>55</v>
      </c>
      <c r="AX5" s="172" t="s">
        <v>56</v>
      </c>
      <c r="AY5" s="172" t="s">
        <v>45</v>
      </c>
      <c r="AZ5" s="172" t="s">
        <v>46</v>
      </c>
      <c r="BA5" s="172" t="s">
        <v>47</v>
      </c>
      <c r="BB5" s="172" t="s">
        <v>48</v>
      </c>
      <c r="BC5" s="172" t="s">
        <v>49</v>
      </c>
      <c r="BD5" s="172" t="s">
        <v>50</v>
      </c>
      <c r="BE5" s="172" t="s">
        <v>51</v>
      </c>
      <c r="BF5" s="172" t="s">
        <v>52</v>
      </c>
      <c r="BG5" s="172" t="s">
        <v>53</v>
      </c>
      <c r="BH5" s="172" t="s">
        <v>54</v>
      </c>
      <c r="BI5" s="172" t="s">
        <v>55</v>
      </c>
      <c r="BJ5" s="172" t="s">
        <v>56</v>
      </c>
      <c r="BK5" s="172" t="s">
        <v>45</v>
      </c>
      <c r="BL5" s="172" t="s">
        <v>46</v>
      </c>
      <c r="BM5" s="172" t="s">
        <v>47</v>
      </c>
      <c r="BN5" s="172" t="s">
        <v>48</v>
      </c>
      <c r="BO5" s="172" t="s">
        <v>49</v>
      </c>
      <c r="BP5" s="172" t="s">
        <v>50</v>
      </c>
      <c r="BQ5" s="172" t="s">
        <v>51</v>
      </c>
      <c r="BR5" s="172" t="s">
        <v>52</v>
      </c>
      <c r="BS5" s="172" t="s">
        <v>53</v>
      </c>
      <c r="BT5" s="172" t="s">
        <v>54</v>
      </c>
      <c r="BU5" s="172" t="s">
        <v>55</v>
      </c>
      <c r="BV5" s="172" t="s">
        <v>56</v>
      </c>
      <c r="BW5" s="172" t="s">
        <v>45</v>
      </c>
      <c r="BX5" s="172" t="s">
        <v>46</v>
      </c>
      <c r="BY5" s="172" t="s">
        <v>47</v>
      </c>
      <c r="BZ5" s="172" t="s">
        <v>48</v>
      </c>
      <c r="CA5" s="172" t="s">
        <v>49</v>
      </c>
      <c r="CB5" s="172" t="s">
        <v>50</v>
      </c>
      <c r="CC5" s="172" t="s">
        <v>51</v>
      </c>
      <c r="CD5" s="172" t="s">
        <v>52</v>
      </c>
      <c r="CE5" s="172" t="s">
        <v>53</v>
      </c>
      <c r="CF5" s="172" t="s">
        <v>54</v>
      </c>
      <c r="CG5" s="172" t="s">
        <v>55</v>
      </c>
      <c r="CH5" s="172" t="s">
        <v>56</v>
      </c>
      <c r="CI5" s="172" t="s">
        <v>45</v>
      </c>
      <c r="CJ5" s="172" t="s">
        <v>46</v>
      </c>
      <c r="CK5" s="172" t="s">
        <v>47</v>
      </c>
      <c r="CL5" s="172" t="s">
        <v>48</v>
      </c>
      <c r="CM5" s="172" t="s">
        <v>49</v>
      </c>
      <c r="CN5" s="172" t="s">
        <v>50</v>
      </c>
      <c r="CO5" s="172" t="s">
        <v>51</v>
      </c>
      <c r="CP5" s="172" t="s">
        <v>52</v>
      </c>
      <c r="CQ5" s="172" t="s">
        <v>53</v>
      </c>
      <c r="CR5" s="172" t="s">
        <v>54</v>
      </c>
      <c r="CS5" s="172" t="s">
        <v>55</v>
      </c>
      <c r="CT5" s="172" t="s">
        <v>56</v>
      </c>
      <c r="CU5" s="172" t="s">
        <v>45</v>
      </c>
      <c r="CV5" s="172" t="s">
        <v>46</v>
      </c>
      <c r="CW5" s="172" t="s">
        <v>47</v>
      </c>
      <c r="CX5" s="172" t="s">
        <v>48</v>
      </c>
      <c r="CY5" s="172" t="s">
        <v>49</v>
      </c>
      <c r="CZ5" s="172" t="s">
        <v>50</v>
      </c>
      <c r="DA5" s="172" t="s">
        <v>51</v>
      </c>
      <c r="DB5" s="172" t="s">
        <v>52</v>
      </c>
      <c r="DC5" s="172" t="s">
        <v>53</v>
      </c>
      <c r="DD5" s="172" t="s">
        <v>54</v>
      </c>
      <c r="DE5" s="172" t="s">
        <v>55</v>
      </c>
      <c r="DF5" s="172" t="s">
        <v>56</v>
      </c>
      <c r="DG5" s="172" t="s">
        <v>45</v>
      </c>
      <c r="DH5" s="172" t="s">
        <v>46</v>
      </c>
      <c r="DI5" s="172" t="s">
        <v>47</v>
      </c>
      <c r="DJ5" s="172" t="s">
        <v>48</v>
      </c>
      <c r="DK5" s="172" t="s">
        <v>49</v>
      </c>
      <c r="DL5" s="172" t="s">
        <v>50</v>
      </c>
      <c r="DM5" s="172" t="s">
        <v>51</v>
      </c>
      <c r="DN5" s="172" t="s">
        <v>52</v>
      </c>
      <c r="DO5" s="172" t="s">
        <v>53</v>
      </c>
      <c r="DP5" s="172" t="s">
        <v>54</v>
      </c>
      <c r="DQ5" s="172" t="s">
        <v>55</v>
      </c>
      <c r="DR5" s="172" t="s">
        <v>56</v>
      </c>
      <c r="DS5" s="172" t="s">
        <v>45</v>
      </c>
      <c r="DT5" s="172" t="s">
        <v>46</v>
      </c>
      <c r="DU5" s="172" t="s">
        <v>47</v>
      </c>
      <c r="DV5" s="172" t="s">
        <v>48</v>
      </c>
      <c r="DW5" s="172" t="s">
        <v>49</v>
      </c>
      <c r="DX5" s="172" t="s">
        <v>50</v>
      </c>
      <c r="DY5" s="172" t="s">
        <v>51</v>
      </c>
      <c r="DZ5" s="172" t="s">
        <v>52</v>
      </c>
      <c r="EA5" s="172" t="s">
        <v>53</v>
      </c>
      <c r="EB5" s="172" t="s">
        <v>54</v>
      </c>
      <c r="EC5" s="172" t="s">
        <v>55</v>
      </c>
      <c r="ED5" s="113"/>
      <c r="EE5" s="113"/>
      <c r="EF5" s="183"/>
    </row>
    <row r="6" spans="1:136" ht="22.5" customHeight="1" thickBot="1" x14ac:dyDescent="0.25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3"/>
      <c r="BM6" s="173"/>
      <c r="BN6" s="173"/>
      <c r="BO6" s="173"/>
      <c r="BP6" s="173"/>
      <c r="BQ6" s="173"/>
      <c r="BR6" s="173"/>
      <c r="BS6" s="173"/>
      <c r="BT6" s="173"/>
      <c r="BU6" s="173"/>
      <c r="BV6" s="173"/>
      <c r="BW6" s="173"/>
      <c r="BX6" s="173"/>
      <c r="BY6" s="173"/>
      <c r="BZ6" s="173"/>
      <c r="CA6" s="173"/>
      <c r="CB6" s="173"/>
      <c r="CC6" s="173"/>
      <c r="CD6" s="173"/>
      <c r="CE6" s="173"/>
      <c r="CF6" s="173"/>
      <c r="CG6" s="173"/>
      <c r="CH6" s="173"/>
      <c r="CI6" s="173"/>
      <c r="CJ6" s="173"/>
      <c r="CK6" s="173"/>
      <c r="CL6" s="173"/>
      <c r="CM6" s="173"/>
      <c r="CN6" s="173"/>
      <c r="CO6" s="173"/>
      <c r="CP6" s="173"/>
      <c r="CQ6" s="173"/>
      <c r="CR6" s="173"/>
      <c r="CS6" s="173"/>
      <c r="CT6" s="173"/>
      <c r="CU6" s="173"/>
      <c r="CV6" s="173"/>
      <c r="CW6" s="173"/>
      <c r="CX6" s="173"/>
      <c r="CY6" s="173"/>
      <c r="CZ6" s="173"/>
      <c r="DA6" s="173"/>
      <c r="DB6" s="173"/>
      <c r="DC6" s="173"/>
      <c r="DD6" s="173"/>
      <c r="DE6" s="173"/>
      <c r="DF6" s="173"/>
      <c r="DG6" s="173"/>
      <c r="DH6" s="173"/>
      <c r="DI6" s="173"/>
      <c r="DJ6" s="173"/>
      <c r="DK6" s="173"/>
      <c r="DL6" s="173"/>
      <c r="DM6" s="173"/>
      <c r="DN6" s="173"/>
      <c r="DO6" s="173"/>
      <c r="DP6" s="173"/>
      <c r="DQ6" s="173"/>
      <c r="DR6" s="173"/>
      <c r="DS6" s="173"/>
      <c r="DT6" s="173"/>
      <c r="DU6" s="173"/>
      <c r="DV6" s="173"/>
      <c r="DW6" s="173"/>
      <c r="DX6" s="173"/>
      <c r="DY6" s="173"/>
      <c r="DZ6" s="173"/>
      <c r="EA6" s="173"/>
      <c r="EB6" s="173"/>
      <c r="EC6" s="173"/>
      <c r="ED6" s="111"/>
      <c r="EE6" s="111"/>
      <c r="EF6" s="13" t="s">
        <v>16</v>
      </c>
    </row>
    <row r="7" spans="1:136" ht="21.75" customHeight="1" x14ac:dyDescent="0.2">
      <c r="A7" s="14" t="s">
        <v>17</v>
      </c>
      <c r="B7" s="114" t="str">
        <f>_xlfn.CONCAT(B5,"-",$B4)</f>
        <v>Jan-2013</v>
      </c>
      <c r="C7" s="114" t="str">
        <f t="shared" ref="C7:M7" si="0">_xlfn.CONCAT(C5,"-",$B4)</f>
        <v>Feb-2013</v>
      </c>
      <c r="D7" s="114" t="str">
        <f t="shared" si="0"/>
        <v>Mar-2013</v>
      </c>
      <c r="E7" s="114" t="str">
        <f t="shared" si="0"/>
        <v>Abr-2013</v>
      </c>
      <c r="F7" s="114" t="str">
        <f t="shared" si="0"/>
        <v>Mai-2013</v>
      </c>
      <c r="G7" s="114" t="str">
        <f t="shared" si="0"/>
        <v>Jun-2013</v>
      </c>
      <c r="H7" s="114" t="str">
        <f t="shared" si="0"/>
        <v>Jul-2013</v>
      </c>
      <c r="I7" s="114" t="str">
        <f t="shared" si="0"/>
        <v>Ago-2013</v>
      </c>
      <c r="J7" s="114" t="str">
        <f t="shared" si="0"/>
        <v>Set-2013</v>
      </c>
      <c r="K7" s="114" t="str">
        <f t="shared" si="0"/>
        <v>Out-2013</v>
      </c>
      <c r="L7" s="114" t="str">
        <f t="shared" si="0"/>
        <v>Nov-2013</v>
      </c>
      <c r="M7" s="114" t="str">
        <f t="shared" si="0"/>
        <v>Dez-2013</v>
      </c>
      <c r="N7" s="114" t="str">
        <f>_xlfn.CONCAT(N5,"-",$N4)</f>
        <v>Jan-2014</v>
      </c>
      <c r="O7" s="114" t="str">
        <f t="shared" ref="O7:Y7" si="1">_xlfn.CONCAT(O5,"-",$N4)</f>
        <v>Feb-2014</v>
      </c>
      <c r="P7" s="114" t="str">
        <f t="shared" si="1"/>
        <v>Mar-2014</v>
      </c>
      <c r="Q7" s="114" t="str">
        <f t="shared" si="1"/>
        <v>Abr-2014</v>
      </c>
      <c r="R7" s="114" t="str">
        <f t="shared" si="1"/>
        <v>Mai-2014</v>
      </c>
      <c r="S7" s="114" t="str">
        <f t="shared" si="1"/>
        <v>Jun-2014</v>
      </c>
      <c r="T7" s="114" t="str">
        <f t="shared" si="1"/>
        <v>Jul-2014</v>
      </c>
      <c r="U7" s="114" t="str">
        <f t="shared" si="1"/>
        <v>Ago-2014</v>
      </c>
      <c r="V7" s="114" t="str">
        <f t="shared" si="1"/>
        <v>Set-2014</v>
      </c>
      <c r="W7" s="114" t="str">
        <f t="shared" si="1"/>
        <v>Out-2014</v>
      </c>
      <c r="X7" s="114" t="str">
        <f t="shared" si="1"/>
        <v>Nov-2014</v>
      </c>
      <c r="Y7" s="114" t="str">
        <f t="shared" si="1"/>
        <v>Dez-2014</v>
      </c>
      <c r="Z7" s="114" t="str">
        <f>_xlfn.CONCAT(Z5,"-",$Z4)</f>
        <v>Jan-2015</v>
      </c>
      <c r="AA7" s="114" t="str">
        <f t="shared" ref="AA7:AK7" si="2">_xlfn.CONCAT(AA5,"-",$Z4)</f>
        <v>Feb-2015</v>
      </c>
      <c r="AB7" s="114" t="str">
        <f t="shared" si="2"/>
        <v>Mar-2015</v>
      </c>
      <c r="AC7" s="114" t="str">
        <f t="shared" si="2"/>
        <v>Abr-2015</v>
      </c>
      <c r="AD7" s="114" t="str">
        <f t="shared" si="2"/>
        <v>Mai-2015</v>
      </c>
      <c r="AE7" s="114" t="str">
        <f t="shared" si="2"/>
        <v>Jun-2015</v>
      </c>
      <c r="AF7" s="114" t="str">
        <f t="shared" si="2"/>
        <v>Jul-2015</v>
      </c>
      <c r="AG7" s="114" t="str">
        <f t="shared" si="2"/>
        <v>Ago-2015</v>
      </c>
      <c r="AH7" s="114" t="str">
        <f t="shared" si="2"/>
        <v>Set-2015</v>
      </c>
      <c r="AI7" s="114" t="str">
        <f t="shared" si="2"/>
        <v>Out-2015</v>
      </c>
      <c r="AJ7" s="114" t="str">
        <f t="shared" si="2"/>
        <v>Nov-2015</v>
      </c>
      <c r="AK7" s="114" t="str">
        <f t="shared" si="2"/>
        <v>Dez-2015</v>
      </c>
      <c r="AL7" s="114" t="str">
        <f>_xlfn.CONCAT(AL5,"-",$AL4)</f>
        <v>Jan-2016</v>
      </c>
      <c r="AM7" s="114" t="str">
        <f t="shared" ref="AM7:AW7" si="3">_xlfn.CONCAT(AM5,"-",$AL4)</f>
        <v>Feb-2016</v>
      </c>
      <c r="AN7" s="114" t="str">
        <f t="shared" si="3"/>
        <v>Mar-2016</v>
      </c>
      <c r="AO7" s="114" t="str">
        <f t="shared" si="3"/>
        <v>Abr-2016</v>
      </c>
      <c r="AP7" s="114" t="str">
        <f t="shared" si="3"/>
        <v>Mai-2016</v>
      </c>
      <c r="AQ7" s="114" t="str">
        <f t="shared" si="3"/>
        <v>Jun-2016</v>
      </c>
      <c r="AR7" s="114" t="str">
        <f t="shared" si="3"/>
        <v>Jul-2016</v>
      </c>
      <c r="AS7" s="114" t="str">
        <f t="shared" si="3"/>
        <v>Ago-2016</v>
      </c>
      <c r="AT7" s="114" t="str">
        <f t="shared" si="3"/>
        <v>Set-2016</v>
      </c>
      <c r="AU7" s="114" t="str">
        <f t="shared" si="3"/>
        <v>Out-2016</v>
      </c>
      <c r="AV7" s="114" t="str">
        <f t="shared" si="3"/>
        <v>Nov-2016</v>
      </c>
      <c r="AW7" s="114" t="str">
        <f t="shared" si="3"/>
        <v>Dez-2016</v>
      </c>
      <c r="AX7" s="114" t="str">
        <f>_xlfn.CONCAT(AX5,"-",$AX4)</f>
        <v>Jan-2017</v>
      </c>
      <c r="AY7" s="114" t="str">
        <f t="shared" ref="AY7:BI7" si="4">_xlfn.CONCAT(AY5,"-",$AX4)</f>
        <v>Feb-2017</v>
      </c>
      <c r="AZ7" s="114" t="str">
        <f t="shared" si="4"/>
        <v>Mar-2017</v>
      </c>
      <c r="BA7" s="114" t="str">
        <f t="shared" si="4"/>
        <v>Abr-2017</v>
      </c>
      <c r="BB7" s="114" t="str">
        <f t="shared" si="4"/>
        <v>Mai-2017</v>
      </c>
      <c r="BC7" s="114" t="str">
        <f t="shared" si="4"/>
        <v>Jun-2017</v>
      </c>
      <c r="BD7" s="114" t="str">
        <f t="shared" si="4"/>
        <v>Jul-2017</v>
      </c>
      <c r="BE7" s="114" t="str">
        <f t="shared" si="4"/>
        <v>Ago-2017</v>
      </c>
      <c r="BF7" s="114" t="str">
        <f t="shared" si="4"/>
        <v>Set-2017</v>
      </c>
      <c r="BG7" s="114" t="str">
        <f t="shared" si="4"/>
        <v>Out-2017</v>
      </c>
      <c r="BH7" s="114" t="str">
        <f t="shared" si="4"/>
        <v>Nov-2017</v>
      </c>
      <c r="BI7" s="114" t="str">
        <f t="shared" si="4"/>
        <v>Dez-2017</v>
      </c>
      <c r="BJ7" s="114" t="str">
        <f>_xlfn.CONCAT(BJ5,"-",$BJ4)</f>
        <v>Jan-2018</v>
      </c>
      <c r="BK7" s="114" t="str">
        <f t="shared" ref="BK7:BU7" si="5">_xlfn.CONCAT(BK5,"-",$BJ4)</f>
        <v>Feb-2018</v>
      </c>
      <c r="BL7" s="114" t="str">
        <f t="shared" si="5"/>
        <v>Mar-2018</v>
      </c>
      <c r="BM7" s="114" t="str">
        <f t="shared" si="5"/>
        <v>Abr-2018</v>
      </c>
      <c r="BN7" s="114" t="str">
        <f t="shared" si="5"/>
        <v>Mai-2018</v>
      </c>
      <c r="BO7" s="114" t="str">
        <f t="shared" si="5"/>
        <v>Jun-2018</v>
      </c>
      <c r="BP7" s="114" t="str">
        <f t="shared" si="5"/>
        <v>Jul-2018</v>
      </c>
      <c r="BQ7" s="114" t="str">
        <f t="shared" si="5"/>
        <v>Ago-2018</v>
      </c>
      <c r="BR7" s="114" t="str">
        <f t="shared" si="5"/>
        <v>Set-2018</v>
      </c>
      <c r="BS7" s="114" t="str">
        <f t="shared" si="5"/>
        <v>Out-2018</v>
      </c>
      <c r="BT7" s="114" t="str">
        <f t="shared" si="5"/>
        <v>Nov-2018</v>
      </c>
      <c r="BU7" s="114" t="str">
        <f t="shared" si="5"/>
        <v>Dez-2018</v>
      </c>
      <c r="BV7" s="114" t="str">
        <f>_xlfn.CONCAT(BV5,"-",$BV4)</f>
        <v>Jan-2019</v>
      </c>
      <c r="BW7" s="114" t="str">
        <f t="shared" ref="BW7:CG7" si="6">_xlfn.CONCAT(BW5,"-",$BV4)</f>
        <v>Feb-2019</v>
      </c>
      <c r="BX7" s="114" t="str">
        <f t="shared" si="6"/>
        <v>Mar-2019</v>
      </c>
      <c r="BY7" s="114" t="str">
        <f t="shared" si="6"/>
        <v>Abr-2019</v>
      </c>
      <c r="BZ7" s="114" t="str">
        <f t="shared" si="6"/>
        <v>Mai-2019</v>
      </c>
      <c r="CA7" s="114" t="str">
        <f t="shared" si="6"/>
        <v>Jun-2019</v>
      </c>
      <c r="CB7" s="114" t="str">
        <f t="shared" si="6"/>
        <v>Jul-2019</v>
      </c>
      <c r="CC7" s="114" t="str">
        <f t="shared" si="6"/>
        <v>Ago-2019</v>
      </c>
      <c r="CD7" s="114" t="str">
        <f t="shared" si="6"/>
        <v>Set-2019</v>
      </c>
      <c r="CE7" s="114" t="str">
        <f t="shared" si="6"/>
        <v>Out-2019</v>
      </c>
      <c r="CF7" s="114" t="str">
        <f t="shared" si="6"/>
        <v>Nov-2019</v>
      </c>
      <c r="CG7" s="114" t="str">
        <f t="shared" si="6"/>
        <v>Dez-2019</v>
      </c>
      <c r="CH7" s="114" t="str">
        <f>_xlfn.CONCAT(CH5,"-",$CH4)</f>
        <v>Jan-2020</v>
      </c>
      <c r="CI7" s="114" t="str">
        <f t="shared" ref="CI7:CS7" si="7">_xlfn.CONCAT(CI5,"-",$CH4)</f>
        <v>Feb-2020</v>
      </c>
      <c r="CJ7" s="114" t="str">
        <f t="shared" si="7"/>
        <v>Mar-2020</v>
      </c>
      <c r="CK7" s="114" t="str">
        <f t="shared" si="7"/>
        <v>Abr-2020</v>
      </c>
      <c r="CL7" s="114" t="str">
        <f t="shared" si="7"/>
        <v>Mai-2020</v>
      </c>
      <c r="CM7" s="114" t="str">
        <f t="shared" si="7"/>
        <v>Jun-2020</v>
      </c>
      <c r="CN7" s="114" t="str">
        <f t="shared" si="7"/>
        <v>Jul-2020</v>
      </c>
      <c r="CO7" s="114" t="str">
        <f t="shared" si="7"/>
        <v>Ago-2020</v>
      </c>
      <c r="CP7" s="114" t="str">
        <f t="shared" si="7"/>
        <v>Set-2020</v>
      </c>
      <c r="CQ7" s="114" t="str">
        <f t="shared" si="7"/>
        <v>Out-2020</v>
      </c>
      <c r="CR7" s="114" t="str">
        <f t="shared" si="7"/>
        <v>Nov-2020</v>
      </c>
      <c r="CS7" s="114" t="str">
        <f t="shared" si="7"/>
        <v>Dez-2020</v>
      </c>
      <c r="CT7" s="114" t="str">
        <f>_xlfn.CONCAT(CT5,"-",$CT4)</f>
        <v>Jan-2021</v>
      </c>
      <c r="CU7" s="114" t="str">
        <f t="shared" ref="CU7:DE7" si="8">_xlfn.CONCAT(CU5,"-",$CT4)</f>
        <v>Feb-2021</v>
      </c>
      <c r="CV7" s="114" t="str">
        <f t="shared" si="8"/>
        <v>Mar-2021</v>
      </c>
      <c r="CW7" s="114" t="str">
        <f t="shared" si="8"/>
        <v>Abr-2021</v>
      </c>
      <c r="CX7" s="114" t="str">
        <f t="shared" si="8"/>
        <v>Mai-2021</v>
      </c>
      <c r="CY7" s="114" t="str">
        <f t="shared" si="8"/>
        <v>Jun-2021</v>
      </c>
      <c r="CZ7" s="114" t="str">
        <f t="shared" si="8"/>
        <v>Jul-2021</v>
      </c>
      <c r="DA7" s="114" t="str">
        <f t="shared" si="8"/>
        <v>Ago-2021</v>
      </c>
      <c r="DB7" s="114" t="str">
        <f t="shared" si="8"/>
        <v>Set-2021</v>
      </c>
      <c r="DC7" s="114" t="str">
        <f t="shared" si="8"/>
        <v>Out-2021</v>
      </c>
      <c r="DD7" s="114" t="str">
        <f t="shared" si="8"/>
        <v>Nov-2021</v>
      </c>
      <c r="DE7" s="114" t="str">
        <f t="shared" si="8"/>
        <v>Dez-2021</v>
      </c>
      <c r="DF7" s="114" t="str">
        <f>_xlfn.CONCAT(DF5,"-",$DF4)</f>
        <v>Jan-2022</v>
      </c>
      <c r="DG7" s="114" t="str">
        <f t="shared" ref="DG7:DQ7" si="9">_xlfn.CONCAT(DG5,"-",$DF4)</f>
        <v>Feb-2022</v>
      </c>
      <c r="DH7" s="114" t="str">
        <f t="shared" si="9"/>
        <v>Mar-2022</v>
      </c>
      <c r="DI7" s="114" t="str">
        <f t="shared" si="9"/>
        <v>Abr-2022</v>
      </c>
      <c r="DJ7" s="114" t="str">
        <f t="shared" si="9"/>
        <v>Mai-2022</v>
      </c>
      <c r="DK7" s="114" t="str">
        <f t="shared" si="9"/>
        <v>Jun-2022</v>
      </c>
      <c r="DL7" s="114" t="str">
        <f t="shared" si="9"/>
        <v>Jul-2022</v>
      </c>
      <c r="DM7" s="114" t="str">
        <f t="shared" si="9"/>
        <v>Ago-2022</v>
      </c>
      <c r="DN7" s="114" t="str">
        <f t="shared" si="9"/>
        <v>Set-2022</v>
      </c>
      <c r="DO7" s="114" t="str">
        <f t="shared" si="9"/>
        <v>Out-2022</v>
      </c>
      <c r="DP7" s="114" t="str">
        <f t="shared" si="9"/>
        <v>Nov-2022</v>
      </c>
      <c r="DQ7" s="114" t="str">
        <f t="shared" si="9"/>
        <v>Dez-2022</v>
      </c>
      <c r="DR7" s="114" t="str">
        <f>_xlfn.CONCAT(DR5,"-",$DR4)</f>
        <v>Jan-2023</v>
      </c>
      <c r="DS7" s="114" t="str">
        <f t="shared" ref="DS7:DW7" si="10">_xlfn.CONCAT(DS5,"-",$DR4)</f>
        <v>Feb-2023</v>
      </c>
      <c r="DT7" s="114" t="str">
        <f t="shared" si="10"/>
        <v>Mar-2023</v>
      </c>
      <c r="DU7" s="114" t="str">
        <f t="shared" si="10"/>
        <v>Abr-2023</v>
      </c>
      <c r="DV7" s="114" t="str">
        <f t="shared" si="10"/>
        <v>Mai-2023</v>
      </c>
      <c r="DW7" s="114" t="str">
        <f t="shared" si="10"/>
        <v>Jun-2023</v>
      </c>
      <c r="DX7" s="16"/>
      <c r="DY7" s="16"/>
      <c r="DZ7" s="16"/>
      <c r="EA7" s="16"/>
      <c r="EB7" s="16"/>
      <c r="EC7" s="16"/>
      <c r="ED7" s="16"/>
      <c r="EE7" s="16"/>
      <c r="EF7" s="15"/>
    </row>
    <row r="8" spans="1:136" ht="21.75" customHeight="1" x14ac:dyDescent="0.2">
      <c r="A8" s="17" t="s">
        <v>18</v>
      </c>
      <c r="B8" s="18">
        <v>2769.4369999999999</v>
      </c>
      <c r="C8" s="18">
        <v>2574.8939999999998</v>
      </c>
      <c r="D8" s="18">
        <v>2858.5210000000002</v>
      </c>
      <c r="E8" s="18">
        <v>2913.6219999999998</v>
      </c>
      <c r="F8" s="18">
        <v>2999.7750000000001</v>
      </c>
      <c r="G8" s="18">
        <v>2836.5349999999999</v>
      </c>
      <c r="H8" s="18">
        <v>2918.241</v>
      </c>
      <c r="I8" s="18">
        <v>2976.77</v>
      </c>
      <c r="J8" s="18">
        <v>2981.3090000000002</v>
      </c>
      <c r="K8" s="18">
        <v>2980.32</v>
      </c>
      <c r="L8" s="18">
        <v>2727.1590000000001</v>
      </c>
      <c r="M8" s="18">
        <v>2625.8739999999998</v>
      </c>
      <c r="N8" s="19">
        <v>2763.1039999999998</v>
      </c>
      <c r="O8" s="20">
        <v>2621.9520000000002</v>
      </c>
      <c r="P8" s="20">
        <v>2979.4719999999998</v>
      </c>
      <c r="Q8" s="20">
        <v>2773.4870000000001</v>
      </c>
      <c r="R8" s="20">
        <v>2891.6910000000003</v>
      </c>
      <c r="S8" s="20">
        <v>2718.4739999999997</v>
      </c>
      <c r="T8" s="20">
        <v>2969.4069999999997</v>
      </c>
      <c r="U8" s="20">
        <v>2963.3900000000003</v>
      </c>
      <c r="V8" s="20">
        <v>2874.88</v>
      </c>
      <c r="W8" s="20">
        <v>3052.4</v>
      </c>
      <c r="X8" s="20">
        <v>2666.1469999999999</v>
      </c>
      <c r="Y8" s="21">
        <v>2622.63</v>
      </c>
      <c r="Z8" s="18">
        <v>2995.5930000000003</v>
      </c>
      <c r="AA8" s="18">
        <v>2666.8530000000001</v>
      </c>
      <c r="AB8" s="18">
        <v>2768.357</v>
      </c>
      <c r="AC8" s="18">
        <v>2897.3420000000001</v>
      </c>
      <c r="AD8" s="18">
        <v>2983.1060000000002</v>
      </c>
      <c r="AE8" s="18">
        <v>2776.4680000000003</v>
      </c>
      <c r="AF8" s="18">
        <v>2876.6480000000001</v>
      </c>
      <c r="AG8" s="18">
        <v>2798.6969999999997</v>
      </c>
      <c r="AH8" s="18">
        <v>2500.8160000000003</v>
      </c>
      <c r="AI8" s="18">
        <v>2982.5120000000002</v>
      </c>
      <c r="AJ8" s="18">
        <v>2547.9959999999996</v>
      </c>
      <c r="AK8" s="18">
        <v>2463.1990000000001</v>
      </c>
      <c r="AL8" s="19">
        <v>2515.6999999999998</v>
      </c>
      <c r="AM8" s="20">
        <v>2453.0299999999997</v>
      </c>
      <c r="AN8" s="20">
        <v>2529.2059999999997</v>
      </c>
      <c r="AO8" s="20">
        <v>2321.7559999999999</v>
      </c>
      <c r="AP8" s="20">
        <v>2612.3780000000002</v>
      </c>
      <c r="AQ8" s="20">
        <v>2576.69</v>
      </c>
      <c r="AR8" s="20">
        <v>2841.2669999999998</v>
      </c>
      <c r="AS8" s="20">
        <v>2960.9700000000003</v>
      </c>
      <c r="AT8" s="20">
        <v>2788.2689999999998</v>
      </c>
      <c r="AU8" s="20">
        <v>2966.38</v>
      </c>
      <c r="AV8" s="20">
        <v>2672.5369999999998</v>
      </c>
      <c r="AW8" s="21">
        <v>2404.2039999999997</v>
      </c>
      <c r="AX8" s="19">
        <v>2868.134</v>
      </c>
      <c r="AY8" s="20">
        <v>2611.5260000000003</v>
      </c>
      <c r="AZ8" s="20">
        <v>2887.2159999999999</v>
      </c>
      <c r="BA8" s="20">
        <v>2927.0120000000002</v>
      </c>
      <c r="BB8" s="20">
        <v>2952.183</v>
      </c>
      <c r="BC8" s="20">
        <v>2673.0449999999996</v>
      </c>
      <c r="BD8" s="20">
        <v>2852.2920000000004</v>
      </c>
      <c r="BE8" s="20">
        <v>2981.3209999999999</v>
      </c>
      <c r="BF8" s="20">
        <v>2986.4920000000002</v>
      </c>
      <c r="BG8" s="20">
        <v>3095.3820000000001</v>
      </c>
      <c r="BH8" s="20">
        <v>3075.1590000000001</v>
      </c>
      <c r="BI8" s="21">
        <v>2867.8739999999998</v>
      </c>
      <c r="BJ8" s="20">
        <v>2913.7959999999998</v>
      </c>
      <c r="BK8" s="20">
        <v>2765.9389999999999</v>
      </c>
      <c r="BL8" s="20">
        <v>3113.1839999999997</v>
      </c>
      <c r="BM8" s="20">
        <v>2994.53</v>
      </c>
      <c r="BN8" s="20">
        <v>2724.4719999999998</v>
      </c>
      <c r="BO8" s="20">
        <v>2969.8239999999996</v>
      </c>
      <c r="BP8" s="20">
        <v>3086.3150000000001</v>
      </c>
      <c r="BQ8" s="20">
        <v>2914.2060000000001</v>
      </c>
      <c r="BR8" s="20">
        <v>3080.8240000000001</v>
      </c>
      <c r="BS8" s="20">
        <v>3223.5190000000002</v>
      </c>
      <c r="BT8" s="20">
        <v>2911.2530000000002</v>
      </c>
      <c r="BU8" s="20">
        <v>2708.6860000000001</v>
      </c>
      <c r="BV8" s="19">
        <v>3020.806</v>
      </c>
      <c r="BW8" s="20">
        <v>2746.7469999999998</v>
      </c>
      <c r="BX8" s="20">
        <v>2877.683</v>
      </c>
      <c r="BY8" s="20">
        <v>2970.0059999999999</v>
      </c>
      <c r="BZ8" s="20">
        <v>2826.2950000000001</v>
      </c>
      <c r="CA8" s="20">
        <v>2882.5439999999999</v>
      </c>
      <c r="CB8" s="20">
        <v>2504.7539999999999</v>
      </c>
      <c r="CC8" s="20">
        <v>2536.5729999999999</v>
      </c>
      <c r="CD8" s="20">
        <v>2394.4870000000001</v>
      </c>
      <c r="CE8" s="20">
        <v>2690.47</v>
      </c>
      <c r="CF8" s="20">
        <v>2656.8029999999999</v>
      </c>
      <c r="CG8" s="21">
        <v>2461.7660000000001</v>
      </c>
      <c r="CH8" s="20">
        <v>2740.451</v>
      </c>
      <c r="CI8" s="20">
        <v>2772.4369999999999</v>
      </c>
      <c r="CJ8" s="20">
        <v>2722.125</v>
      </c>
      <c r="CK8" s="20">
        <v>1929.2929999999999</v>
      </c>
      <c r="CL8" s="20">
        <v>2255.6979999999999</v>
      </c>
      <c r="CM8" s="20">
        <v>2148.3989999999999</v>
      </c>
      <c r="CN8" s="20">
        <v>2626.4270000000001</v>
      </c>
      <c r="CO8" s="20">
        <v>2759.058</v>
      </c>
      <c r="CP8" s="20">
        <v>2645.3789999999999</v>
      </c>
      <c r="CQ8" s="20">
        <v>2853.7440000000001</v>
      </c>
      <c r="CR8" s="20">
        <v>3017.509</v>
      </c>
      <c r="CS8" s="20">
        <v>2944.3359999999998</v>
      </c>
      <c r="CT8" s="19">
        <v>3022.8739999999998</v>
      </c>
      <c r="CU8" s="20">
        <v>2867.058</v>
      </c>
      <c r="CV8" s="20">
        <v>2801.8409999999999</v>
      </c>
      <c r="CW8" s="20">
        <v>3037.1</v>
      </c>
      <c r="CX8" s="20">
        <v>3125.1489999999999</v>
      </c>
      <c r="CY8" s="20">
        <v>3068.51</v>
      </c>
      <c r="CZ8" s="20">
        <v>3091.223</v>
      </c>
      <c r="DA8" s="20">
        <v>3203.3829999999998</v>
      </c>
      <c r="DB8" s="20">
        <v>3107.8969999999999</v>
      </c>
      <c r="DC8" s="20">
        <v>2968.4490000000001</v>
      </c>
      <c r="DD8" s="20">
        <v>3133.9009999999998</v>
      </c>
      <c r="DE8" s="21">
        <v>2643.6819999999998</v>
      </c>
      <c r="DF8" s="20">
        <v>2937.0030000000002</v>
      </c>
      <c r="DG8" s="20">
        <v>2721.9690000000001</v>
      </c>
      <c r="DH8" s="20">
        <v>3000.0459999999998</v>
      </c>
      <c r="DI8" s="20">
        <v>2946.67</v>
      </c>
      <c r="DJ8" s="20">
        <v>2985.3809999999999</v>
      </c>
      <c r="DK8" s="20">
        <v>2933.027</v>
      </c>
      <c r="DL8" s="20">
        <v>2845.5610000000001</v>
      </c>
      <c r="DM8" s="20">
        <v>2889.893</v>
      </c>
      <c r="DN8" s="20">
        <v>2786.556</v>
      </c>
      <c r="DO8" s="20">
        <v>2907.3739999999998</v>
      </c>
      <c r="DP8" s="20">
        <v>2636.3209999999999</v>
      </c>
      <c r="DQ8" s="21">
        <v>2499.694</v>
      </c>
      <c r="DR8" s="20">
        <v>2716.4780000000001</v>
      </c>
      <c r="DS8" s="20">
        <v>2456.6060000000002</v>
      </c>
      <c r="DT8" s="20">
        <v>2638.3969999999999</v>
      </c>
      <c r="DU8" s="20">
        <v>2773.3809999999999</v>
      </c>
      <c r="DV8" s="20">
        <v>2821.9189999999999</v>
      </c>
      <c r="DW8" s="21">
        <v>2565.5160000000001</v>
      </c>
      <c r="DX8" s="20"/>
      <c r="DY8" s="20"/>
      <c r="DZ8" s="20"/>
      <c r="EA8" s="20"/>
      <c r="EB8" s="20"/>
      <c r="EC8" s="20"/>
      <c r="ED8" s="20"/>
      <c r="EE8" s="20"/>
      <c r="EF8" s="22">
        <f t="shared" ref="EF8:EF29" si="11">+((DW8/DV8)-1)*100</f>
        <v>-9.086121890812592</v>
      </c>
    </row>
    <row r="9" spans="1:136" ht="21.75" customHeight="1" x14ac:dyDescent="0.2">
      <c r="A9" s="23" t="s">
        <v>19</v>
      </c>
      <c r="B9" s="24">
        <f t="shared" ref="B9:BI9" si="12">+B10+B11</f>
        <v>2051.4409999999998</v>
      </c>
      <c r="C9" s="24">
        <f t="shared" si="12"/>
        <v>1942.836</v>
      </c>
      <c r="D9" s="24">
        <f t="shared" si="12"/>
        <v>2194.384</v>
      </c>
      <c r="E9" s="24">
        <f t="shared" si="12"/>
        <v>2211.587</v>
      </c>
      <c r="F9" s="24">
        <f t="shared" si="12"/>
        <v>2354.7159999999999</v>
      </c>
      <c r="G9" s="24">
        <f t="shared" si="12"/>
        <v>2284.4169999999999</v>
      </c>
      <c r="H9" s="24">
        <f t="shared" si="12"/>
        <v>2252.2359999999999</v>
      </c>
      <c r="I9" s="24">
        <f t="shared" si="12"/>
        <v>2257.5479999999998</v>
      </c>
      <c r="J9" s="24">
        <f t="shared" si="12"/>
        <v>2181.567</v>
      </c>
      <c r="K9" s="24">
        <f t="shared" si="12"/>
        <v>2309.355</v>
      </c>
      <c r="L9" s="24">
        <f t="shared" si="12"/>
        <v>2199.4319999999998</v>
      </c>
      <c r="M9" s="24">
        <f t="shared" si="12"/>
        <v>2023.6079999999999</v>
      </c>
      <c r="N9" s="25">
        <f t="shared" si="12"/>
        <v>2026.777</v>
      </c>
      <c r="O9" s="26">
        <f t="shared" si="12"/>
        <v>1998.3240000000001</v>
      </c>
      <c r="P9" s="26">
        <f t="shared" si="12"/>
        <v>2279.0639999999999</v>
      </c>
      <c r="Q9" s="26">
        <f t="shared" si="12"/>
        <v>2210.6909999999998</v>
      </c>
      <c r="R9" s="26">
        <f t="shared" si="12"/>
        <v>2087.1390000000001</v>
      </c>
      <c r="S9" s="26">
        <f t="shared" si="12"/>
        <v>1972.7570000000001</v>
      </c>
      <c r="T9" s="26">
        <f t="shared" si="12"/>
        <v>2100.2860000000001</v>
      </c>
      <c r="U9" s="26">
        <f t="shared" si="12"/>
        <v>2099.596</v>
      </c>
      <c r="V9" s="26">
        <f t="shared" si="12"/>
        <v>2166.998</v>
      </c>
      <c r="W9" s="26">
        <f t="shared" si="12"/>
        <v>2192.7849999999999</v>
      </c>
      <c r="X9" s="26">
        <f t="shared" si="12"/>
        <v>2041.7200000000003</v>
      </c>
      <c r="Y9" s="27">
        <f t="shared" si="12"/>
        <v>1729.2179999999998</v>
      </c>
      <c r="Z9" s="24">
        <f t="shared" si="12"/>
        <v>2008</v>
      </c>
      <c r="AA9" s="24">
        <f t="shared" si="12"/>
        <v>1997</v>
      </c>
      <c r="AB9" s="24">
        <f t="shared" si="12"/>
        <v>2161</v>
      </c>
      <c r="AC9" s="24">
        <f t="shared" si="12"/>
        <v>2049</v>
      </c>
      <c r="AD9" s="24">
        <f t="shared" si="12"/>
        <v>1909</v>
      </c>
      <c r="AE9" s="24">
        <f t="shared" si="12"/>
        <v>1850</v>
      </c>
      <c r="AF9" s="24">
        <f t="shared" si="12"/>
        <v>1925</v>
      </c>
      <c r="AG9" s="24">
        <f t="shared" si="12"/>
        <v>1846</v>
      </c>
      <c r="AH9" s="24">
        <f t="shared" si="12"/>
        <v>1672</v>
      </c>
      <c r="AI9" s="24">
        <f t="shared" si="12"/>
        <v>1889</v>
      </c>
      <c r="AJ9" s="24">
        <f t="shared" si="12"/>
        <v>1844</v>
      </c>
      <c r="AK9" s="24">
        <f t="shared" si="12"/>
        <v>1521</v>
      </c>
      <c r="AL9" s="25">
        <f t="shared" si="12"/>
        <v>1629</v>
      </c>
      <c r="AM9" s="26">
        <f t="shared" si="12"/>
        <v>1715</v>
      </c>
      <c r="AN9" s="26">
        <f t="shared" si="12"/>
        <v>1771</v>
      </c>
      <c r="AO9" s="26">
        <f t="shared" si="12"/>
        <v>1650</v>
      </c>
      <c r="AP9" s="26">
        <f t="shared" si="12"/>
        <v>1744</v>
      </c>
      <c r="AQ9" s="26">
        <f t="shared" si="12"/>
        <v>1790</v>
      </c>
      <c r="AR9" s="26">
        <f t="shared" si="12"/>
        <v>1929</v>
      </c>
      <c r="AS9" s="26">
        <f t="shared" si="12"/>
        <v>1903</v>
      </c>
      <c r="AT9" s="26">
        <f t="shared" si="12"/>
        <v>1827</v>
      </c>
      <c r="AU9" s="26">
        <f t="shared" si="12"/>
        <v>1953</v>
      </c>
      <c r="AV9" s="26">
        <f t="shared" si="12"/>
        <v>1794</v>
      </c>
      <c r="AW9" s="27">
        <f t="shared" si="12"/>
        <v>1416</v>
      </c>
      <c r="AX9" s="25">
        <f t="shared" si="12"/>
        <v>1799</v>
      </c>
      <c r="AY9" s="26">
        <f t="shared" si="12"/>
        <v>1722</v>
      </c>
      <c r="AZ9" s="26">
        <f t="shared" si="12"/>
        <v>1962</v>
      </c>
      <c r="BA9" s="26">
        <f t="shared" si="12"/>
        <v>1906</v>
      </c>
      <c r="BB9" s="26">
        <f t="shared" si="12"/>
        <v>1837</v>
      </c>
      <c r="BC9" s="26">
        <f t="shared" si="12"/>
        <v>1820</v>
      </c>
      <c r="BD9" s="26">
        <f t="shared" si="12"/>
        <v>1873</v>
      </c>
      <c r="BE9" s="26">
        <f t="shared" si="12"/>
        <v>1963</v>
      </c>
      <c r="BF9" s="26">
        <f t="shared" si="12"/>
        <v>1881</v>
      </c>
      <c r="BG9" s="26">
        <f t="shared" si="12"/>
        <v>2126</v>
      </c>
      <c r="BH9" s="26">
        <f t="shared" si="12"/>
        <v>2009</v>
      </c>
      <c r="BI9" s="27">
        <f t="shared" si="12"/>
        <v>1792</v>
      </c>
      <c r="BJ9" s="26">
        <f t="shared" ref="BJ9:BU9" si="13">BJ10+BJ11</f>
        <v>1923</v>
      </c>
      <c r="BK9" s="26">
        <f t="shared" si="13"/>
        <v>1861</v>
      </c>
      <c r="BL9" s="26">
        <f t="shared" si="13"/>
        <v>2130</v>
      </c>
      <c r="BM9" s="26">
        <f t="shared" si="13"/>
        <v>2038</v>
      </c>
      <c r="BN9" s="26">
        <f t="shared" si="13"/>
        <v>2026</v>
      </c>
      <c r="BO9" s="26">
        <f t="shared" si="13"/>
        <v>1918</v>
      </c>
      <c r="BP9" s="26">
        <f t="shared" si="13"/>
        <v>1947</v>
      </c>
      <c r="BQ9" s="26">
        <f t="shared" si="13"/>
        <v>1906</v>
      </c>
      <c r="BR9" s="26">
        <f>BR10+BR11</f>
        <v>2107</v>
      </c>
      <c r="BS9" s="26">
        <f t="shared" si="13"/>
        <v>2129</v>
      </c>
      <c r="BT9" s="26">
        <f t="shared" si="13"/>
        <v>2054</v>
      </c>
      <c r="BU9" s="26">
        <f t="shared" si="13"/>
        <v>1657</v>
      </c>
      <c r="BV9" s="25">
        <f>BV10+BV11</f>
        <v>1906.6849999999999</v>
      </c>
      <c r="BW9" s="26">
        <f>BW10+BW11</f>
        <v>1865.0859999999998</v>
      </c>
      <c r="BX9" s="26">
        <f>BX10+BX11</f>
        <v>2060.0969999999998</v>
      </c>
      <c r="BY9" s="26">
        <f>BY10+BY11</f>
        <v>1941.502</v>
      </c>
      <c r="BZ9" s="26">
        <f>BZ10+BZ11</f>
        <v>2010.4690000000001</v>
      </c>
      <c r="CA9" s="26">
        <f t="shared" ref="CA9:DD9" si="14">CA10+CA11</f>
        <v>1801.0140000000001</v>
      </c>
      <c r="CB9" s="26">
        <f t="shared" si="14"/>
        <v>1894.3120000000001</v>
      </c>
      <c r="CC9" s="26">
        <f t="shared" si="14"/>
        <v>1895.4430000000002</v>
      </c>
      <c r="CD9" s="26">
        <f t="shared" si="14"/>
        <v>1969.2950000000001</v>
      </c>
      <c r="CE9" s="26">
        <f t="shared" si="14"/>
        <v>1886.739</v>
      </c>
      <c r="CF9" s="26">
        <f t="shared" si="14"/>
        <v>1774.3980000000001</v>
      </c>
      <c r="CG9" s="27">
        <f t="shared" si="14"/>
        <v>1482.443</v>
      </c>
      <c r="CH9" s="26">
        <f t="shared" si="14"/>
        <v>2042.982</v>
      </c>
      <c r="CI9" s="26">
        <f t="shared" si="14"/>
        <v>1898.4580000000001</v>
      </c>
      <c r="CJ9" s="26">
        <f t="shared" si="14"/>
        <v>1902.5589999999997</v>
      </c>
      <c r="CK9" s="26">
        <f t="shared" si="14"/>
        <v>1278.48</v>
      </c>
      <c r="CL9" s="26">
        <f t="shared" si="14"/>
        <v>1432.067</v>
      </c>
      <c r="CM9" s="26">
        <f t="shared" si="14"/>
        <v>1549.992</v>
      </c>
      <c r="CN9" s="26">
        <f t="shared" si="14"/>
        <v>1656.616</v>
      </c>
      <c r="CO9" s="26">
        <f t="shared" si="14"/>
        <v>1846.3600000000001</v>
      </c>
      <c r="CP9" s="26">
        <f t="shared" si="14"/>
        <v>1972.0239999999999</v>
      </c>
      <c r="CQ9" s="26">
        <f t="shared" si="14"/>
        <v>2176.7779999999998</v>
      </c>
      <c r="CR9" s="26">
        <f t="shared" si="14"/>
        <v>1955.5059999999999</v>
      </c>
      <c r="CS9" s="26">
        <f t="shared" si="14"/>
        <v>2095.4579999999996</v>
      </c>
      <c r="CT9" s="25">
        <f t="shared" si="14"/>
        <v>2145.1170000000002</v>
      </c>
      <c r="CU9" s="26">
        <f t="shared" si="14"/>
        <v>2064.0479999999998</v>
      </c>
      <c r="CV9" s="26">
        <f t="shared" si="14"/>
        <v>2082.3490000000002</v>
      </c>
      <c r="CW9" s="26">
        <f t="shared" si="14"/>
        <v>2225.375</v>
      </c>
      <c r="CX9" s="26">
        <f t="shared" si="14"/>
        <v>2413.377</v>
      </c>
      <c r="CY9" s="26">
        <f t="shared" si="14"/>
        <v>2229.7759999999998</v>
      </c>
      <c r="CZ9" s="26">
        <f t="shared" si="14"/>
        <v>2263.64</v>
      </c>
      <c r="DA9" s="26">
        <f t="shared" si="14"/>
        <v>2303.741</v>
      </c>
      <c r="DB9" s="26">
        <f t="shared" si="14"/>
        <v>2171.1309999999999</v>
      </c>
      <c r="DC9" s="26">
        <f t="shared" si="14"/>
        <v>2160.9</v>
      </c>
      <c r="DD9" s="26">
        <f t="shared" si="14"/>
        <v>1938.6869999999999</v>
      </c>
      <c r="DE9" s="27">
        <f>DE10+DE11</f>
        <v>1756.633</v>
      </c>
      <c r="DF9" s="26">
        <f>DF10+DF11</f>
        <v>2016.547</v>
      </c>
      <c r="DG9" s="26">
        <f>DG10+DG11</f>
        <v>1878.1690000000001</v>
      </c>
      <c r="DH9" s="26">
        <f>DH10+DH11</f>
        <v>2132.596</v>
      </c>
      <c r="DI9" s="26">
        <f>DI10+DI11</f>
        <v>2012.479</v>
      </c>
      <c r="DJ9" s="26">
        <f t="shared" ref="DJ9:DW9" si="15">DJ10+DJ11</f>
        <v>1995.1509999999998</v>
      </c>
      <c r="DK9" s="26">
        <f t="shared" si="15"/>
        <v>1936.7939999999999</v>
      </c>
      <c r="DL9" s="26">
        <f t="shared" si="15"/>
        <v>2147.6309999999999</v>
      </c>
      <c r="DM9" s="26">
        <f t="shared" si="15"/>
        <v>2110.9270000000001</v>
      </c>
      <c r="DN9" s="26">
        <f t="shared" si="15"/>
        <v>1860.3890000000001</v>
      </c>
      <c r="DO9" s="26">
        <f t="shared" si="15"/>
        <v>2008.7719999999999</v>
      </c>
      <c r="DP9" s="26">
        <f t="shared" si="15"/>
        <v>1910.8130000000001</v>
      </c>
      <c r="DQ9" s="27">
        <f t="shared" si="15"/>
        <v>1423.7669999999998</v>
      </c>
      <c r="DR9" s="26">
        <f t="shared" si="15"/>
        <v>1822.85</v>
      </c>
      <c r="DS9" s="26">
        <f t="shared" si="15"/>
        <v>1759.596</v>
      </c>
      <c r="DT9" s="26">
        <f t="shared" si="15"/>
        <v>1867.3890000000001</v>
      </c>
      <c r="DU9" s="26">
        <f t="shared" si="15"/>
        <v>1898.354</v>
      </c>
      <c r="DV9" s="26">
        <f t="shared" si="15"/>
        <v>1880.893</v>
      </c>
      <c r="DW9" s="27">
        <f t="shared" si="15"/>
        <v>1596.9969999999998</v>
      </c>
      <c r="DX9" s="26"/>
      <c r="DY9" s="26"/>
      <c r="DZ9" s="26"/>
      <c r="EA9" s="26"/>
      <c r="EB9" s="26"/>
      <c r="EC9" s="26"/>
      <c r="ED9" s="26"/>
      <c r="EE9" s="26"/>
      <c r="EF9" s="28">
        <f t="shared" si="11"/>
        <v>-15.093681565086381</v>
      </c>
    </row>
    <row r="10" spans="1:136" ht="21.75" customHeight="1" x14ac:dyDescent="0.2">
      <c r="A10" s="29" t="s">
        <v>20</v>
      </c>
      <c r="B10" s="30">
        <v>1202.482</v>
      </c>
      <c r="C10" s="30">
        <v>1144.078</v>
      </c>
      <c r="D10" s="30">
        <v>1261.646</v>
      </c>
      <c r="E10" s="30">
        <v>1233.0650000000001</v>
      </c>
      <c r="F10" s="30">
        <v>1311.414</v>
      </c>
      <c r="G10" s="30">
        <v>1285.3620000000001</v>
      </c>
      <c r="H10" s="30">
        <v>1251.395</v>
      </c>
      <c r="I10" s="30">
        <v>1270.671</v>
      </c>
      <c r="J10" s="30">
        <v>1229.652</v>
      </c>
      <c r="K10" s="30">
        <v>1321.82</v>
      </c>
      <c r="L10" s="30">
        <v>1218.682</v>
      </c>
      <c r="M10" s="30">
        <v>1283.2159999999999</v>
      </c>
      <c r="N10" s="31">
        <v>1140.9960000000001</v>
      </c>
      <c r="O10" s="32">
        <v>1100.992</v>
      </c>
      <c r="P10" s="32">
        <v>1276.136</v>
      </c>
      <c r="Q10" s="32">
        <v>1269.2280000000001</v>
      </c>
      <c r="R10" s="32">
        <v>1124.9490000000001</v>
      </c>
      <c r="S10" s="32">
        <v>1134.2249999999999</v>
      </c>
      <c r="T10" s="32">
        <v>1208.8219999999999</v>
      </c>
      <c r="U10" s="32">
        <v>1201.1869999999999</v>
      </c>
      <c r="V10" s="32">
        <v>1252.248</v>
      </c>
      <c r="W10" s="32">
        <v>1247.3</v>
      </c>
      <c r="X10" s="32">
        <v>1157.9480000000001</v>
      </c>
      <c r="Y10" s="33">
        <v>1114.6959999999999</v>
      </c>
      <c r="Z10" s="30">
        <v>1226</v>
      </c>
      <c r="AA10" s="30">
        <v>1131</v>
      </c>
      <c r="AB10" s="30">
        <v>1290</v>
      </c>
      <c r="AC10" s="30">
        <v>1183</v>
      </c>
      <c r="AD10" s="30">
        <v>1067</v>
      </c>
      <c r="AE10" s="30">
        <v>1140</v>
      </c>
      <c r="AF10" s="30">
        <v>1136</v>
      </c>
      <c r="AG10" s="30">
        <v>1022</v>
      </c>
      <c r="AH10" s="30">
        <v>1003</v>
      </c>
      <c r="AI10" s="30">
        <v>1057</v>
      </c>
      <c r="AJ10" s="30">
        <v>1059</v>
      </c>
      <c r="AK10" s="30">
        <v>1074</v>
      </c>
      <c r="AL10" s="31">
        <v>949</v>
      </c>
      <c r="AM10" s="32">
        <v>973</v>
      </c>
      <c r="AN10" s="32">
        <v>1010</v>
      </c>
      <c r="AO10" s="32">
        <v>856</v>
      </c>
      <c r="AP10" s="32">
        <v>916</v>
      </c>
      <c r="AQ10" s="32">
        <v>969</v>
      </c>
      <c r="AR10" s="32">
        <v>1111</v>
      </c>
      <c r="AS10" s="32">
        <v>1073</v>
      </c>
      <c r="AT10" s="32">
        <v>1088</v>
      </c>
      <c r="AU10" s="32">
        <v>1191</v>
      </c>
      <c r="AV10" s="32">
        <v>1111</v>
      </c>
      <c r="AW10" s="33">
        <v>1026</v>
      </c>
      <c r="AX10" s="31">
        <v>1056</v>
      </c>
      <c r="AY10" s="32">
        <v>1028</v>
      </c>
      <c r="AZ10" s="32">
        <v>1192</v>
      </c>
      <c r="BA10" s="32">
        <v>1157</v>
      </c>
      <c r="BB10" s="32">
        <v>1103</v>
      </c>
      <c r="BC10" s="32">
        <v>1083</v>
      </c>
      <c r="BD10" s="32">
        <v>1135</v>
      </c>
      <c r="BE10" s="32">
        <v>1209</v>
      </c>
      <c r="BF10" s="32">
        <v>1144</v>
      </c>
      <c r="BG10" s="32">
        <v>1283</v>
      </c>
      <c r="BH10" s="32">
        <v>1202</v>
      </c>
      <c r="BI10" s="33">
        <v>1095</v>
      </c>
      <c r="BJ10" s="32">
        <v>1159</v>
      </c>
      <c r="BK10" s="32">
        <v>1088</v>
      </c>
      <c r="BL10" s="32">
        <v>1265</v>
      </c>
      <c r="BM10" s="32">
        <v>1221</v>
      </c>
      <c r="BN10" s="32">
        <v>1291</v>
      </c>
      <c r="BO10" s="32">
        <v>1134</v>
      </c>
      <c r="BP10" s="32">
        <v>1143</v>
      </c>
      <c r="BQ10" s="32">
        <v>1087</v>
      </c>
      <c r="BR10" s="32">
        <v>1293</v>
      </c>
      <c r="BS10" s="32">
        <v>1268</v>
      </c>
      <c r="BT10" s="32">
        <v>1233</v>
      </c>
      <c r="BU10" s="32">
        <v>1075</v>
      </c>
      <c r="BV10" s="31">
        <v>1105.847</v>
      </c>
      <c r="BW10" s="32">
        <v>1029.1659999999999</v>
      </c>
      <c r="BX10" s="32">
        <v>1240.4849999999999</v>
      </c>
      <c r="BY10" s="32">
        <v>1163.309</v>
      </c>
      <c r="BZ10" s="32">
        <v>1212.2349999999999</v>
      </c>
      <c r="CA10" s="32">
        <v>1061.634</v>
      </c>
      <c r="CB10" s="32">
        <v>1163.3430000000001</v>
      </c>
      <c r="CC10" s="32">
        <v>1087.796</v>
      </c>
      <c r="CD10" s="32">
        <v>1166.646</v>
      </c>
      <c r="CE10" s="32">
        <v>1058.3620000000001</v>
      </c>
      <c r="CF10" s="32">
        <v>1015.708</v>
      </c>
      <c r="CG10" s="33">
        <v>941.22699999999998</v>
      </c>
      <c r="CH10" s="32">
        <v>1225.067</v>
      </c>
      <c r="CI10" s="32">
        <v>1092.903</v>
      </c>
      <c r="CJ10" s="32">
        <v>1081.6769999999999</v>
      </c>
      <c r="CK10" s="32">
        <v>833.66899999999998</v>
      </c>
      <c r="CL10" s="32">
        <v>753.57899999999995</v>
      </c>
      <c r="CM10" s="32">
        <v>879.43</v>
      </c>
      <c r="CN10" s="32">
        <v>828.74599999999998</v>
      </c>
      <c r="CO10" s="32">
        <v>997.55200000000002</v>
      </c>
      <c r="CP10" s="32">
        <v>1096.683</v>
      </c>
      <c r="CQ10" s="32">
        <v>1257.0429999999999</v>
      </c>
      <c r="CR10" s="32">
        <v>1072.75</v>
      </c>
      <c r="CS10" s="32">
        <v>1236.5519999999999</v>
      </c>
      <c r="CT10" s="31">
        <v>1261.4939999999999</v>
      </c>
      <c r="CU10" s="32">
        <v>1210.624</v>
      </c>
      <c r="CV10" s="32">
        <v>1196.6880000000001</v>
      </c>
      <c r="CW10" s="32">
        <v>1308.472</v>
      </c>
      <c r="CX10" s="32">
        <v>1427.807</v>
      </c>
      <c r="CY10" s="32">
        <v>1295.9670000000001</v>
      </c>
      <c r="CZ10" s="32">
        <v>1303.499</v>
      </c>
      <c r="DA10" s="32">
        <v>1329.501</v>
      </c>
      <c r="DB10" s="32">
        <v>1299.1389999999999</v>
      </c>
      <c r="DC10" s="32">
        <v>1234.9000000000001</v>
      </c>
      <c r="DD10" s="32">
        <v>1106.71</v>
      </c>
      <c r="DE10" s="33">
        <v>1174.693</v>
      </c>
      <c r="DF10" s="32">
        <v>1219.33</v>
      </c>
      <c r="DG10" s="32">
        <v>1086.3030000000001</v>
      </c>
      <c r="DH10" s="32">
        <v>1222.7059999999999</v>
      </c>
      <c r="DI10" s="32">
        <v>1161.4010000000001</v>
      </c>
      <c r="DJ10" s="32">
        <v>1106.673</v>
      </c>
      <c r="DK10" s="32">
        <v>1107.579</v>
      </c>
      <c r="DL10" s="32">
        <v>1215.7349999999999</v>
      </c>
      <c r="DM10" s="32">
        <v>1223.357</v>
      </c>
      <c r="DN10" s="32">
        <v>1079.4290000000001</v>
      </c>
      <c r="DO10" s="32">
        <v>1146.835</v>
      </c>
      <c r="DP10" s="32">
        <v>1116.3900000000001</v>
      </c>
      <c r="DQ10" s="33">
        <v>947.09799999999996</v>
      </c>
      <c r="DR10" s="32">
        <v>1069.21</v>
      </c>
      <c r="DS10" s="32">
        <v>993.95699999999999</v>
      </c>
      <c r="DT10" s="32">
        <v>1025.587</v>
      </c>
      <c r="DU10" s="32">
        <v>1043.4880000000001</v>
      </c>
      <c r="DV10" s="32">
        <v>1077.3630000000001</v>
      </c>
      <c r="DW10" s="33">
        <v>875.702</v>
      </c>
      <c r="DX10" s="32"/>
      <c r="DY10" s="32"/>
      <c r="DZ10" s="32"/>
      <c r="EA10" s="32"/>
      <c r="EB10" s="32"/>
      <c r="EC10" s="32"/>
      <c r="ED10" s="32"/>
      <c r="EE10" s="32"/>
      <c r="EF10" s="34">
        <f t="shared" si="11"/>
        <v>-18.71801797537135</v>
      </c>
    </row>
    <row r="11" spans="1:136" ht="21.75" customHeight="1" x14ac:dyDescent="0.2">
      <c r="A11" s="35" t="s">
        <v>21</v>
      </c>
      <c r="B11" s="36">
        <v>848.95899999999995</v>
      </c>
      <c r="C11" s="36">
        <v>798.75800000000004</v>
      </c>
      <c r="D11" s="36">
        <v>932.73800000000006</v>
      </c>
      <c r="E11" s="36">
        <v>978.52200000000005</v>
      </c>
      <c r="F11" s="36">
        <v>1043.3019999999999</v>
      </c>
      <c r="G11" s="36">
        <v>999.05499999999995</v>
      </c>
      <c r="H11" s="36">
        <v>1000.841</v>
      </c>
      <c r="I11" s="36">
        <v>986.87699999999995</v>
      </c>
      <c r="J11" s="36">
        <v>951.91499999999996</v>
      </c>
      <c r="K11" s="36">
        <v>987.53499999999997</v>
      </c>
      <c r="L11" s="36">
        <v>980.75</v>
      </c>
      <c r="M11" s="36">
        <v>740.39200000000005</v>
      </c>
      <c r="N11" s="37">
        <v>885.78099999999995</v>
      </c>
      <c r="O11" s="38">
        <v>897.33199999999999</v>
      </c>
      <c r="P11" s="38">
        <v>1002.928</v>
      </c>
      <c r="Q11" s="38">
        <v>941.46299999999997</v>
      </c>
      <c r="R11" s="38">
        <v>962.19</v>
      </c>
      <c r="S11" s="38">
        <v>838.53200000000004</v>
      </c>
      <c r="T11" s="38">
        <v>891.46400000000006</v>
      </c>
      <c r="U11" s="38">
        <v>898.40899999999999</v>
      </c>
      <c r="V11" s="38">
        <v>914.75</v>
      </c>
      <c r="W11" s="38">
        <v>945.48500000000001</v>
      </c>
      <c r="X11" s="38">
        <v>883.77200000000005</v>
      </c>
      <c r="Y11" s="39">
        <v>614.52200000000005</v>
      </c>
      <c r="Z11" s="36">
        <v>782</v>
      </c>
      <c r="AA11" s="36">
        <v>866</v>
      </c>
      <c r="AB11" s="36">
        <v>871</v>
      </c>
      <c r="AC11" s="36">
        <v>866</v>
      </c>
      <c r="AD11" s="36">
        <v>842</v>
      </c>
      <c r="AE11" s="36">
        <v>710</v>
      </c>
      <c r="AF11" s="36">
        <v>789</v>
      </c>
      <c r="AG11" s="36">
        <v>824</v>
      </c>
      <c r="AH11" s="36">
        <v>669</v>
      </c>
      <c r="AI11" s="36">
        <v>832</v>
      </c>
      <c r="AJ11" s="36">
        <v>785</v>
      </c>
      <c r="AK11" s="36">
        <v>447</v>
      </c>
      <c r="AL11" s="37">
        <v>680</v>
      </c>
      <c r="AM11" s="38">
        <v>742</v>
      </c>
      <c r="AN11" s="38">
        <v>761</v>
      </c>
      <c r="AO11" s="38">
        <v>794</v>
      </c>
      <c r="AP11" s="38">
        <v>828</v>
      </c>
      <c r="AQ11" s="38">
        <v>821</v>
      </c>
      <c r="AR11" s="38">
        <v>818</v>
      </c>
      <c r="AS11" s="38">
        <v>830</v>
      </c>
      <c r="AT11" s="38">
        <v>739</v>
      </c>
      <c r="AU11" s="38">
        <v>762</v>
      </c>
      <c r="AV11" s="38">
        <v>683</v>
      </c>
      <c r="AW11" s="39">
        <v>390</v>
      </c>
      <c r="AX11" s="37">
        <v>743</v>
      </c>
      <c r="AY11" s="38">
        <v>694</v>
      </c>
      <c r="AZ11" s="38">
        <v>770</v>
      </c>
      <c r="BA11" s="38">
        <v>749</v>
      </c>
      <c r="BB11" s="38">
        <v>734</v>
      </c>
      <c r="BC11" s="38">
        <v>737</v>
      </c>
      <c r="BD11" s="38">
        <v>738</v>
      </c>
      <c r="BE11" s="38">
        <v>754</v>
      </c>
      <c r="BF11" s="38">
        <v>737</v>
      </c>
      <c r="BG11" s="38">
        <v>843</v>
      </c>
      <c r="BH11" s="38">
        <v>807</v>
      </c>
      <c r="BI11" s="39">
        <v>697</v>
      </c>
      <c r="BJ11" s="38">
        <v>764</v>
      </c>
      <c r="BK11" s="38">
        <v>773</v>
      </c>
      <c r="BL11" s="38">
        <v>865</v>
      </c>
      <c r="BM11" s="38">
        <v>817</v>
      </c>
      <c r="BN11" s="38">
        <v>735</v>
      </c>
      <c r="BO11" s="38">
        <v>784</v>
      </c>
      <c r="BP11" s="38">
        <v>804</v>
      </c>
      <c r="BQ11" s="38">
        <v>819</v>
      </c>
      <c r="BR11" s="38">
        <v>814</v>
      </c>
      <c r="BS11" s="38">
        <v>861</v>
      </c>
      <c r="BT11" s="38">
        <v>821</v>
      </c>
      <c r="BU11" s="38">
        <v>582</v>
      </c>
      <c r="BV11" s="37">
        <v>800.83799999999997</v>
      </c>
      <c r="BW11" s="38">
        <v>835.92</v>
      </c>
      <c r="BX11" s="38">
        <v>819.61199999999997</v>
      </c>
      <c r="BY11" s="38">
        <v>778.19299999999998</v>
      </c>
      <c r="BZ11" s="38">
        <v>798.23400000000004</v>
      </c>
      <c r="CA11" s="38">
        <v>739.38</v>
      </c>
      <c r="CB11" s="38">
        <v>730.96900000000005</v>
      </c>
      <c r="CC11" s="38">
        <v>807.64700000000005</v>
      </c>
      <c r="CD11" s="38">
        <v>802.649</v>
      </c>
      <c r="CE11" s="38">
        <v>828.37699999999995</v>
      </c>
      <c r="CF11" s="38">
        <v>758.69</v>
      </c>
      <c r="CG11" s="39">
        <v>541.21600000000001</v>
      </c>
      <c r="CH11" s="38">
        <v>817.91499999999996</v>
      </c>
      <c r="CI11" s="38">
        <v>805.55499999999995</v>
      </c>
      <c r="CJ11" s="38">
        <v>820.88199999999995</v>
      </c>
      <c r="CK11" s="38">
        <v>444.81099999999998</v>
      </c>
      <c r="CL11" s="38">
        <v>678.48800000000006</v>
      </c>
      <c r="CM11" s="38">
        <v>670.56200000000001</v>
      </c>
      <c r="CN11" s="38">
        <v>827.87</v>
      </c>
      <c r="CO11" s="38">
        <v>848.80799999999999</v>
      </c>
      <c r="CP11" s="38">
        <v>875.34100000000001</v>
      </c>
      <c r="CQ11" s="38">
        <v>919.73500000000001</v>
      </c>
      <c r="CR11" s="38">
        <v>882.75599999999997</v>
      </c>
      <c r="CS11" s="38">
        <v>858.90599999999995</v>
      </c>
      <c r="CT11" s="37">
        <v>883.62300000000005</v>
      </c>
      <c r="CU11" s="38">
        <v>853.42399999999998</v>
      </c>
      <c r="CV11" s="38">
        <v>885.66099999999994</v>
      </c>
      <c r="CW11" s="38">
        <v>916.90300000000002</v>
      </c>
      <c r="CX11" s="38">
        <v>985.57</v>
      </c>
      <c r="CY11" s="38">
        <v>933.80899999999997</v>
      </c>
      <c r="CZ11" s="38">
        <v>960.14099999999996</v>
      </c>
      <c r="DA11" s="38">
        <v>974.24</v>
      </c>
      <c r="DB11" s="38">
        <v>871.99199999999996</v>
      </c>
      <c r="DC11" s="38">
        <v>926</v>
      </c>
      <c r="DD11" s="38">
        <v>831.97699999999998</v>
      </c>
      <c r="DE11" s="39">
        <v>581.94000000000005</v>
      </c>
      <c r="DF11" s="38">
        <v>797.21699999999998</v>
      </c>
      <c r="DG11" s="38">
        <v>791.86599999999999</v>
      </c>
      <c r="DH11" s="38">
        <v>909.89</v>
      </c>
      <c r="DI11" s="38">
        <v>851.07799999999997</v>
      </c>
      <c r="DJ11" s="38">
        <v>888.47799999999995</v>
      </c>
      <c r="DK11" s="38">
        <v>829.21500000000003</v>
      </c>
      <c r="DL11" s="38">
        <v>931.89599999999996</v>
      </c>
      <c r="DM11" s="38">
        <v>887.57</v>
      </c>
      <c r="DN11" s="38">
        <v>780.96</v>
      </c>
      <c r="DO11" s="38">
        <v>861.93700000000001</v>
      </c>
      <c r="DP11" s="38">
        <v>794.423</v>
      </c>
      <c r="DQ11" s="39">
        <v>476.66899999999998</v>
      </c>
      <c r="DR11" s="38">
        <v>753.64</v>
      </c>
      <c r="DS11" s="38">
        <v>765.63900000000001</v>
      </c>
      <c r="DT11" s="38">
        <v>841.80200000000002</v>
      </c>
      <c r="DU11" s="38">
        <v>854.86599999999999</v>
      </c>
      <c r="DV11" s="38">
        <v>803.53</v>
      </c>
      <c r="DW11" s="39">
        <v>721.29499999999996</v>
      </c>
      <c r="DX11" s="38"/>
      <c r="DY11" s="38"/>
      <c r="DZ11" s="38"/>
      <c r="EA11" s="38"/>
      <c r="EB11" s="38"/>
      <c r="EC11" s="38"/>
      <c r="ED11" s="38"/>
      <c r="EE11" s="38"/>
      <c r="EF11" s="40">
        <f t="shared" si="11"/>
        <v>-10.23421651960723</v>
      </c>
    </row>
    <row r="12" spans="1:136" ht="40.5" x14ac:dyDescent="0.2">
      <c r="A12" s="41" t="s">
        <v>22</v>
      </c>
      <c r="B12" s="18">
        <f t="shared" ref="B12:BM12" si="16">+B13+B14</f>
        <v>470.37100000000004</v>
      </c>
      <c r="C12" s="18">
        <f t="shared" si="16"/>
        <v>480.79300000000001</v>
      </c>
      <c r="D12" s="18">
        <f t="shared" si="16"/>
        <v>550.726</v>
      </c>
      <c r="E12" s="18">
        <f t="shared" si="16"/>
        <v>459.709</v>
      </c>
      <c r="F12" s="18">
        <f t="shared" si="16"/>
        <v>442.19099999999997</v>
      </c>
      <c r="G12" s="18">
        <f t="shared" si="16"/>
        <v>330.286</v>
      </c>
      <c r="H12" s="18">
        <f t="shared" si="16"/>
        <v>478.81900000000002</v>
      </c>
      <c r="I12" s="18">
        <f t="shared" si="16"/>
        <v>500.976</v>
      </c>
      <c r="J12" s="18">
        <f t="shared" si="16"/>
        <v>514.02099999999996</v>
      </c>
      <c r="K12" s="18">
        <f t="shared" si="16"/>
        <v>457.78300000000002</v>
      </c>
      <c r="L12" s="18">
        <f t="shared" si="16"/>
        <v>448.41999999999996</v>
      </c>
      <c r="M12" s="18">
        <f t="shared" si="16"/>
        <v>498.73</v>
      </c>
      <c r="N12" s="42">
        <f t="shared" si="16"/>
        <v>387.88600000000002</v>
      </c>
      <c r="O12" s="43">
        <f t="shared" si="16"/>
        <v>442.17399999999998</v>
      </c>
      <c r="P12" s="43">
        <f t="shared" si="16"/>
        <v>457.37300000000005</v>
      </c>
      <c r="Q12" s="43">
        <f t="shared" si="16"/>
        <v>442.41700000000003</v>
      </c>
      <c r="R12" s="43">
        <f t="shared" si="16"/>
        <v>524.34400000000005</v>
      </c>
      <c r="S12" s="43">
        <f t="shared" si="16"/>
        <v>644.94200000000001</v>
      </c>
      <c r="T12" s="43">
        <f t="shared" si="16"/>
        <v>612.65300000000002</v>
      </c>
      <c r="U12" s="43">
        <f t="shared" si="16"/>
        <v>692.87</v>
      </c>
      <c r="V12" s="43">
        <f t="shared" si="16"/>
        <v>667.70699999999999</v>
      </c>
      <c r="W12" s="43">
        <f t="shared" si="16"/>
        <v>747.26299999999992</v>
      </c>
      <c r="X12" s="43">
        <f t="shared" si="16"/>
        <v>628.1110000000001</v>
      </c>
      <c r="Y12" s="44">
        <f t="shared" si="16"/>
        <v>755.08500000000004</v>
      </c>
      <c r="Z12" s="18">
        <f t="shared" si="16"/>
        <v>537</v>
      </c>
      <c r="AA12" s="18">
        <f t="shared" si="16"/>
        <v>582</v>
      </c>
      <c r="AB12" s="18">
        <f t="shared" si="16"/>
        <v>511</v>
      </c>
      <c r="AC12" s="18">
        <f t="shared" si="16"/>
        <v>657</v>
      </c>
      <c r="AD12" s="18">
        <f t="shared" si="16"/>
        <v>849</v>
      </c>
      <c r="AE12" s="18">
        <f t="shared" si="16"/>
        <v>861</v>
      </c>
      <c r="AF12" s="18">
        <f t="shared" si="16"/>
        <v>903</v>
      </c>
      <c r="AG12" s="18">
        <f t="shared" si="16"/>
        <v>901</v>
      </c>
      <c r="AH12" s="18">
        <f t="shared" si="16"/>
        <v>813</v>
      </c>
      <c r="AI12" s="18">
        <f t="shared" si="16"/>
        <v>812</v>
      </c>
      <c r="AJ12" s="18">
        <f t="shared" si="16"/>
        <v>822</v>
      </c>
      <c r="AK12" s="18">
        <f t="shared" si="16"/>
        <v>869</v>
      </c>
      <c r="AL12" s="42">
        <f t="shared" si="16"/>
        <v>708</v>
      </c>
      <c r="AM12" s="43">
        <f t="shared" si="16"/>
        <v>616</v>
      </c>
      <c r="AN12" s="43">
        <f t="shared" si="16"/>
        <v>767</v>
      </c>
      <c r="AO12" s="43">
        <f t="shared" si="16"/>
        <v>679</v>
      </c>
      <c r="AP12" s="43">
        <f t="shared" si="16"/>
        <v>805</v>
      </c>
      <c r="AQ12" s="43">
        <f t="shared" si="16"/>
        <v>706</v>
      </c>
      <c r="AR12" s="43">
        <f t="shared" si="16"/>
        <v>777</v>
      </c>
      <c r="AS12" s="43">
        <f t="shared" si="16"/>
        <v>926</v>
      </c>
      <c r="AT12" s="43">
        <f t="shared" si="16"/>
        <v>803</v>
      </c>
      <c r="AU12" s="43">
        <f t="shared" si="16"/>
        <v>825</v>
      </c>
      <c r="AV12" s="43">
        <f t="shared" si="16"/>
        <v>732</v>
      </c>
      <c r="AW12" s="44">
        <f t="shared" si="16"/>
        <v>1090</v>
      </c>
      <c r="AX12" s="42">
        <f t="shared" si="16"/>
        <v>781</v>
      </c>
      <c r="AY12" s="43">
        <f t="shared" si="16"/>
        <v>698</v>
      </c>
      <c r="AZ12" s="43">
        <f t="shared" si="16"/>
        <v>849</v>
      </c>
      <c r="BA12" s="43">
        <f t="shared" si="16"/>
        <v>853</v>
      </c>
      <c r="BB12" s="43">
        <f t="shared" si="16"/>
        <v>740</v>
      </c>
      <c r="BC12" s="43">
        <f t="shared" si="16"/>
        <v>766</v>
      </c>
      <c r="BD12" s="43">
        <f t="shared" si="16"/>
        <v>728</v>
      </c>
      <c r="BE12" s="43">
        <f t="shared" si="16"/>
        <v>872</v>
      </c>
      <c r="BF12" s="43">
        <f t="shared" si="16"/>
        <v>898</v>
      </c>
      <c r="BG12" s="43">
        <f t="shared" si="16"/>
        <v>964</v>
      </c>
      <c r="BH12" s="43">
        <f t="shared" si="16"/>
        <v>837</v>
      </c>
      <c r="BI12" s="44">
        <f t="shared" si="16"/>
        <v>994</v>
      </c>
      <c r="BJ12" s="43">
        <f t="shared" si="16"/>
        <v>815</v>
      </c>
      <c r="BK12" s="43">
        <f t="shared" si="16"/>
        <v>714</v>
      </c>
      <c r="BL12" s="43">
        <f t="shared" si="16"/>
        <v>847</v>
      </c>
      <c r="BM12" s="43">
        <f t="shared" si="16"/>
        <v>781</v>
      </c>
      <c r="BN12" s="43">
        <f t="shared" ref="BN12:DC12" si="17">+BN13+BN14</f>
        <v>798</v>
      </c>
      <c r="BO12" s="43">
        <f t="shared" si="17"/>
        <v>804</v>
      </c>
      <c r="BP12" s="43">
        <f t="shared" si="17"/>
        <v>921</v>
      </c>
      <c r="BQ12" s="43">
        <f t="shared" si="17"/>
        <v>894</v>
      </c>
      <c r="BR12" s="43">
        <f t="shared" si="17"/>
        <v>770</v>
      </c>
      <c r="BS12" s="43">
        <f t="shared" si="17"/>
        <v>905</v>
      </c>
      <c r="BT12" s="43">
        <f t="shared" si="17"/>
        <v>773</v>
      </c>
      <c r="BU12" s="43">
        <f t="shared" si="17"/>
        <v>895</v>
      </c>
      <c r="BV12" s="42">
        <f t="shared" si="17"/>
        <v>737.09400000000005</v>
      </c>
      <c r="BW12" s="43">
        <f t="shared" si="17"/>
        <v>702.625</v>
      </c>
      <c r="BX12" s="43">
        <f t="shared" si="17"/>
        <v>832.43</v>
      </c>
      <c r="BY12" s="43">
        <f t="shared" si="17"/>
        <v>787.01299999999992</v>
      </c>
      <c r="BZ12" s="43">
        <f t="shared" si="17"/>
        <v>650.59699999999998</v>
      </c>
      <c r="CA12" s="43">
        <f t="shared" si="17"/>
        <v>846.60700000000008</v>
      </c>
      <c r="CB12" s="43">
        <f t="shared" si="17"/>
        <v>709.40499999999997</v>
      </c>
      <c r="CC12" s="43">
        <f t="shared" si="17"/>
        <v>604.46600000000001</v>
      </c>
      <c r="CD12" s="43">
        <f>+CD13+CD14</f>
        <v>670.17499999999995</v>
      </c>
      <c r="CE12" s="43">
        <f>+CE13+CE14</f>
        <v>619.13800000000003</v>
      </c>
      <c r="CF12" s="43">
        <f>+CF13+CF14</f>
        <v>784.755</v>
      </c>
      <c r="CG12" s="44">
        <f t="shared" si="17"/>
        <v>872.904</v>
      </c>
      <c r="CH12" s="43">
        <f t="shared" si="17"/>
        <v>605.02300000000002</v>
      </c>
      <c r="CI12" s="43">
        <f t="shared" si="17"/>
        <v>711.64100000000008</v>
      </c>
      <c r="CJ12" s="43">
        <f t="shared" si="17"/>
        <v>749.03800000000001</v>
      </c>
      <c r="CK12" s="43">
        <f t="shared" si="17"/>
        <v>599.42600000000004</v>
      </c>
      <c r="CL12" s="43">
        <f t="shared" si="17"/>
        <v>629.67400000000009</v>
      </c>
      <c r="CM12" s="43">
        <f t="shared" si="17"/>
        <v>712.59299999999996</v>
      </c>
      <c r="CN12" s="43">
        <f t="shared" si="17"/>
        <v>774.85400000000004</v>
      </c>
      <c r="CO12" s="43">
        <f t="shared" si="17"/>
        <v>627.66399999999999</v>
      </c>
      <c r="CP12" s="43">
        <f t="shared" si="17"/>
        <v>456.267</v>
      </c>
      <c r="CQ12" s="43">
        <f t="shared" si="17"/>
        <v>658.08299999999997</v>
      </c>
      <c r="CR12" s="43">
        <f t="shared" si="17"/>
        <v>709.42700000000002</v>
      </c>
      <c r="CS12" s="43">
        <f t="shared" si="17"/>
        <v>616.16300000000001</v>
      </c>
      <c r="CT12" s="42">
        <f t="shared" si="17"/>
        <v>621.82600000000002</v>
      </c>
      <c r="CU12" s="43">
        <f t="shared" si="17"/>
        <v>558.00199999999995</v>
      </c>
      <c r="CV12" s="43">
        <f t="shared" si="17"/>
        <v>699.46399999999994</v>
      </c>
      <c r="CW12" s="43">
        <f t="shared" si="17"/>
        <v>640.20100000000002</v>
      </c>
      <c r="CX12" s="43">
        <f t="shared" si="17"/>
        <v>797.17500000000007</v>
      </c>
      <c r="CY12" s="43">
        <f t="shared" si="17"/>
        <v>802.28700000000003</v>
      </c>
      <c r="CZ12" s="43">
        <f t="shared" si="17"/>
        <v>682.68099999999993</v>
      </c>
      <c r="DA12" s="43">
        <f t="shared" si="17"/>
        <v>748.14200000000005</v>
      </c>
      <c r="DB12" s="43">
        <f t="shared" si="17"/>
        <v>695.06600000000003</v>
      </c>
      <c r="DC12" s="43">
        <f t="shared" si="17"/>
        <v>676.971</v>
      </c>
      <c r="DD12" s="43">
        <f>+DD13+DD14</f>
        <v>871.41800000000001</v>
      </c>
      <c r="DE12" s="44">
        <f>+DE13+DE14</f>
        <v>867.70600000000002</v>
      </c>
      <c r="DF12" s="43">
        <f>+DF13+DF14</f>
        <v>796.74099999999999</v>
      </c>
      <c r="DG12" s="43">
        <f>+DG13+DG14</f>
        <v>609.86599999999999</v>
      </c>
      <c r="DH12" s="43">
        <f>+DH13+DH14</f>
        <v>682.85200000000009</v>
      </c>
      <c r="DI12" s="43">
        <f t="shared" ref="DI12:DW12" si="18">+DI13+DI14</f>
        <v>809.50199999999995</v>
      </c>
      <c r="DJ12" s="43">
        <f t="shared" si="18"/>
        <v>619.40300000000002</v>
      </c>
      <c r="DK12" s="43">
        <f t="shared" si="18"/>
        <v>758.6450000000001</v>
      </c>
      <c r="DL12" s="43">
        <f t="shared" si="18"/>
        <v>510.03399999999999</v>
      </c>
      <c r="DM12" s="43">
        <f t="shared" si="18"/>
        <v>577.88300000000004</v>
      </c>
      <c r="DN12" s="43">
        <f t="shared" si="18"/>
        <v>675.298</v>
      </c>
      <c r="DO12" s="43">
        <f t="shared" si="18"/>
        <v>677.81</v>
      </c>
      <c r="DP12" s="43">
        <f t="shared" si="18"/>
        <v>604.65500000000009</v>
      </c>
      <c r="DQ12" s="44">
        <f t="shared" si="18"/>
        <v>752.55000000000007</v>
      </c>
      <c r="DR12" s="43">
        <f t="shared" si="18"/>
        <v>859.53399999999999</v>
      </c>
      <c r="DS12" s="43">
        <f t="shared" si="18"/>
        <v>784.76</v>
      </c>
      <c r="DT12" s="43">
        <f t="shared" si="18"/>
        <v>562.91700000000003</v>
      </c>
      <c r="DU12" s="43">
        <f t="shared" si="18"/>
        <v>771.40199999999993</v>
      </c>
      <c r="DV12" s="43">
        <f>+DV13+DV14</f>
        <v>938.82600000000002</v>
      </c>
      <c r="DW12" s="44">
        <f t="shared" si="18"/>
        <v>953.86799999999994</v>
      </c>
      <c r="DX12" s="43"/>
      <c r="DY12" s="43"/>
      <c r="DZ12" s="43"/>
      <c r="EA12" s="43"/>
      <c r="EB12" s="43"/>
      <c r="EC12" s="43"/>
      <c r="ED12" s="43"/>
      <c r="EE12" s="43"/>
      <c r="EF12" s="22">
        <f t="shared" si="11"/>
        <v>1.6022138287606014</v>
      </c>
    </row>
    <row r="13" spans="1:136" ht="21.75" customHeight="1" x14ac:dyDescent="0.2">
      <c r="A13" s="45" t="s">
        <v>23</v>
      </c>
      <c r="B13" s="46">
        <v>394.66</v>
      </c>
      <c r="C13" s="46">
        <v>417.56799999999998</v>
      </c>
      <c r="D13" s="46">
        <v>435.452</v>
      </c>
      <c r="E13" s="46">
        <v>386.75</v>
      </c>
      <c r="F13" s="46">
        <v>346.13099999999997</v>
      </c>
      <c r="G13" s="46">
        <v>266.185</v>
      </c>
      <c r="H13" s="46">
        <v>367.80700000000002</v>
      </c>
      <c r="I13" s="46">
        <v>395.24400000000003</v>
      </c>
      <c r="J13" s="46">
        <v>423.62099999999998</v>
      </c>
      <c r="K13" s="46">
        <v>387.63299999999998</v>
      </c>
      <c r="L13" s="46">
        <v>376.77699999999999</v>
      </c>
      <c r="M13" s="47">
        <v>416.16</v>
      </c>
      <c r="N13" s="46">
        <v>365.39600000000002</v>
      </c>
      <c r="O13" s="46">
        <v>383.79300000000001</v>
      </c>
      <c r="P13" s="46">
        <v>430.70600000000002</v>
      </c>
      <c r="Q13" s="46">
        <v>425.209</v>
      </c>
      <c r="R13" s="46">
        <v>482.61900000000003</v>
      </c>
      <c r="S13" s="46">
        <v>562.46699999999998</v>
      </c>
      <c r="T13" s="46">
        <v>575.86199999999997</v>
      </c>
      <c r="U13" s="46">
        <v>649.12599999999998</v>
      </c>
      <c r="V13" s="46">
        <v>638.58000000000004</v>
      </c>
      <c r="W13" s="46">
        <v>710.63599999999997</v>
      </c>
      <c r="X13" s="46">
        <v>581.74300000000005</v>
      </c>
      <c r="Y13" s="47">
        <v>702.13400000000001</v>
      </c>
      <c r="Z13" s="46">
        <v>477</v>
      </c>
      <c r="AA13" s="46">
        <v>511</v>
      </c>
      <c r="AB13" s="46">
        <v>456</v>
      </c>
      <c r="AC13" s="46">
        <v>557</v>
      </c>
      <c r="AD13" s="46">
        <v>765</v>
      </c>
      <c r="AE13" s="46">
        <v>718</v>
      </c>
      <c r="AF13" s="46">
        <v>753</v>
      </c>
      <c r="AG13" s="46">
        <v>798</v>
      </c>
      <c r="AH13" s="46">
        <v>737</v>
      </c>
      <c r="AI13" s="46">
        <v>768</v>
      </c>
      <c r="AJ13" s="46">
        <v>705</v>
      </c>
      <c r="AK13" s="47">
        <v>737</v>
      </c>
      <c r="AL13" s="46">
        <v>556</v>
      </c>
      <c r="AM13" s="46">
        <v>472</v>
      </c>
      <c r="AN13" s="46">
        <v>638</v>
      </c>
      <c r="AO13" s="46">
        <v>573</v>
      </c>
      <c r="AP13" s="46">
        <v>714</v>
      </c>
      <c r="AQ13" s="46">
        <v>578</v>
      </c>
      <c r="AR13" s="46">
        <v>677</v>
      </c>
      <c r="AS13" s="46">
        <v>821</v>
      </c>
      <c r="AT13" s="46">
        <v>718</v>
      </c>
      <c r="AU13" s="46">
        <v>709</v>
      </c>
      <c r="AV13" s="46">
        <v>589</v>
      </c>
      <c r="AW13" s="47">
        <v>850</v>
      </c>
      <c r="AX13" s="48">
        <v>705</v>
      </c>
      <c r="AY13" s="46">
        <v>593</v>
      </c>
      <c r="AZ13" s="46">
        <v>708</v>
      </c>
      <c r="BA13" s="46">
        <v>714</v>
      </c>
      <c r="BB13" s="46">
        <v>679</v>
      </c>
      <c r="BC13" s="46">
        <v>639</v>
      </c>
      <c r="BD13" s="46">
        <v>647</v>
      </c>
      <c r="BE13" s="46">
        <v>757</v>
      </c>
      <c r="BF13" s="46">
        <v>789</v>
      </c>
      <c r="BG13" s="46">
        <v>800</v>
      </c>
      <c r="BH13" s="46">
        <v>742</v>
      </c>
      <c r="BI13" s="47">
        <v>846</v>
      </c>
      <c r="BJ13" s="46">
        <v>685</v>
      </c>
      <c r="BK13" s="46">
        <v>601</v>
      </c>
      <c r="BL13" s="46">
        <v>734</v>
      </c>
      <c r="BM13" s="46">
        <v>682</v>
      </c>
      <c r="BN13" s="46">
        <v>719</v>
      </c>
      <c r="BO13" s="46">
        <v>738</v>
      </c>
      <c r="BP13" s="46">
        <v>846</v>
      </c>
      <c r="BQ13" s="46">
        <v>803</v>
      </c>
      <c r="BR13" s="46">
        <v>676</v>
      </c>
      <c r="BS13" s="46">
        <v>826</v>
      </c>
      <c r="BT13" s="46">
        <v>693</v>
      </c>
      <c r="BU13" s="47">
        <v>758</v>
      </c>
      <c r="BV13" s="49">
        <v>646.05100000000004</v>
      </c>
      <c r="BW13" s="50">
        <v>632.47500000000002</v>
      </c>
      <c r="BX13" s="50">
        <v>732.78899999999999</v>
      </c>
      <c r="BY13" s="50">
        <v>711.42499999999995</v>
      </c>
      <c r="BZ13" s="50">
        <v>592.03599999999994</v>
      </c>
      <c r="CA13" s="50">
        <v>737.37800000000004</v>
      </c>
      <c r="CB13" s="50">
        <v>605.553</v>
      </c>
      <c r="CC13" s="50">
        <v>522.745</v>
      </c>
      <c r="CD13" s="50">
        <v>561.404</v>
      </c>
      <c r="CE13" s="50">
        <v>551.69000000000005</v>
      </c>
      <c r="CF13" s="50">
        <v>712.78899999999999</v>
      </c>
      <c r="CG13" s="51">
        <v>723.3</v>
      </c>
      <c r="CH13" s="50">
        <v>582.51</v>
      </c>
      <c r="CI13" s="50">
        <v>689.52200000000005</v>
      </c>
      <c r="CJ13" s="50">
        <v>690.40300000000002</v>
      </c>
      <c r="CK13" s="50">
        <v>570.774</v>
      </c>
      <c r="CL13" s="50">
        <v>606.98800000000006</v>
      </c>
      <c r="CM13" s="50">
        <v>606.447</v>
      </c>
      <c r="CN13" s="50">
        <v>701.89200000000005</v>
      </c>
      <c r="CO13" s="50">
        <v>581.79499999999996</v>
      </c>
      <c r="CP13" s="50">
        <v>412.47699999999998</v>
      </c>
      <c r="CQ13" s="50">
        <v>592.27499999999998</v>
      </c>
      <c r="CR13" s="50">
        <v>691.755</v>
      </c>
      <c r="CS13" s="50">
        <v>572.89300000000003</v>
      </c>
      <c r="CT13" s="49">
        <v>597.35400000000004</v>
      </c>
      <c r="CU13" s="50">
        <v>538.74</v>
      </c>
      <c r="CV13" s="50">
        <v>669.15899999999999</v>
      </c>
      <c r="CW13" s="50">
        <v>585.053</v>
      </c>
      <c r="CX13" s="50">
        <v>750.01700000000005</v>
      </c>
      <c r="CY13" s="50">
        <v>727.05399999999997</v>
      </c>
      <c r="CZ13" s="50">
        <v>612.47699999999998</v>
      </c>
      <c r="DA13" s="50">
        <v>696.60400000000004</v>
      </c>
      <c r="DB13" s="50">
        <v>636.62</v>
      </c>
      <c r="DC13" s="50">
        <v>596.27499999999998</v>
      </c>
      <c r="DD13" s="50">
        <v>796.27499999999998</v>
      </c>
      <c r="DE13" s="51">
        <v>764.69299999999998</v>
      </c>
      <c r="DF13" s="50">
        <v>738.74699999999996</v>
      </c>
      <c r="DG13" s="50">
        <v>535.77700000000004</v>
      </c>
      <c r="DH13" s="50">
        <v>571.58000000000004</v>
      </c>
      <c r="DI13" s="50">
        <v>727.05799999999999</v>
      </c>
      <c r="DJ13" s="50">
        <v>511.48399999999998</v>
      </c>
      <c r="DK13" s="50">
        <v>687.73800000000006</v>
      </c>
      <c r="DL13" s="50">
        <v>484.26499999999999</v>
      </c>
      <c r="DM13" s="50">
        <v>538.73800000000006</v>
      </c>
      <c r="DN13" s="50">
        <v>632.23500000000001</v>
      </c>
      <c r="DO13" s="50">
        <v>631.173</v>
      </c>
      <c r="DP13" s="50">
        <v>559.74800000000005</v>
      </c>
      <c r="DQ13" s="51">
        <v>709.10900000000004</v>
      </c>
      <c r="DR13" s="50">
        <v>778.28200000000004</v>
      </c>
      <c r="DS13" s="50">
        <v>751.97500000000002</v>
      </c>
      <c r="DT13" s="50">
        <v>505.46100000000001</v>
      </c>
      <c r="DU13" s="50">
        <v>722.91</v>
      </c>
      <c r="DV13" s="50">
        <v>879.75300000000004</v>
      </c>
      <c r="DW13" s="51">
        <v>909.77499999999998</v>
      </c>
      <c r="DX13" s="50"/>
      <c r="DY13" s="50"/>
      <c r="DZ13" s="50"/>
      <c r="EA13" s="50"/>
      <c r="EB13" s="50"/>
      <c r="EC13" s="50"/>
      <c r="ED13" s="50"/>
      <c r="EE13" s="50"/>
      <c r="EF13" s="52">
        <f t="shared" si="11"/>
        <v>3.4125487494785389</v>
      </c>
    </row>
    <row r="14" spans="1:136" ht="21.75" customHeight="1" x14ac:dyDescent="0.2">
      <c r="A14" s="29" t="s">
        <v>24</v>
      </c>
      <c r="B14" s="30">
        <v>75.710999999999999</v>
      </c>
      <c r="C14" s="30">
        <v>63.225000000000001</v>
      </c>
      <c r="D14" s="30">
        <v>115.274</v>
      </c>
      <c r="E14" s="30">
        <v>72.959000000000003</v>
      </c>
      <c r="F14" s="30">
        <v>96.06</v>
      </c>
      <c r="G14" s="30">
        <v>64.100999999999999</v>
      </c>
      <c r="H14" s="30">
        <v>111.012</v>
      </c>
      <c r="I14" s="30">
        <v>105.732</v>
      </c>
      <c r="J14" s="30">
        <v>90.4</v>
      </c>
      <c r="K14" s="30">
        <v>70.150000000000006</v>
      </c>
      <c r="L14" s="30">
        <v>71.643000000000001</v>
      </c>
      <c r="M14" s="53">
        <v>82.57</v>
      </c>
      <c r="N14" s="30">
        <v>22.49</v>
      </c>
      <c r="O14" s="30">
        <v>58.381</v>
      </c>
      <c r="P14" s="30">
        <v>26.667000000000002</v>
      </c>
      <c r="Q14" s="30">
        <v>17.207999999999998</v>
      </c>
      <c r="R14" s="30">
        <v>41.725000000000001</v>
      </c>
      <c r="S14" s="30">
        <v>82.474999999999994</v>
      </c>
      <c r="T14" s="30">
        <v>36.790999999999997</v>
      </c>
      <c r="U14" s="30">
        <v>43.744</v>
      </c>
      <c r="V14" s="30">
        <v>29.126999999999999</v>
      </c>
      <c r="W14" s="30">
        <v>36.627000000000002</v>
      </c>
      <c r="X14" s="30">
        <v>46.368000000000002</v>
      </c>
      <c r="Y14" s="53">
        <v>52.951000000000001</v>
      </c>
      <c r="Z14" s="30">
        <v>60</v>
      </c>
      <c r="AA14" s="30">
        <v>71</v>
      </c>
      <c r="AB14" s="30">
        <v>55</v>
      </c>
      <c r="AC14" s="30">
        <v>100</v>
      </c>
      <c r="AD14" s="30">
        <v>84</v>
      </c>
      <c r="AE14" s="30">
        <v>143</v>
      </c>
      <c r="AF14" s="30">
        <v>150</v>
      </c>
      <c r="AG14" s="30">
        <v>103</v>
      </c>
      <c r="AH14" s="30">
        <v>76</v>
      </c>
      <c r="AI14" s="30">
        <v>44</v>
      </c>
      <c r="AJ14" s="30">
        <v>117</v>
      </c>
      <c r="AK14" s="53">
        <v>132</v>
      </c>
      <c r="AL14" s="30">
        <v>152</v>
      </c>
      <c r="AM14" s="30">
        <v>144</v>
      </c>
      <c r="AN14" s="30">
        <v>129</v>
      </c>
      <c r="AO14" s="30">
        <v>106</v>
      </c>
      <c r="AP14" s="30">
        <v>91</v>
      </c>
      <c r="AQ14" s="30">
        <v>128</v>
      </c>
      <c r="AR14" s="30">
        <v>100</v>
      </c>
      <c r="AS14" s="30">
        <v>105</v>
      </c>
      <c r="AT14" s="30">
        <v>85</v>
      </c>
      <c r="AU14" s="30">
        <v>116</v>
      </c>
      <c r="AV14" s="30">
        <v>143</v>
      </c>
      <c r="AW14" s="53">
        <v>240</v>
      </c>
      <c r="AX14" s="54">
        <v>76</v>
      </c>
      <c r="AY14" s="30">
        <v>105</v>
      </c>
      <c r="AZ14" s="30">
        <v>141</v>
      </c>
      <c r="BA14" s="30">
        <v>139</v>
      </c>
      <c r="BB14" s="30">
        <v>61</v>
      </c>
      <c r="BC14" s="30">
        <v>127</v>
      </c>
      <c r="BD14" s="30">
        <v>81</v>
      </c>
      <c r="BE14" s="30">
        <v>115</v>
      </c>
      <c r="BF14" s="30">
        <v>109</v>
      </c>
      <c r="BG14" s="30">
        <v>164</v>
      </c>
      <c r="BH14" s="30">
        <v>95</v>
      </c>
      <c r="BI14" s="53">
        <v>148</v>
      </c>
      <c r="BJ14" s="30">
        <v>130</v>
      </c>
      <c r="BK14" s="30">
        <v>113</v>
      </c>
      <c r="BL14" s="30">
        <v>113</v>
      </c>
      <c r="BM14" s="30">
        <v>99</v>
      </c>
      <c r="BN14" s="30">
        <v>79</v>
      </c>
      <c r="BO14" s="30">
        <v>66</v>
      </c>
      <c r="BP14" s="30">
        <v>75</v>
      </c>
      <c r="BQ14" s="30">
        <v>91</v>
      </c>
      <c r="BR14" s="30">
        <v>94</v>
      </c>
      <c r="BS14" s="30">
        <v>79</v>
      </c>
      <c r="BT14" s="30">
        <v>80</v>
      </c>
      <c r="BU14" s="53">
        <v>137</v>
      </c>
      <c r="BV14" s="55">
        <v>91.043000000000006</v>
      </c>
      <c r="BW14" s="56">
        <v>70.150000000000006</v>
      </c>
      <c r="BX14" s="56">
        <v>99.641000000000005</v>
      </c>
      <c r="BY14" s="56">
        <v>75.587999999999994</v>
      </c>
      <c r="BZ14" s="56">
        <v>58.561</v>
      </c>
      <c r="CA14" s="56">
        <v>109.229</v>
      </c>
      <c r="CB14" s="56">
        <v>103.852</v>
      </c>
      <c r="CC14" s="56">
        <v>81.721000000000004</v>
      </c>
      <c r="CD14" s="56">
        <v>108.771</v>
      </c>
      <c r="CE14" s="56">
        <v>67.447999999999993</v>
      </c>
      <c r="CF14" s="56">
        <v>71.965999999999994</v>
      </c>
      <c r="CG14" s="57">
        <v>149.60400000000001</v>
      </c>
      <c r="CH14" s="56">
        <v>22.513000000000002</v>
      </c>
      <c r="CI14" s="56">
        <v>22.119</v>
      </c>
      <c r="CJ14" s="56">
        <v>58.634999999999998</v>
      </c>
      <c r="CK14" s="56">
        <v>28.652000000000001</v>
      </c>
      <c r="CL14" s="56">
        <v>22.686</v>
      </c>
      <c r="CM14" s="56">
        <v>106.146</v>
      </c>
      <c r="CN14" s="56">
        <v>72.962000000000003</v>
      </c>
      <c r="CO14" s="56">
        <v>45.869</v>
      </c>
      <c r="CP14" s="56">
        <v>43.79</v>
      </c>
      <c r="CQ14" s="56">
        <v>65.808000000000007</v>
      </c>
      <c r="CR14" s="56">
        <v>17.672000000000001</v>
      </c>
      <c r="CS14" s="56">
        <v>43.27</v>
      </c>
      <c r="CT14" s="55">
        <v>24.472000000000001</v>
      </c>
      <c r="CU14" s="56">
        <v>19.262</v>
      </c>
      <c r="CV14" s="56">
        <v>30.305</v>
      </c>
      <c r="CW14" s="56">
        <v>55.148000000000003</v>
      </c>
      <c r="CX14" s="56">
        <v>47.158000000000001</v>
      </c>
      <c r="CY14" s="56">
        <v>75.233000000000004</v>
      </c>
      <c r="CZ14" s="56">
        <v>70.203999999999994</v>
      </c>
      <c r="DA14" s="56">
        <v>51.537999999999997</v>
      </c>
      <c r="DB14" s="56">
        <v>58.445999999999998</v>
      </c>
      <c r="DC14" s="56">
        <v>80.695999999999998</v>
      </c>
      <c r="DD14" s="56">
        <v>75.143000000000001</v>
      </c>
      <c r="DE14" s="57">
        <v>103.01300000000001</v>
      </c>
      <c r="DF14" s="56">
        <v>57.994</v>
      </c>
      <c r="DG14" s="56">
        <v>74.088999999999999</v>
      </c>
      <c r="DH14" s="56">
        <v>111.27200000000001</v>
      </c>
      <c r="DI14" s="56">
        <v>82.444000000000003</v>
      </c>
      <c r="DJ14" s="56">
        <v>107.919</v>
      </c>
      <c r="DK14" s="56">
        <v>70.906999999999996</v>
      </c>
      <c r="DL14" s="56">
        <v>25.768999999999998</v>
      </c>
      <c r="DM14" s="56">
        <v>39.145000000000003</v>
      </c>
      <c r="DN14" s="56">
        <v>43.063000000000002</v>
      </c>
      <c r="DO14" s="56">
        <v>46.637</v>
      </c>
      <c r="DP14" s="56">
        <v>44.906999999999996</v>
      </c>
      <c r="DQ14" s="57">
        <v>43.441000000000003</v>
      </c>
      <c r="DR14" s="56">
        <v>81.251999999999995</v>
      </c>
      <c r="DS14" s="56">
        <v>32.784999999999997</v>
      </c>
      <c r="DT14" s="56">
        <v>57.456000000000003</v>
      </c>
      <c r="DU14" s="56">
        <v>48.491999999999997</v>
      </c>
      <c r="DV14" s="56">
        <v>59.073</v>
      </c>
      <c r="DW14" s="57">
        <v>44.093000000000004</v>
      </c>
      <c r="DX14" s="56"/>
      <c r="DY14" s="56"/>
      <c r="DZ14" s="56"/>
      <c r="EA14" s="56"/>
      <c r="EB14" s="56"/>
      <c r="EC14" s="56"/>
      <c r="ED14" s="56"/>
      <c r="EE14" s="56"/>
      <c r="EF14" s="34">
        <f t="shared" si="11"/>
        <v>-25.358454793221942</v>
      </c>
    </row>
    <row r="15" spans="1:136" ht="21.75" customHeight="1" x14ac:dyDescent="0.2">
      <c r="A15" s="58" t="s">
        <v>25</v>
      </c>
      <c r="B15" s="59">
        <v>2178.0410000000002</v>
      </c>
      <c r="C15" s="59">
        <v>1999.501</v>
      </c>
      <c r="D15" s="59">
        <v>2157.547</v>
      </c>
      <c r="E15" s="59">
        <v>2239.8809999999999</v>
      </c>
      <c r="F15" s="59">
        <v>2240.067</v>
      </c>
      <c r="G15" s="59">
        <v>2123.0279999999998</v>
      </c>
      <c r="H15" s="59">
        <v>2213.0949999999998</v>
      </c>
      <c r="I15" s="59">
        <v>2308.4</v>
      </c>
      <c r="J15" s="59">
        <v>2244.1320000000001</v>
      </c>
      <c r="K15" s="59">
        <v>2247.8020000000001</v>
      </c>
      <c r="L15" s="59">
        <v>2055.2089999999998</v>
      </c>
      <c r="M15" s="59">
        <v>2193.5169999999998</v>
      </c>
      <c r="N15" s="60">
        <v>2102.9520000000002</v>
      </c>
      <c r="O15" s="61">
        <v>1949.0640000000001</v>
      </c>
      <c r="P15" s="61">
        <v>2238.002</v>
      </c>
      <c r="Q15" s="61">
        <v>2076.2910000000002</v>
      </c>
      <c r="R15" s="61">
        <v>2181.8879999999999</v>
      </c>
      <c r="S15" s="61">
        <v>2203.2660000000001</v>
      </c>
      <c r="T15" s="61">
        <v>2357.12</v>
      </c>
      <c r="U15" s="61">
        <v>2441.3110000000001</v>
      </c>
      <c r="V15" s="61">
        <v>2418.174</v>
      </c>
      <c r="W15" s="61">
        <v>2434.7469999999998</v>
      </c>
      <c r="X15" s="61">
        <v>2162.4140000000002</v>
      </c>
      <c r="Y15" s="62">
        <v>2451.0770000000002</v>
      </c>
      <c r="Z15" s="59">
        <v>2500.7629999999999</v>
      </c>
      <c r="AA15" s="59">
        <v>2172.337</v>
      </c>
      <c r="AB15" s="59">
        <v>2278.7779999999998</v>
      </c>
      <c r="AC15" s="59">
        <v>2372.1669999999999</v>
      </c>
      <c r="AD15" s="59">
        <v>2452.6799999999998</v>
      </c>
      <c r="AE15" s="59">
        <v>2343.848</v>
      </c>
      <c r="AF15" s="59">
        <v>2378.1129999999998</v>
      </c>
      <c r="AG15" s="59">
        <v>2365.971</v>
      </c>
      <c r="AH15" s="59">
        <v>2212.049</v>
      </c>
      <c r="AI15" s="59">
        <v>2445.078</v>
      </c>
      <c r="AJ15" s="59">
        <v>2170.2629999999999</v>
      </c>
      <c r="AK15" s="59">
        <v>2292.5729999999999</v>
      </c>
      <c r="AL15" s="60">
        <v>2123.33</v>
      </c>
      <c r="AM15" s="61">
        <v>1936.566</v>
      </c>
      <c r="AN15" s="61">
        <v>2097.748</v>
      </c>
      <c r="AO15" s="61">
        <v>1854.489</v>
      </c>
      <c r="AP15" s="61">
        <v>2115</v>
      </c>
      <c r="AQ15" s="61">
        <v>2149.6219999999998</v>
      </c>
      <c r="AR15" s="61">
        <v>2361.8760000000002</v>
      </c>
      <c r="AS15" s="61">
        <v>2391.5909999999999</v>
      </c>
      <c r="AT15" s="61">
        <v>2296.826</v>
      </c>
      <c r="AU15" s="61">
        <v>2482.5349999999999</v>
      </c>
      <c r="AV15" s="61">
        <v>2320.9690000000001</v>
      </c>
      <c r="AW15" s="62">
        <v>2214.319</v>
      </c>
      <c r="AX15" s="60">
        <v>2293.366</v>
      </c>
      <c r="AY15" s="61">
        <v>2073.46</v>
      </c>
      <c r="AZ15" s="61">
        <v>2375.1790000000001</v>
      </c>
      <c r="BA15" s="61">
        <v>2409.201</v>
      </c>
      <c r="BB15" s="61">
        <v>2497.9839999999999</v>
      </c>
      <c r="BC15" s="61">
        <v>2285.2930000000001</v>
      </c>
      <c r="BD15" s="61">
        <v>2337.1390000000001</v>
      </c>
      <c r="BE15" s="61">
        <v>2461.2660000000001</v>
      </c>
      <c r="BF15" s="61">
        <v>2441.65</v>
      </c>
      <c r="BG15" s="61">
        <v>2494.0329999999999</v>
      </c>
      <c r="BH15" s="61">
        <v>2470.4780000000001</v>
      </c>
      <c r="BI15" s="62">
        <v>2432.5569999999998</v>
      </c>
      <c r="BJ15" s="61">
        <v>2375.799</v>
      </c>
      <c r="BK15" s="61">
        <v>2176.1770000000001</v>
      </c>
      <c r="BL15" s="61">
        <v>2448.4059999999999</v>
      </c>
      <c r="BM15" s="61">
        <v>2361.357</v>
      </c>
      <c r="BN15" s="61">
        <v>2246.431</v>
      </c>
      <c r="BO15" s="61">
        <v>2379.6239999999998</v>
      </c>
      <c r="BP15" s="61">
        <v>2483.1750000000002</v>
      </c>
      <c r="BQ15" s="61">
        <v>2360.5140000000001</v>
      </c>
      <c r="BR15" s="61">
        <v>2535.17</v>
      </c>
      <c r="BS15" s="61">
        <v>2560.752</v>
      </c>
      <c r="BT15" s="61">
        <v>2350.1869999999999</v>
      </c>
      <c r="BU15" s="61">
        <v>2440.9580000000001</v>
      </c>
      <c r="BV15" s="60">
        <v>2451.1060000000002</v>
      </c>
      <c r="BW15" s="61">
        <v>2200.5320000000002</v>
      </c>
      <c r="BX15" s="61">
        <v>2355.9769999999999</v>
      </c>
      <c r="BY15" s="61">
        <v>2382.6410000000001</v>
      </c>
      <c r="BZ15" s="61">
        <v>2295.3960000000002</v>
      </c>
      <c r="CA15" s="61">
        <v>2277.06</v>
      </c>
      <c r="CB15" s="61">
        <v>1879.4770000000001</v>
      </c>
      <c r="CC15" s="61">
        <v>1926.3130000000001</v>
      </c>
      <c r="CD15" s="61">
        <v>1906.2329999999999</v>
      </c>
      <c r="CE15" s="61">
        <v>2193.3939999999998</v>
      </c>
      <c r="CF15" s="61">
        <v>2179.277</v>
      </c>
      <c r="CG15" s="62">
        <v>2232.9299999999998</v>
      </c>
      <c r="CH15" s="61">
        <v>2184.2440000000001</v>
      </c>
      <c r="CI15" s="61">
        <v>2171.4140000000002</v>
      </c>
      <c r="CJ15" s="61">
        <v>2095.2060000000001</v>
      </c>
      <c r="CK15" s="61">
        <v>1763.846</v>
      </c>
      <c r="CL15" s="61">
        <v>1723.9380000000001</v>
      </c>
      <c r="CM15" s="61">
        <v>1687.461</v>
      </c>
      <c r="CN15" s="61">
        <v>2004.0329999999999</v>
      </c>
      <c r="CO15" s="61">
        <v>2138.598</v>
      </c>
      <c r="CP15" s="61">
        <v>2003.6569999999999</v>
      </c>
      <c r="CQ15" s="61">
        <v>2168.4760000000001</v>
      </c>
      <c r="CR15" s="61">
        <v>2347.576</v>
      </c>
      <c r="CS15" s="61">
        <v>2355.48</v>
      </c>
      <c r="CT15" s="60">
        <v>2431.0030000000002</v>
      </c>
      <c r="CU15" s="61">
        <v>2251.5680000000002</v>
      </c>
      <c r="CV15" s="61">
        <v>2179.4839999999999</v>
      </c>
      <c r="CW15" s="61">
        <v>2322.7449999999999</v>
      </c>
      <c r="CX15" s="61">
        <v>2415.616</v>
      </c>
      <c r="CY15" s="61">
        <v>2383.8739999999998</v>
      </c>
      <c r="CZ15" s="61">
        <v>2470.3820000000001</v>
      </c>
      <c r="DA15" s="61">
        <v>2538.154</v>
      </c>
      <c r="DB15" s="61">
        <v>2483.77</v>
      </c>
      <c r="DC15" s="61">
        <v>2281.8690000000001</v>
      </c>
      <c r="DD15" s="61">
        <v>2413.1619999999998</v>
      </c>
      <c r="DE15" s="62">
        <v>2338.453</v>
      </c>
      <c r="DF15" s="61">
        <v>2309.3890000000001</v>
      </c>
      <c r="DG15" s="61">
        <v>2105.5659999999998</v>
      </c>
      <c r="DH15" s="61">
        <v>2282.0740000000001</v>
      </c>
      <c r="DI15" s="61">
        <v>2335.645</v>
      </c>
      <c r="DJ15" s="61">
        <v>2269.7570000000001</v>
      </c>
      <c r="DK15" s="61">
        <v>2296.7359999999999</v>
      </c>
      <c r="DL15" s="61">
        <v>2173.982</v>
      </c>
      <c r="DM15" s="61">
        <v>2234.4250000000002</v>
      </c>
      <c r="DN15" s="61">
        <v>2174.346</v>
      </c>
      <c r="DO15" s="61">
        <v>2293.9180000000001</v>
      </c>
      <c r="DP15" s="61">
        <v>2114.857</v>
      </c>
      <c r="DQ15" s="62">
        <v>2222.6210000000001</v>
      </c>
      <c r="DR15" s="61">
        <v>2212.518</v>
      </c>
      <c r="DS15" s="61">
        <v>2015.4380000000001</v>
      </c>
      <c r="DT15" s="61">
        <v>2155.5340000000001</v>
      </c>
      <c r="DU15" s="61">
        <v>2164.4989999999998</v>
      </c>
      <c r="DV15" s="61">
        <v>2241.0909999999999</v>
      </c>
      <c r="DW15" s="62">
        <v>2056.6370000000002</v>
      </c>
      <c r="DX15" s="61"/>
      <c r="DY15" s="61"/>
      <c r="DZ15" s="61"/>
      <c r="EA15" s="61"/>
      <c r="EB15" s="61"/>
      <c r="EC15" s="61"/>
      <c r="ED15" s="61"/>
      <c r="EE15" s="61"/>
      <c r="EF15" s="63">
        <f t="shared" si="11"/>
        <v>-8.2305448551620479</v>
      </c>
    </row>
    <row r="16" spans="1:136" ht="21.75" customHeight="1" x14ac:dyDescent="0.2">
      <c r="A16" s="64" t="s">
        <v>26</v>
      </c>
      <c r="B16" s="18">
        <f t="shared" ref="B16:M16" si="19">+B17+B20</f>
        <v>1905.819</v>
      </c>
      <c r="C16" s="18">
        <f t="shared" si="19"/>
        <v>1791.6190000000001</v>
      </c>
      <c r="D16" s="18">
        <f t="shared" si="19"/>
        <v>2062.8649999999998</v>
      </c>
      <c r="E16" s="18">
        <f t="shared" si="19"/>
        <v>2074.2049999999999</v>
      </c>
      <c r="F16" s="18">
        <f t="shared" si="19"/>
        <v>2193.0129999999999</v>
      </c>
      <c r="G16" s="18">
        <f t="shared" si="19"/>
        <v>2123.3329999999996</v>
      </c>
      <c r="H16" s="18">
        <f t="shared" si="19"/>
        <v>2095.9490000000001</v>
      </c>
      <c r="I16" s="18">
        <f t="shared" si="19"/>
        <v>2226.3629999999998</v>
      </c>
      <c r="J16" s="18">
        <f t="shared" si="19"/>
        <v>2111.7650000000003</v>
      </c>
      <c r="K16" s="18">
        <f t="shared" si="19"/>
        <v>2140.9470000000001</v>
      </c>
      <c r="L16" s="18">
        <f t="shared" si="19"/>
        <v>1940.644</v>
      </c>
      <c r="M16" s="18">
        <f t="shared" si="19"/>
        <v>1720.7660000000001</v>
      </c>
      <c r="N16" s="19">
        <f>+N17+N20</f>
        <v>1842.5409999999999</v>
      </c>
      <c r="O16" s="20">
        <f>+O17+O20</f>
        <v>1873.3529999999998</v>
      </c>
      <c r="P16" s="20">
        <f>+P17+P20</f>
        <v>1985.3009999999999</v>
      </c>
      <c r="Q16" s="20">
        <f>+Q17+Q20</f>
        <v>1879.1399999999999</v>
      </c>
      <c r="R16" s="20">
        <f>+R17+R20</f>
        <v>1962.3020000000001</v>
      </c>
      <c r="S16" s="20">
        <f t="shared" ref="S16:X16" si="20">+S17+S20</f>
        <v>1628.9799999999998</v>
      </c>
      <c r="T16" s="20">
        <f t="shared" si="20"/>
        <v>1848.4380000000001</v>
      </c>
      <c r="U16" s="20">
        <f t="shared" si="20"/>
        <v>1720.5540000000001</v>
      </c>
      <c r="V16" s="20">
        <f t="shared" si="20"/>
        <v>1867.1179999999999</v>
      </c>
      <c r="W16" s="20">
        <f t="shared" si="20"/>
        <v>1913.1870000000001</v>
      </c>
      <c r="X16" s="20">
        <f t="shared" si="20"/>
        <v>1668.0949999999998</v>
      </c>
      <c r="Y16" s="21">
        <f>+Y17+Y20</f>
        <v>1519.829</v>
      </c>
      <c r="Z16" s="18">
        <f t="shared" ref="Z16:AK16" si="21">+Z17+Z20</f>
        <v>1677</v>
      </c>
      <c r="AA16" s="18">
        <f t="shared" si="21"/>
        <v>1565</v>
      </c>
      <c r="AB16" s="18">
        <f t="shared" si="21"/>
        <v>1934</v>
      </c>
      <c r="AC16" s="18">
        <f t="shared" si="21"/>
        <v>1550</v>
      </c>
      <c r="AD16" s="18">
        <f t="shared" si="21"/>
        <v>1523</v>
      </c>
      <c r="AE16" s="18">
        <f t="shared" si="21"/>
        <v>1477</v>
      </c>
      <c r="AF16" s="18">
        <f t="shared" si="21"/>
        <v>1433</v>
      </c>
      <c r="AG16" s="18">
        <f t="shared" si="21"/>
        <v>1576</v>
      </c>
      <c r="AH16" s="18">
        <f t="shared" si="21"/>
        <v>1488</v>
      </c>
      <c r="AI16" s="18">
        <f t="shared" si="21"/>
        <v>1453</v>
      </c>
      <c r="AJ16" s="18">
        <f t="shared" si="21"/>
        <v>1372</v>
      </c>
      <c r="AK16" s="18">
        <f t="shared" si="21"/>
        <v>1125</v>
      </c>
      <c r="AL16" s="19">
        <f>+AL17+AL20</f>
        <v>1246</v>
      </c>
      <c r="AM16" s="20">
        <f>+AM17+AM20</f>
        <v>1292</v>
      </c>
      <c r="AN16" s="20">
        <f>+AN17+AN20</f>
        <v>1496</v>
      </c>
      <c r="AO16" s="20">
        <f>+AO17+AO20</f>
        <v>1404</v>
      </c>
      <c r="AP16" s="20">
        <f>+AP17+AP20</f>
        <v>1391</v>
      </c>
      <c r="AQ16" s="20">
        <f t="shared" ref="AQ16:AV16" si="22">+AQ17+AQ20</f>
        <v>1509</v>
      </c>
      <c r="AR16" s="20">
        <f t="shared" si="22"/>
        <v>1415</v>
      </c>
      <c r="AS16" s="20">
        <f t="shared" si="22"/>
        <v>1505</v>
      </c>
      <c r="AT16" s="20">
        <f t="shared" si="22"/>
        <v>1506</v>
      </c>
      <c r="AU16" s="20">
        <f t="shared" si="22"/>
        <v>1409</v>
      </c>
      <c r="AV16" s="20">
        <f t="shared" si="22"/>
        <v>1385</v>
      </c>
      <c r="AW16" s="21">
        <f>+AW17+AW20</f>
        <v>1270</v>
      </c>
      <c r="AX16" s="19">
        <f t="shared" ref="AX16:BI16" si="23">+AX17+AX20</f>
        <v>1265</v>
      </c>
      <c r="AY16" s="20">
        <f t="shared" si="23"/>
        <v>1271</v>
      </c>
      <c r="AZ16" s="20">
        <f t="shared" si="23"/>
        <v>1520</v>
      </c>
      <c r="BA16" s="20">
        <f t="shared" si="23"/>
        <v>1233</v>
      </c>
      <c r="BB16" s="20">
        <f t="shared" si="23"/>
        <v>1432</v>
      </c>
      <c r="BC16" s="20">
        <f>+BC17+BC20</f>
        <v>1518</v>
      </c>
      <c r="BD16" s="20">
        <f>+BD17+BD20</f>
        <v>1456</v>
      </c>
      <c r="BE16" s="20">
        <f>+BE17+BE20</f>
        <v>1579</v>
      </c>
      <c r="BF16" s="20">
        <f>+BF17+BF20</f>
        <v>1572</v>
      </c>
      <c r="BG16" s="20">
        <f>+BG17+BG20</f>
        <v>1497</v>
      </c>
      <c r="BH16" s="20">
        <f t="shared" si="23"/>
        <v>1469</v>
      </c>
      <c r="BI16" s="21">
        <f t="shared" si="23"/>
        <v>1435</v>
      </c>
      <c r="BJ16" s="20">
        <f t="shared" ref="BJ16:CQ16" si="24">BJ17+BJ20</f>
        <v>1472</v>
      </c>
      <c r="BK16" s="20">
        <f t="shared" si="24"/>
        <v>1465</v>
      </c>
      <c r="BL16" s="20">
        <f t="shared" si="24"/>
        <v>1636</v>
      </c>
      <c r="BM16" s="20">
        <f t="shared" si="24"/>
        <v>1543</v>
      </c>
      <c r="BN16" s="20">
        <f t="shared" si="24"/>
        <v>1186</v>
      </c>
      <c r="BO16" s="20">
        <f t="shared" si="24"/>
        <v>1818</v>
      </c>
      <c r="BP16" s="20">
        <f t="shared" si="24"/>
        <v>1675</v>
      </c>
      <c r="BQ16" s="20">
        <f t="shared" si="24"/>
        <v>1759</v>
      </c>
      <c r="BR16" s="20">
        <f>BR17+BR20</f>
        <v>1708</v>
      </c>
      <c r="BS16" s="20">
        <f t="shared" si="24"/>
        <v>1650</v>
      </c>
      <c r="BT16" s="20">
        <f t="shared" si="24"/>
        <v>1588</v>
      </c>
      <c r="BU16" s="20">
        <f t="shared" si="24"/>
        <v>1420</v>
      </c>
      <c r="BV16" s="19">
        <f t="shared" si="24"/>
        <v>1443.115</v>
      </c>
      <c r="BW16" s="20">
        <f t="shared" si="24"/>
        <v>1519.6789999999999</v>
      </c>
      <c r="BX16" s="20">
        <f t="shared" si="24"/>
        <v>1665.4960000000001</v>
      </c>
      <c r="BY16" s="20">
        <f t="shared" si="24"/>
        <v>1516.2820000000002</v>
      </c>
      <c r="BZ16" s="20">
        <f t="shared" si="24"/>
        <v>1556.8480000000002</v>
      </c>
      <c r="CA16" s="20">
        <f t="shared" si="24"/>
        <v>1578.172</v>
      </c>
      <c r="CB16" s="20">
        <f t="shared" si="24"/>
        <v>1564.0809999999999</v>
      </c>
      <c r="CC16" s="20">
        <f t="shared" si="24"/>
        <v>1637.925</v>
      </c>
      <c r="CD16" s="20">
        <f t="shared" si="24"/>
        <v>1612.146</v>
      </c>
      <c r="CE16" s="20">
        <f t="shared" si="24"/>
        <v>1653.7739999999999</v>
      </c>
      <c r="CF16" s="20">
        <f t="shared" si="24"/>
        <v>1623.963</v>
      </c>
      <c r="CG16" s="21">
        <f t="shared" si="24"/>
        <v>1427.462</v>
      </c>
      <c r="CH16" s="20">
        <f t="shared" si="24"/>
        <v>1546.72</v>
      </c>
      <c r="CI16" s="20">
        <f t="shared" si="24"/>
        <v>1567.1200000000001</v>
      </c>
      <c r="CJ16" s="20">
        <f t="shared" si="24"/>
        <v>1511.75</v>
      </c>
      <c r="CK16" s="20">
        <f t="shared" si="24"/>
        <v>991.46</v>
      </c>
      <c r="CL16" s="20">
        <f t="shared" si="24"/>
        <v>1216.7070000000001</v>
      </c>
      <c r="CM16" s="20">
        <f t="shared" si="24"/>
        <v>1571.4470000000001</v>
      </c>
      <c r="CN16" s="20">
        <f>CN17+CN20</f>
        <v>1761.7670000000001</v>
      </c>
      <c r="CO16" s="20">
        <f>CO17+CO20</f>
        <v>1777.3870000000002</v>
      </c>
      <c r="CP16" s="20">
        <f t="shared" si="24"/>
        <v>1887.4680000000001</v>
      </c>
      <c r="CQ16" s="20">
        <f t="shared" si="24"/>
        <v>1941.8880000000001</v>
      </c>
      <c r="CR16" s="20">
        <f>CR17+CR20</f>
        <v>1848.7060000000001</v>
      </c>
      <c r="CS16" s="20">
        <f>CS17+CS20</f>
        <v>1839.5650000000001</v>
      </c>
      <c r="CT16" s="19">
        <f>CT17+CT20</f>
        <v>1938.4180000000001</v>
      </c>
      <c r="CU16" s="20">
        <f>CU17+CU20</f>
        <v>1883.5650000000001</v>
      </c>
      <c r="CV16" s="20">
        <f>CV17+CV20</f>
        <v>2074.4699999999998</v>
      </c>
      <c r="CW16" s="20">
        <f t="shared" ref="CW16:DD16" si="25">CW17+CW20</f>
        <v>1926.9519999999998</v>
      </c>
      <c r="CX16" s="20">
        <f t="shared" si="25"/>
        <v>2105.8830000000003</v>
      </c>
      <c r="CY16" s="20">
        <f t="shared" si="25"/>
        <v>2080.2559999999999</v>
      </c>
      <c r="CZ16" s="20">
        <f t="shared" si="25"/>
        <v>1899.06</v>
      </c>
      <c r="DA16" s="20">
        <f t="shared" si="25"/>
        <v>1871.9639999999999</v>
      </c>
      <c r="DB16" s="20">
        <f t="shared" si="25"/>
        <v>1818.8330000000001</v>
      </c>
      <c r="DC16" s="20">
        <f t="shared" si="25"/>
        <v>1677.172</v>
      </c>
      <c r="DD16" s="20">
        <f t="shared" si="25"/>
        <v>1615.9639999999999</v>
      </c>
      <c r="DE16" s="21">
        <f>DE17+DE20</f>
        <v>1410.3710000000001</v>
      </c>
      <c r="DF16" s="20">
        <f>DF17+DF20</f>
        <v>1485.6380000000001</v>
      </c>
      <c r="DG16" s="20">
        <f>DG17+DG20</f>
        <v>1563.5029999999999</v>
      </c>
      <c r="DH16" s="20">
        <f>DH17+DH20</f>
        <v>1861.4399999999998</v>
      </c>
      <c r="DI16" s="20">
        <f>DI17+DI20</f>
        <v>1751.33</v>
      </c>
      <c r="DJ16" s="20">
        <f t="shared" ref="DJ16:DW16" si="26">DJ17+DJ20</f>
        <v>1778.6399999999999</v>
      </c>
      <c r="DK16" s="20">
        <f t="shared" si="26"/>
        <v>1767.4349999999999</v>
      </c>
      <c r="DL16" s="20">
        <f t="shared" si="26"/>
        <v>1741.9549999999999</v>
      </c>
      <c r="DM16" s="20">
        <f t="shared" si="26"/>
        <v>1824.69</v>
      </c>
      <c r="DN16" s="20">
        <f t="shared" si="26"/>
        <v>1827.8489999999999</v>
      </c>
      <c r="DO16" s="20">
        <f t="shared" si="26"/>
        <v>1703.31</v>
      </c>
      <c r="DP16" s="20">
        <f t="shared" si="26"/>
        <v>1641.088</v>
      </c>
      <c r="DQ16" s="21">
        <f t="shared" si="26"/>
        <v>1379.2820000000002</v>
      </c>
      <c r="DR16" s="20">
        <f t="shared" si="26"/>
        <v>1579.5</v>
      </c>
      <c r="DS16" s="20">
        <f t="shared" si="26"/>
        <v>1459.0349999999999</v>
      </c>
      <c r="DT16" s="20">
        <f t="shared" si="26"/>
        <v>1807.6120000000001</v>
      </c>
      <c r="DU16" s="20">
        <f t="shared" si="26"/>
        <v>1548.4690000000001</v>
      </c>
      <c r="DV16" s="20">
        <f t="shared" si="26"/>
        <v>1655.1139999999998</v>
      </c>
      <c r="DW16" s="21">
        <f t="shared" si="26"/>
        <v>1576.2859999999998</v>
      </c>
      <c r="DX16" s="20"/>
      <c r="DY16" s="20"/>
      <c r="DZ16" s="20"/>
      <c r="EA16" s="20"/>
      <c r="EB16" s="20"/>
      <c r="EC16" s="20"/>
      <c r="ED16" s="20"/>
      <c r="EE16" s="20"/>
      <c r="EF16" s="22">
        <f t="shared" si="11"/>
        <v>-4.7626930833767345</v>
      </c>
    </row>
    <row r="17" spans="1:136" ht="21.75" customHeight="1" x14ac:dyDescent="0.2">
      <c r="A17" s="65" t="s">
        <v>27</v>
      </c>
      <c r="B17" s="66">
        <f t="shared" ref="B17:T17" si="27">+B18+B19</f>
        <v>1852.8309999999999</v>
      </c>
      <c r="C17" s="66">
        <f t="shared" si="27"/>
        <v>1754.21</v>
      </c>
      <c r="D17" s="66">
        <f t="shared" si="27"/>
        <v>2006.2249999999999</v>
      </c>
      <c r="E17" s="66">
        <f t="shared" si="27"/>
        <v>2010.3040000000001</v>
      </c>
      <c r="F17" s="66">
        <f t="shared" si="27"/>
        <v>2129.4679999999998</v>
      </c>
      <c r="G17" s="66">
        <f t="shared" si="27"/>
        <v>2079.9809999999998</v>
      </c>
      <c r="H17" s="66">
        <f t="shared" si="27"/>
        <v>2043.645</v>
      </c>
      <c r="I17" s="66">
        <f t="shared" si="27"/>
        <v>2182.2139999999999</v>
      </c>
      <c r="J17" s="66">
        <f t="shared" si="27"/>
        <v>2054.0410000000002</v>
      </c>
      <c r="K17" s="66">
        <f t="shared" si="27"/>
        <v>2085.0970000000002</v>
      </c>
      <c r="L17" s="66">
        <f t="shared" si="27"/>
        <v>1895.001</v>
      </c>
      <c r="M17" s="66">
        <f t="shared" si="27"/>
        <v>1686.46</v>
      </c>
      <c r="N17" s="67">
        <f t="shared" si="27"/>
        <v>1815.835</v>
      </c>
      <c r="O17" s="68">
        <f t="shared" si="27"/>
        <v>1842.6599999999999</v>
      </c>
      <c r="P17" s="68">
        <f t="shared" si="27"/>
        <v>1944.691</v>
      </c>
      <c r="Q17" s="68">
        <f t="shared" si="27"/>
        <v>1847.4659999999999</v>
      </c>
      <c r="R17" s="68">
        <f t="shared" si="27"/>
        <v>1922.7</v>
      </c>
      <c r="S17" s="68">
        <f t="shared" si="27"/>
        <v>1601.1309999999999</v>
      </c>
      <c r="T17" s="68">
        <f t="shared" si="27"/>
        <v>1813.133</v>
      </c>
      <c r="U17" s="68">
        <f>+U18+U19</f>
        <v>1692.174</v>
      </c>
      <c r="V17" s="68">
        <f>+V18+V19</f>
        <v>1825.5529999999999</v>
      </c>
      <c r="W17" s="68">
        <f>+W18+W19</f>
        <v>1865.8980000000001</v>
      </c>
      <c r="X17" s="68">
        <f>+X18+X19</f>
        <v>1634.0929999999998</v>
      </c>
      <c r="Y17" s="69">
        <f>+Y18+Y19</f>
        <v>1494.74</v>
      </c>
      <c r="Z17" s="66">
        <f t="shared" ref="Z17:AR17" si="28">+Z18+Z19</f>
        <v>1652</v>
      </c>
      <c r="AA17" s="66">
        <f t="shared" si="28"/>
        <v>1543</v>
      </c>
      <c r="AB17" s="66">
        <f t="shared" si="28"/>
        <v>1899</v>
      </c>
      <c r="AC17" s="66">
        <f t="shared" si="28"/>
        <v>1518</v>
      </c>
      <c r="AD17" s="66">
        <f t="shared" si="28"/>
        <v>1492</v>
      </c>
      <c r="AE17" s="66">
        <f t="shared" si="28"/>
        <v>1450</v>
      </c>
      <c r="AF17" s="66">
        <f t="shared" si="28"/>
        <v>1414</v>
      </c>
      <c r="AG17" s="66">
        <f t="shared" si="28"/>
        <v>1557</v>
      </c>
      <c r="AH17" s="66">
        <f t="shared" si="28"/>
        <v>1459</v>
      </c>
      <c r="AI17" s="66">
        <f t="shared" si="28"/>
        <v>1426</v>
      </c>
      <c r="AJ17" s="66">
        <f t="shared" si="28"/>
        <v>1337</v>
      </c>
      <c r="AK17" s="66">
        <f t="shared" si="28"/>
        <v>1105</v>
      </c>
      <c r="AL17" s="67">
        <f t="shared" si="28"/>
        <v>1224</v>
      </c>
      <c r="AM17" s="68">
        <f t="shared" si="28"/>
        <v>1266</v>
      </c>
      <c r="AN17" s="68">
        <f t="shared" si="28"/>
        <v>1461</v>
      </c>
      <c r="AO17" s="68">
        <f t="shared" si="28"/>
        <v>1369</v>
      </c>
      <c r="AP17" s="68">
        <f t="shared" si="28"/>
        <v>1360</v>
      </c>
      <c r="AQ17" s="68">
        <f t="shared" si="28"/>
        <v>1471</v>
      </c>
      <c r="AR17" s="68">
        <f t="shared" si="28"/>
        <v>1374</v>
      </c>
      <c r="AS17" s="68">
        <f>+AS18+AS19</f>
        <v>1464</v>
      </c>
      <c r="AT17" s="68">
        <f>+AT18+AT19</f>
        <v>1455</v>
      </c>
      <c r="AU17" s="68">
        <f>+AU18+AU19</f>
        <v>1372</v>
      </c>
      <c r="AV17" s="68">
        <f>+AV18+AV19</f>
        <v>1345</v>
      </c>
      <c r="AW17" s="69">
        <f>+AW18+AW19</f>
        <v>1245</v>
      </c>
      <c r="AX17" s="67">
        <f t="shared" ref="AX17:BI17" si="29">+AX18+AX19</f>
        <v>1242</v>
      </c>
      <c r="AY17" s="68">
        <f t="shared" si="29"/>
        <v>1246</v>
      </c>
      <c r="AZ17" s="68">
        <f t="shared" si="29"/>
        <v>1489</v>
      </c>
      <c r="BA17" s="68">
        <f t="shared" si="29"/>
        <v>1206</v>
      </c>
      <c r="BB17" s="68">
        <f t="shared" si="29"/>
        <v>1393</v>
      </c>
      <c r="BC17" s="68">
        <f t="shared" si="29"/>
        <v>1497</v>
      </c>
      <c r="BD17" s="68">
        <f t="shared" si="29"/>
        <v>1426</v>
      </c>
      <c r="BE17" s="68">
        <f t="shared" si="29"/>
        <v>1541</v>
      </c>
      <c r="BF17" s="68">
        <f t="shared" si="29"/>
        <v>1533</v>
      </c>
      <c r="BG17" s="68">
        <f t="shared" si="29"/>
        <v>1459</v>
      </c>
      <c r="BH17" s="68">
        <f t="shared" si="29"/>
        <v>1427</v>
      </c>
      <c r="BI17" s="69">
        <f t="shared" si="29"/>
        <v>1406</v>
      </c>
      <c r="BJ17" s="68">
        <f t="shared" ref="BJ17:CQ17" si="30">BJ18+BJ19</f>
        <v>1431</v>
      </c>
      <c r="BK17" s="68">
        <f t="shared" si="30"/>
        <v>1424</v>
      </c>
      <c r="BL17" s="68">
        <f t="shared" si="30"/>
        <v>1592</v>
      </c>
      <c r="BM17" s="68">
        <f t="shared" si="30"/>
        <v>1508</v>
      </c>
      <c r="BN17" s="68">
        <f t="shared" si="30"/>
        <v>1169</v>
      </c>
      <c r="BO17" s="68">
        <f t="shared" si="30"/>
        <v>1791</v>
      </c>
      <c r="BP17" s="68">
        <f t="shared" si="30"/>
        <v>1641</v>
      </c>
      <c r="BQ17" s="68">
        <f t="shared" si="30"/>
        <v>1716</v>
      </c>
      <c r="BR17" s="68">
        <f>BR18+BR19</f>
        <v>1648</v>
      </c>
      <c r="BS17" s="68">
        <f t="shared" si="30"/>
        <v>1613</v>
      </c>
      <c r="BT17" s="68">
        <f t="shared" si="30"/>
        <v>1548</v>
      </c>
      <c r="BU17" s="68">
        <f t="shared" si="30"/>
        <v>1387</v>
      </c>
      <c r="BV17" s="67">
        <f t="shared" si="30"/>
        <v>1404.886</v>
      </c>
      <c r="BW17" s="68">
        <f t="shared" si="30"/>
        <v>1491.5029999999999</v>
      </c>
      <c r="BX17" s="68">
        <f t="shared" si="30"/>
        <v>1640.893</v>
      </c>
      <c r="BY17" s="68">
        <f t="shared" si="30"/>
        <v>1486.7860000000001</v>
      </c>
      <c r="BZ17" s="68">
        <f t="shared" si="30"/>
        <v>1526.2460000000001</v>
      </c>
      <c r="CA17" s="68">
        <f t="shared" si="30"/>
        <v>1540.0430000000001</v>
      </c>
      <c r="CB17" s="68">
        <f t="shared" si="30"/>
        <v>1538.126</v>
      </c>
      <c r="CC17" s="68">
        <f t="shared" si="30"/>
        <v>1615.588</v>
      </c>
      <c r="CD17" s="68">
        <f t="shared" si="30"/>
        <v>1592.627</v>
      </c>
      <c r="CE17" s="68">
        <f t="shared" si="30"/>
        <v>1639.5549999999998</v>
      </c>
      <c r="CF17" s="68">
        <f t="shared" si="30"/>
        <v>1604.529</v>
      </c>
      <c r="CG17" s="69">
        <f t="shared" si="30"/>
        <v>1409.5940000000001</v>
      </c>
      <c r="CH17" s="68">
        <f t="shared" si="30"/>
        <v>1525.173</v>
      </c>
      <c r="CI17" s="68">
        <f t="shared" si="30"/>
        <v>1538.104</v>
      </c>
      <c r="CJ17" s="68">
        <f t="shared" si="30"/>
        <v>1484.279</v>
      </c>
      <c r="CK17" s="68">
        <f t="shared" si="30"/>
        <v>975.36400000000003</v>
      </c>
      <c r="CL17" s="68">
        <f t="shared" si="30"/>
        <v>1195.5</v>
      </c>
      <c r="CM17" s="68">
        <f t="shared" si="30"/>
        <v>1545.2090000000001</v>
      </c>
      <c r="CN17" s="68">
        <f>CN18+CN19</f>
        <v>1730.3040000000001</v>
      </c>
      <c r="CO17" s="68">
        <f>CO18+CO19</f>
        <v>1750.2270000000001</v>
      </c>
      <c r="CP17" s="68">
        <f t="shared" si="30"/>
        <v>1865.326</v>
      </c>
      <c r="CQ17" s="68">
        <f t="shared" si="30"/>
        <v>1905.9110000000001</v>
      </c>
      <c r="CR17" s="68">
        <f>CR18+CR19</f>
        <v>1810.8530000000001</v>
      </c>
      <c r="CS17" s="68">
        <f>CS18+CS19</f>
        <v>1802.0030000000002</v>
      </c>
      <c r="CT17" s="67">
        <f>CT18+CT19</f>
        <v>1916.393</v>
      </c>
      <c r="CU17" s="68">
        <f>CU18+CU19</f>
        <v>1858.1790000000001</v>
      </c>
      <c r="CV17" s="68">
        <f>CV18+CV19</f>
        <v>2040.223</v>
      </c>
      <c r="CW17" s="68">
        <f t="shared" ref="CW17:DD17" si="31">CW18+CW19</f>
        <v>1899.8249999999998</v>
      </c>
      <c r="CX17" s="68">
        <f t="shared" si="31"/>
        <v>2075.8510000000001</v>
      </c>
      <c r="CY17" s="68">
        <f t="shared" si="31"/>
        <v>2048.828</v>
      </c>
      <c r="CZ17" s="68">
        <f t="shared" si="31"/>
        <v>1859.7069999999999</v>
      </c>
      <c r="DA17" s="68">
        <f t="shared" si="31"/>
        <v>1834.35</v>
      </c>
      <c r="DB17" s="68">
        <f t="shared" si="31"/>
        <v>1792.135</v>
      </c>
      <c r="DC17" s="68">
        <f t="shared" si="31"/>
        <v>1649.7090000000001</v>
      </c>
      <c r="DD17" s="68">
        <f t="shared" si="31"/>
        <v>1588.364</v>
      </c>
      <c r="DE17" s="69">
        <f>DE18+DE19</f>
        <v>1386.3870000000002</v>
      </c>
      <c r="DF17" s="68">
        <f>DF18+DF19</f>
        <v>1466.806</v>
      </c>
      <c r="DG17" s="68">
        <f>DG18+DG19</f>
        <v>1538.9929999999999</v>
      </c>
      <c r="DH17" s="68">
        <f>DH18+DH19</f>
        <v>1826.6589999999999</v>
      </c>
      <c r="DI17" s="68">
        <f>DI18+DI19</f>
        <v>1723.3579999999999</v>
      </c>
      <c r="DJ17" s="68">
        <f t="shared" ref="DJ17:DW17" si="32">DJ18+DJ19</f>
        <v>1744.8119999999999</v>
      </c>
      <c r="DK17" s="68">
        <f t="shared" si="32"/>
        <v>1721.8579999999999</v>
      </c>
      <c r="DL17" s="68">
        <f t="shared" si="32"/>
        <v>1722.855</v>
      </c>
      <c r="DM17" s="68">
        <f t="shared" si="32"/>
        <v>1801.7260000000001</v>
      </c>
      <c r="DN17" s="68">
        <f t="shared" si="32"/>
        <v>1801.607</v>
      </c>
      <c r="DO17" s="68">
        <f t="shared" si="32"/>
        <v>1674.7069999999999</v>
      </c>
      <c r="DP17" s="68">
        <f t="shared" si="32"/>
        <v>1609.357</v>
      </c>
      <c r="DQ17" s="69">
        <f t="shared" si="32"/>
        <v>1351.0360000000001</v>
      </c>
      <c r="DR17" s="68">
        <f t="shared" si="32"/>
        <v>1548.047</v>
      </c>
      <c r="DS17" s="68">
        <f t="shared" si="32"/>
        <v>1430.463</v>
      </c>
      <c r="DT17" s="68">
        <f t="shared" si="32"/>
        <v>1788.25</v>
      </c>
      <c r="DU17" s="68">
        <f t="shared" si="32"/>
        <v>1530.221</v>
      </c>
      <c r="DV17" s="68">
        <f t="shared" si="32"/>
        <v>1618.4879999999998</v>
      </c>
      <c r="DW17" s="69">
        <f t="shared" si="32"/>
        <v>1543.6569999999999</v>
      </c>
      <c r="DX17" s="68"/>
      <c r="DY17" s="68"/>
      <c r="DZ17" s="68"/>
      <c r="EA17" s="68"/>
      <c r="EB17" s="68"/>
      <c r="EC17" s="68"/>
      <c r="ED17" s="68"/>
      <c r="EE17" s="68"/>
      <c r="EF17" s="70">
        <f t="shared" si="11"/>
        <v>-4.6235128094863747</v>
      </c>
    </row>
    <row r="18" spans="1:136" ht="21.75" customHeight="1" x14ac:dyDescent="0.2">
      <c r="A18" s="29" t="s">
        <v>20</v>
      </c>
      <c r="B18" s="30">
        <v>1088.146</v>
      </c>
      <c r="C18" s="30">
        <v>1019.5309999999999</v>
      </c>
      <c r="D18" s="30">
        <v>1141.4549999999999</v>
      </c>
      <c r="E18" s="30">
        <v>1137.847</v>
      </c>
      <c r="F18" s="30">
        <v>1228.297</v>
      </c>
      <c r="G18" s="30">
        <v>1225.625</v>
      </c>
      <c r="H18" s="30">
        <v>1147.7249999999999</v>
      </c>
      <c r="I18" s="30">
        <v>1220.7470000000001</v>
      </c>
      <c r="J18" s="30">
        <v>1183.9659999999999</v>
      </c>
      <c r="K18" s="30">
        <v>1174.4490000000001</v>
      </c>
      <c r="L18" s="30">
        <v>1082.22</v>
      </c>
      <c r="M18" s="30">
        <v>1031.8109999999999</v>
      </c>
      <c r="N18" s="31">
        <v>1044.835</v>
      </c>
      <c r="O18" s="32">
        <v>1021.66</v>
      </c>
      <c r="P18" s="32">
        <v>1106.691</v>
      </c>
      <c r="Q18" s="32">
        <v>1072.4659999999999</v>
      </c>
      <c r="R18" s="32">
        <v>1079.7</v>
      </c>
      <c r="S18" s="32">
        <v>894.13099999999997</v>
      </c>
      <c r="T18" s="32">
        <v>1006.133</v>
      </c>
      <c r="U18" s="32">
        <v>894.17399999999998</v>
      </c>
      <c r="V18" s="32">
        <v>1000.553</v>
      </c>
      <c r="W18" s="32">
        <v>1006.898</v>
      </c>
      <c r="X18" s="32">
        <v>878.09299999999996</v>
      </c>
      <c r="Y18" s="33">
        <v>850.74</v>
      </c>
      <c r="Z18" s="30">
        <v>942</v>
      </c>
      <c r="AA18" s="30">
        <v>879</v>
      </c>
      <c r="AB18" s="30">
        <v>1071</v>
      </c>
      <c r="AC18" s="30">
        <v>822</v>
      </c>
      <c r="AD18" s="30">
        <v>798</v>
      </c>
      <c r="AE18" s="30">
        <v>773</v>
      </c>
      <c r="AF18" s="30">
        <v>721</v>
      </c>
      <c r="AG18" s="30">
        <v>833</v>
      </c>
      <c r="AH18" s="30">
        <v>778</v>
      </c>
      <c r="AI18" s="30">
        <v>775</v>
      </c>
      <c r="AJ18" s="30">
        <v>753</v>
      </c>
      <c r="AK18" s="30">
        <v>642</v>
      </c>
      <c r="AL18" s="31">
        <v>679</v>
      </c>
      <c r="AM18" s="32">
        <v>711</v>
      </c>
      <c r="AN18" s="32">
        <v>833</v>
      </c>
      <c r="AO18" s="32">
        <v>728</v>
      </c>
      <c r="AP18" s="32">
        <v>755</v>
      </c>
      <c r="AQ18" s="32">
        <v>815</v>
      </c>
      <c r="AR18" s="32">
        <v>781</v>
      </c>
      <c r="AS18" s="32">
        <v>845</v>
      </c>
      <c r="AT18" s="32">
        <v>860</v>
      </c>
      <c r="AU18" s="32">
        <v>837</v>
      </c>
      <c r="AV18" s="32">
        <v>812</v>
      </c>
      <c r="AW18" s="33">
        <v>745</v>
      </c>
      <c r="AX18" s="31">
        <v>739</v>
      </c>
      <c r="AY18" s="32">
        <v>708</v>
      </c>
      <c r="AZ18" s="32">
        <v>891</v>
      </c>
      <c r="BA18" s="32">
        <v>674</v>
      </c>
      <c r="BB18" s="32">
        <v>824</v>
      </c>
      <c r="BC18" s="32">
        <v>894</v>
      </c>
      <c r="BD18" s="32">
        <v>832</v>
      </c>
      <c r="BE18" s="32">
        <v>929</v>
      </c>
      <c r="BF18" s="32">
        <v>862</v>
      </c>
      <c r="BG18" s="32">
        <v>825</v>
      </c>
      <c r="BH18" s="32">
        <v>853</v>
      </c>
      <c r="BI18" s="33">
        <v>911</v>
      </c>
      <c r="BJ18" s="32">
        <v>828</v>
      </c>
      <c r="BK18" s="32">
        <v>843</v>
      </c>
      <c r="BL18" s="32">
        <v>968</v>
      </c>
      <c r="BM18" s="32">
        <v>893</v>
      </c>
      <c r="BN18" s="32">
        <v>649</v>
      </c>
      <c r="BO18" s="32">
        <v>1076</v>
      </c>
      <c r="BP18" s="32">
        <v>977</v>
      </c>
      <c r="BQ18" s="32">
        <v>1004</v>
      </c>
      <c r="BR18" s="32">
        <v>954</v>
      </c>
      <c r="BS18" s="32">
        <v>979</v>
      </c>
      <c r="BT18" s="32">
        <v>966</v>
      </c>
      <c r="BU18" s="32">
        <v>893</v>
      </c>
      <c r="BV18" s="31">
        <v>781.64100000000008</v>
      </c>
      <c r="BW18" s="32">
        <v>890</v>
      </c>
      <c r="BX18" s="32">
        <v>1000.136</v>
      </c>
      <c r="BY18" s="32">
        <v>869.649</v>
      </c>
      <c r="BZ18" s="32">
        <v>902.25599999999997</v>
      </c>
      <c r="CA18" s="32">
        <v>933.43399999999997</v>
      </c>
      <c r="CB18" s="32">
        <v>877.85599999999999</v>
      </c>
      <c r="CC18" s="32">
        <v>935.81799999999998</v>
      </c>
      <c r="CD18" s="32">
        <v>913.57899999999995</v>
      </c>
      <c r="CE18" s="32">
        <v>956.18899999999996</v>
      </c>
      <c r="CF18" s="32">
        <v>929.72199999999998</v>
      </c>
      <c r="CG18" s="33">
        <v>848.78100000000006</v>
      </c>
      <c r="CH18" s="32">
        <v>900.56100000000004</v>
      </c>
      <c r="CI18" s="32">
        <v>895.2</v>
      </c>
      <c r="CJ18" s="32">
        <v>881.16</v>
      </c>
      <c r="CK18" s="32">
        <v>499.96100000000001</v>
      </c>
      <c r="CL18" s="32">
        <v>611.91200000000003</v>
      </c>
      <c r="CM18" s="32">
        <v>825.81200000000001</v>
      </c>
      <c r="CN18" s="32">
        <v>916.57500000000005</v>
      </c>
      <c r="CO18" s="32">
        <v>967.26300000000003</v>
      </c>
      <c r="CP18" s="32">
        <v>1097.182</v>
      </c>
      <c r="CQ18" s="32">
        <v>1094.98</v>
      </c>
      <c r="CR18" s="32">
        <v>1040.575</v>
      </c>
      <c r="CS18" s="32">
        <v>1082.8520000000001</v>
      </c>
      <c r="CT18" s="31">
        <v>1140.1769999999999</v>
      </c>
      <c r="CU18" s="32">
        <v>1083.5540000000001</v>
      </c>
      <c r="CV18" s="32">
        <v>1218.463</v>
      </c>
      <c r="CW18" s="32">
        <v>1091.329</v>
      </c>
      <c r="CX18" s="32">
        <v>1207.759</v>
      </c>
      <c r="CY18" s="32">
        <v>1184.134</v>
      </c>
      <c r="CZ18" s="32">
        <v>1031.4549999999999</v>
      </c>
      <c r="DA18" s="32">
        <v>1025.221</v>
      </c>
      <c r="DB18" s="32">
        <v>1028.027</v>
      </c>
      <c r="DC18" s="32">
        <v>926.91700000000003</v>
      </c>
      <c r="DD18" s="32">
        <v>893.154</v>
      </c>
      <c r="DE18" s="33">
        <v>800.68700000000001</v>
      </c>
      <c r="DF18" s="32">
        <v>830.94200000000001</v>
      </c>
      <c r="DG18" s="32">
        <v>896.16700000000003</v>
      </c>
      <c r="DH18" s="32">
        <v>1035.6469999999999</v>
      </c>
      <c r="DI18" s="32">
        <v>956.18499999999995</v>
      </c>
      <c r="DJ18" s="32">
        <v>968.63</v>
      </c>
      <c r="DK18" s="32">
        <v>985.92399999999998</v>
      </c>
      <c r="DL18" s="32">
        <v>972.40300000000002</v>
      </c>
      <c r="DM18" s="32">
        <v>1042.971</v>
      </c>
      <c r="DN18" s="32">
        <v>1051.066</v>
      </c>
      <c r="DO18" s="32">
        <v>990.94399999999996</v>
      </c>
      <c r="DP18" s="32">
        <v>926.17700000000002</v>
      </c>
      <c r="DQ18" s="33">
        <v>839.12800000000004</v>
      </c>
      <c r="DR18" s="32">
        <v>930.25199999999995</v>
      </c>
      <c r="DS18" s="32">
        <v>830.59499999999991</v>
      </c>
      <c r="DT18" s="32">
        <v>1001.8480000000001</v>
      </c>
      <c r="DU18" s="32">
        <v>888.471</v>
      </c>
      <c r="DV18" s="32">
        <v>929.59199999999998</v>
      </c>
      <c r="DW18" s="33">
        <v>878.62400000000002</v>
      </c>
      <c r="DX18" s="32"/>
      <c r="DY18" s="32"/>
      <c r="DZ18" s="32"/>
      <c r="EA18" s="32"/>
      <c r="EB18" s="32"/>
      <c r="EC18" s="32"/>
      <c r="ED18" s="32"/>
      <c r="EE18" s="32"/>
      <c r="EF18" s="34">
        <f t="shared" si="11"/>
        <v>-5.4828354805118718</v>
      </c>
    </row>
    <row r="19" spans="1:136" ht="21.75" customHeight="1" x14ac:dyDescent="0.2">
      <c r="A19" s="45" t="s">
        <v>21</v>
      </c>
      <c r="B19" s="46">
        <v>764.68499999999995</v>
      </c>
      <c r="C19" s="46">
        <v>734.67899999999997</v>
      </c>
      <c r="D19" s="46">
        <v>864.77</v>
      </c>
      <c r="E19" s="46">
        <v>872.45699999999999</v>
      </c>
      <c r="F19" s="46">
        <v>901.17100000000005</v>
      </c>
      <c r="G19" s="46">
        <v>854.35599999999999</v>
      </c>
      <c r="H19" s="46">
        <v>895.92</v>
      </c>
      <c r="I19" s="46">
        <v>961.46699999999998</v>
      </c>
      <c r="J19" s="46">
        <v>870.07500000000005</v>
      </c>
      <c r="K19" s="46">
        <v>910.64800000000002</v>
      </c>
      <c r="L19" s="46">
        <v>812.78099999999995</v>
      </c>
      <c r="M19" s="46">
        <v>654.649</v>
      </c>
      <c r="N19" s="71">
        <v>771</v>
      </c>
      <c r="O19" s="72">
        <v>821</v>
      </c>
      <c r="P19" s="72">
        <v>838</v>
      </c>
      <c r="Q19" s="72">
        <v>775</v>
      </c>
      <c r="R19" s="72">
        <v>843</v>
      </c>
      <c r="S19" s="72">
        <v>707</v>
      </c>
      <c r="T19" s="72">
        <v>807</v>
      </c>
      <c r="U19" s="72">
        <v>798</v>
      </c>
      <c r="V19" s="72">
        <v>825</v>
      </c>
      <c r="W19" s="72">
        <v>859</v>
      </c>
      <c r="X19" s="72">
        <v>756</v>
      </c>
      <c r="Y19" s="73">
        <v>644</v>
      </c>
      <c r="Z19" s="46">
        <v>710</v>
      </c>
      <c r="AA19" s="46">
        <v>664</v>
      </c>
      <c r="AB19" s="46">
        <v>828</v>
      </c>
      <c r="AC19" s="46">
        <v>696</v>
      </c>
      <c r="AD19" s="46">
        <v>694</v>
      </c>
      <c r="AE19" s="46">
        <v>677</v>
      </c>
      <c r="AF19" s="46">
        <v>693</v>
      </c>
      <c r="AG19" s="46">
        <v>724</v>
      </c>
      <c r="AH19" s="46">
        <v>681</v>
      </c>
      <c r="AI19" s="46">
        <v>651</v>
      </c>
      <c r="AJ19" s="46">
        <v>584</v>
      </c>
      <c r="AK19" s="46">
        <v>463</v>
      </c>
      <c r="AL19" s="71">
        <v>545</v>
      </c>
      <c r="AM19" s="72">
        <v>555</v>
      </c>
      <c r="AN19" s="72">
        <v>628</v>
      </c>
      <c r="AO19" s="72">
        <v>641</v>
      </c>
      <c r="AP19" s="72">
        <v>605</v>
      </c>
      <c r="AQ19" s="72">
        <v>656</v>
      </c>
      <c r="AR19" s="72">
        <v>593</v>
      </c>
      <c r="AS19" s="72">
        <v>619</v>
      </c>
      <c r="AT19" s="72">
        <v>595</v>
      </c>
      <c r="AU19" s="72">
        <v>535</v>
      </c>
      <c r="AV19" s="72">
        <v>533</v>
      </c>
      <c r="AW19" s="73">
        <v>500</v>
      </c>
      <c r="AX19" s="71">
        <v>503</v>
      </c>
      <c r="AY19" s="72">
        <v>538</v>
      </c>
      <c r="AZ19" s="72">
        <v>598</v>
      </c>
      <c r="BA19" s="72">
        <v>532</v>
      </c>
      <c r="BB19" s="72">
        <v>569</v>
      </c>
      <c r="BC19" s="72">
        <v>603</v>
      </c>
      <c r="BD19" s="72">
        <v>594</v>
      </c>
      <c r="BE19" s="72">
        <v>612</v>
      </c>
      <c r="BF19" s="72">
        <v>671</v>
      </c>
      <c r="BG19" s="72">
        <v>634</v>
      </c>
      <c r="BH19" s="72">
        <v>574</v>
      </c>
      <c r="BI19" s="73">
        <v>495</v>
      </c>
      <c r="BJ19" s="72">
        <v>603</v>
      </c>
      <c r="BK19" s="72">
        <v>581</v>
      </c>
      <c r="BL19" s="72">
        <v>624</v>
      </c>
      <c r="BM19" s="72">
        <v>615</v>
      </c>
      <c r="BN19" s="72">
        <v>520</v>
      </c>
      <c r="BO19" s="72">
        <v>715</v>
      </c>
      <c r="BP19" s="72">
        <v>664</v>
      </c>
      <c r="BQ19" s="72">
        <v>712</v>
      </c>
      <c r="BR19" s="72">
        <v>694</v>
      </c>
      <c r="BS19" s="72">
        <v>634</v>
      </c>
      <c r="BT19" s="72">
        <v>582</v>
      </c>
      <c r="BU19" s="72">
        <v>494</v>
      </c>
      <c r="BV19" s="71">
        <v>623.245</v>
      </c>
      <c r="BW19" s="72">
        <v>601.50299999999993</v>
      </c>
      <c r="BX19" s="72">
        <v>640.75699999999995</v>
      </c>
      <c r="BY19" s="72">
        <v>617.13700000000006</v>
      </c>
      <c r="BZ19" s="72">
        <v>623.99</v>
      </c>
      <c r="CA19" s="72">
        <v>606.60900000000004</v>
      </c>
      <c r="CB19" s="72">
        <v>660.27</v>
      </c>
      <c r="CC19" s="72">
        <v>679.77</v>
      </c>
      <c r="CD19" s="72">
        <v>679.048</v>
      </c>
      <c r="CE19" s="72">
        <v>683.36599999999999</v>
      </c>
      <c r="CF19" s="72">
        <v>674.80700000000002</v>
      </c>
      <c r="CG19" s="73">
        <v>560.81299999999999</v>
      </c>
      <c r="CH19" s="72">
        <v>624.61199999999997</v>
      </c>
      <c r="CI19" s="72">
        <v>642.904</v>
      </c>
      <c r="CJ19" s="72">
        <v>603.11900000000003</v>
      </c>
      <c r="CK19" s="72">
        <v>475.40300000000002</v>
      </c>
      <c r="CL19" s="72">
        <v>583.58799999999997</v>
      </c>
      <c r="CM19" s="72">
        <v>719.39700000000005</v>
      </c>
      <c r="CN19" s="72">
        <v>813.72900000000004</v>
      </c>
      <c r="CO19" s="72">
        <v>782.96400000000006</v>
      </c>
      <c r="CP19" s="72">
        <v>768.14400000000001</v>
      </c>
      <c r="CQ19" s="72">
        <v>810.93100000000004</v>
      </c>
      <c r="CR19" s="72">
        <v>770.27800000000002</v>
      </c>
      <c r="CS19" s="72">
        <v>719.15099999999995</v>
      </c>
      <c r="CT19" s="71">
        <v>776.21600000000001</v>
      </c>
      <c r="CU19" s="72">
        <v>774.625</v>
      </c>
      <c r="CV19" s="72">
        <v>821.76</v>
      </c>
      <c r="CW19" s="72">
        <v>808.49599999999998</v>
      </c>
      <c r="CX19" s="72">
        <v>868.09199999999998</v>
      </c>
      <c r="CY19" s="72">
        <v>864.69399999999996</v>
      </c>
      <c r="CZ19" s="72">
        <v>828.25199999999995</v>
      </c>
      <c r="DA19" s="72">
        <v>809.12900000000002</v>
      </c>
      <c r="DB19" s="72">
        <v>764.10799999999995</v>
      </c>
      <c r="DC19" s="72">
        <v>722.79200000000003</v>
      </c>
      <c r="DD19" s="72">
        <v>695.21</v>
      </c>
      <c r="DE19" s="73">
        <v>585.70000000000005</v>
      </c>
      <c r="DF19" s="72">
        <v>635.86400000000003</v>
      </c>
      <c r="DG19" s="72">
        <v>642.82600000000002</v>
      </c>
      <c r="DH19" s="72">
        <v>791.01199999999994</v>
      </c>
      <c r="DI19" s="72">
        <v>767.173</v>
      </c>
      <c r="DJ19" s="72">
        <v>776.18200000000002</v>
      </c>
      <c r="DK19" s="72">
        <v>735.93399999999997</v>
      </c>
      <c r="DL19" s="72">
        <v>750.452</v>
      </c>
      <c r="DM19" s="72">
        <v>758.755</v>
      </c>
      <c r="DN19" s="72">
        <v>750.54100000000005</v>
      </c>
      <c r="DO19" s="72">
        <v>683.76300000000003</v>
      </c>
      <c r="DP19" s="72">
        <v>683.18</v>
      </c>
      <c r="DQ19" s="73">
        <v>511.90800000000002</v>
      </c>
      <c r="DR19" s="72">
        <v>617.79499999999996</v>
      </c>
      <c r="DS19" s="72">
        <v>599.86800000000005</v>
      </c>
      <c r="DT19" s="72">
        <v>786.40200000000004</v>
      </c>
      <c r="DU19" s="72">
        <v>641.75</v>
      </c>
      <c r="DV19" s="72">
        <v>688.89599999999996</v>
      </c>
      <c r="DW19" s="73">
        <v>665.0329999999999</v>
      </c>
      <c r="DX19" s="72"/>
      <c r="DY19" s="72"/>
      <c r="DZ19" s="72"/>
      <c r="EA19" s="72"/>
      <c r="EB19" s="72"/>
      <c r="EC19" s="72"/>
      <c r="ED19" s="72"/>
      <c r="EE19" s="72"/>
      <c r="EF19" s="52">
        <f t="shared" si="11"/>
        <v>-3.4639481140839923</v>
      </c>
    </row>
    <row r="20" spans="1:136" ht="40.5" x14ac:dyDescent="0.2">
      <c r="A20" s="74" t="s">
        <v>28</v>
      </c>
      <c r="B20" s="18">
        <f t="shared" ref="B20:AW20" si="33">+B21+B22</f>
        <v>52.988</v>
      </c>
      <c r="C20" s="18">
        <f t="shared" si="33"/>
        <v>37.408999999999999</v>
      </c>
      <c r="D20" s="18">
        <f t="shared" si="33"/>
        <v>56.64</v>
      </c>
      <c r="E20" s="18">
        <f t="shared" si="33"/>
        <v>63.900999999999996</v>
      </c>
      <c r="F20" s="18">
        <f t="shared" si="33"/>
        <v>63.545000000000002</v>
      </c>
      <c r="G20" s="18">
        <f t="shared" si="33"/>
        <v>43.352000000000004</v>
      </c>
      <c r="H20" s="18">
        <f t="shared" si="33"/>
        <v>52.304000000000002</v>
      </c>
      <c r="I20" s="18">
        <f t="shared" si="33"/>
        <v>44.149000000000001</v>
      </c>
      <c r="J20" s="18">
        <f t="shared" si="33"/>
        <v>57.724000000000004</v>
      </c>
      <c r="K20" s="18">
        <f t="shared" si="33"/>
        <v>55.849999999999994</v>
      </c>
      <c r="L20" s="18">
        <f t="shared" si="33"/>
        <v>45.643000000000001</v>
      </c>
      <c r="M20" s="75">
        <f t="shared" si="33"/>
        <v>34.305999999999997</v>
      </c>
      <c r="N20" s="19">
        <f t="shared" si="33"/>
        <v>26.706000000000003</v>
      </c>
      <c r="O20" s="20">
        <f t="shared" si="33"/>
        <v>30.692999999999998</v>
      </c>
      <c r="P20" s="20">
        <f t="shared" si="33"/>
        <v>40.61</v>
      </c>
      <c r="Q20" s="20">
        <f t="shared" si="33"/>
        <v>31.673999999999999</v>
      </c>
      <c r="R20" s="20">
        <f t="shared" si="33"/>
        <v>39.601999999999997</v>
      </c>
      <c r="S20" s="20">
        <f t="shared" si="33"/>
        <v>27.849</v>
      </c>
      <c r="T20" s="20">
        <f t="shared" si="33"/>
        <v>35.305</v>
      </c>
      <c r="U20" s="20">
        <f t="shared" si="33"/>
        <v>28.38</v>
      </c>
      <c r="V20" s="20">
        <f t="shared" si="33"/>
        <v>41.564999999999998</v>
      </c>
      <c r="W20" s="20">
        <f t="shared" si="33"/>
        <v>47.289000000000001</v>
      </c>
      <c r="X20" s="20">
        <f t="shared" si="33"/>
        <v>34.002000000000002</v>
      </c>
      <c r="Y20" s="21">
        <f t="shared" si="33"/>
        <v>25.088999999999999</v>
      </c>
      <c r="Z20" s="18">
        <f t="shared" si="33"/>
        <v>25</v>
      </c>
      <c r="AA20" s="18">
        <f t="shared" si="33"/>
        <v>22</v>
      </c>
      <c r="AB20" s="18">
        <f t="shared" si="33"/>
        <v>35</v>
      </c>
      <c r="AC20" s="18">
        <f t="shared" si="33"/>
        <v>32</v>
      </c>
      <c r="AD20" s="18">
        <f t="shared" si="33"/>
        <v>31</v>
      </c>
      <c r="AE20" s="18">
        <f t="shared" si="33"/>
        <v>27</v>
      </c>
      <c r="AF20" s="18">
        <f t="shared" si="33"/>
        <v>19</v>
      </c>
      <c r="AG20" s="18">
        <f t="shared" si="33"/>
        <v>19</v>
      </c>
      <c r="AH20" s="18">
        <f t="shared" si="33"/>
        <v>29</v>
      </c>
      <c r="AI20" s="18">
        <f t="shared" si="33"/>
        <v>27</v>
      </c>
      <c r="AJ20" s="18">
        <f t="shared" si="33"/>
        <v>35</v>
      </c>
      <c r="AK20" s="75">
        <f t="shared" si="33"/>
        <v>20</v>
      </c>
      <c r="AL20" s="19">
        <f t="shared" si="33"/>
        <v>22</v>
      </c>
      <c r="AM20" s="20">
        <f t="shared" si="33"/>
        <v>26</v>
      </c>
      <c r="AN20" s="20">
        <f t="shared" si="33"/>
        <v>35</v>
      </c>
      <c r="AO20" s="20">
        <f t="shared" si="33"/>
        <v>35</v>
      </c>
      <c r="AP20" s="20">
        <f t="shared" si="33"/>
        <v>31</v>
      </c>
      <c r="AQ20" s="20">
        <f t="shared" si="33"/>
        <v>38</v>
      </c>
      <c r="AR20" s="20">
        <f t="shared" si="33"/>
        <v>41</v>
      </c>
      <c r="AS20" s="20">
        <f t="shared" si="33"/>
        <v>41</v>
      </c>
      <c r="AT20" s="20">
        <f t="shared" si="33"/>
        <v>51</v>
      </c>
      <c r="AU20" s="20">
        <f t="shared" si="33"/>
        <v>37</v>
      </c>
      <c r="AV20" s="20">
        <f t="shared" si="33"/>
        <v>40</v>
      </c>
      <c r="AW20" s="21">
        <f t="shared" si="33"/>
        <v>25</v>
      </c>
      <c r="AX20" s="19">
        <f t="shared" ref="AX20:DC20" si="34">AX21+AX22</f>
        <v>23</v>
      </c>
      <c r="AY20" s="20">
        <f t="shared" si="34"/>
        <v>25</v>
      </c>
      <c r="AZ20" s="20">
        <f t="shared" si="34"/>
        <v>31</v>
      </c>
      <c r="BA20" s="20">
        <f t="shared" si="34"/>
        <v>27</v>
      </c>
      <c r="BB20" s="20">
        <f t="shared" si="34"/>
        <v>39</v>
      </c>
      <c r="BC20" s="20">
        <f t="shared" si="34"/>
        <v>21</v>
      </c>
      <c r="BD20" s="20">
        <f t="shared" si="34"/>
        <v>30</v>
      </c>
      <c r="BE20" s="20">
        <f t="shared" si="34"/>
        <v>38</v>
      </c>
      <c r="BF20" s="20">
        <f t="shared" si="34"/>
        <v>39</v>
      </c>
      <c r="BG20" s="20">
        <f t="shared" si="34"/>
        <v>38</v>
      </c>
      <c r="BH20" s="20">
        <f t="shared" si="34"/>
        <v>42</v>
      </c>
      <c r="BI20" s="21">
        <f t="shared" si="34"/>
        <v>29</v>
      </c>
      <c r="BJ20" s="20">
        <f t="shared" si="34"/>
        <v>41</v>
      </c>
      <c r="BK20" s="20">
        <f t="shared" si="34"/>
        <v>41</v>
      </c>
      <c r="BL20" s="20">
        <f t="shared" si="34"/>
        <v>44</v>
      </c>
      <c r="BM20" s="20">
        <f t="shared" si="34"/>
        <v>35</v>
      </c>
      <c r="BN20" s="20">
        <f t="shared" si="34"/>
        <v>17</v>
      </c>
      <c r="BO20" s="20">
        <f t="shared" si="34"/>
        <v>27</v>
      </c>
      <c r="BP20" s="20">
        <f t="shared" si="34"/>
        <v>34</v>
      </c>
      <c r="BQ20" s="20">
        <f t="shared" si="34"/>
        <v>43</v>
      </c>
      <c r="BR20" s="20">
        <f t="shared" si="34"/>
        <v>60</v>
      </c>
      <c r="BS20" s="20">
        <f t="shared" si="34"/>
        <v>37</v>
      </c>
      <c r="BT20" s="20">
        <f t="shared" si="34"/>
        <v>40</v>
      </c>
      <c r="BU20" s="20">
        <f t="shared" si="34"/>
        <v>33</v>
      </c>
      <c r="BV20" s="19">
        <f t="shared" si="34"/>
        <v>38.228999999999999</v>
      </c>
      <c r="BW20" s="20">
        <f t="shared" si="34"/>
        <v>28.175999999999998</v>
      </c>
      <c r="BX20" s="20">
        <f t="shared" si="34"/>
        <v>24.603000000000002</v>
      </c>
      <c r="BY20" s="20">
        <f t="shared" si="34"/>
        <v>29.496000000000002</v>
      </c>
      <c r="BZ20" s="20">
        <f t="shared" si="34"/>
        <v>30.601999999999997</v>
      </c>
      <c r="CA20" s="20">
        <f t="shared" si="34"/>
        <v>38.129000000000005</v>
      </c>
      <c r="CB20" s="20">
        <f t="shared" si="34"/>
        <v>25.954999999999998</v>
      </c>
      <c r="CC20" s="20">
        <f t="shared" si="34"/>
        <v>22.337</v>
      </c>
      <c r="CD20" s="20">
        <f>CD21+CD22</f>
        <v>19.518999999999998</v>
      </c>
      <c r="CE20" s="20">
        <f>CE21+CE22</f>
        <v>14.219000000000001</v>
      </c>
      <c r="CF20" s="20">
        <f>CF21+CF22</f>
        <v>19.434000000000001</v>
      </c>
      <c r="CG20" s="21">
        <f t="shared" si="34"/>
        <v>17.868000000000002</v>
      </c>
      <c r="CH20" s="20">
        <f t="shared" si="34"/>
        <v>21.547000000000001</v>
      </c>
      <c r="CI20" s="20">
        <f t="shared" si="34"/>
        <v>29.015999999999998</v>
      </c>
      <c r="CJ20" s="20">
        <f t="shared" si="34"/>
        <v>27.471</v>
      </c>
      <c r="CK20" s="20">
        <f t="shared" si="34"/>
        <v>16.096</v>
      </c>
      <c r="CL20" s="20">
        <f t="shared" si="34"/>
        <v>21.207000000000001</v>
      </c>
      <c r="CM20" s="20">
        <f t="shared" si="34"/>
        <v>26.238</v>
      </c>
      <c r="CN20" s="20">
        <f t="shared" si="34"/>
        <v>31.463000000000001</v>
      </c>
      <c r="CO20" s="20">
        <f t="shared" si="34"/>
        <v>27.159999999999997</v>
      </c>
      <c r="CP20" s="20">
        <f t="shared" si="34"/>
        <v>22.141999999999999</v>
      </c>
      <c r="CQ20" s="20">
        <f t="shared" si="34"/>
        <v>35.977000000000004</v>
      </c>
      <c r="CR20" s="20">
        <f t="shared" si="34"/>
        <v>37.853000000000002</v>
      </c>
      <c r="CS20" s="20">
        <f t="shared" si="34"/>
        <v>37.561999999999998</v>
      </c>
      <c r="CT20" s="19">
        <f t="shared" si="34"/>
        <v>22.024999999999999</v>
      </c>
      <c r="CU20" s="20">
        <f t="shared" si="34"/>
        <v>25.386000000000003</v>
      </c>
      <c r="CV20" s="20">
        <f t="shared" si="34"/>
        <v>34.247</v>
      </c>
      <c r="CW20" s="20">
        <f t="shared" si="34"/>
        <v>27.126999999999999</v>
      </c>
      <c r="CX20" s="20">
        <f t="shared" si="34"/>
        <v>30.032</v>
      </c>
      <c r="CY20" s="20">
        <f t="shared" si="34"/>
        <v>31.428000000000001</v>
      </c>
      <c r="CZ20" s="20">
        <f t="shared" si="34"/>
        <v>39.353000000000002</v>
      </c>
      <c r="DA20" s="20">
        <f t="shared" si="34"/>
        <v>37.613999999999997</v>
      </c>
      <c r="DB20" s="20">
        <f t="shared" si="34"/>
        <v>26.698</v>
      </c>
      <c r="DC20" s="20">
        <f t="shared" si="34"/>
        <v>27.463000000000001</v>
      </c>
      <c r="DD20" s="20">
        <f>DD21+DD22</f>
        <v>27.6</v>
      </c>
      <c r="DE20" s="21">
        <f>DE21+DE22</f>
        <v>23.983999999999998</v>
      </c>
      <c r="DF20" s="20">
        <f>DF21+DF22</f>
        <v>18.832000000000001</v>
      </c>
      <c r="DG20" s="20">
        <f>DG21+DG22</f>
        <v>24.509999999999998</v>
      </c>
      <c r="DH20" s="20">
        <f>DH21+DH22</f>
        <v>34.781000000000006</v>
      </c>
      <c r="DI20" s="20">
        <f t="shared" ref="DI20:DW20" si="35">DI21+DI22</f>
        <v>27.972000000000001</v>
      </c>
      <c r="DJ20" s="20">
        <f t="shared" si="35"/>
        <v>33.828000000000003</v>
      </c>
      <c r="DK20" s="20">
        <f t="shared" si="35"/>
        <v>45.576999999999998</v>
      </c>
      <c r="DL20" s="20">
        <f t="shared" si="35"/>
        <v>19.100000000000001</v>
      </c>
      <c r="DM20" s="20">
        <f t="shared" si="35"/>
        <v>22.963999999999999</v>
      </c>
      <c r="DN20" s="20">
        <f t="shared" si="35"/>
        <v>26.241999999999997</v>
      </c>
      <c r="DO20" s="20">
        <f t="shared" si="35"/>
        <v>28.603000000000002</v>
      </c>
      <c r="DP20" s="20">
        <f t="shared" si="35"/>
        <v>31.731000000000002</v>
      </c>
      <c r="DQ20" s="21">
        <f t="shared" si="35"/>
        <v>28.246000000000002</v>
      </c>
      <c r="DR20" s="20">
        <f t="shared" si="35"/>
        <v>31.453000000000003</v>
      </c>
      <c r="DS20" s="20">
        <f t="shared" si="35"/>
        <v>28.571999999999999</v>
      </c>
      <c r="DT20" s="20">
        <f t="shared" si="35"/>
        <v>19.362000000000002</v>
      </c>
      <c r="DU20" s="20">
        <f t="shared" si="35"/>
        <v>18.247999999999998</v>
      </c>
      <c r="DV20" s="20">
        <f>DV21+DV22</f>
        <v>36.625999999999998</v>
      </c>
      <c r="DW20" s="21">
        <f t="shared" si="35"/>
        <v>32.628999999999998</v>
      </c>
      <c r="DX20" s="20"/>
      <c r="DY20" s="20"/>
      <c r="DZ20" s="20"/>
      <c r="EA20" s="20"/>
      <c r="EB20" s="20"/>
      <c r="EC20" s="20"/>
      <c r="ED20" s="20"/>
      <c r="EE20" s="20"/>
      <c r="EF20" s="22">
        <f t="shared" si="11"/>
        <v>-10.913012613990059</v>
      </c>
    </row>
    <row r="21" spans="1:136" ht="21.75" customHeight="1" x14ac:dyDescent="0.2">
      <c r="A21" s="45" t="s">
        <v>23</v>
      </c>
      <c r="B21" s="46">
        <v>31.042999999999999</v>
      </c>
      <c r="C21" s="46">
        <v>19.015000000000001</v>
      </c>
      <c r="D21" s="46">
        <v>28.417000000000002</v>
      </c>
      <c r="E21" s="46">
        <v>38.753</v>
      </c>
      <c r="F21" s="46">
        <v>23.966999999999999</v>
      </c>
      <c r="G21" s="46">
        <v>15.375</v>
      </c>
      <c r="H21" s="46">
        <v>21.042000000000002</v>
      </c>
      <c r="I21" s="46">
        <v>20.405000000000001</v>
      </c>
      <c r="J21" s="46">
        <v>26.661999999999999</v>
      </c>
      <c r="K21" s="46">
        <v>27.577999999999999</v>
      </c>
      <c r="L21" s="46">
        <v>22.1</v>
      </c>
      <c r="M21" s="46">
        <v>18.803000000000001</v>
      </c>
      <c r="N21" s="71">
        <v>17.652000000000001</v>
      </c>
      <c r="O21" s="72">
        <v>20.466999999999999</v>
      </c>
      <c r="P21" s="72">
        <v>24.727</v>
      </c>
      <c r="Q21" s="72">
        <v>21.411000000000001</v>
      </c>
      <c r="R21" s="72">
        <v>25.565999999999999</v>
      </c>
      <c r="S21" s="72">
        <v>13.313000000000001</v>
      </c>
      <c r="T21" s="72">
        <v>17.184999999999999</v>
      </c>
      <c r="U21" s="72">
        <v>16.170999999999999</v>
      </c>
      <c r="V21" s="72">
        <v>26.77</v>
      </c>
      <c r="W21" s="72">
        <v>32.838999999999999</v>
      </c>
      <c r="X21" s="72">
        <v>20.012</v>
      </c>
      <c r="Y21" s="73">
        <v>14.428000000000001</v>
      </c>
      <c r="Z21" s="46">
        <v>15</v>
      </c>
      <c r="AA21" s="46">
        <v>13</v>
      </c>
      <c r="AB21" s="46">
        <v>23</v>
      </c>
      <c r="AC21" s="46">
        <v>17</v>
      </c>
      <c r="AD21" s="46">
        <v>22</v>
      </c>
      <c r="AE21" s="46">
        <v>19</v>
      </c>
      <c r="AF21" s="46">
        <v>16</v>
      </c>
      <c r="AG21" s="46">
        <v>12</v>
      </c>
      <c r="AH21" s="46">
        <v>20</v>
      </c>
      <c r="AI21" s="46">
        <v>19</v>
      </c>
      <c r="AJ21" s="46">
        <v>28</v>
      </c>
      <c r="AK21" s="46">
        <v>17</v>
      </c>
      <c r="AL21" s="71">
        <v>15</v>
      </c>
      <c r="AM21" s="72">
        <v>16</v>
      </c>
      <c r="AN21" s="72">
        <v>17</v>
      </c>
      <c r="AO21" s="72">
        <v>17</v>
      </c>
      <c r="AP21" s="72">
        <v>14</v>
      </c>
      <c r="AQ21" s="72">
        <v>18</v>
      </c>
      <c r="AR21" s="72">
        <v>19</v>
      </c>
      <c r="AS21" s="72">
        <v>19</v>
      </c>
      <c r="AT21" s="72">
        <v>20</v>
      </c>
      <c r="AU21" s="72">
        <v>9</v>
      </c>
      <c r="AV21" s="72">
        <v>7</v>
      </c>
      <c r="AW21" s="73">
        <v>9</v>
      </c>
      <c r="AX21" s="71">
        <v>12</v>
      </c>
      <c r="AY21" s="72">
        <v>13</v>
      </c>
      <c r="AZ21" s="72">
        <v>13</v>
      </c>
      <c r="BA21" s="72">
        <v>6</v>
      </c>
      <c r="BB21" s="72">
        <v>9</v>
      </c>
      <c r="BC21" s="72">
        <v>8</v>
      </c>
      <c r="BD21" s="72">
        <v>14</v>
      </c>
      <c r="BE21" s="72">
        <v>16</v>
      </c>
      <c r="BF21" s="72">
        <v>15</v>
      </c>
      <c r="BG21" s="72">
        <v>16</v>
      </c>
      <c r="BH21" s="72">
        <v>12</v>
      </c>
      <c r="BI21" s="73">
        <v>8</v>
      </c>
      <c r="BJ21" s="72">
        <v>7</v>
      </c>
      <c r="BK21" s="72">
        <v>6</v>
      </c>
      <c r="BL21" s="72">
        <v>9</v>
      </c>
      <c r="BM21" s="72">
        <v>7</v>
      </c>
      <c r="BN21" s="72">
        <v>3</v>
      </c>
      <c r="BO21" s="72">
        <v>10</v>
      </c>
      <c r="BP21" s="72">
        <v>12</v>
      </c>
      <c r="BQ21" s="72">
        <v>17</v>
      </c>
      <c r="BR21" s="72">
        <v>17</v>
      </c>
      <c r="BS21" s="72">
        <v>11</v>
      </c>
      <c r="BT21" s="72">
        <v>17</v>
      </c>
      <c r="BU21" s="72">
        <v>10</v>
      </c>
      <c r="BV21" s="71">
        <v>8.4969999999999999</v>
      </c>
      <c r="BW21" s="72">
        <v>13.446999999999999</v>
      </c>
      <c r="BX21" s="72">
        <v>11.581</v>
      </c>
      <c r="BY21" s="72">
        <v>13.88</v>
      </c>
      <c r="BZ21" s="72">
        <v>14.272</v>
      </c>
      <c r="CA21" s="72">
        <v>20.719000000000001</v>
      </c>
      <c r="CB21" s="72">
        <v>14.361000000000001</v>
      </c>
      <c r="CC21" s="72">
        <v>11.118</v>
      </c>
      <c r="CD21" s="72">
        <v>8.8970000000000002</v>
      </c>
      <c r="CE21" s="72">
        <v>6.0659999999999998</v>
      </c>
      <c r="CF21" s="72">
        <v>11.737</v>
      </c>
      <c r="CG21" s="73">
        <v>7.391</v>
      </c>
      <c r="CH21" s="72">
        <v>10.614000000000001</v>
      </c>
      <c r="CI21" s="72">
        <v>12.366</v>
      </c>
      <c r="CJ21" s="72">
        <v>15.863</v>
      </c>
      <c r="CK21" s="72">
        <v>8.3789999999999996</v>
      </c>
      <c r="CL21" s="72">
        <v>12.202999999999999</v>
      </c>
      <c r="CM21" s="72">
        <v>17.623000000000001</v>
      </c>
      <c r="CN21" s="72">
        <v>10.342000000000001</v>
      </c>
      <c r="CO21" s="72">
        <v>9.2129999999999992</v>
      </c>
      <c r="CP21" s="72">
        <v>7.375</v>
      </c>
      <c r="CQ21" s="72">
        <v>11.839</v>
      </c>
      <c r="CR21" s="72">
        <v>13.547000000000001</v>
      </c>
      <c r="CS21" s="72">
        <v>11.1</v>
      </c>
      <c r="CT21" s="71">
        <v>8.5030000000000001</v>
      </c>
      <c r="CU21" s="72">
        <v>9.4440000000000008</v>
      </c>
      <c r="CV21" s="72">
        <v>14.507</v>
      </c>
      <c r="CW21" s="72">
        <v>14.206</v>
      </c>
      <c r="CX21" s="72">
        <v>11.170999999999999</v>
      </c>
      <c r="CY21" s="72">
        <v>9.1069999999999993</v>
      </c>
      <c r="CZ21" s="72">
        <v>16.324000000000002</v>
      </c>
      <c r="DA21" s="72">
        <v>13.933999999999999</v>
      </c>
      <c r="DB21" s="72">
        <v>11.749000000000001</v>
      </c>
      <c r="DC21" s="72">
        <v>13.863</v>
      </c>
      <c r="DD21" s="72">
        <v>11.34</v>
      </c>
      <c r="DE21" s="73">
        <v>5.4359999999999999</v>
      </c>
      <c r="DF21" s="72">
        <v>7.0780000000000003</v>
      </c>
      <c r="DG21" s="72">
        <v>11.33</v>
      </c>
      <c r="DH21" s="72">
        <v>18.760000000000002</v>
      </c>
      <c r="DI21" s="72">
        <v>9.7129999999999992</v>
      </c>
      <c r="DJ21" s="72">
        <v>13.532999999999999</v>
      </c>
      <c r="DK21" s="72">
        <v>21.263000000000002</v>
      </c>
      <c r="DL21" s="72">
        <v>7.5830000000000002</v>
      </c>
      <c r="DM21" s="72">
        <v>10.754</v>
      </c>
      <c r="DN21" s="72">
        <v>12.747</v>
      </c>
      <c r="DO21" s="72">
        <v>13.885999999999999</v>
      </c>
      <c r="DP21" s="72">
        <v>19.593</v>
      </c>
      <c r="DQ21" s="73">
        <v>16.552</v>
      </c>
      <c r="DR21" s="72">
        <v>22.411000000000001</v>
      </c>
      <c r="DS21" s="72">
        <v>15.920999999999999</v>
      </c>
      <c r="DT21" s="72">
        <v>5.891</v>
      </c>
      <c r="DU21" s="72">
        <v>4.4009999999999998</v>
      </c>
      <c r="DV21" s="72">
        <v>14.798</v>
      </c>
      <c r="DW21" s="73">
        <v>21.582999999999998</v>
      </c>
      <c r="DX21" s="72"/>
      <c r="DY21" s="72"/>
      <c r="DZ21" s="72"/>
      <c r="EA21" s="72"/>
      <c r="EB21" s="72"/>
      <c r="EC21" s="72"/>
      <c r="ED21" s="72"/>
      <c r="EE21" s="72"/>
      <c r="EF21" s="52">
        <f t="shared" si="11"/>
        <v>45.850790647384777</v>
      </c>
    </row>
    <row r="22" spans="1:136" ht="21.75" customHeight="1" x14ac:dyDescent="0.2">
      <c r="A22" s="76" t="s">
        <v>29</v>
      </c>
      <c r="B22" s="77">
        <v>21.945</v>
      </c>
      <c r="C22" s="77">
        <v>18.393999999999998</v>
      </c>
      <c r="D22" s="77">
        <v>28.222999999999999</v>
      </c>
      <c r="E22" s="77">
        <v>25.148</v>
      </c>
      <c r="F22" s="77">
        <v>39.578000000000003</v>
      </c>
      <c r="G22" s="77">
        <v>27.977</v>
      </c>
      <c r="H22" s="77">
        <v>31.262</v>
      </c>
      <c r="I22" s="77">
        <v>23.744</v>
      </c>
      <c r="J22" s="77">
        <v>31.062000000000001</v>
      </c>
      <c r="K22" s="77">
        <v>28.271999999999998</v>
      </c>
      <c r="L22" s="77">
        <v>23.542999999999999</v>
      </c>
      <c r="M22" s="77">
        <v>15.503</v>
      </c>
      <c r="N22" s="78">
        <v>9.0540000000000003</v>
      </c>
      <c r="O22" s="79">
        <v>10.226000000000001</v>
      </c>
      <c r="P22" s="79">
        <v>15.882999999999999</v>
      </c>
      <c r="Q22" s="79">
        <v>10.263</v>
      </c>
      <c r="R22" s="79">
        <v>14.036</v>
      </c>
      <c r="S22" s="79">
        <v>14.536</v>
      </c>
      <c r="T22" s="79">
        <v>18.12</v>
      </c>
      <c r="U22" s="79">
        <v>12.209</v>
      </c>
      <c r="V22" s="79">
        <v>14.795</v>
      </c>
      <c r="W22" s="79">
        <v>14.45</v>
      </c>
      <c r="X22" s="79">
        <v>13.99</v>
      </c>
      <c r="Y22" s="80">
        <v>10.661</v>
      </c>
      <c r="Z22" s="77">
        <v>10</v>
      </c>
      <c r="AA22" s="77">
        <v>9</v>
      </c>
      <c r="AB22" s="77">
        <v>12</v>
      </c>
      <c r="AC22" s="77">
        <v>15</v>
      </c>
      <c r="AD22" s="77">
        <v>9</v>
      </c>
      <c r="AE22" s="77">
        <v>8</v>
      </c>
      <c r="AF22" s="77">
        <v>3</v>
      </c>
      <c r="AG22" s="77">
        <v>7</v>
      </c>
      <c r="AH22" s="77">
        <v>9</v>
      </c>
      <c r="AI22" s="77">
        <v>8</v>
      </c>
      <c r="AJ22" s="77">
        <v>7</v>
      </c>
      <c r="AK22" s="77">
        <v>3</v>
      </c>
      <c r="AL22" s="78">
        <v>7</v>
      </c>
      <c r="AM22" s="79">
        <v>10</v>
      </c>
      <c r="AN22" s="79">
        <v>18</v>
      </c>
      <c r="AO22" s="79">
        <v>18</v>
      </c>
      <c r="AP22" s="79">
        <v>17</v>
      </c>
      <c r="AQ22" s="79">
        <v>20</v>
      </c>
      <c r="AR22" s="79">
        <v>22</v>
      </c>
      <c r="AS22" s="79">
        <v>22</v>
      </c>
      <c r="AT22" s="79">
        <v>31</v>
      </c>
      <c r="AU22" s="79">
        <v>28</v>
      </c>
      <c r="AV22" s="79">
        <v>33</v>
      </c>
      <c r="AW22" s="80">
        <v>16</v>
      </c>
      <c r="AX22" s="78">
        <v>11</v>
      </c>
      <c r="AY22" s="79">
        <v>12</v>
      </c>
      <c r="AZ22" s="79">
        <v>18</v>
      </c>
      <c r="BA22" s="79">
        <v>21</v>
      </c>
      <c r="BB22" s="79">
        <v>30</v>
      </c>
      <c r="BC22" s="79">
        <v>13</v>
      </c>
      <c r="BD22" s="79">
        <v>16</v>
      </c>
      <c r="BE22" s="79">
        <v>22</v>
      </c>
      <c r="BF22" s="79">
        <v>24</v>
      </c>
      <c r="BG22" s="79">
        <v>22</v>
      </c>
      <c r="BH22" s="79">
        <v>30</v>
      </c>
      <c r="BI22" s="80">
        <v>21</v>
      </c>
      <c r="BJ22" s="79">
        <v>34</v>
      </c>
      <c r="BK22" s="79">
        <v>35</v>
      </c>
      <c r="BL22" s="79">
        <v>35</v>
      </c>
      <c r="BM22" s="79">
        <v>28</v>
      </c>
      <c r="BN22" s="79">
        <v>14</v>
      </c>
      <c r="BO22" s="79">
        <v>17</v>
      </c>
      <c r="BP22" s="79">
        <v>22</v>
      </c>
      <c r="BQ22" s="79">
        <v>26</v>
      </c>
      <c r="BR22" s="79">
        <v>43</v>
      </c>
      <c r="BS22" s="79">
        <v>26</v>
      </c>
      <c r="BT22" s="79">
        <v>23</v>
      </c>
      <c r="BU22" s="79">
        <v>23</v>
      </c>
      <c r="BV22" s="78">
        <v>29.731999999999999</v>
      </c>
      <c r="BW22" s="79">
        <v>14.728999999999999</v>
      </c>
      <c r="BX22" s="79">
        <v>13.022</v>
      </c>
      <c r="BY22" s="79">
        <v>15.616</v>
      </c>
      <c r="BZ22" s="79">
        <v>16.329999999999998</v>
      </c>
      <c r="CA22" s="79">
        <v>17.41</v>
      </c>
      <c r="CB22" s="79">
        <v>11.593999999999999</v>
      </c>
      <c r="CC22" s="79">
        <v>11.218999999999999</v>
      </c>
      <c r="CD22" s="79">
        <v>10.622</v>
      </c>
      <c r="CE22" s="79">
        <v>8.1530000000000005</v>
      </c>
      <c r="CF22" s="79">
        <v>7.6970000000000001</v>
      </c>
      <c r="CG22" s="80">
        <v>10.477</v>
      </c>
      <c r="CH22" s="79">
        <v>10.933</v>
      </c>
      <c r="CI22" s="79">
        <v>16.649999999999999</v>
      </c>
      <c r="CJ22" s="79">
        <v>11.608000000000001</v>
      </c>
      <c r="CK22" s="79">
        <v>7.7169999999999996</v>
      </c>
      <c r="CL22" s="79">
        <v>9.0039999999999996</v>
      </c>
      <c r="CM22" s="79">
        <v>8.6150000000000002</v>
      </c>
      <c r="CN22" s="79">
        <v>21.120999999999999</v>
      </c>
      <c r="CO22" s="79">
        <v>17.946999999999999</v>
      </c>
      <c r="CP22" s="79">
        <v>14.766999999999999</v>
      </c>
      <c r="CQ22" s="79">
        <v>24.138000000000002</v>
      </c>
      <c r="CR22" s="79">
        <v>24.306000000000001</v>
      </c>
      <c r="CS22" s="79">
        <v>26.462</v>
      </c>
      <c r="CT22" s="78">
        <v>13.522</v>
      </c>
      <c r="CU22" s="79">
        <v>15.942</v>
      </c>
      <c r="CV22" s="79">
        <v>19.739999999999998</v>
      </c>
      <c r="CW22" s="79">
        <v>12.920999999999999</v>
      </c>
      <c r="CX22" s="79">
        <v>18.861000000000001</v>
      </c>
      <c r="CY22" s="79">
        <v>22.321000000000002</v>
      </c>
      <c r="CZ22" s="79">
        <v>23.029</v>
      </c>
      <c r="DA22" s="79">
        <v>23.68</v>
      </c>
      <c r="DB22" s="79">
        <v>14.949</v>
      </c>
      <c r="DC22" s="79">
        <v>13.6</v>
      </c>
      <c r="DD22" s="79">
        <v>16.260000000000002</v>
      </c>
      <c r="DE22" s="80">
        <v>18.547999999999998</v>
      </c>
      <c r="DF22" s="79">
        <v>11.754</v>
      </c>
      <c r="DG22" s="79">
        <v>13.18</v>
      </c>
      <c r="DH22" s="79">
        <v>16.021000000000001</v>
      </c>
      <c r="DI22" s="79">
        <v>18.259</v>
      </c>
      <c r="DJ22" s="79">
        <v>20.295000000000002</v>
      </c>
      <c r="DK22" s="79">
        <v>24.314</v>
      </c>
      <c r="DL22" s="79">
        <v>11.516999999999999</v>
      </c>
      <c r="DM22" s="79">
        <v>12.21</v>
      </c>
      <c r="DN22" s="79">
        <v>13.494999999999999</v>
      </c>
      <c r="DO22" s="79">
        <v>14.717000000000001</v>
      </c>
      <c r="DP22" s="79">
        <v>12.138</v>
      </c>
      <c r="DQ22" s="80">
        <v>11.694000000000001</v>
      </c>
      <c r="DR22" s="79">
        <v>9.0419999999999998</v>
      </c>
      <c r="DS22" s="79">
        <v>12.651</v>
      </c>
      <c r="DT22" s="79">
        <v>13.471</v>
      </c>
      <c r="DU22" s="79">
        <v>13.847</v>
      </c>
      <c r="DV22" s="79">
        <v>21.827999999999999</v>
      </c>
      <c r="DW22" s="80">
        <v>11.045999999999999</v>
      </c>
      <c r="DX22" s="79"/>
      <c r="DY22" s="79"/>
      <c r="DZ22" s="79"/>
      <c r="EA22" s="79"/>
      <c r="EB22" s="79"/>
      <c r="EC22" s="79"/>
      <c r="ED22" s="79"/>
      <c r="EE22" s="79"/>
      <c r="EF22" s="81">
        <f t="shared" si="11"/>
        <v>-49.395272127542611</v>
      </c>
    </row>
    <row r="23" spans="1:136" ht="21.75" customHeight="1" x14ac:dyDescent="0.2">
      <c r="A23" s="14" t="s">
        <v>30</v>
      </c>
      <c r="B23" s="66">
        <f t="shared" ref="B23:M23" si="36">+B24+B27</f>
        <v>717.36599999999999</v>
      </c>
      <c r="C23" s="66">
        <f t="shared" si="36"/>
        <v>628.68200000000002</v>
      </c>
      <c r="D23" s="66">
        <f t="shared" si="36"/>
        <v>748.19900000000007</v>
      </c>
      <c r="E23" s="66">
        <f t="shared" si="36"/>
        <v>596.75800000000004</v>
      </c>
      <c r="F23" s="66">
        <f t="shared" si="36"/>
        <v>491.64699999999993</v>
      </c>
      <c r="G23" s="66">
        <f t="shared" si="36"/>
        <v>554.77499999999998</v>
      </c>
      <c r="H23" s="66">
        <f t="shared" si="36"/>
        <v>443.42099999999999</v>
      </c>
      <c r="I23" s="66">
        <f t="shared" si="36"/>
        <v>590.54300000000001</v>
      </c>
      <c r="J23" s="66">
        <f t="shared" si="36"/>
        <v>663.27199999999993</v>
      </c>
      <c r="K23" s="66">
        <f t="shared" si="36"/>
        <v>543.21299999999997</v>
      </c>
      <c r="L23" s="66">
        <f t="shared" si="36"/>
        <v>600.00399999999991</v>
      </c>
      <c r="M23" s="66">
        <f t="shared" si="36"/>
        <v>758.04</v>
      </c>
      <c r="N23" s="67">
        <f>+N24+N27</f>
        <v>557.82299999999998</v>
      </c>
      <c r="O23" s="68">
        <f>+O24+O27</f>
        <v>548.9369999999999</v>
      </c>
      <c r="P23" s="68">
        <f>+P24+P27</f>
        <v>640.774</v>
      </c>
      <c r="Q23" s="68">
        <f>+Q24+Q27</f>
        <v>605.47299999999996</v>
      </c>
      <c r="R23" s="68">
        <f>+R24+R27</f>
        <v>522.68700000000001</v>
      </c>
      <c r="S23" s="68">
        <f t="shared" ref="S23:AK23" si="37">+S24+S27</f>
        <v>946.2589999999999</v>
      </c>
      <c r="T23" s="68">
        <f t="shared" si="37"/>
        <v>711.60599999999999</v>
      </c>
      <c r="U23" s="68">
        <f t="shared" si="37"/>
        <v>834.77099999999996</v>
      </c>
      <c r="V23" s="68">
        <f t="shared" si="37"/>
        <v>1210.5999999999999</v>
      </c>
      <c r="W23" s="68">
        <f t="shared" si="37"/>
        <v>843.30899999999997</v>
      </c>
      <c r="X23" s="68">
        <f t="shared" si="37"/>
        <v>946.70900000000006</v>
      </c>
      <c r="Y23" s="69">
        <f t="shared" si="37"/>
        <v>1236.2570000000001</v>
      </c>
      <c r="Z23" s="66">
        <f t="shared" si="37"/>
        <v>777.57500000000005</v>
      </c>
      <c r="AA23" s="66">
        <f t="shared" si="37"/>
        <v>807.76800000000003</v>
      </c>
      <c r="AB23" s="66">
        <f t="shared" si="37"/>
        <v>919.18100000000004</v>
      </c>
      <c r="AC23" s="66">
        <f t="shared" si="37"/>
        <v>753.26</v>
      </c>
      <c r="AD23" s="66">
        <f t="shared" si="37"/>
        <v>1075.299</v>
      </c>
      <c r="AE23" s="66">
        <f t="shared" si="37"/>
        <v>1400.961</v>
      </c>
      <c r="AF23" s="66">
        <f t="shared" si="37"/>
        <v>1157.875</v>
      </c>
      <c r="AG23" s="66">
        <f t="shared" si="37"/>
        <v>1305.597</v>
      </c>
      <c r="AH23" s="66">
        <f t="shared" si="37"/>
        <v>1596.4059999999999</v>
      </c>
      <c r="AI23" s="66">
        <f t="shared" si="37"/>
        <v>815.85400000000004</v>
      </c>
      <c r="AJ23" s="66">
        <f t="shared" si="37"/>
        <v>1109.7730000000001</v>
      </c>
      <c r="AK23" s="66">
        <f t="shared" si="37"/>
        <v>1632.3919999999998</v>
      </c>
      <c r="AL23" s="67">
        <f>+AL24+AL27</f>
        <v>832.96499999999992</v>
      </c>
      <c r="AM23" s="68">
        <f>+AM24+AM27</f>
        <v>892.18799999999999</v>
      </c>
      <c r="AN23" s="68">
        <f>+AN24+AN27</f>
        <v>1216.425</v>
      </c>
      <c r="AO23" s="68">
        <f>+AO24+AO27</f>
        <v>888.00600000000009</v>
      </c>
      <c r="AP23" s="68">
        <f>+AP24+AP27</f>
        <v>1217.086</v>
      </c>
      <c r="AQ23" s="68">
        <f t="shared" ref="AQ23:BI23" si="38">+AQ24+AQ27</f>
        <v>1103.175</v>
      </c>
      <c r="AR23" s="68">
        <f t="shared" si="38"/>
        <v>963.053</v>
      </c>
      <c r="AS23" s="68">
        <f t="shared" si="38"/>
        <v>1026.9100000000001</v>
      </c>
      <c r="AT23" s="68">
        <f t="shared" si="38"/>
        <v>1157.0160000000001</v>
      </c>
      <c r="AU23" s="68">
        <f t="shared" si="38"/>
        <v>1052.01</v>
      </c>
      <c r="AV23" s="68">
        <f t="shared" si="38"/>
        <v>1159.7550000000001</v>
      </c>
      <c r="AW23" s="69">
        <f t="shared" si="38"/>
        <v>1527.0160000000001</v>
      </c>
      <c r="AX23" s="67">
        <f t="shared" si="38"/>
        <v>1030.124</v>
      </c>
      <c r="AY23" s="68">
        <f t="shared" si="38"/>
        <v>1125.8209999999999</v>
      </c>
      <c r="AZ23" s="68">
        <f t="shared" si="38"/>
        <v>1148.8319999999999</v>
      </c>
      <c r="BA23" s="68">
        <f t="shared" si="38"/>
        <v>1165.8900000000001</v>
      </c>
      <c r="BB23" s="68">
        <f t="shared" si="38"/>
        <v>1238.8630000000001</v>
      </c>
      <c r="BC23" s="68">
        <f t="shared" si="38"/>
        <v>1221.1469999999999</v>
      </c>
      <c r="BD23" s="68">
        <f t="shared" si="38"/>
        <v>1151.5</v>
      </c>
      <c r="BE23" s="68">
        <f t="shared" si="38"/>
        <v>1188.6869999999999</v>
      </c>
      <c r="BF23" s="68">
        <f t="shared" si="38"/>
        <v>1445.252</v>
      </c>
      <c r="BG23" s="68">
        <f t="shared" si="38"/>
        <v>1363.4470000000001</v>
      </c>
      <c r="BH23" s="68">
        <f t="shared" si="38"/>
        <v>1270.646</v>
      </c>
      <c r="BI23" s="69">
        <f t="shared" si="38"/>
        <v>1402.5389999999998</v>
      </c>
      <c r="BJ23" s="68">
        <f t="shared" ref="BJ23:BQ23" si="39">BJ24+BJ27</f>
        <v>1199.355</v>
      </c>
      <c r="BK23" s="68">
        <f t="shared" si="39"/>
        <v>934.12700000000007</v>
      </c>
      <c r="BL23" s="68">
        <f t="shared" si="39"/>
        <v>1228.2670000000001</v>
      </c>
      <c r="BM23" s="68">
        <f t="shared" si="39"/>
        <v>1063.1130000000001</v>
      </c>
      <c r="BN23" s="68">
        <f t="shared" si="39"/>
        <v>1251.1950000000002</v>
      </c>
      <c r="BO23" s="68">
        <f t="shared" si="39"/>
        <v>1051.28</v>
      </c>
      <c r="BP23" s="68">
        <f t="shared" si="39"/>
        <v>1217.952</v>
      </c>
      <c r="BQ23" s="68">
        <f t="shared" si="39"/>
        <v>1121.432</v>
      </c>
      <c r="BR23" s="68">
        <f>BR24+BR27</f>
        <v>1176.047</v>
      </c>
      <c r="BS23" s="68">
        <f t="shared" ref="BS23:CQ23" si="40">BS24+BS27</f>
        <v>1172.7080000000001</v>
      </c>
      <c r="BT23" s="68">
        <f t="shared" si="40"/>
        <v>1157.145</v>
      </c>
      <c r="BU23" s="68">
        <f t="shared" si="40"/>
        <v>1544.443</v>
      </c>
      <c r="BV23" s="67">
        <f t="shared" si="40"/>
        <v>1117.3430000000001</v>
      </c>
      <c r="BW23" s="68">
        <f t="shared" si="40"/>
        <v>936.57600000000002</v>
      </c>
      <c r="BX23" s="68">
        <f t="shared" si="40"/>
        <v>1026.194</v>
      </c>
      <c r="BY23" s="68">
        <f t="shared" si="40"/>
        <v>1026.8449999999998</v>
      </c>
      <c r="BZ23" s="68">
        <f t="shared" si="40"/>
        <v>1021.1959999999999</v>
      </c>
      <c r="CA23" s="68">
        <f t="shared" si="40"/>
        <v>1241.5500000000002</v>
      </c>
      <c r="CB23" s="68">
        <f t="shared" si="40"/>
        <v>864.67200000000003</v>
      </c>
      <c r="CC23" s="68">
        <f t="shared" si="40"/>
        <v>1013.0659999999999</v>
      </c>
      <c r="CD23" s="68">
        <f t="shared" si="40"/>
        <v>1018.0459999999999</v>
      </c>
      <c r="CE23" s="68">
        <f t="shared" si="40"/>
        <v>928.72199999999998</v>
      </c>
      <c r="CF23" s="68">
        <f t="shared" si="40"/>
        <v>1024.3589999999999</v>
      </c>
      <c r="CG23" s="69">
        <f t="shared" si="40"/>
        <v>1174.9680000000001</v>
      </c>
      <c r="CH23" s="68">
        <f t="shared" si="40"/>
        <v>787.35300000000007</v>
      </c>
      <c r="CI23" s="68">
        <f t="shared" si="40"/>
        <v>914.32799999999997</v>
      </c>
      <c r="CJ23" s="68">
        <f t="shared" si="40"/>
        <v>986.26599999999996</v>
      </c>
      <c r="CK23" s="68">
        <f t="shared" si="40"/>
        <v>733.89900000000011</v>
      </c>
      <c r="CL23" s="68">
        <f t="shared" si="40"/>
        <v>966.71299999999997</v>
      </c>
      <c r="CM23" s="68">
        <f t="shared" si="40"/>
        <v>1002.8340000000001</v>
      </c>
      <c r="CN23" s="68">
        <f>CN24+CN27</f>
        <v>888.63499999999999</v>
      </c>
      <c r="CO23" s="68">
        <f>CO24+CO27</f>
        <v>841.08400000000006</v>
      </c>
      <c r="CP23" s="68">
        <f t="shared" si="40"/>
        <v>627.78700000000003</v>
      </c>
      <c r="CQ23" s="68">
        <f t="shared" si="40"/>
        <v>791.17100000000005</v>
      </c>
      <c r="CR23" s="68">
        <f>CR24+CR27</f>
        <v>660.048</v>
      </c>
      <c r="CS23" s="68">
        <f>CS24+CS27</f>
        <v>920.53500000000008</v>
      </c>
      <c r="CT23" s="67">
        <f>CT24+CT27</f>
        <v>560.50900000000001</v>
      </c>
      <c r="CU23" s="68">
        <f>CU24+CU27</f>
        <v>657.04300000000001</v>
      </c>
      <c r="CV23" s="68">
        <f>CV24+CV27</f>
        <v>918.678</v>
      </c>
      <c r="CW23" s="68">
        <f t="shared" ref="CW23:DD23" si="41">CW24+CW27</f>
        <v>646.38099999999997</v>
      </c>
      <c r="CX23" s="68">
        <f t="shared" si="41"/>
        <v>934.77600000000007</v>
      </c>
      <c r="CY23" s="68">
        <f t="shared" si="41"/>
        <v>957.27799999999991</v>
      </c>
      <c r="CZ23" s="68">
        <f t="shared" si="41"/>
        <v>648.95399999999995</v>
      </c>
      <c r="DA23" s="68">
        <f t="shared" si="41"/>
        <v>932.34399999999994</v>
      </c>
      <c r="DB23" s="68">
        <f t="shared" si="41"/>
        <v>928.90900000000011</v>
      </c>
      <c r="DC23" s="68">
        <f t="shared" si="41"/>
        <v>984.22699999999998</v>
      </c>
      <c r="DD23" s="68">
        <f t="shared" si="41"/>
        <v>1086.933</v>
      </c>
      <c r="DE23" s="69">
        <f>DE24+DE27</f>
        <v>1440.24</v>
      </c>
      <c r="DF23" s="68">
        <f>DF24+DF27</f>
        <v>1214.9580000000001</v>
      </c>
      <c r="DG23" s="68">
        <f>DG24+DG27</f>
        <v>922.51700000000005</v>
      </c>
      <c r="DH23" s="68">
        <f>DH24+DH27</f>
        <v>1217.5039999999999</v>
      </c>
      <c r="DI23" s="68">
        <f>DI24+DI27</f>
        <v>1022.925</v>
      </c>
      <c r="DJ23" s="68">
        <f t="shared" ref="DJ23:DW23" si="42">DJ24+DJ27</f>
        <v>873.48900000000003</v>
      </c>
      <c r="DK23" s="68">
        <f t="shared" si="42"/>
        <v>1192.6669999999999</v>
      </c>
      <c r="DL23" s="68">
        <f t="shared" si="42"/>
        <v>620.07499999999993</v>
      </c>
      <c r="DM23" s="68">
        <f t="shared" si="42"/>
        <v>945.30400000000009</v>
      </c>
      <c r="DN23" s="68">
        <f t="shared" si="42"/>
        <v>820.99</v>
      </c>
      <c r="DO23" s="68">
        <f t="shared" si="42"/>
        <v>876.05600000000004</v>
      </c>
      <c r="DP23" s="68">
        <f t="shared" si="42"/>
        <v>732.40800000000002</v>
      </c>
      <c r="DQ23" s="69">
        <f t="shared" si="42"/>
        <v>913.41399999999999</v>
      </c>
      <c r="DR23" s="68">
        <f t="shared" si="42"/>
        <v>891.07099999999991</v>
      </c>
      <c r="DS23" s="68">
        <f t="shared" si="42"/>
        <v>1057.0550000000001</v>
      </c>
      <c r="DT23" s="68">
        <f t="shared" si="42"/>
        <v>937.36700000000008</v>
      </c>
      <c r="DU23" s="68">
        <f t="shared" si="42"/>
        <v>938.07500000000005</v>
      </c>
      <c r="DV23" s="68">
        <f t="shared" si="42"/>
        <v>1045.1569999999999</v>
      </c>
      <c r="DW23" s="69">
        <f t="shared" si="42"/>
        <v>1043.75</v>
      </c>
      <c r="DX23" s="68"/>
      <c r="DY23" s="68"/>
      <c r="DZ23" s="68"/>
      <c r="EA23" s="68"/>
      <c r="EB23" s="68"/>
      <c r="EC23" s="68"/>
      <c r="ED23" s="68"/>
      <c r="EE23" s="68"/>
      <c r="EF23" s="70">
        <f t="shared" si="11"/>
        <v>-0.13462092298094364</v>
      </c>
    </row>
    <row r="24" spans="1:136" ht="21.75" customHeight="1" x14ac:dyDescent="0.2">
      <c r="A24" s="82" t="s">
        <v>201</v>
      </c>
      <c r="B24" s="18">
        <f t="shared" ref="B24:T24" si="43">+B25+B26</f>
        <v>248.626</v>
      </c>
      <c r="C24" s="18">
        <f t="shared" si="43"/>
        <v>264.274</v>
      </c>
      <c r="D24" s="18">
        <f t="shared" si="43"/>
        <v>257.78300000000002</v>
      </c>
      <c r="E24" s="18">
        <f t="shared" si="43"/>
        <v>194.73399999999998</v>
      </c>
      <c r="F24" s="18">
        <f t="shared" si="43"/>
        <v>172.32300000000001</v>
      </c>
      <c r="G24" s="18">
        <f t="shared" si="43"/>
        <v>255.27499999999998</v>
      </c>
      <c r="H24" s="18">
        <f t="shared" si="43"/>
        <v>141.38299999999998</v>
      </c>
      <c r="I24" s="18">
        <f t="shared" si="43"/>
        <v>172.69200000000001</v>
      </c>
      <c r="J24" s="18">
        <f t="shared" si="43"/>
        <v>190.70999999999998</v>
      </c>
      <c r="K24" s="18">
        <f t="shared" si="43"/>
        <v>147.67699999999999</v>
      </c>
      <c r="L24" s="18">
        <f t="shared" si="43"/>
        <v>195.928</v>
      </c>
      <c r="M24" s="18">
        <f t="shared" si="43"/>
        <v>332.94900000000001</v>
      </c>
      <c r="N24" s="19">
        <f t="shared" si="43"/>
        <v>203.309</v>
      </c>
      <c r="O24" s="20">
        <f t="shared" si="43"/>
        <v>164.44099999999997</v>
      </c>
      <c r="P24" s="20">
        <f t="shared" si="43"/>
        <v>203.554</v>
      </c>
      <c r="Q24" s="20">
        <f t="shared" si="43"/>
        <v>164.40600000000001</v>
      </c>
      <c r="R24" s="20">
        <f t="shared" si="43"/>
        <v>182.09100000000001</v>
      </c>
      <c r="S24" s="20">
        <f t="shared" si="43"/>
        <v>295.375</v>
      </c>
      <c r="T24" s="20">
        <f t="shared" si="43"/>
        <v>198.3</v>
      </c>
      <c r="U24" s="20">
        <f>+U25+U26</f>
        <v>265.90899999999999</v>
      </c>
      <c r="V24" s="20">
        <f>+V25+V26</f>
        <v>401.18899999999996</v>
      </c>
      <c r="W24" s="20">
        <f>+W25+W26</f>
        <v>301.03000000000003</v>
      </c>
      <c r="X24" s="20">
        <f>+X25+X26</f>
        <v>372.45</v>
      </c>
      <c r="Y24" s="21">
        <f>+Y25+Y26</f>
        <v>487.96699999999998</v>
      </c>
      <c r="Z24" s="18">
        <f t="shared" ref="Z24:AR24" si="44">+Z25+Z26</f>
        <v>267.73500000000001</v>
      </c>
      <c r="AA24" s="18">
        <f t="shared" si="44"/>
        <v>261.55599999999998</v>
      </c>
      <c r="AB24" s="18">
        <f t="shared" si="44"/>
        <v>372.16300000000001</v>
      </c>
      <c r="AC24" s="18">
        <f t="shared" si="44"/>
        <v>291.28300000000002</v>
      </c>
      <c r="AD24" s="18">
        <f t="shared" si="44"/>
        <v>368.3</v>
      </c>
      <c r="AE24" s="18">
        <f t="shared" si="44"/>
        <v>500.46600000000001</v>
      </c>
      <c r="AF24" s="18">
        <f t="shared" si="44"/>
        <v>422.58599999999996</v>
      </c>
      <c r="AG24" s="18">
        <f t="shared" si="44"/>
        <v>495.57099999999997</v>
      </c>
      <c r="AH24" s="18">
        <f t="shared" si="44"/>
        <v>522.80999999999995</v>
      </c>
      <c r="AI24" s="18">
        <f t="shared" si="44"/>
        <v>344.166</v>
      </c>
      <c r="AJ24" s="18">
        <f t="shared" si="44"/>
        <v>414.29700000000003</v>
      </c>
      <c r="AK24" s="18">
        <f t="shared" si="44"/>
        <v>501.53200000000004</v>
      </c>
      <c r="AL24" s="19">
        <f t="shared" si="44"/>
        <v>244.81899999999999</v>
      </c>
      <c r="AM24" s="20">
        <f t="shared" si="44"/>
        <v>339.55600000000004</v>
      </c>
      <c r="AN24" s="20">
        <f t="shared" si="44"/>
        <v>434.59899999999999</v>
      </c>
      <c r="AO24" s="20">
        <f t="shared" si="44"/>
        <v>309.04599999999999</v>
      </c>
      <c r="AP24" s="20">
        <f t="shared" si="44"/>
        <v>372.68399999999997</v>
      </c>
      <c r="AQ24" s="20">
        <f t="shared" si="44"/>
        <v>439.55700000000002</v>
      </c>
      <c r="AR24" s="20">
        <f t="shared" si="44"/>
        <v>407.63</v>
      </c>
      <c r="AS24" s="20">
        <f>+AS25+AS26</f>
        <v>338.91300000000001</v>
      </c>
      <c r="AT24" s="20">
        <f>+AT25+AT26</f>
        <v>467.78300000000002</v>
      </c>
      <c r="AU24" s="20">
        <f>+AU25+AU26</f>
        <v>313.28499999999997</v>
      </c>
      <c r="AV24" s="20">
        <f>+AV25+AV26</f>
        <v>437.93200000000002</v>
      </c>
      <c r="AW24" s="21">
        <f>+AW25+AW26</f>
        <v>543.89400000000001</v>
      </c>
      <c r="AX24" s="19">
        <f t="shared" ref="AX24:BI24" si="45">+AX25+AX26</f>
        <v>302.685</v>
      </c>
      <c r="AY24" s="20">
        <f t="shared" si="45"/>
        <v>366.11200000000002</v>
      </c>
      <c r="AZ24" s="20">
        <f t="shared" si="45"/>
        <v>359.54700000000003</v>
      </c>
      <c r="BA24" s="20">
        <f t="shared" si="45"/>
        <v>390.00200000000001</v>
      </c>
      <c r="BB24" s="20">
        <f t="shared" si="45"/>
        <v>420.709</v>
      </c>
      <c r="BC24" s="20">
        <f t="shared" si="45"/>
        <v>445.01300000000003</v>
      </c>
      <c r="BD24" s="20">
        <f t="shared" si="45"/>
        <v>402.98199999999997</v>
      </c>
      <c r="BE24" s="20">
        <f t="shared" si="45"/>
        <v>507.96199999999999</v>
      </c>
      <c r="BF24" s="20">
        <f t="shared" si="45"/>
        <v>513.16200000000003</v>
      </c>
      <c r="BG24" s="20">
        <f t="shared" si="45"/>
        <v>448.06299999999999</v>
      </c>
      <c r="BH24" s="20">
        <f t="shared" si="45"/>
        <v>534.30099999999993</v>
      </c>
      <c r="BI24" s="21">
        <f t="shared" si="45"/>
        <v>496.92099999999994</v>
      </c>
      <c r="BJ24" s="20">
        <f t="shared" ref="BJ24:BQ24" si="46">BJ25+BJ26</f>
        <v>370.59199999999998</v>
      </c>
      <c r="BK24" s="20">
        <f t="shared" si="46"/>
        <v>284.16200000000003</v>
      </c>
      <c r="BL24" s="20">
        <f t="shared" si="46"/>
        <v>431.87800000000004</v>
      </c>
      <c r="BM24" s="20">
        <f t="shared" si="46"/>
        <v>325.62599999999998</v>
      </c>
      <c r="BN24" s="20">
        <f t="shared" si="46"/>
        <v>417.35</v>
      </c>
      <c r="BO24" s="20">
        <f t="shared" si="46"/>
        <v>335.22500000000002</v>
      </c>
      <c r="BP24" s="20">
        <f t="shared" si="46"/>
        <v>410.47399999999999</v>
      </c>
      <c r="BQ24" s="20">
        <f t="shared" si="46"/>
        <v>321.79000000000002</v>
      </c>
      <c r="BR24" s="20">
        <f>BR25+BR26</f>
        <v>378.17399999999998</v>
      </c>
      <c r="BS24" s="20">
        <f t="shared" ref="BS24:CS24" si="47">BS25+BS26</f>
        <v>267.93100000000004</v>
      </c>
      <c r="BT24" s="20">
        <f t="shared" si="47"/>
        <v>496.63</v>
      </c>
      <c r="BU24" s="20">
        <f t="shared" si="47"/>
        <v>478.55899999999997</v>
      </c>
      <c r="BV24" s="19">
        <f t="shared" si="47"/>
        <v>332.06100000000004</v>
      </c>
      <c r="BW24" s="20">
        <f t="shared" si="47"/>
        <v>256.25600000000003</v>
      </c>
      <c r="BX24" s="20">
        <f t="shared" si="47"/>
        <v>424.09100000000001</v>
      </c>
      <c r="BY24" s="20">
        <f t="shared" si="47"/>
        <v>307.92700000000002</v>
      </c>
      <c r="BZ24" s="20">
        <f t="shared" si="47"/>
        <v>363.53500000000003</v>
      </c>
      <c r="CA24" s="20">
        <f t="shared" si="47"/>
        <v>388.78800000000001</v>
      </c>
      <c r="CB24" s="20">
        <f t="shared" si="47"/>
        <v>225.19</v>
      </c>
      <c r="CC24" s="20">
        <f t="shared" si="47"/>
        <v>328.18799999999999</v>
      </c>
      <c r="CD24" s="20">
        <f t="shared" si="47"/>
        <v>364.56399999999996</v>
      </c>
      <c r="CE24" s="20">
        <f t="shared" si="47"/>
        <v>384.351</v>
      </c>
      <c r="CF24" s="20">
        <f t="shared" si="47"/>
        <v>247.84500000000003</v>
      </c>
      <c r="CG24" s="21">
        <f t="shared" si="47"/>
        <v>248.42500000000001</v>
      </c>
      <c r="CH24" s="20">
        <f t="shared" si="47"/>
        <v>212.87</v>
      </c>
      <c r="CI24" s="20">
        <f t="shared" si="47"/>
        <v>233.19800000000001</v>
      </c>
      <c r="CJ24" s="20">
        <f t="shared" si="47"/>
        <v>318.678</v>
      </c>
      <c r="CK24" s="20">
        <f t="shared" si="47"/>
        <v>213.07400000000001</v>
      </c>
      <c r="CL24" s="20">
        <f t="shared" si="47"/>
        <v>239.72299999999998</v>
      </c>
      <c r="CM24" s="20">
        <f t="shared" si="47"/>
        <v>294.00700000000001</v>
      </c>
      <c r="CN24" s="20">
        <f>CN25+CN26</f>
        <v>187.86799999999999</v>
      </c>
      <c r="CO24" s="20">
        <f>CO25+CO26</f>
        <v>183.65800000000002</v>
      </c>
      <c r="CP24" s="20">
        <f t="shared" si="47"/>
        <v>228.678</v>
      </c>
      <c r="CQ24" s="20">
        <f t="shared" si="47"/>
        <v>172.29599999999999</v>
      </c>
      <c r="CR24" s="20">
        <f>CR25+CR26</f>
        <v>176.131</v>
      </c>
      <c r="CS24" s="20">
        <f t="shared" si="47"/>
        <v>200.642</v>
      </c>
      <c r="CT24" s="19">
        <f>CT25+CT26</f>
        <v>124.904</v>
      </c>
      <c r="CU24" s="20">
        <f>CU25+CU26</f>
        <v>140.636</v>
      </c>
      <c r="CV24" s="20">
        <f>CV25+CV26</f>
        <v>155.46199999999999</v>
      </c>
      <c r="CW24" s="20">
        <f>CW25+CW26</f>
        <v>113.55800000000001</v>
      </c>
      <c r="CX24" s="20">
        <f>CX25+CX26</f>
        <v>158.86799999999999</v>
      </c>
      <c r="CY24" s="20">
        <f t="shared" ref="CY24:DF24" si="48">CY25+CY26</f>
        <v>183.51499999999999</v>
      </c>
      <c r="CZ24" s="20">
        <f t="shared" si="48"/>
        <v>132.20699999999999</v>
      </c>
      <c r="DA24" s="20">
        <f t="shared" si="48"/>
        <v>242.053</v>
      </c>
      <c r="DB24" s="20">
        <f t="shared" si="48"/>
        <v>260.35000000000002</v>
      </c>
      <c r="DC24" s="20">
        <f t="shared" si="48"/>
        <v>341.1</v>
      </c>
      <c r="DD24" s="20">
        <f t="shared" si="48"/>
        <v>399.16399999999999</v>
      </c>
      <c r="DE24" s="21">
        <f t="shared" si="48"/>
        <v>424.05599999999998</v>
      </c>
      <c r="DF24" s="20">
        <f t="shared" si="48"/>
        <v>373.30099999999999</v>
      </c>
      <c r="DG24" s="20">
        <f>DG25+DG26</f>
        <v>375.36799999999999</v>
      </c>
      <c r="DH24" s="20">
        <f>DH25+DH26</f>
        <v>322.52300000000002</v>
      </c>
      <c r="DI24" s="20">
        <f>DI25+DI26</f>
        <v>369.59699999999998</v>
      </c>
      <c r="DJ24" s="20">
        <f>DJ25+DJ26</f>
        <v>299.18099999999998</v>
      </c>
      <c r="DK24" s="20">
        <f>DK25+DK26</f>
        <v>368.339</v>
      </c>
      <c r="DL24" s="20">
        <f t="shared" ref="DL24:DS24" si="49">DL25+DL26</f>
        <v>223.20099999999999</v>
      </c>
      <c r="DM24" s="20">
        <f t="shared" si="49"/>
        <v>326.59899999999999</v>
      </c>
      <c r="DN24" s="20">
        <f t="shared" si="49"/>
        <v>248.31700000000001</v>
      </c>
      <c r="DO24" s="20">
        <f t="shared" si="49"/>
        <v>142.13999999999999</v>
      </c>
      <c r="DP24" s="20">
        <f t="shared" si="49"/>
        <v>117.125</v>
      </c>
      <c r="DQ24" s="21">
        <f t="shared" si="49"/>
        <v>272.29500000000002</v>
      </c>
      <c r="DR24" s="20">
        <f t="shared" si="49"/>
        <v>151.50899999999996</v>
      </c>
      <c r="DS24" s="20">
        <f t="shared" si="49"/>
        <v>200.53100000000001</v>
      </c>
      <c r="DT24" s="20">
        <f>DT25+DT26</f>
        <v>341.92400000000009</v>
      </c>
      <c r="DU24" s="20">
        <f>DU25+DU26</f>
        <v>221.68199999999999</v>
      </c>
      <c r="DV24" s="20">
        <f>DV25+DV26</f>
        <v>148.46100000000001</v>
      </c>
      <c r="DW24" s="21">
        <f>DW25+DW26</f>
        <v>206.20500000000004</v>
      </c>
      <c r="DX24" s="20"/>
      <c r="DY24" s="20"/>
      <c r="DZ24" s="20"/>
      <c r="EA24" s="20"/>
      <c r="EB24" s="20"/>
      <c r="EC24" s="20"/>
      <c r="ED24" s="20"/>
      <c r="EE24" s="20"/>
      <c r="EF24" s="22">
        <f t="shared" si="11"/>
        <v>38.895063349970705</v>
      </c>
    </row>
    <row r="25" spans="1:136" ht="21.75" customHeight="1" x14ac:dyDescent="0.2">
      <c r="A25" s="45" t="s">
        <v>20</v>
      </c>
      <c r="B25" s="46">
        <v>178.471</v>
      </c>
      <c r="C25" s="46">
        <v>159.73599999999999</v>
      </c>
      <c r="D25" s="46">
        <v>178.04900000000001</v>
      </c>
      <c r="E25" s="46">
        <v>98.463999999999999</v>
      </c>
      <c r="F25" s="46">
        <v>87.111000000000004</v>
      </c>
      <c r="G25" s="46">
        <v>159.87799999999999</v>
      </c>
      <c r="H25" s="46">
        <v>68.840999999999994</v>
      </c>
      <c r="I25" s="46">
        <v>70.028000000000006</v>
      </c>
      <c r="J25" s="46">
        <v>79.064999999999998</v>
      </c>
      <c r="K25" s="46">
        <v>64.468999999999994</v>
      </c>
      <c r="L25" s="46">
        <v>108.985</v>
      </c>
      <c r="M25" s="46">
        <v>223.571</v>
      </c>
      <c r="N25" s="71">
        <v>109.857</v>
      </c>
      <c r="O25" s="72">
        <v>73.081999999999994</v>
      </c>
      <c r="P25" s="72">
        <v>109.212</v>
      </c>
      <c r="Q25" s="72">
        <v>56.835999999999999</v>
      </c>
      <c r="R25" s="72">
        <v>89.792000000000002</v>
      </c>
      <c r="S25" s="72">
        <v>183.435</v>
      </c>
      <c r="T25" s="72">
        <v>123.623</v>
      </c>
      <c r="U25" s="72">
        <v>159.054</v>
      </c>
      <c r="V25" s="72">
        <v>313.81799999999998</v>
      </c>
      <c r="W25" s="72">
        <v>226.35400000000001</v>
      </c>
      <c r="X25" s="72">
        <v>274.642</v>
      </c>
      <c r="Y25" s="73">
        <v>354.31900000000002</v>
      </c>
      <c r="Z25" s="46">
        <v>191.91300000000001</v>
      </c>
      <c r="AA25" s="46">
        <v>182.86099999999999</v>
      </c>
      <c r="AB25" s="46">
        <v>258.92200000000003</v>
      </c>
      <c r="AC25" s="46">
        <v>229.30699999999999</v>
      </c>
      <c r="AD25" s="46">
        <v>246.77</v>
      </c>
      <c r="AE25" s="46">
        <v>392.48700000000002</v>
      </c>
      <c r="AF25" s="46">
        <v>309.12599999999998</v>
      </c>
      <c r="AG25" s="46">
        <v>387.15699999999998</v>
      </c>
      <c r="AH25" s="46">
        <v>346.11500000000001</v>
      </c>
      <c r="AI25" s="46">
        <v>257.49</v>
      </c>
      <c r="AJ25" s="46">
        <v>332.41500000000002</v>
      </c>
      <c r="AK25" s="46">
        <v>365.33100000000002</v>
      </c>
      <c r="AL25" s="71">
        <v>179.57</v>
      </c>
      <c r="AM25" s="72">
        <v>242.02600000000001</v>
      </c>
      <c r="AN25" s="72">
        <v>284.75</v>
      </c>
      <c r="AO25" s="72">
        <v>198.036</v>
      </c>
      <c r="AP25" s="72">
        <v>221.495</v>
      </c>
      <c r="AQ25" s="72">
        <v>227.071</v>
      </c>
      <c r="AR25" s="72">
        <v>242.637</v>
      </c>
      <c r="AS25" s="72">
        <v>198.16900000000001</v>
      </c>
      <c r="AT25" s="72">
        <v>321.096</v>
      </c>
      <c r="AU25" s="72">
        <v>175.11500000000001</v>
      </c>
      <c r="AV25" s="72">
        <v>302.327</v>
      </c>
      <c r="AW25" s="73">
        <v>366.58499999999998</v>
      </c>
      <c r="AX25" s="71">
        <v>216.922</v>
      </c>
      <c r="AY25" s="72">
        <v>223.76400000000001</v>
      </c>
      <c r="AZ25" s="72">
        <v>211.995</v>
      </c>
      <c r="BA25" s="72">
        <v>239.56200000000001</v>
      </c>
      <c r="BB25" s="72">
        <v>288.48599999999999</v>
      </c>
      <c r="BC25" s="72">
        <v>292.42</v>
      </c>
      <c r="BD25" s="72">
        <v>245.61099999999999</v>
      </c>
      <c r="BE25" s="72">
        <v>320.29199999999997</v>
      </c>
      <c r="BF25" s="72">
        <v>324.40899999999999</v>
      </c>
      <c r="BG25" s="72">
        <v>279.08199999999999</v>
      </c>
      <c r="BH25" s="72">
        <v>335.625</v>
      </c>
      <c r="BI25" s="73">
        <v>298.15499999999997</v>
      </c>
      <c r="BJ25" s="72">
        <v>238.65899999999999</v>
      </c>
      <c r="BK25" s="72">
        <v>145.613</v>
      </c>
      <c r="BL25" s="72">
        <v>229.78700000000001</v>
      </c>
      <c r="BM25" s="72">
        <v>195.18600000000001</v>
      </c>
      <c r="BN25" s="72">
        <v>276.62299999999999</v>
      </c>
      <c r="BO25" s="72">
        <v>183.35300000000001</v>
      </c>
      <c r="BP25" s="72">
        <v>255.51599999999999</v>
      </c>
      <c r="BQ25" s="72">
        <v>150.06200000000001</v>
      </c>
      <c r="BR25" s="72">
        <v>232.91900000000001</v>
      </c>
      <c r="BS25" s="72">
        <v>125.815</v>
      </c>
      <c r="BT25" s="72">
        <v>334.13600000000002</v>
      </c>
      <c r="BU25" s="72">
        <v>280.13200000000001</v>
      </c>
      <c r="BV25" s="71">
        <v>156.98400000000001</v>
      </c>
      <c r="BW25" s="72">
        <v>112.956</v>
      </c>
      <c r="BX25" s="72">
        <v>245.75899999999999</v>
      </c>
      <c r="BY25" s="72">
        <v>162.523</v>
      </c>
      <c r="BZ25" s="72">
        <v>226.11600000000001</v>
      </c>
      <c r="CA25" s="72">
        <v>185.785</v>
      </c>
      <c r="CB25" s="72">
        <v>66.706000000000003</v>
      </c>
      <c r="CC25" s="72">
        <v>174.589</v>
      </c>
      <c r="CD25" s="72">
        <v>216.92599999999999</v>
      </c>
      <c r="CE25" s="72">
        <v>252.90100000000001</v>
      </c>
      <c r="CF25" s="72">
        <v>158.99700000000001</v>
      </c>
      <c r="CG25" s="73">
        <v>120.441</v>
      </c>
      <c r="CH25" s="72">
        <v>147.92699999999999</v>
      </c>
      <c r="CI25" s="72">
        <v>135.18100000000001</v>
      </c>
      <c r="CJ25" s="72">
        <v>198.77699999999999</v>
      </c>
      <c r="CK25" s="72">
        <v>129.048</v>
      </c>
      <c r="CL25" s="72">
        <v>109.749</v>
      </c>
      <c r="CM25" s="72">
        <v>178.054</v>
      </c>
      <c r="CN25" s="72">
        <v>117.15300000000001</v>
      </c>
      <c r="CO25" s="72">
        <v>95.120999999999995</v>
      </c>
      <c r="CP25" s="72">
        <v>111.997</v>
      </c>
      <c r="CQ25" s="72">
        <v>92.980999999999995</v>
      </c>
      <c r="CR25" s="72">
        <v>65.704999999999998</v>
      </c>
      <c r="CS25" s="72">
        <v>75.552000000000007</v>
      </c>
      <c r="CT25" s="71">
        <v>56.710999999999999</v>
      </c>
      <c r="CU25" s="72">
        <v>79.575999999999993</v>
      </c>
      <c r="CV25" s="72">
        <v>62.591999999999999</v>
      </c>
      <c r="CW25" s="72">
        <v>55.218000000000004</v>
      </c>
      <c r="CX25" s="72">
        <v>83.343000000000004</v>
      </c>
      <c r="CY25" s="72">
        <v>94.408000000000001</v>
      </c>
      <c r="CZ25" s="72">
        <v>61.667000000000002</v>
      </c>
      <c r="DA25" s="72">
        <v>156.917</v>
      </c>
      <c r="DB25" s="72">
        <v>175.59899999999999</v>
      </c>
      <c r="DC25" s="72">
        <v>237.608</v>
      </c>
      <c r="DD25" s="72">
        <v>265.05900000000003</v>
      </c>
      <c r="DE25" s="73">
        <v>292.29199999999997</v>
      </c>
      <c r="DF25" s="72">
        <v>247.22499999999999</v>
      </c>
      <c r="DG25" s="72">
        <v>253.96799999999999</v>
      </c>
      <c r="DH25" s="72">
        <v>147.232</v>
      </c>
      <c r="DI25" s="72">
        <v>220.202</v>
      </c>
      <c r="DJ25" s="72">
        <v>160.97399999999999</v>
      </c>
      <c r="DK25" s="72">
        <v>235.72399999999999</v>
      </c>
      <c r="DL25" s="72">
        <v>132.714</v>
      </c>
      <c r="DM25" s="72">
        <v>211.72200000000001</v>
      </c>
      <c r="DN25" s="72">
        <v>135.78700000000001</v>
      </c>
      <c r="DO25" s="72">
        <v>69.275999999999996</v>
      </c>
      <c r="DP25" s="72">
        <v>46.935000000000002</v>
      </c>
      <c r="DQ25" s="73">
        <v>158.93700000000001</v>
      </c>
      <c r="DR25" s="72">
        <v>79.414999999999964</v>
      </c>
      <c r="DS25" s="72">
        <v>118.03300000000002</v>
      </c>
      <c r="DT25" s="72">
        <v>210.71400000000006</v>
      </c>
      <c r="DU25" s="72">
        <v>88.97199999999998</v>
      </c>
      <c r="DV25" s="72">
        <v>26.995000000000005</v>
      </c>
      <c r="DW25" s="73">
        <v>94.172000000000025</v>
      </c>
      <c r="DX25" s="72"/>
      <c r="DY25" s="72"/>
      <c r="DZ25" s="72"/>
      <c r="EA25" s="72"/>
      <c r="EB25" s="72"/>
      <c r="EC25" s="72"/>
      <c r="ED25" s="72"/>
      <c r="EE25" s="72"/>
      <c r="EF25" s="52">
        <f t="shared" si="11"/>
        <v>248.84978699759216</v>
      </c>
    </row>
    <row r="26" spans="1:136" ht="21.75" customHeight="1" x14ac:dyDescent="0.2">
      <c r="A26" s="29" t="s">
        <v>31</v>
      </c>
      <c r="B26" s="30">
        <v>70.155000000000001</v>
      </c>
      <c r="C26" s="30">
        <v>104.538</v>
      </c>
      <c r="D26" s="30">
        <v>79.733999999999995</v>
      </c>
      <c r="E26" s="30">
        <v>96.27</v>
      </c>
      <c r="F26" s="30">
        <v>85.212000000000003</v>
      </c>
      <c r="G26" s="30">
        <v>95.397000000000006</v>
      </c>
      <c r="H26" s="30">
        <v>72.542000000000002</v>
      </c>
      <c r="I26" s="30">
        <v>102.664</v>
      </c>
      <c r="J26" s="30">
        <v>111.645</v>
      </c>
      <c r="K26" s="30">
        <v>83.207999999999998</v>
      </c>
      <c r="L26" s="30">
        <v>86.942999999999998</v>
      </c>
      <c r="M26" s="30">
        <v>109.378</v>
      </c>
      <c r="N26" s="31">
        <v>93.451999999999998</v>
      </c>
      <c r="O26" s="32">
        <v>91.358999999999995</v>
      </c>
      <c r="P26" s="32">
        <v>94.341999999999999</v>
      </c>
      <c r="Q26" s="32">
        <v>107.57</v>
      </c>
      <c r="R26" s="32">
        <v>92.299000000000007</v>
      </c>
      <c r="S26" s="32">
        <v>111.94</v>
      </c>
      <c r="T26" s="32">
        <v>74.677000000000007</v>
      </c>
      <c r="U26" s="32">
        <v>106.855</v>
      </c>
      <c r="V26" s="32">
        <v>87.370999999999995</v>
      </c>
      <c r="W26" s="32">
        <v>74.676000000000002</v>
      </c>
      <c r="X26" s="32">
        <v>97.808000000000007</v>
      </c>
      <c r="Y26" s="33">
        <v>133.648</v>
      </c>
      <c r="Z26" s="30">
        <v>75.822000000000003</v>
      </c>
      <c r="AA26" s="30">
        <v>78.694999999999993</v>
      </c>
      <c r="AB26" s="30">
        <v>113.241</v>
      </c>
      <c r="AC26" s="30">
        <v>61.975999999999999</v>
      </c>
      <c r="AD26" s="30">
        <v>121.53</v>
      </c>
      <c r="AE26" s="30">
        <v>107.979</v>
      </c>
      <c r="AF26" s="30">
        <v>113.46</v>
      </c>
      <c r="AG26" s="30">
        <v>108.414</v>
      </c>
      <c r="AH26" s="30">
        <v>176.69499999999999</v>
      </c>
      <c r="AI26" s="30">
        <v>86.676000000000002</v>
      </c>
      <c r="AJ26" s="30">
        <v>81.882000000000005</v>
      </c>
      <c r="AK26" s="30">
        <v>136.20099999999999</v>
      </c>
      <c r="AL26" s="31">
        <v>65.248999999999995</v>
      </c>
      <c r="AM26" s="32">
        <v>97.53</v>
      </c>
      <c r="AN26" s="32">
        <v>149.84899999999999</v>
      </c>
      <c r="AO26" s="32">
        <v>111.01</v>
      </c>
      <c r="AP26" s="32">
        <v>151.18899999999999</v>
      </c>
      <c r="AQ26" s="32">
        <v>212.48599999999999</v>
      </c>
      <c r="AR26" s="32">
        <v>164.99299999999999</v>
      </c>
      <c r="AS26" s="32">
        <v>140.744</v>
      </c>
      <c r="AT26" s="32">
        <v>146.68700000000001</v>
      </c>
      <c r="AU26" s="32">
        <v>138.16999999999999</v>
      </c>
      <c r="AV26" s="32">
        <v>135.60499999999999</v>
      </c>
      <c r="AW26" s="33">
        <v>177.309</v>
      </c>
      <c r="AX26" s="31">
        <v>85.763000000000005</v>
      </c>
      <c r="AY26" s="32">
        <v>142.34800000000001</v>
      </c>
      <c r="AZ26" s="32">
        <v>147.55199999999999</v>
      </c>
      <c r="BA26" s="32">
        <v>150.44</v>
      </c>
      <c r="BB26" s="32">
        <v>132.22300000000001</v>
      </c>
      <c r="BC26" s="32">
        <v>152.59299999999999</v>
      </c>
      <c r="BD26" s="32">
        <v>157.37100000000001</v>
      </c>
      <c r="BE26" s="32">
        <v>187.67</v>
      </c>
      <c r="BF26" s="32">
        <v>188.75299999999999</v>
      </c>
      <c r="BG26" s="32">
        <v>168.98099999999999</v>
      </c>
      <c r="BH26" s="32">
        <v>198.67599999999999</v>
      </c>
      <c r="BI26" s="33">
        <v>198.76599999999999</v>
      </c>
      <c r="BJ26" s="32">
        <v>131.93299999999999</v>
      </c>
      <c r="BK26" s="32">
        <v>138.54900000000001</v>
      </c>
      <c r="BL26" s="32">
        <v>202.09100000000001</v>
      </c>
      <c r="BM26" s="32">
        <v>130.44</v>
      </c>
      <c r="BN26" s="32">
        <v>140.727</v>
      </c>
      <c r="BO26" s="32">
        <v>151.87200000000001</v>
      </c>
      <c r="BP26" s="32">
        <v>154.958</v>
      </c>
      <c r="BQ26" s="32">
        <v>171.72800000000001</v>
      </c>
      <c r="BR26" s="32">
        <v>145.255</v>
      </c>
      <c r="BS26" s="32">
        <v>142.11600000000001</v>
      </c>
      <c r="BT26" s="32">
        <v>162.494</v>
      </c>
      <c r="BU26" s="32">
        <v>198.42699999999999</v>
      </c>
      <c r="BV26" s="31">
        <v>175.077</v>
      </c>
      <c r="BW26" s="32">
        <v>143.30000000000001</v>
      </c>
      <c r="BX26" s="32">
        <v>178.33199999999999</v>
      </c>
      <c r="BY26" s="32">
        <v>145.404</v>
      </c>
      <c r="BZ26" s="32">
        <v>137.41900000000001</v>
      </c>
      <c r="CA26" s="32">
        <v>203.00299999999999</v>
      </c>
      <c r="CB26" s="32">
        <v>158.48400000000001</v>
      </c>
      <c r="CC26" s="32">
        <v>153.59899999999999</v>
      </c>
      <c r="CD26" s="32">
        <v>147.63800000000001</v>
      </c>
      <c r="CE26" s="32">
        <v>131.44999999999999</v>
      </c>
      <c r="CF26" s="32">
        <v>88.847999999999999</v>
      </c>
      <c r="CG26" s="33">
        <v>127.98399999999999</v>
      </c>
      <c r="CH26" s="32">
        <v>64.942999999999998</v>
      </c>
      <c r="CI26" s="32">
        <v>98.016999999999996</v>
      </c>
      <c r="CJ26" s="32">
        <v>119.901</v>
      </c>
      <c r="CK26" s="32">
        <v>84.025999999999996</v>
      </c>
      <c r="CL26" s="32">
        <v>129.97399999999999</v>
      </c>
      <c r="CM26" s="32">
        <v>115.953</v>
      </c>
      <c r="CN26" s="32">
        <v>70.715000000000003</v>
      </c>
      <c r="CO26" s="32">
        <v>88.537000000000006</v>
      </c>
      <c r="CP26" s="32">
        <v>116.681</v>
      </c>
      <c r="CQ26" s="32">
        <v>79.314999999999998</v>
      </c>
      <c r="CR26" s="32">
        <v>110.426</v>
      </c>
      <c r="CS26" s="32">
        <v>125.09</v>
      </c>
      <c r="CT26" s="31">
        <v>68.192999999999998</v>
      </c>
      <c r="CU26" s="32">
        <v>61.06</v>
      </c>
      <c r="CV26" s="32">
        <v>92.87</v>
      </c>
      <c r="CW26" s="32">
        <v>58.34</v>
      </c>
      <c r="CX26" s="32">
        <v>75.525000000000006</v>
      </c>
      <c r="CY26" s="32">
        <v>89.106999999999999</v>
      </c>
      <c r="CZ26" s="32">
        <v>70.540000000000006</v>
      </c>
      <c r="DA26" s="32">
        <v>85.135999999999996</v>
      </c>
      <c r="DB26" s="32">
        <v>84.751000000000005</v>
      </c>
      <c r="DC26" s="32">
        <v>103.492</v>
      </c>
      <c r="DD26" s="32">
        <v>134.10499999999999</v>
      </c>
      <c r="DE26" s="33">
        <v>131.76400000000001</v>
      </c>
      <c r="DF26" s="32">
        <v>126.07599999999999</v>
      </c>
      <c r="DG26" s="32">
        <v>121.4</v>
      </c>
      <c r="DH26" s="32">
        <v>175.291</v>
      </c>
      <c r="DI26" s="32">
        <v>149.39500000000001</v>
      </c>
      <c r="DJ26" s="32">
        <v>138.20699999999999</v>
      </c>
      <c r="DK26" s="32">
        <v>132.61500000000001</v>
      </c>
      <c r="DL26" s="32">
        <v>90.486999999999995</v>
      </c>
      <c r="DM26" s="32">
        <v>114.877</v>
      </c>
      <c r="DN26" s="32">
        <v>112.53</v>
      </c>
      <c r="DO26" s="32">
        <v>72.864000000000004</v>
      </c>
      <c r="DP26" s="32">
        <v>70.19</v>
      </c>
      <c r="DQ26" s="33">
        <v>113.358</v>
      </c>
      <c r="DR26" s="32">
        <v>72.094000000000008</v>
      </c>
      <c r="DS26" s="32">
        <v>82.498000000000005</v>
      </c>
      <c r="DT26" s="32">
        <v>131.21</v>
      </c>
      <c r="DU26" s="32">
        <v>132.71</v>
      </c>
      <c r="DV26" s="32">
        <v>121.46600000000001</v>
      </c>
      <c r="DW26" s="33">
        <v>112.03300000000002</v>
      </c>
      <c r="DX26" s="32"/>
      <c r="DY26" s="32"/>
      <c r="DZ26" s="32"/>
      <c r="EA26" s="32"/>
      <c r="EB26" s="32"/>
      <c r="EC26" s="32"/>
      <c r="ED26" s="32"/>
      <c r="EE26" s="32"/>
      <c r="EF26" s="34">
        <f t="shared" si="11"/>
        <v>-7.7659591984588161</v>
      </c>
    </row>
    <row r="27" spans="1:136" ht="40.5" x14ac:dyDescent="0.2">
      <c r="A27" s="83" t="s">
        <v>203</v>
      </c>
      <c r="B27" s="66">
        <f t="shared" ref="B27:AW27" si="50">+B28+B29</f>
        <v>468.74</v>
      </c>
      <c r="C27" s="66">
        <f t="shared" si="50"/>
        <v>364.40800000000002</v>
      </c>
      <c r="D27" s="66">
        <f t="shared" si="50"/>
        <v>490.416</v>
      </c>
      <c r="E27" s="66">
        <f t="shared" si="50"/>
        <v>402.024</v>
      </c>
      <c r="F27" s="66">
        <f t="shared" si="50"/>
        <v>319.32399999999996</v>
      </c>
      <c r="G27" s="66">
        <f t="shared" si="50"/>
        <v>299.5</v>
      </c>
      <c r="H27" s="66">
        <f t="shared" si="50"/>
        <v>302.03800000000001</v>
      </c>
      <c r="I27" s="66">
        <f t="shared" si="50"/>
        <v>417.851</v>
      </c>
      <c r="J27" s="66">
        <f t="shared" si="50"/>
        <v>472.56200000000001</v>
      </c>
      <c r="K27" s="66">
        <f t="shared" si="50"/>
        <v>395.536</v>
      </c>
      <c r="L27" s="66">
        <f t="shared" si="50"/>
        <v>404.07599999999996</v>
      </c>
      <c r="M27" s="84">
        <f t="shared" si="50"/>
        <v>425.09100000000001</v>
      </c>
      <c r="N27" s="67">
        <f t="shared" si="50"/>
        <v>354.51400000000001</v>
      </c>
      <c r="O27" s="68">
        <f t="shared" si="50"/>
        <v>384.49599999999998</v>
      </c>
      <c r="P27" s="68">
        <f t="shared" si="50"/>
        <v>437.21999999999997</v>
      </c>
      <c r="Q27" s="68">
        <f t="shared" si="50"/>
        <v>441.06700000000001</v>
      </c>
      <c r="R27" s="68">
        <f t="shared" si="50"/>
        <v>340.596</v>
      </c>
      <c r="S27" s="68">
        <f t="shared" si="50"/>
        <v>650.8839999999999</v>
      </c>
      <c r="T27" s="68">
        <f t="shared" si="50"/>
        <v>513.30600000000004</v>
      </c>
      <c r="U27" s="68">
        <f t="shared" si="50"/>
        <v>568.86199999999997</v>
      </c>
      <c r="V27" s="68">
        <f t="shared" si="50"/>
        <v>809.41100000000006</v>
      </c>
      <c r="W27" s="68">
        <f t="shared" si="50"/>
        <v>542.279</v>
      </c>
      <c r="X27" s="68">
        <f t="shared" si="50"/>
        <v>574.25900000000001</v>
      </c>
      <c r="Y27" s="69">
        <f t="shared" si="50"/>
        <v>748.29</v>
      </c>
      <c r="Z27" s="66">
        <f t="shared" si="50"/>
        <v>509.84</v>
      </c>
      <c r="AA27" s="66">
        <f t="shared" si="50"/>
        <v>546.21199999999999</v>
      </c>
      <c r="AB27" s="66">
        <f t="shared" si="50"/>
        <v>547.01800000000003</v>
      </c>
      <c r="AC27" s="66">
        <f t="shared" si="50"/>
        <v>461.97699999999998</v>
      </c>
      <c r="AD27" s="66">
        <f t="shared" si="50"/>
        <v>706.99900000000002</v>
      </c>
      <c r="AE27" s="66">
        <f t="shared" si="50"/>
        <v>900.495</v>
      </c>
      <c r="AF27" s="66">
        <f t="shared" si="50"/>
        <v>735.28899999999999</v>
      </c>
      <c r="AG27" s="66">
        <f t="shared" si="50"/>
        <v>810.02599999999995</v>
      </c>
      <c r="AH27" s="66">
        <f t="shared" si="50"/>
        <v>1073.596</v>
      </c>
      <c r="AI27" s="66">
        <f t="shared" si="50"/>
        <v>471.68799999999999</v>
      </c>
      <c r="AJ27" s="66">
        <f t="shared" si="50"/>
        <v>695.47600000000011</v>
      </c>
      <c r="AK27" s="84">
        <f t="shared" si="50"/>
        <v>1130.8599999999999</v>
      </c>
      <c r="AL27" s="67">
        <f t="shared" si="50"/>
        <v>588.14599999999996</v>
      </c>
      <c r="AM27" s="68">
        <f t="shared" si="50"/>
        <v>552.63199999999995</v>
      </c>
      <c r="AN27" s="68">
        <f t="shared" si="50"/>
        <v>781.82600000000002</v>
      </c>
      <c r="AO27" s="68">
        <f t="shared" si="50"/>
        <v>578.96</v>
      </c>
      <c r="AP27" s="68">
        <f t="shared" si="50"/>
        <v>844.40200000000004</v>
      </c>
      <c r="AQ27" s="68">
        <f t="shared" si="50"/>
        <v>663.61799999999994</v>
      </c>
      <c r="AR27" s="68">
        <f t="shared" si="50"/>
        <v>555.423</v>
      </c>
      <c r="AS27" s="68">
        <f t="shared" si="50"/>
        <v>687.99700000000007</v>
      </c>
      <c r="AT27" s="68">
        <f t="shared" si="50"/>
        <v>689.23300000000006</v>
      </c>
      <c r="AU27" s="68">
        <f t="shared" si="50"/>
        <v>738.72500000000002</v>
      </c>
      <c r="AV27" s="68">
        <f t="shared" si="50"/>
        <v>721.82299999999998</v>
      </c>
      <c r="AW27" s="69">
        <f t="shared" si="50"/>
        <v>983.12199999999996</v>
      </c>
      <c r="AX27" s="67">
        <f t="shared" ref="AX27:DE27" si="51">AX28+AX29</f>
        <v>727.43899999999996</v>
      </c>
      <c r="AY27" s="68">
        <f t="shared" si="51"/>
        <v>759.70899999999995</v>
      </c>
      <c r="AZ27" s="68">
        <f t="shared" si="51"/>
        <v>789.28499999999997</v>
      </c>
      <c r="BA27" s="68">
        <f t="shared" si="51"/>
        <v>775.88800000000003</v>
      </c>
      <c r="BB27" s="68">
        <f t="shared" si="51"/>
        <v>818.154</v>
      </c>
      <c r="BC27" s="68">
        <f t="shared" si="51"/>
        <v>776.13400000000001</v>
      </c>
      <c r="BD27" s="68">
        <f t="shared" si="51"/>
        <v>748.51800000000003</v>
      </c>
      <c r="BE27" s="68">
        <f t="shared" si="51"/>
        <v>680.72500000000002</v>
      </c>
      <c r="BF27" s="68">
        <f t="shared" si="51"/>
        <v>932.09</v>
      </c>
      <c r="BG27" s="68">
        <f t="shared" si="51"/>
        <v>915.38400000000001</v>
      </c>
      <c r="BH27" s="68">
        <f t="shared" si="51"/>
        <v>736.34500000000003</v>
      </c>
      <c r="BI27" s="69">
        <f t="shared" si="51"/>
        <v>905.61799999999994</v>
      </c>
      <c r="BJ27" s="68">
        <f t="shared" si="51"/>
        <v>828.76300000000003</v>
      </c>
      <c r="BK27" s="68">
        <f t="shared" si="51"/>
        <v>649.96500000000003</v>
      </c>
      <c r="BL27" s="68">
        <f t="shared" si="51"/>
        <v>796.38900000000001</v>
      </c>
      <c r="BM27" s="68">
        <f t="shared" si="51"/>
        <v>737.48700000000008</v>
      </c>
      <c r="BN27" s="68">
        <f t="shared" si="51"/>
        <v>833.84500000000003</v>
      </c>
      <c r="BO27" s="68">
        <f t="shared" si="51"/>
        <v>716.05499999999995</v>
      </c>
      <c r="BP27" s="68">
        <f t="shared" si="51"/>
        <v>807.47800000000007</v>
      </c>
      <c r="BQ27" s="68">
        <f t="shared" si="51"/>
        <v>799.64200000000005</v>
      </c>
      <c r="BR27" s="68">
        <f t="shared" si="51"/>
        <v>797.87299999999993</v>
      </c>
      <c r="BS27" s="68">
        <f t="shared" si="51"/>
        <v>904.77700000000004</v>
      </c>
      <c r="BT27" s="68">
        <f t="shared" si="51"/>
        <v>660.51499999999999</v>
      </c>
      <c r="BU27" s="68">
        <f t="shared" si="51"/>
        <v>1065.884</v>
      </c>
      <c r="BV27" s="67">
        <f t="shared" si="51"/>
        <v>785.28200000000004</v>
      </c>
      <c r="BW27" s="68">
        <f t="shared" si="51"/>
        <v>680.32</v>
      </c>
      <c r="BX27" s="68">
        <f t="shared" si="51"/>
        <v>602.10299999999995</v>
      </c>
      <c r="BY27" s="68">
        <f t="shared" si="51"/>
        <v>718.91799999999989</v>
      </c>
      <c r="BZ27" s="68">
        <f t="shared" si="51"/>
        <v>657.66099999999994</v>
      </c>
      <c r="CA27" s="68">
        <f t="shared" si="51"/>
        <v>852.76200000000006</v>
      </c>
      <c r="CB27" s="68">
        <f t="shared" si="51"/>
        <v>639.48199999999997</v>
      </c>
      <c r="CC27" s="68">
        <f t="shared" si="51"/>
        <v>684.87799999999993</v>
      </c>
      <c r="CD27" s="68">
        <f t="shared" si="51"/>
        <v>653.48199999999997</v>
      </c>
      <c r="CE27" s="68">
        <f t="shared" si="51"/>
        <v>544.37099999999998</v>
      </c>
      <c r="CF27" s="68">
        <f t="shared" si="51"/>
        <v>776.51400000000001</v>
      </c>
      <c r="CG27" s="69">
        <f t="shared" si="51"/>
        <v>926.54300000000001</v>
      </c>
      <c r="CH27" s="68">
        <f t="shared" si="51"/>
        <v>574.48300000000006</v>
      </c>
      <c r="CI27" s="68">
        <f t="shared" si="51"/>
        <v>681.13</v>
      </c>
      <c r="CJ27" s="68">
        <f t="shared" si="51"/>
        <v>667.58799999999997</v>
      </c>
      <c r="CK27" s="68">
        <f t="shared" si="51"/>
        <v>520.82500000000005</v>
      </c>
      <c r="CL27" s="68">
        <f t="shared" si="51"/>
        <v>726.99</v>
      </c>
      <c r="CM27" s="68">
        <f t="shared" si="51"/>
        <v>708.827</v>
      </c>
      <c r="CN27" s="68">
        <f t="shared" si="51"/>
        <v>700.76699999999994</v>
      </c>
      <c r="CO27" s="68">
        <f t="shared" si="51"/>
        <v>657.42600000000004</v>
      </c>
      <c r="CP27" s="68">
        <f t="shared" si="51"/>
        <v>399.10899999999998</v>
      </c>
      <c r="CQ27" s="68">
        <f t="shared" si="51"/>
        <v>618.875</v>
      </c>
      <c r="CR27" s="68">
        <f t="shared" si="51"/>
        <v>483.91699999999997</v>
      </c>
      <c r="CS27" s="68">
        <f t="shared" si="51"/>
        <v>719.89300000000003</v>
      </c>
      <c r="CT27" s="67">
        <f t="shared" si="51"/>
        <v>435.60500000000002</v>
      </c>
      <c r="CU27" s="68">
        <f t="shared" si="51"/>
        <v>516.40700000000004</v>
      </c>
      <c r="CV27" s="68">
        <f t="shared" si="51"/>
        <v>763.21600000000001</v>
      </c>
      <c r="CW27" s="68">
        <f t="shared" si="51"/>
        <v>532.82299999999998</v>
      </c>
      <c r="CX27" s="68">
        <f t="shared" si="51"/>
        <v>775.90800000000002</v>
      </c>
      <c r="CY27" s="68">
        <f t="shared" si="51"/>
        <v>773.76299999999992</v>
      </c>
      <c r="CZ27" s="68">
        <f t="shared" si="51"/>
        <v>516.74699999999996</v>
      </c>
      <c r="DA27" s="68">
        <f t="shared" si="51"/>
        <v>690.29099999999994</v>
      </c>
      <c r="DB27" s="68">
        <f t="shared" si="51"/>
        <v>668.55900000000008</v>
      </c>
      <c r="DC27" s="68">
        <f t="shared" si="51"/>
        <v>643.12699999999995</v>
      </c>
      <c r="DD27" s="68">
        <f t="shared" si="51"/>
        <v>687.76900000000001</v>
      </c>
      <c r="DE27" s="69">
        <f t="shared" si="51"/>
        <v>1016.1840000000001</v>
      </c>
      <c r="DF27" s="68">
        <f>DF28+DF29</f>
        <v>841.65700000000004</v>
      </c>
      <c r="DG27" s="68">
        <f>DG28+DG29</f>
        <v>547.149</v>
      </c>
      <c r="DH27" s="68">
        <f>DH28+DH29</f>
        <v>894.98099999999999</v>
      </c>
      <c r="DI27" s="68">
        <f>DI28+DI29</f>
        <v>653.32799999999997</v>
      </c>
      <c r="DJ27" s="68">
        <f>DJ28+DJ29</f>
        <v>574.30799999999999</v>
      </c>
      <c r="DK27" s="68">
        <f t="shared" ref="DK27:DR27" si="52">DK28+DK29</f>
        <v>824.32799999999997</v>
      </c>
      <c r="DL27" s="68">
        <f t="shared" si="52"/>
        <v>396.87399999999997</v>
      </c>
      <c r="DM27" s="68">
        <f t="shared" si="52"/>
        <v>618.70500000000004</v>
      </c>
      <c r="DN27" s="68">
        <f t="shared" si="52"/>
        <v>572.673</v>
      </c>
      <c r="DO27" s="68">
        <f t="shared" si="52"/>
        <v>733.91600000000005</v>
      </c>
      <c r="DP27" s="68">
        <f t="shared" si="52"/>
        <v>615.28300000000002</v>
      </c>
      <c r="DQ27" s="69">
        <f t="shared" si="52"/>
        <v>641.11900000000003</v>
      </c>
      <c r="DR27" s="68">
        <f t="shared" si="52"/>
        <v>739.56200000000001</v>
      </c>
      <c r="DS27" s="68">
        <f>DS28+DS29</f>
        <v>856.524</v>
      </c>
      <c r="DT27" s="68">
        <f>DT28+DT29</f>
        <v>595.44299999999998</v>
      </c>
      <c r="DU27" s="68">
        <f>DU28+DU29</f>
        <v>716.39300000000003</v>
      </c>
      <c r="DV27" s="68">
        <f>DV28+DV29</f>
        <v>896.69599999999991</v>
      </c>
      <c r="DW27" s="69">
        <f>DW28+DW29</f>
        <v>837.54499999999996</v>
      </c>
      <c r="DX27" s="68"/>
      <c r="DY27" s="68"/>
      <c r="DZ27" s="68"/>
      <c r="EA27" s="68"/>
      <c r="EB27" s="68"/>
      <c r="EC27" s="68"/>
      <c r="ED27" s="68"/>
      <c r="EE27" s="68"/>
      <c r="EF27" s="70">
        <f t="shared" si="11"/>
        <v>-6.5965500013382421</v>
      </c>
    </row>
    <row r="28" spans="1:136" ht="21.75" customHeight="1" x14ac:dyDescent="0.2">
      <c r="A28" s="29" t="s">
        <v>23</v>
      </c>
      <c r="B28" s="30">
        <v>426.77199999999999</v>
      </c>
      <c r="C28" s="30">
        <v>354.89100000000002</v>
      </c>
      <c r="D28" s="30">
        <v>435.86500000000001</v>
      </c>
      <c r="E28" s="30">
        <v>348.15899999999999</v>
      </c>
      <c r="F28" s="30">
        <v>292.19799999999998</v>
      </c>
      <c r="G28" s="30">
        <v>274.88200000000001</v>
      </c>
      <c r="H28" s="30">
        <v>283.56900000000002</v>
      </c>
      <c r="I28" s="30">
        <v>385.887</v>
      </c>
      <c r="J28" s="30">
        <v>434.83300000000003</v>
      </c>
      <c r="K28" s="30">
        <v>375.14600000000002</v>
      </c>
      <c r="L28" s="30">
        <v>361.15499999999997</v>
      </c>
      <c r="M28" s="30">
        <v>349.81</v>
      </c>
      <c r="N28" s="31">
        <v>312.98599999999999</v>
      </c>
      <c r="O28" s="32">
        <v>364.78699999999998</v>
      </c>
      <c r="P28" s="32">
        <v>407.76</v>
      </c>
      <c r="Q28" s="32">
        <v>425.666</v>
      </c>
      <c r="R28" s="32">
        <v>340.596</v>
      </c>
      <c r="S28" s="32">
        <v>628.95899999999995</v>
      </c>
      <c r="T28" s="32">
        <v>508.37400000000002</v>
      </c>
      <c r="U28" s="32">
        <v>560.01099999999997</v>
      </c>
      <c r="V28" s="32">
        <v>788.55200000000002</v>
      </c>
      <c r="W28" s="32">
        <v>534.26400000000001</v>
      </c>
      <c r="X28" s="32">
        <v>539.00800000000004</v>
      </c>
      <c r="Y28" s="33">
        <v>709.10199999999998</v>
      </c>
      <c r="Z28" s="30">
        <v>487.654</v>
      </c>
      <c r="AA28" s="30">
        <v>495.99200000000002</v>
      </c>
      <c r="AB28" s="30">
        <v>508.68099999999998</v>
      </c>
      <c r="AC28" s="30">
        <v>407.32</v>
      </c>
      <c r="AD28" s="30">
        <v>659.60400000000004</v>
      </c>
      <c r="AE28" s="30">
        <v>746.29899999999998</v>
      </c>
      <c r="AF28" s="30">
        <v>640.86</v>
      </c>
      <c r="AG28" s="30">
        <v>676.56</v>
      </c>
      <c r="AH28" s="30">
        <v>976.97799999999995</v>
      </c>
      <c r="AI28" s="30">
        <v>448.17</v>
      </c>
      <c r="AJ28" s="30">
        <v>658.94</v>
      </c>
      <c r="AK28" s="30">
        <v>880.66</v>
      </c>
      <c r="AL28" s="31">
        <v>500.08199999999999</v>
      </c>
      <c r="AM28" s="32">
        <v>441.46499999999997</v>
      </c>
      <c r="AN28" s="32">
        <v>659.11599999999999</v>
      </c>
      <c r="AO28" s="32">
        <v>505.077</v>
      </c>
      <c r="AP28" s="32">
        <v>763.56600000000003</v>
      </c>
      <c r="AQ28" s="32">
        <v>582.38499999999999</v>
      </c>
      <c r="AR28" s="32">
        <v>466.846</v>
      </c>
      <c r="AS28" s="32">
        <v>625.71</v>
      </c>
      <c r="AT28" s="32">
        <v>630.05700000000002</v>
      </c>
      <c r="AU28" s="32">
        <v>644.88400000000001</v>
      </c>
      <c r="AV28" s="32">
        <v>612.16399999999999</v>
      </c>
      <c r="AW28" s="33">
        <v>784.62099999999998</v>
      </c>
      <c r="AX28" s="31">
        <v>682.22799999999995</v>
      </c>
      <c r="AY28" s="32">
        <v>664.65499999999997</v>
      </c>
      <c r="AZ28" s="32">
        <v>654.279</v>
      </c>
      <c r="BA28" s="32">
        <v>657.91800000000001</v>
      </c>
      <c r="BB28" s="32">
        <v>773.452</v>
      </c>
      <c r="BC28" s="32">
        <v>661.24199999999996</v>
      </c>
      <c r="BD28" s="32">
        <v>688.45299999999997</v>
      </c>
      <c r="BE28" s="32">
        <v>586.79100000000005</v>
      </c>
      <c r="BF28" s="32">
        <v>845.07</v>
      </c>
      <c r="BG28" s="32">
        <v>794.51099999999997</v>
      </c>
      <c r="BH28" s="32">
        <v>680.40800000000002</v>
      </c>
      <c r="BI28" s="33">
        <v>780.11699999999996</v>
      </c>
      <c r="BJ28" s="32">
        <v>706.14200000000005</v>
      </c>
      <c r="BK28" s="32">
        <v>575.625</v>
      </c>
      <c r="BL28" s="32">
        <v>717.60199999999998</v>
      </c>
      <c r="BM28" s="32">
        <v>661.73800000000006</v>
      </c>
      <c r="BN28" s="32">
        <v>767.06700000000001</v>
      </c>
      <c r="BO28" s="32">
        <v>668.673</v>
      </c>
      <c r="BP28" s="32">
        <v>752.22900000000004</v>
      </c>
      <c r="BQ28" s="32">
        <v>739.98800000000006</v>
      </c>
      <c r="BR28" s="32">
        <v>714.08799999999997</v>
      </c>
      <c r="BS28" s="32">
        <v>850.38900000000001</v>
      </c>
      <c r="BT28" s="32">
        <v>605.78800000000001</v>
      </c>
      <c r="BU28" s="32">
        <v>961.67100000000005</v>
      </c>
      <c r="BV28" s="31">
        <v>720.36099999999999</v>
      </c>
      <c r="BW28" s="32">
        <v>616.74400000000003</v>
      </c>
      <c r="BX28" s="32">
        <v>514.42499999999995</v>
      </c>
      <c r="BY28" s="32">
        <v>668.93499999999995</v>
      </c>
      <c r="BZ28" s="32">
        <v>613.68399999999997</v>
      </c>
      <c r="CA28" s="32">
        <v>777.41200000000003</v>
      </c>
      <c r="CB28" s="32">
        <v>551.86599999999999</v>
      </c>
      <c r="CC28" s="32">
        <v>607.47299999999996</v>
      </c>
      <c r="CD28" s="32">
        <v>549.59799999999996</v>
      </c>
      <c r="CE28" s="32">
        <v>495.28399999999999</v>
      </c>
      <c r="CF28" s="32">
        <v>721.50400000000002</v>
      </c>
      <c r="CG28" s="33">
        <v>757.66</v>
      </c>
      <c r="CH28" s="32">
        <v>562.41300000000001</v>
      </c>
      <c r="CI28" s="32">
        <v>669.96699999999998</v>
      </c>
      <c r="CJ28" s="32">
        <v>618.20899999999995</v>
      </c>
      <c r="CK28" s="32">
        <v>498.43200000000002</v>
      </c>
      <c r="CL28" s="32">
        <v>717.25800000000004</v>
      </c>
      <c r="CM28" s="32">
        <v>627.72500000000002</v>
      </c>
      <c r="CN28" s="32">
        <v>649.29899999999998</v>
      </c>
      <c r="CO28" s="32">
        <v>621.92700000000002</v>
      </c>
      <c r="CP28" s="32">
        <v>361.91399999999999</v>
      </c>
      <c r="CQ28" s="32">
        <v>571.61599999999999</v>
      </c>
      <c r="CR28" s="32">
        <v>483.21</v>
      </c>
      <c r="CS28" s="32">
        <v>694.04300000000001</v>
      </c>
      <c r="CT28" s="31">
        <v>433.27300000000002</v>
      </c>
      <c r="CU28" s="32">
        <v>513.62300000000005</v>
      </c>
      <c r="CV28" s="32">
        <v>760.327</v>
      </c>
      <c r="CW28" s="32">
        <v>526.11</v>
      </c>
      <c r="CX28" s="32">
        <v>761.67100000000005</v>
      </c>
      <c r="CY28" s="32">
        <v>746.30399999999997</v>
      </c>
      <c r="CZ28" s="32">
        <v>501.30099999999999</v>
      </c>
      <c r="DA28" s="32">
        <v>657.13699999999994</v>
      </c>
      <c r="DB28" s="32">
        <v>614.87300000000005</v>
      </c>
      <c r="DC28" s="32">
        <v>577.03099999999995</v>
      </c>
      <c r="DD28" s="32">
        <v>639.30799999999999</v>
      </c>
      <c r="DE28" s="33">
        <v>896.52700000000004</v>
      </c>
      <c r="DF28" s="32">
        <v>813.64200000000005</v>
      </c>
      <c r="DG28" s="32">
        <v>489.13200000000001</v>
      </c>
      <c r="DH28" s="32">
        <v>774.76</v>
      </c>
      <c r="DI28" s="32">
        <v>581.44899999999996</v>
      </c>
      <c r="DJ28" s="32">
        <v>525.68600000000004</v>
      </c>
      <c r="DK28" s="32">
        <v>727.49599999999998</v>
      </c>
      <c r="DL28" s="32">
        <v>391.57</v>
      </c>
      <c r="DM28" s="32">
        <v>583.06700000000001</v>
      </c>
      <c r="DN28" s="32">
        <v>539.23099999999999</v>
      </c>
      <c r="DO28" s="32">
        <v>682.01800000000003</v>
      </c>
      <c r="DP28" s="32">
        <v>588.82000000000005</v>
      </c>
      <c r="DQ28" s="33">
        <v>618.71500000000003</v>
      </c>
      <c r="DR28" s="32">
        <v>690.86900000000003</v>
      </c>
      <c r="DS28" s="32">
        <v>835.70600000000002</v>
      </c>
      <c r="DT28" s="32">
        <v>559.86699999999996</v>
      </c>
      <c r="DU28" s="32">
        <v>662.452</v>
      </c>
      <c r="DV28" s="32">
        <v>823.22699999999998</v>
      </c>
      <c r="DW28" s="33">
        <v>802.76</v>
      </c>
      <c r="DX28" s="32"/>
      <c r="DY28" s="32"/>
      <c r="DZ28" s="32"/>
      <c r="EA28" s="32"/>
      <c r="EB28" s="32"/>
      <c r="EC28" s="32"/>
      <c r="ED28" s="32"/>
      <c r="EE28" s="32"/>
      <c r="EF28" s="34">
        <f t="shared" si="11"/>
        <v>-2.4861915364777887</v>
      </c>
    </row>
    <row r="29" spans="1:136" ht="21.75" customHeight="1" x14ac:dyDescent="0.2">
      <c r="A29" s="85" t="s">
        <v>24</v>
      </c>
      <c r="B29" s="86">
        <v>41.968000000000004</v>
      </c>
      <c r="C29" s="86">
        <v>9.5169999999999995</v>
      </c>
      <c r="D29" s="86">
        <v>54.551000000000002</v>
      </c>
      <c r="E29" s="86">
        <v>53.865000000000002</v>
      </c>
      <c r="F29" s="86">
        <v>27.126000000000001</v>
      </c>
      <c r="G29" s="86">
        <v>24.617999999999999</v>
      </c>
      <c r="H29" s="86">
        <v>18.469000000000001</v>
      </c>
      <c r="I29" s="86">
        <v>31.963999999999999</v>
      </c>
      <c r="J29" s="86">
        <v>37.728999999999999</v>
      </c>
      <c r="K29" s="86">
        <v>20.39</v>
      </c>
      <c r="L29" s="86">
        <v>42.920999999999999</v>
      </c>
      <c r="M29" s="86">
        <v>75.281000000000006</v>
      </c>
      <c r="N29" s="87">
        <v>41.527999999999999</v>
      </c>
      <c r="O29" s="88">
        <v>19.709</v>
      </c>
      <c r="P29" s="88">
        <v>29.46</v>
      </c>
      <c r="Q29" s="88">
        <v>15.401</v>
      </c>
      <c r="R29" s="88">
        <v>0</v>
      </c>
      <c r="S29" s="88">
        <v>21.925000000000001</v>
      </c>
      <c r="T29" s="88">
        <v>4.9320000000000004</v>
      </c>
      <c r="U29" s="88">
        <v>8.8510000000000009</v>
      </c>
      <c r="V29" s="88">
        <v>20.859000000000002</v>
      </c>
      <c r="W29" s="88">
        <v>8.0150000000000006</v>
      </c>
      <c r="X29" s="88">
        <v>35.250999999999998</v>
      </c>
      <c r="Y29" s="89">
        <v>39.188000000000002</v>
      </c>
      <c r="Z29" s="86">
        <v>22.186</v>
      </c>
      <c r="AA29" s="86">
        <v>50.22</v>
      </c>
      <c r="AB29" s="86">
        <v>38.337000000000003</v>
      </c>
      <c r="AC29" s="86">
        <v>54.656999999999996</v>
      </c>
      <c r="AD29" s="86">
        <v>47.395000000000003</v>
      </c>
      <c r="AE29" s="86">
        <v>154.196</v>
      </c>
      <c r="AF29" s="86">
        <v>94.429000000000002</v>
      </c>
      <c r="AG29" s="86">
        <v>133.46600000000001</v>
      </c>
      <c r="AH29" s="86">
        <v>96.617999999999995</v>
      </c>
      <c r="AI29" s="86">
        <v>23.518000000000001</v>
      </c>
      <c r="AJ29" s="86">
        <v>36.536000000000001</v>
      </c>
      <c r="AK29" s="86">
        <v>250.2</v>
      </c>
      <c r="AL29" s="87">
        <v>88.063999999999993</v>
      </c>
      <c r="AM29" s="88">
        <v>111.167</v>
      </c>
      <c r="AN29" s="88">
        <v>122.71</v>
      </c>
      <c r="AO29" s="88">
        <v>73.882999999999996</v>
      </c>
      <c r="AP29" s="88">
        <v>80.835999999999999</v>
      </c>
      <c r="AQ29" s="88">
        <v>81.233000000000004</v>
      </c>
      <c r="AR29" s="88">
        <v>88.576999999999998</v>
      </c>
      <c r="AS29" s="88">
        <v>62.286999999999999</v>
      </c>
      <c r="AT29" s="88">
        <v>59.176000000000002</v>
      </c>
      <c r="AU29" s="88">
        <v>93.840999999999994</v>
      </c>
      <c r="AV29" s="88">
        <v>109.65900000000001</v>
      </c>
      <c r="AW29" s="89">
        <v>198.501</v>
      </c>
      <c r="AX29" s="87">
        <v>45.210999999999999</v>
      </c>
      <c r="AY29" s="88">
        <v>95.054000000000002</v>
      </c>
      <c r="AZ29" s="88">
        <v>135.006</v>
      </c>
      <c r="BA29" s="88">
        <v>117.97</v>
      </c>
      <c r="BB29" s="88">
        <v>44.701999999999998</v>
      </c>
      <c r="BC29" s="88">
        <v>114.892</v>
      </c>
      <c r="BD29" s="88">
        <v>60.064999999999998</v>
      </c>
      <c r="BE29" s="88">
        <v>93.933999999999997</v>
      </c>
      <c r="BF29" s="88">
        <v>87.02</v>
      </c>
      <c r="BG29" s="88">
        <v>120.873</v>
      </c>
      <c r="BH29" s="88">
        <v>55.936999999999998</v>
      </c>
      <c r="BI29" s="89">
        <v>125.501</v>
      </c>
      <c r="BJ29" s="88">
        <v>122.621</v>
      </c>
      <c r="BK29" s="88">
        <v>74.34</v>
      </c>
      <c r="BL29" s="88">
        <v>78.787000000000006</v>
      </c>
      <c r="BM29" s="88">
        <v>75.748999999999995</v>
      </c>
      <c r="BN29" s="88">
        <v>66.778000000000006</v>
      </c>
      <c r="BO29" s="88">
        <v>47.381999999999998</v>
      </c>
      <c r="BP29" s="88">
        <v>55.249000000000002</v>
      </c>
      <c r="BQ29" s="88">
        <v>59.654000000000003</v>
      </c>
      <c r="BR29" s="88">
        <v>83.784999999999997</v>
      </c>
      <c r="BS29" s="88">
        <v>54.387999999999998</v>
      </c>
      <c r="BT29" s="88">
        <v>54.726999999999997</v>
      </c>
      <c r="BU29" s="88">
        <v>104.21299999999999</v>
      </c>
      <c r="BV29" s="87">
        <v>64.921000000000006</v>
      </c>
      <c r="BW29" s="88">
        <v>63.576000000000001</v>
      </c>
      <c r="BX29" s="88">
        <v>87.677999999999997</v>
      </c>
      <c r="BY29" s="88">
        <v>49.982999999999997</v>
      </c>
      <c r="BZ29" s="88">
        <v>43.976999999999997</v>
      </c>
      <c r="CA29" s="88">
        <v>75.349999999999994</v>
      </c>
      <c r="CB29" s="88">
        <v>87.616</v>
      </c>
      <c r="CC29" s="88">
        <v>77.405000000000001</v>
      </c>
      <c r="CD29" s="88">
        <v>103.884</v>
      </c>
      <c r="CE29" s="88">
        <v>49.087000000000003</v>
      </c>
      <c r="CF29" s="88">
        <v>55.01</v>
      </c>
      <c r="CG29" s="89">
        <v>168.88300000000001</v>
      </c>
      <c r="CH29" s="88">
        <v>12.07</v>
      </c>
      <c r="CI29" s="88">
        <v>11.163</v>
      </c>
      <c r="CJ29" s="88">
        <v>49.378999999999998</v>
      </c>
      <c r="CK29" s="88">
        <v>22.393000000000001</v>
      </c>
      <c r="CL29" s="88">
        <v>9.7319999999999993</v>
      </c>
      <c r="CM29" s="88">
        <v>81.102000000000004</v>
      </c>
      <c r="CN29" s="88">
        <v>51.468000000000004</v>
      </c>
      <c r="CO29" s="88">
        <v>35.499000000000002</v>
      </c>
      <c r="CP29" s="88">
        <v>37.195</v>
      </c>
      <c r="CQ29" s="88">
        <v>47.259</v>
      </c>
      <c r="CR29" s="88">
        <v>0.70699999999999996</v>
      </c>
      <c r="CS29" s="88">
        <v>25.85</v>
      </c>
      <c r="CT29" s="87">
        <v>2.3319999999999999</v>
      </c>
      <c r="CU29" s="88">
        <v>2.7839999999999998</v>
      </c>
      <c r="CV29" s="88">
        <v>2.8889999999999998</v>
      </c>
      <c r="CW29" s="88">
        <v>6.7130000000000001</v>
      </c>
      <c r="CX29" s="88">
        <v>14.237</v>
      </c>
      <c r="CY29" s="88">
        <v>27.459</v>
      </c>
      <c r="CZ29" s="88">
        <v>15.446</v>
      </c>
      <c r="DA29" s="88">
        <v>33.154000000000003</v>
      </c>
      <c r="DB29" s="88">
        <v>53.686</v>
      </c>
      <c r="DC29" s="88">
        <v>66.096000000000004</v>
      </c>
      <c r="DD29" s="88">
        <v>48.460999999999999</v>
      </c>
      <c r="DE29" s="89">
        <v>119.657</v>
      </c>
      <c r="DF29" s="88">
        <v>28.015000000000001</v>
      </c>
      <c r="DG29" s="88">
        <v>58.017000000000003</v>
      </c>
      <c r="DH29" s="88">
        <v>120.221</v>
      </c>
      <c r="DI29" s="88">
        <v>71.879000000000005</v>
      </c>
      <c r="DJ29" s="88">
        <v>48.622</v>
      </c>
      <c r="DK29" s="88">
        <v>96.831999999999994</v>
      </c>
      <c r="DL29" s="88">
        <v>5.3040000000000003</v>
      </c>
      <c r="DM29" s="88">
        <v>35.637999999999998</v>
      </c>
      <c r="DN29" s="88">
        <v>33.442</v>
      </c>
      <c r="DO29" s="88">
        <v>51.898000000000003</v>
      </c>
      <c r="DP29" s="88">
        <v>26.463000000000001</v>
      </c>
      <c r="DQ29" s="89">
        <v>22.404</v>
      </c>
      <c r="DR29" s="88">
        <v>48.692999999999998</v>
      </c>
      <c r="DS29" s="88">
        <v>20.818000000000001</v>
      </c>
      <c r="DT29" s="88">
        <v>35.576000000000001</v>
      </c>
      <c r="DU29" s="88">
        <v>53.941000000000003</v>
      </c>
      <c r="DV29" s="88">
        <v>73.468999999999994</v>
      </c>
      <c r="DW29" s="89">
        <v>34.784999999999997</v>
      </c>
      <c r="DX29" s="88"/>
      <c r="DY29" s="88"/>
      <c r="DZ29" s="88"/>
      <c r="EA29" s="88"/>
      <c r="EB29" s="88"/>
      <c r="EC29" s="88"/>
      <c r="ED29" s="88"/>
      <c r="EE29" s="88"/>
      <c r="EF29" s="90">
        <f t="shared" si="11"/>
        <v>-52.653500115695053</v>
      </c>
    </row>
    <row r="30" spans="1:136" ht="21.75" customHeight="1" x14ac:dyDescent="0.2">
      <c r="A30" s="14" t="s">
        <v>33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7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9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7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9"/>
      <c r="AX30" s="67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9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7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9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7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9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9"/>
      <c r="DR30" s="68"/>
      <c r="DS30" s="68"/>
      <c r="DT30" s="68"/>
      <c r="DU30" s="68"/>
      <c r="DV30" s="68"/>
      <c r="DW30" s="69"/>
      <c r="DX30" s="68"/>
      <c r="DY30" s="68"/>
      <c r="DZ30" s="68"/>
      <c r="EA30" s="68"/>
      <c r="EB30" s="68"/>
      <c r="EC30" s="68"/>
      <c r="ED30" s="68"/>
      <c r="EE30" s="68"/>
      <c r="EF30" s="70"/>
    </row>
    <row r="31" spans="1:136" ht="21.75" customHeight="1" x14ac:dyDescent="0.2">
      <c r="A31" s="91" t="s">
        <v>34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7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9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7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9"/>
      <c r="AX31" s="67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9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7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9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7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9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9"/>
      <c r="DR31" s="68"/>
      <c r="DS31" s="68"/>
      <c r="DT31" s="68"/>
      <c r="DU31" s="68"/>
      <c r="DV31" s="68"/>
      <c r="DW31" s="69"/>
      <c r="DX31" s="68"/>
      <c r="DY31" s="68"/>
      <c r="DZ31" s="68"/>
      <c r="EA31" s="68"/>
      <c r="EB31" s="68"/>
      <c r="EC31" s="68"/>
      <c r="ED31" s="68"/>
      <c r="EE31" s="68"/>
      <c r="EF31" s="70"/>
    </row>
    <row r="32" spans="1:136" ht="21.75" customHeight="1" x14ac:dyDescent="0.2">
      <c r="A32" s="29" t="s">
        <v>35</v>
      </c>
      <c r="B32" s="18">
        <f t="shared" ref="B32:BI32" si="53">+B33+B34</f>
        <v>330.99700000000001</v>
      </c>
      <c r="C32" s="18">
        <f t="shared" si="53"/>
        <v>316.40100000000001</v>
      </c>
      <c r="D32" s="18">
        <f t="shared" si="53"/>
        <v>209.06400000000002</v>
      </c>
      <c r="E32" s="18">
        <f t="shared" si="53"/>
        <v>292.66200000000003</v>
      </c>
      <c r="F32" s="18">
        <f t="shared" si="53"/>
        <v>253.85500000000002</v>
      </c>
      <c r="G32" s="18">
        <f t="shared" si="53"/>
        <v>223.078</v>
      </c>
      <c r="H32" s="18">
        <f t="shared" si="53"/>
        <v>200.95699999999999</v>
      </c>
      <c r="I32" s="18">
        <f t="shared" si="53"/>
        <v>191.22500000000002</v>
      </c>
      <c r="J32" s="18">
        <f t="shared" si="53"/>
        <v>198.69799999999998</v>
      </c>
      <c r="K32" s="18">
        <f t="shared" si="53"/>
        <v>188.57400000000001</v>
      </c>
      <c r="L32" s="18">
        <f t="shared" si="53"/>
        <v>188.66199999999998</v>
      </c>
      <c r="M32" s="18">
        <f t="shared" si="53"/>
        <v>223.01799999999997</v>
      </c>
      <c r="N32" s="19">
        <f t="shared" si="53"/>
        <v>349.39300000000003</v>
      </c>
      <c r="O32" s="20">
        <f t="shared" si="53"/>
        <v>199.447</v>
      </c>
      <c r="P32" s="20">
        <f t="shared" si="53"/>
        <v>182.095</v>
      </c>
      <c r="Q32" s="20">
        <f t="shared" si="53"/>
        <v>225.732</v>
      </c>
      <c r="R32" s="20">
        <f t="shared" si="53"/>
        <v>155.17699999999999</v>
      </c>
      <c r="S32" s="20">
        <f t="shared" si="53"/>
        <v>266.959</v>
      </c>
      <c r="T32" s="20">
        <f t="shared" si="53"/>
        <v>256.97399999999999</v>
      </c>
      <c r="U32" s="20">
        <f t="shared" si="53"/>
        <v>244.18200000000002</v>
      </c>
      <c r="V32" s="20">
        <f t="shared" si="53"/>
        <v>339.53300000000002</v>
      </c>
      <c r="W32" s="20">
        <f t="shared" si="53"/>
        <v>414.80199999999996</v>
      </c>
      <c r="X32" s="20">
        <f t="shared" si="53"/>
        <v>385.94299999999998</v>
      </c>
      <c r="Y32" s="21">
        <f t="shared" si="53"/>
        <v>465.60799999999995</v>
      </c>
      <c r="Z32" s="18">
        <f t="shared" si="53"/>
        <v>291</v>
      </c>
      <c r="AA32" s="18">
        <f t="shared" si="53"/>
        <v>245</v>
      </c>
      <c r="AB32" s="18">
        <f t="shared" si="53"/>
        <v>449</v>
      </c>
      <c r="AC32" s="18">
        <f t="shared" si="53"/>
        <v>225</v>
      </c>
      <c r="AD32" s="18">
        <f t="shared" si="53"/>
        <v>425</v>
      </c>
      <c r="AE32" s="18">
        <f t="shared" si="53"/>
        <v>435</v>
      </c>
      <c r="AF32" s="18">
        <f t="shared" si="53"/>
        <v>540</v>
      </c>
      <c r="AG32" s="18">
        <f t="shared" si="53"/>
        <v>504</v>
      </c>
      <c r="AH32" s="18">
        <f t="shared" si="53"/>
        <v>558</v>
      </c>
      <c r="AI32" s="18">
        <f t="shared" si="53"/>
        <v>507</v>
      </c>
      <c r="AJ32" s="18">
        <f t="shared" si="53"/>
        <v>420</v>
      </c>
      <c r="AK32" s="18">
        <f t="shared" si="53"/>
        <v>410</v>
      </c>
      <c r="AL32" s="19">
        <f t="shared" si="53"/>
        <v>357</v>
      </c>
      <c r="AM32" s="20">
        <f t="shared" si="53"/>
        <v>417</v>
      </c>
      <c r="AN32" s="20">
        <f t="shared" si="53"/>
        <v>508</v>
      </c>
      <c r="AO32" s="20">
        <f t="shared" si="53"/>
        <v>411</v>
      </c>
      <c r="AP32" s="20">
        <f t="shared" si="53"/>
        <v>326</v>
      </c>
      <c r="AQ32" s="20">
        <f t="shared" si="53"/>
        <v>461</v>
      </c>
      <c r="AR32" s="20">
        <f t="shared" si="53"/>
        <v>382</v>
      </c>
      <c r="AS32" s="20">
        <f t="shared" si="53"/>
        <v>395</v>
      </c>
      <c r="AT32" s="20">
        <f t="shared" si="53"/>
        <v>526</v>
      </c>
      <c r="AU32" s="20">
        <f t="shared" si="53"/>
        <v>290</v>
      </c>
      <c r="AV32" s="20">
        <f t="shared" si="53"/>
        <v>401</v>
      </c>
      <c r="AW32" s="21">
        <f t="shared" si="53"/>
        <v>512</v>
      </c>
      <c r="AX32" s="19">
        <f t="shared" si="53"/>
        <v>422</v>
      </c>
      <c r="AY32" s="20">
        <f t="shared" si="53"/>
        <v>351</v>
      </c>
      <c r="AZ32" s="20">
        <f t="shared" si="53"/>
        <v>449</v>
      </c>
      <c r="BA32" s="20">
        <f t="shared" si="53"/>
        <v>342</v>
      </c>
      <c r="BB32" s="20">
        <f t="shared" si="53"/>
        <v>467</v>
      </c>
      <c r="BC32" s="20">
        <f>+BC33+BC34</f>
        <v>482</v>
      </c>
      <c r="BD32" s="20">
        <f>+BD33+BD34</f>
        <v>375</v>
      </c>
      <c r="BE32" s="20">
        <f>+BE33+BE34</f>
        <v>545</v>
      </c>
      <c r="BF32" s="20">
        <f>+BF33+BF34</f>
        <v>495</v>
      </c>
      <c r="BG32" s="20">
        <f>+BG33+BG34</f>
        <v>541</v>
      </c>
      <c r="BH32" s="20">
        <f t="shared" si="53"/>
        <v>539</v>
      </c>
      <c r="BI32" s="21">
        <f t="shared" si="53"/>
        <v>585</v>
      </c>
      <c r="BJ32" s="20">
        <f t="shared" ref="BJ32:DC32" si="54">BJ33+BJ34</f>
        <v>488</v>
      </c>
      <c r="BK32" s="20">
        <f t="shared" si="54"/>
        <v>398</v>
      </c>
      <c r="BL32" s="20">
        <f t="shared" si="54"/>
        <v>476</v>
      </c>
      <c r="BM32" s="20">
        <f t="shared" si="54"/>
        <v>379</v>
      </c>
      <c r="BN32" s="20">
        <f t="shared" si="54"/>
        <v>301</v>
      </c>
      <c r="BO32" s="20">
        <f t="shared" si="54"/>
        <v>404</v>
      </c>
      <c r="BP32" s="20">
        <f t="shared" si="54"/>
        <v>267</v>
      </c>
      <c r="BQ32" s="20">
        <f t="shared" si="54"/>
        <v>502</v>
      </c>
      <c r="BR32" s="20">
        <f>BR33+BR34</f>
        <v>216</v>
      </c>
      <c r="BS32" s="20">
        <f t="shared" si="54"/>
        <v>407</v>
      </c>
      <c r="BT32" s="20">
        <f t="shared" si="54"/>
        <v>491</v>
      </c>
      <c r="BU32" s="20">
        <f t="shared" si="54"/>
        <v>421</v>
      </c>
      <c r="BV32" s="19">
        <f t="shared" si="54"/>
        <v>543.30600000000004</v>
      </c>
      <c r="BW32" s="20">
        <f t="shared" si="54"/>
        <v>372.80899999999997</v>
      </c>
      <c r="BX32" s="20">
        <f t="shared" si="54"/>
        <v>253.74600000000001</v>
      </c>
      <c r="BY32" s="20">
        <f t="shared" si="54"/>
        <v>347.916</v>
      </c>
      <c r="BZ32" s="20">
        <f t="shared" si="54"/>
        <v>410.31799999999998</v>
      </c>
      <c r="CA32" s="20">
        <f t="shared" si="54"/>
        <v>379.10300000000001</v>
      </c>
      <c r="CB32" s="20">
        <f t="shared" si="54"/>
        <v>267.27600000000001</v>
      </c>
      <c r="CC32" s="20">
        <f t="shared" si="54"/>
        <v>273.971</v>
      </c>
      <c r="CD32" s="20">
        <f>CD33+CD34</f>
        <v>371.43</v>
      </c>
      <c r="CE32" s="20">
        <f>CE33+CE34</f>
        <v>423.01800000000003</v>
      </c>
      <c r="CF32" s="20">
        <f>CF33+CF34</f>
        <v>293.536</v>
      </c>
      <c r="CG32" s="21">
        <f t="shared" si="54"/>
        <v>225.01300000000001</v>
      </c>
      <c r="CH32" s="20">
        <f t="shared" si="54"/>
        <v>252.65100000000001</v>
      </c>
      <c r="CI32" s="20">
        <f t="shared" si="54"/>
        <v>213.47</v>
      </c>
      <c r="CJ32" s="20">
        <f t="shared" si="54"/>
        <v>431.73699999999997</v>
      </c>
      <c r="CK32" s="20">
        <f t="shared" si="54"/>
        <v>259.91300000000001</v>
      </c>
      <c r="CL32" s="20">
        <f t="shared" si="54"/>
        <v>253.74</v>
      </c>
      <c r="CM32" s="20">
        <f t="shared" si="54"/>
        <v>245.142</v>
      </c>
      <c r="CN32" s="20">
        <f t="shared" si="54"/>
        <v>213.74700000000001</v>
      </c>
      <c r="CO32" s="20">
        <f t="shared" si="54"/>
        <v>144.46600000000001</v>
      </c>
      <c r="CP32" s="20">
        <f t="shared" si="54"/>
        <v>232.37900000000002</v>
      </c>
      <c r="CQ32" s="20">
        <f t="shared" si="54"/>
        <v>203.83499999999998</v>
      </c>
      <c r="CR32" s="20">
        <f t="shared" si="54"/>
        <v>146.85599999999999</v>
      </c>
      <c r="CS32" s="20">
        <f t="shared" si="54"/>
        <v>225.346</v>
      </c>
      <c r="CT32" s="19">
        <f t="shared" si="54"/>
        <v>161.465</v>
      </c>
      <c r="CU32" s="20">
        <f t="shared" si="54"/>
        <v>146.27000000000001</v>
      </c>
      <c r="CV32" s="20">
        <f t="shared" si="54"/>
        <v>389.35599999999999</v>
      </c>
      <c r="CW32" s="20">
        <f t="shared" si="54"/>
        <v>187.69499999999999</v>
      </c>
      <c r="CX32" s="20">
        <f t="shared" si="54"/>
        <v>158.09</v>
      </c>
      <c r="CY32" s="20">
        <f t="shared" si="54"/>
        <v>200.249</v>
      </c>
      <c r="CZ32" s="20">
        <f t="shared" si="54"/>
        <v>210.51</v>
      </c>
      <c r="DA32" s="20">
        <f t="shared" si="54"/>
        <v>227.79899999999998</v>
      </c>
      <c r="DB32" s="20">
        <f t="shared" si="54"/>
        <v>220.821</v>
      </c>
      <c r="DC32" s="20">
        <f t="shared" si="54"/>
        <v>332.37700000000001</v>
      </c>
      <c r="DD32" s="20">
        <f>DD33+DD34</f>
        <v>308.85300000000001</v>
      </c>
      <c r="DE32" s="21">
        <f>DE33+DE34</f>
        <v>388.19299999999998</v>
      </c>
      <c r="DF32" s="20">
        <f>DF33+DF34</f>
        <v>445.67700000000002</v>
      </c>
      <c r="DG32" s="20">
        <f>DG33+DG34</f>
        <v>372.86199999999997</v>
      </c>
      <c r="DH32" s="20">
        <f>DH33+DH34</f>
        <v>450.27599999999995</v>
      </c>
      <c r="DI32" s="20">
        <f t="shared" ref="DI32:DW32" si="55">DI33+DI34</f>
        <v>283.15199999999999</v>
      </c>
      <c r="DJ32" s="20">
        <f t="shared" si="55"/>
        <v>386.20400000000001</v>
      </c>
      <c r="DK32" s="20">
        <f t="shared" si="55"/>
        <v>350.37199999999996</v>
      </c>
      <c r="DL32" s="20">
        <f t="shared" si="55"/>
        <v>327.52300000000002</v>
      </c>
      <c r="DM32" s="20">
        <f t="shared" si="55"/>
        <v>347.74400000000003</v>
      </c>
      <c r="DN32" s="20">
        <f t="shared" si="55"/>
        <v>311.73599999999999</v>
      </c>
      <c r="DO32" s="20">
        <f t="shared" si="55"/>
        <v>148.70699999999999</v>
      </c>
      <c r="DP32" s="20">
        <f t="shared" si="55"/>
        <v>201.952</v>
      </c>
      <c r="DQ32" s="21">
        <f t="shared" si="55"/>
        <v>278.726</v>
      </c>
      <c r="DR32" s="20">
        <f t="shared" si="55"/>
        <v>188.41300000000001</v>
      </c>
      <c r="DS32" s="20">
        <f t="shared" si="55"/>
        <v>269.07499999999999</v>
      </c>
      <c r="DT32" s="20">
        <f t="shared" si="55"/>
        <v>449.87199999999996</v>
      </c>
      <c r="DU32" s="20">
        <f t="shared" si="55"/>
        <v>247.726</v>
      </c>
      <c r="DV32" s="20">
        <f>DV33+DV34</f>
        <v>163.23899999999998</v>
      </c>
      <c r="DW32" s="21">
        <f t="shared" si="55"/>
        <v>229.875</v>
      </c>
      <c r="DX32" s="20"/>
      <c r="DY32" s="20"/>
      <c r="DZ32" s="20"/>
      <c r="EA32" s="20"/>
      <c r="EB32" s="20"/>
      <c r="EC32" s="20"/>
      <c r="ED32" s="20"/>
      <c r="EE32" s="20"/>
      <c r="EF32" s="22">
        <f t="shared" ref="EF32:EF39" si="56">+((DW32/DV32)-1)*100</f>
        <v>40.821127304136894</v>
      </c>
    </row>
    <row r="33" spans="1:136" ht="21.75" customHeight="1" x14ac:dyDescent="0.2">
      <c r="A33" s="92" t="s">
        <v>20</v>
      </c>
      <c r="B33" s="46">
        <v>211.66900000000001</v>
      </c>
      <c r="C33" s="46">
        <v>207.61099999999999</v>
      </c>
      <c r="D33" s="46">
        <v>124.325</v>
      </c>
      <c r="E33" s="46">
        <v>184.042</v>
      </c>
      <c r="F33" s="46">
        <v>148.101</v>
      </c>
      <c r="G33" s="46">
        <v>112.148</v>
      </c>
      <c r="H33" s="46">
        <v>104.512</v>
      </c>
      <c r="I33" s="46">
        <v>77.798000000000002</v>
      </c>
      <c r="J33" s="46">
        <v>110.371</v>
      </c>
      <c r="K33" s="46">
        <v>67.408000000000001</v>
      </c>
      <c r="L33" s="46">
        <v>84.19</v>
      </c>
      <c r="M33" s="46">
        <v>129.90299999999999</v>
      </c>
      <c r="N33" s="71">
        <v>207.50800000000001</v>
      </c>
      <c r="O33" s="72">
        <v>105.119</v>
      </c>
      <c r="P33" s="72">
        <v>82.760999999999996</v>
      </c>
      <c r="Q33" s="72">
        <v>116.861</v>
      </c>
      <c r="R33" s="72">
        <v>59.32</v>
      </c>
      <c r="S33" s="72">
        <v>171.691</v>
      </c>
      <c r="T33" s="72">
        <v>134.85599999999999</v>
      </c>
      <c r="U33" s="72">
        <v>132.37</v>
      </c>
      <c r="V33" s="72">
        <v>244.905</v>
      </c>
      <c r="W33" s="72">
        <v>319.62599999999998</v>
      </c>
      <c r="X33" s="72">
        <v>292.14</v>
      </c>
      <c r="Y33" s="73">
        <v>336.77</v>
      </c>
      <c r="Z33" s="46">
        <v>179</v>
      </c>
      <c r="AA33" s="46">
        <v>170</v>
      </c>
      <c r="AB33" s="46">
        <v>317</v>
      </c>
      <c r="AC33" s="46">
        <v>134</v>
      </c>
      <c r="AD33" s="46">
        <v>305</v>
      </c>
      <c r="AE33" s="46">
        <v>302</v>
      </c>
      <c r="AF33" s="46">
        <v>375</v>
      </c>
      <c r="AG33" s="46">
        <v>387</v>
      </c>
      <c r="AH33" s="46">
        <v>427</v>
      </c>
      <c r="AI33" s="46">
        <v>361</v>
      </c>
      <c r="AJ33" s="46">
        <v>326</v>
      </c>
      <c r="AK33" s="46">
        <v>298</v>
      </c>
      <c r="AL33" s="71">
        <v>238</v>
      </c>
      <c r="AM33" s="72">
        <v>325</v>
      </c>
      <c r="AN33" s="72">
        <v>352</v>
      </c>
      <c r="AO33" s="72">
        <v>268</v>
      </c>
      <c r="AP33" s="72">
        <v>185</v>
      </c>
      <c r="AQ33" s="72">
        <v>263</v>
      </c>
      <c r="AR33" s="72">
        <v>198</v>
      </c>
      <c r="AS33" s="72">
        <v>223</v>
      </c>
      <c r="AT33" s="72">
        <v>385</v>
      </c>
      <c r="AU33" s="72">
        <v>156</v>
      </c>
      <c r="AV33" s="72">
        <v>245</v>
      </c>
      <c r="AW33" s="73">
        <v>335</v>
      </c>
      <c r="AX33" s="71">
        <v>287</v>
      </c>
      <c r="AY33" s="72">
        <v>223</v>
      </c>
      <c r="AZ33" s="72">
        <v>290</v>
      </c>
      <c r="BA33" s="72">
        <v>201</v>
      </c>
      <c r="BB33" s="72">
        <v>303</v>
      </c>
      <c r="BC33" s="72">
        <v>327</v>
      </c>
      <c r="BD33" s="72">
        <v>221</v>
      </c>
      <c r="BE33" s="72">
        <v>353</v>
      </c>
      <c r="BF33" s="72">
        <v>321</v>
      </c>
      <c r="BG33" s="72">
        <v>359</v>
      </c>
      <c r="BH33" s="72">
        <v>345</v>
      </c>
      <c r="BI33" s="73">
        <v>388</v>
      </c>
      <c r="BJ33" s="72">
        <f>231+53+2</f>
        <v>286</v>
      </c>
      <c r="BK33" s="72">
        <f>203+56+3</f>
        <v>262</v>
      </c>
      <c r="BL33" s="72">
        <v>307</v>
      </c>
      <c r="BM33" s="72">
        <v>192</v>
      </c>
      <c r="BN33" s="72">
        <v>182</v>
      </c>
      <c r="BO33" s="72">
        <v>240</v>
      </c>
      <c r="BP33" s="72">
        <v>143</v>
      </c>
      <c r="BQ33" s="72">
        <v>363</v>
      </c>
      <c r="BR33" s="72">
        <v>98</v>
      </c>
      <c r="BS33" s="72">
        <v>253</v>
      </c>
      <c r="BT33" s="72">
        <v>334</v>
      </c>
      <c r="BU33" s="72">
        <v>259</v>
      </c>
      <c r="BV33" s="71">
        <v>314.52</v>
      </c>
      <c r="BW33" s="72">
        <v>219.006</v>
      </c>
      <c r="BX33" s="72">
        <v>129.17500000000001</v>
      </c>
      <c r="BY33" s="72">
        <v>183.167</v>
      </c>
      <c r="BZ33" s="72">
        <v>236.93299999999999</v>
      </c>
      <c r="CA33" s="72">
        <v>226.9</v>
      </c>
      <c r="CB33" s="72">
        <v>96.153000000000006</v>
      </c>
      <c r="CC33" s="72">
        <v>111.682</v>
      </c>
      <c r="CD33" s="72">
        <v>236.696</v>
      </c>
      <c r="CE33" s="72">
        <v>261.19200000000001</v>
      </c>
      <c r="CF33" s="72">
        <v>196.869</v>
      </c>
      <c r="CG33" s="73">
        <v>104.718</v>
      </c>
      <c r="CH33" s="72">
        <v>131.876</v>
      </c>
      <c r="CI33" s="72">
        <v>113.898</v>
      </c>
      <c r="CJ33" s="72">
        <v>308.53199999999998</v>
      </c>
      <c r="CK33" s="72">
        <v>168.19300000000001</v>
      </c>
      <c r="CL33" s="72">
        <v>124.971</v>
      </c>
      <c r="CM33" s="72">
        <v>136.346</v>
      </c>
      <c r="CN33" s="72">
        <v>106.77500000000001</v>
      </c>
      <c r="CO33" s="72">
        <v>68.197000000000003</v>
      </c>
      <c r="CP33" s="72">
        <v>116.944</v>
      </c>
      <c r="CQ33" s="72">
        <v>97.516999999999996</v>
      </c>
      <c r="CR33" s="72">
        <v>49.225999999999999</v>
      </c>
      <c r="CS33" s="72">
        <v>89.938000000000002</v>
      </c>
      <c r="CT33" s="71">
        <v>45.997999999999998</v>
      </c>
      <c r="CU33" s="72">
        <v>58.402999999999999</v>
      </c>
      <c r="CV33" s="72">
        <v>259.37099999999998</v>
      </c>
      <c r="CW33" s="72">
        <v>98.772000000000006</v>
      </c>
      <c r="CX33" s="72">
        <v>90.248000000000005</v>
      </c>
      <c r="CY33" s="72">
        <v>89.286000000000001</v>
      </c>
      <c r="CZ33" s="72">
        <v>102.50700000000001</v>
      </c>
      <c r="DA33" s="72">
        <v>157.71899999999999</v>
      </c>
      <c r="DB33" s="72">
        <v>125.569</v>
      </c>
      <c r="DC33" s="72">
        <v>241.12</v>
      </c>
      <c r="DD33" s="72">
        <v>188.666</v>
      </c>
      <c r="DE33" s="73">
        <v>247.81299999999999</v>
      </c>
      <c r="DF33" s="72">
        <v>332.62299999999999</v>
      </c>
      <c r="DG33" s="72">
        <v>239.47399999999999</v>
      </c>
      <c r="DH33" s="72">
        <v>281.47699999999998</v>
      </c>
      <c r="DI33" s="72">
        <v>143.40799999999999</v>
      </c>
      <c r="DJ33" s="72">
        <v>248.893</v>
      </c>
      <c r="DK33" s="72">
        <v>188.24299999999999</v>
      </c>
      <c r="DL33" s="72">
        <v>209.001</v>
      </c>
      <c r="DM33" s="72">
        <v>208.80500000000001</v>
      </c>
      <c r="DN33" s="72">
        <v>174.90199999999999</v>
      </c>
      <c r="DO33" s="72">
        <v>68.879000000000005</v>
      </c>
      <c r="DP33" s="72">
        <v>112.776</v>
      </c>
      <c r="DQ33" s="73">
        <v>162.45099999999999</v>
      </c>
      <c r="DR33" s="72">
        <v>78.149000000000001</v>
      </c>
      <c r="DS33" s="72">
        <v>186.488</v>
      </c>
      <c r="DT33" s="72">
        <v>292.96699999999998</v>
      </c>
      <c r="DU33" s="72">
        <v>148.154</v>
      </c>
      <c r="DV33" s="72">
        <v>49.671999999999997</v>
      </c>
      <c r="DW33" s="73">
        <v>85.204999999999998</v>
      </c>
      <c r="DX33" s="72"/>
      <c r="DY33" s="72"/>
      <c r="DZ33" s="72"/>
      <c r="EA33" s="72"/>
      <c r="EB33" s="72"/>
      <c r="EC33" s="72"/>
      <c r="ED33" s="72"/>
      <c r="EE33" s="72"/>
      <c r="EF33" s="52">
        <f t="shared" si="56"/>
        <v>71.535271380254486</v>
      </c>
    </row>
    <row r="34" spans="1:136" ht="21.75" customHeight="1" x14ac:dyDescent="0.2">
      <c r="A34" s="93" t="s">
        <v>21</v>
      </c>
      <c r="B34" s="30">
        <v>119.328</v>
      </c>
      <c r="C34" s="30">
        <v>108.79</v>
      </c>
      <c r="D34" s="30">
        <v>84.739000000000004</v>
      </c>
      <c r="E34" s="30">
        <v>108.62</v>
      </c>
      <c r="F34" s="30">
        <v>105.754</v>
      </c>
      <c r="G34" s="30">
        <v>110.93</v>
      </c>
      <c r="H34" s="30">
        <v>96.444999999999993</v>
      </c>
      <c r="I34" s="30">
        <v>113.42700000000001</v>
      </c>
      <c r="J34" s="30">
        <v>88.326999999999998</v>
      </c>
      <c r="K34" s="30">
        <v>121.166</v>
      </c>
      <c r="L34" s="30">
        <v>104.47199999999999</v>
      </c>
      <c r="M34" s="30">
        <v>93.114999999999995</v>
      </c>
      <c r="N34" s="31">
        <v>141.88499999999999</v>
      </c>
      <c r="O34" s="32">
        <v>94.328000000000003</v>
      </c>
      <c r="P34" s="32">
        <v>99.334000000000003</v>
      </c>
      <c r="Q34" s="32">
        <v>108.871</v>
      </c>
      <c r="R34" s="32">
        <v>95.856999999999999</v>
      </c>
      <c r="S34" s="32">
        <v>95.268000000000001</v>
      </c>
      <c r="T34" s="32">
        <v>122.11799999999999</v>
      </c>
      <c r="U34" s="32">
        <v>111.812</v>
      </c>
      <c r="V34" s="32">
        <v>94.628</v>
      </c>
      <c r="W34" s="32">
        <v>95.176000000000002</v>
      </c>
      <c r="X34" s="32">
        <v>93.802999999999997</v>
      </c>
      <c r="Y34" s="33">
        <v>128.83799999999999</v>
      </c>
      <c r="Z34" s="30">
        <v>112</v>
      </c>
      <c r="AA34" s="30">
        <v>75</v>
      </c>
      <c r="AB34" s="30">
        <v>132</v>
      </c>
      <c r="AC34" s="30">
        <v>91</v>
      </c>
      <c r="AD34" s="30">
        <v>120</v>
      </c>
      <c r="AE34" s="30">
        <v>133</v>
      </c>
      <c r="AF34" s="30">
        <v>165</v>
      </c>
      <c r="AG34" s="30">
        <v>117</v>
      </c>
      <c r="AH34" s="30">
        <v>131</v>
      </c>
      <c r="AI34" s="30">
        <v>146</v>
      </c>
      <c r="AJ34" s="30">
        <v>94</v>
      </c>
      <c r="AK34" s="30">
        <v>112</v>
      </c>
      <c r="AL34" s="31">
        <v>119</v>
      </c>
      <c r="AM34" s="32">
        <v>92</v>
      </c>
      <c r="AN34" s="32">
        <v>156</v>
      </c>
      <c r="AO34" s="32">
        <v>143</v>
      </c>
      <c r="AP34" s="32">
        <v>141</v>
      </c>
      <c r="AQ34" s="32">
        <v>198</v>
      </c>
      <c r="AR34" s="32">
        <v>184</v>
      </c>
      <c r="AS34" s="32">
        <v>172</v>
      </c>
      <c r="AT34" s="32">
        <v>141</v>
      </c>
      <c r="AU34" s="32">
        <v>134</v>
      </c>
      <c r="AV34" s="32">
        <v>156</v>
      </c>
      <c r="AW34" s="33">
        <v>177</v>
      </c>
      <c r="AX34" s="31">
        <v>135</v>
      </c>
      <c r="AY34" s="32">
        <v>128</v>
      </c>
      <c r="AZ34" s="32">
        <v>159</v>
      </c>
      <c r="BA34" s="32">
        <v>141</v>
      </c>
      <c r="BB34" s="32">
        <v>164</v>
      </c>
      <c r="BC34" s="32">
        <v>155</v>
      </c>
      <c r="BD34" s="32">
        <v>154</v>
      </c>
      <c r="BE34" s="32">
        <v>192</v>
      </c>
      <c r="BF34" s="32">
        <v>174</v>
      </c>
      <c r="BG34" s="32">
        <v>182</v>
      </c>
      <c r="BH34" s="32">
        <v>194</v>
      </c>
      <c r="BI34" s="33">
        <v>197</v>
      </c>
      <c r="BJ34" s="32">
        <f>193+9</f>
        <v>202</v>
      </c>
      <c r="BK34" s="32">
        <f>128+8</f>
        <v>136</v>
      </c>
      <c r="BL34" s="32">
        <v>169</v>
      </c>
      <c r="BM34" s="32">
        <v>187</v>
      </c>
      <c r="BN34" s="32">
        <v>119</v>
      </c>
      <c r="BO34" s="32">
        <v>164</v>
      </c>
      <c r="BP34" s="32">
        <v>124</v>
      </c>
      <c r="BQ34" s="32">
        <v>139</v>
      </c>
      <c r="BR34" s="32">
        <v>118</v>
      </c>
      <c r="BS34" s="32">
        <v>154</v>
      </c>
      <c r="BT34" s="32">
        <v>157</v>
      </c>
      <c r="BU34" s="32">
        <v>162</v>
      </c>
      <c r="BV34" s="31">
        <v>228.786</v>
      </c>
      <c r="BW34" s="32">
        <v>153.803</v>
      </c>
      <c r="BX34" s="32">
        <v>124.571</v>
      </c>
      <c r="BY34" s="32">
        <v>164.749</v>
      </c>
      <c r="BZ34" s="32">
        <v>173.38499999999999</v>
      </c>
      <c r="CA34" s="32">
        <v>152.203</v>
      </c>
      <c r="CB34" s="32">
        <v>171.12299999999999</v>
      </c>
      <c r="CC34" s="32">
        <v>162.28899999999999</v>
      </c>
      <c r="CD34" s="32">
        <v>134.73400000000001</v>
      </c>
      <c r="CE34" s="32">
        <v>161.82599999999999</v>
      </c>
      <c r="CF34" s="32">
        <v>96.667000000000002</v>
      </c>
      <c r="CG34" s="33">
        <v>120.295</v>
      </c>
      <c r="CH34" s="32">
        <v>120.77500000000001</v>
      </c>
      <c r="CI34" s="32">
        <v>99.572000000000003</v>
      </c>
      <c r="CJ34" s="32">
        <v>123.205</v>
      </c>
      <c r="CK34" s="32">
        <v>91.72</v>
      </c>
      <c r="CL34" s="32">
        <v>128.76900000000001</v>
      </c>
      <c r="CM34" s="32">
        <v>108.79600000000001</v>
      </c>
      <c r="CN34" s="32">
        <v>106.97199999999999</v>
      </c>
      <c r="CO34" s="32">
        <v>76.269000000000005</v>
      </c>
      <c r="CP34" s="32">
        <v>115.435</v>
      </c>
      <c r="CQ34" s="32">
        <v>106.318</v>
      </c>
      <c r="CR34" s="32">
        <v>97.63</v>
      </c>
      <c r="CS34" s="32">
        <v>135.40799999999999</v>
      </c>
      <c r="CT34" s="31">
        <v>115.467</v>
      </c>
      <c r="CU34" s="32">
        <v>87.867000000000004</v>
      </c>
      <c r="CV34" s="32">
        <v>129.98500000000001</v>
      </c>
      <c r="CW34" s="32">
        <v>88.923000000000002</v>
      </c>
      <c r="CX34" s="32">
        <v>67.841999999999999</v>
      </c>
      <c r="CY34" s="32">
        <v>110.96299999999999</v>
      </c>
      <c r="CZ34" s="32">
        <v>108.003</v>
      </c>
      <c r="DA34" s="32">
        <v>70.08</v>
      </c>
      <c r="DB34" s="32">
        <v>95.251999999999995</v>
      </c>
      <c r="DC34" s="32">
        <v>91.257000000000005</v>
      </c>
      <c r="DD34" s="32">
        <v>120.187</v>
      </c>
      <c r="DE34" s="33">
        <v>140.38</v>
      </c>
      <c r="DF34" s="32">
        <v>113.054</v>
      </c>
      <c r="DG34" s="32">
        <v>133.38800000000001</v>
      </c>
      <c r="DH34" s="32">
        <v>168.79900000000001</v>
      </c>
      <c r="DI34" s="32">
        <v>139.744</v>
      </c>
      <c r="DJ34" s="32">
        <v>137.31100000000001</v>
      </c>
      <c r="DK34" s="32">
        <v>162.12899999999999</v>
      </c>
      <c r="DL34" s="32">
        <v>118.52200000000001</v>
      </c>
      <c r="DM34" s="32">
        <v>138.93899999999999</v>
      </c>
      <c r="DN34" s="32">
        <v>136.834</v>
      </c>
      <c r="DO34" s="32">
        <v>79.828000000000003</v>
      </c>
      <c r="DP34" s="32">
        <v>89.176000000000002</v>
      </c>
      <c r="DQ34" s="33">
        <v>116.27500000000001</v>
      </c>
      <c r="DR34" s="32">
        <v>110.264</v>
      </c>
      <c r="DS34" s="32">
        <v>82.587000000000003</v>
      </c>
      <c r="DT34" s="32">
        <v>156.905</v>
      </c>
      <c r="DU34" s="32">
        <v>99.572000000000003</v>
      </c>
      <c r="DV34" s="32">
        <v>113.56699999999999</v>
      </c>
      <c r="DW34" s="33">
        <v>144.66999999999999</v>
      </c>
      <c r="DX34" s="32"/>
      <c r="DY34" s="32"/>
      <c r="DZ34" s="32"/>
      <c r="EA34" s="32"/>
      <c r="EB34" s="32"/>
      <c r="EC34" s="32"/>
      <c r="ED34" s="32"/>
      <c r="EE34" s="32"/>
      <c r="EF34" s="34">
        <f t="shared" si="56"/>
        <v>27.387357242861032</v>
      </c>
    </row>
    <row r="35" spans="1:136" ht="40.5" x14ac:dyDescent="0.2">
      <c r="A35" s="94" t="s">
        <v>32</v>
      </c>
      <c r="B35" s="66">
        <f t="shared" ref="B35:BH35" si="57">+B36+B37</f>
        <v>601.86</v>
      </c>
      <c r="C35" s="66">
        <f t="shared" si="57"/>
        <v>498.92599999999999</v>
      </c>
      <c r="D35" s="66">
        <f t="shared" si="57"/>
        <v>509.50700000000001</v>
      </c>
      <c r="E35" s="66">
        <f t="shared" si="57"/>
        <v>524.697</v>
      </c>
      <c r="F35" s="66">
        <f t="shared" si="57"/>
        <v>353.76800000000003</v>
      </c>
      <c r="G35" s="66">
        <f t="shared" si="57"/>
        <v>319.88299999999998</v>
      </c>
      <c r="H35" s="66">
        <f t="shared" si="57"/>
        <v>267.459</v>
      </c>
      <c r="I35" s="66">
        <f t="shared" si="57"/>
        <v>391.06</v>
      </c>
      <c r="J35" s="66">
        <f t="shared" si="57"/>
        <v>433.96999999999997</v>
      </c>
      <c r="K35" s="66">
        <f t="shared" si="57"/>
        <v>562.14400000000001</v>
      </c>
      <c r="L35" s="66">
        <f t="shared" si="57"/>
        <v>433.60500000000002</v>
      </c>
      <c r="M35" s="66">
        <f t="shared" si="57"/>
        <v>376.57</v>
      </c>
      <c r="N35" s="67">
        <f t="shared" si="57"/>
        <v>455.11699999999996</v>
      </c>
      <c r="O35" s="68">
        <f t="shared" si="57"/>
        <v>428.16</v>
      </c>
      <c r="P35" s="68">
        <f t="shared" si="57"/>
        <v>381.33199999999999</v>
      </c>
      <c r="Q35" s="68">
        <f t="shared" si="57"/>
        <v>424.28300000000002</v>
      </c>
      <c r="R35" s="68">
        <f t="shared" si="57"/>
        <v>389.75700000000001</v>
      </c>
      <c r="S35" s="68">
        <f t="shared" si="57"/>
        <v>466.45000000000005</v>
      </c>
      <c r="T35" s="68">
        <f t="shared" si="57"/>
        <v>643.24699999999996</v>
      </c>
      <c r="U35" s="68">
        <f t="shared" si="57"/>
        <v>531.62599999999998</v>
      </c>
      <c r="V35" s="68">
        <f t="shared" si="57"/>
        <v>817.19100000000003</v>
      </c>
      <c r="W35" s="68">
        <f t="shared" si="57"/>
        <v>631.51</v>
      </c>
      <c r="X35" s="68">
        <f t="shared" si="57"/>
        <v>567.28</v>
      </c>
      <c r="Y35" s="69">
        <f t="shared" si="57"/>
        <v>559.154</v>
      </c>
      <c r="Z35" s="66">
        <f t="shared" si="57"/>
        <v>778</v>
      </c>
      <c r="AA35" s="66">
        <f t="shared" si="57"/>
        <v>443</v>
      </c>
      <c r="AB35" s="66">
        <f t="shared" si="57"/>
        <v>576</v>
      </c>
      <c r="AC35" s="66">
        <f t="shared" si="57"/>
        <v>408</v>
      </c>
      <c r="AD35" s="66">
        <f t="shared" si="57"/>
        <v>676</v>
      </c>
      <c r="AE35" s="66">
        <f t="shared" si="57"/>
        <v>780</v>
      </c>
      <c r="AF35" s="66">
        <f t="shared" si="57"/>
        <v>928</v>
      </c>
      <c r="AG35" s="66">
        <f t="shared" si="57"/>
        <v>790</v>
      </c>
      <c r="AH35" s="66">
        <f t="shared" si="57"/>
        <v>992</v>
      </c>
      <c r="AI35" s="66">
        <f t="shared" si="57"/>
        <v>709</v>
      </c>
      <c r="AJ35" s="66">
        <f t="shared" si="57"/>
        <v>488</v>
      </c>
      <c r="AK35" s="66">
        <f t="shared" si="57"/>
        <v>1149</v>
      </c>
      <c r="AL35" s="67">
        <f t="shared" si="57"/>
        <v>620</v>
      </c>
      <c r="AM35" s="68">
        <f t="shared" si="57"/>
        <v>648</v>
      </c>
      <c r="AN35" s="68">
        <f t="shared" si="57"/>
        <v>707</v>
      </c>
      <c r="AO35" s="68">
        <f t="shared" si="57"/>
        <v>601</v>
      </c>
      <c r="AP35" s="68">
        <f t="shared" si="57"/>
        <v>876</v>
      </c>
      <c r="AQ35" s="68">
        <f t="shared" si="57"/>
        <v>753</v>
      </c>
      <c r="AR35" s="68">
        <f t="shared" si="57"/>
        <v>514</v>
      </c>
      <c r="AS35" s="68">
        <f t="shared" si="57"/>
        <v>745</v>
      </c>
      <c r="AT35" s="68">
        <f t="shared" si="57"/>
        <v>820</v>
      </c>
      <c r="AU35" s="68">
        <f t="shared" si="57"/>
        <v>641</v>
      </c>
      <c r="AV35" s="68">
        <f t="shared" si="57"/>
        <v>738</v>
      </c>
      <c r="AW35" s="69">
        <f t="shared" si="57"/>
        <v>783</v>
      </c>
      <c r="AX35" s="67">
        <f t="shared" si="57"/>
        <v>842</v>
      </c>
      <c r="AY35" s="68">
        <f t="shared" si="57"/>
        <v>823</v>
      </c>
      <c r="AZ35" s="68">
        <f t="shared" si="57"/>
        <v>935</v>
      </c>
      <c r="BA35" s="68">
        <f t="shared" si="57"/>
        <v>484</v>
      </c>
      <c r="BB35" s="68">
        <f t="shared" si="57"/>
        <v>984</v>
      </c>
      <c r="BC35" s="68">
        <f t="shared" si="57"/>
        <v>719</v>
      </c>
      <c r="BD35" s="68">
        <f t="shared" si="57"/>
        <v>695</v>
      </c>
      <c r="BE35" s="68">
        <f t="shared" si="57"/>
        <v>926</v>
      </c>
      <c r="BF35" s="68">
        <f t="shared" si="57"/>
        <v>667</v>
      </c>
      <c r="BG35" s="68">
        <f t="shared" si="57"/>
        <v>1024</v>
      </c>
      <c r="BH35" s="68">
        <f t="shared" si="57"/>
        <v>761</v>
      </c>
      <c r="BI35" s="69">
        <v>898</v>
      </c>
      <c r="BJ35" s="68">
        <f t="shared" ref="BJ35:DC35" si="58">BJ36+BJ37</f>
        <v>864</v>
      </c>
      <c r="BK35" s="68">
        <f t="shared" si="58"/>
        <v>636</v>
      </c>
      <c r="BL35" s="68">
        <f t="shared" si="58"/>
        <v>716</v>
      </c>
      <c r="BM35" s="68">
        <f t="shared" si="58"/>
        <v>719</v>
      </c>
      <c r="BN35" s="68">
        <f t="shared" si="58"/>
        <v>452</v>
      </c>
      <c r="BO35" s="68">
        <f t="shared" si="58"/>
        <v>1047</v>
      </c>
      <c r="BP35" s="68">
        <f t="shared" si="58"/>
        <v>717</v>
      </c>
      <c r="BQ35" s="68">
        <f t="shared" si="58"/>
        <v>100</v>
      </c>
      <c r="BR35" s="68">
        <f>BR36+BR37</f>
        <v>839</v>
      </c>
      <c r="BS35" s="68">
        <f t="shared" si="58"/>
        <v>1415</v>
      </c>
      <c r="BT35" s="68">
        <f t="shared" si="58"/>
        <v>824</v>
      </c>
      <c r="BU35" s="68">
        <f t="shared" si="58"/>
        <v>866</v>
      </c>
      <c r="BV35" s="67">
        <f t="shared" si="58"/>
        <v>1040.067</v>
      </c>
      <c r="BW35" s="68">
        <f t="shared" si="58"/>
        <v>523.88800000000003</v>
      </c>
      <c r="BX35" s="68">
        <f t="shared" si="58"/>
        <v>557.69400000000007</v>
      </c>
      <c r="BY35" s="68">
        <f t="shared" si="58"/>
        <v>715.84999999999991</v>
      </c>
      <c r="BZ35" s="68">
        <f t="shared" si="58"/>
        <v>824.70100000000002</v>
      </c>
      <c r="CA35" s="68">
        <f t="shared" si="58"/>
        <v>720.15300000000002</v>
      </c>
      <c r="CB35" s="68">
        <f t="shared" si="58"/>
        <v>732.32399999999996</v>
      </c>
      <c r="CC35" s="68">
        <f t="shared" si="58"/>
        <v>643.125</v>
      </c>
      <c r="CD35" s="68">
        <f>CD36+CD37</f>
        <v>584.07599999999991</v>
      </c>
      <c r="CE35" s="68">
        <f>CE36+CE37</f>
        <v>721.41300000000001</v>
      </c>
      <c r="CF35" s="68">
        <f>CF36+CF37</f>
        <v>795.56</v>
      </c>
      <c r="CG35" s="69">
        <f t="shared" si="58"/>
        <v>784.52300000000002</v>
      </c>
      <c r="CH35" s="68">
        <f t="shared" si="58"/>
        <v>841.32399999999996</v>
      </c>
      <c r="CI35" s="68">
        <f t="shared" si="58"/>
        <v>522.93300000000011</v>
      </c>
      <c r="CJ35" s="68">
        <f t="shared" si="58"/>
        <v>950.04</v>
      </c>
      <c r="CK35" s="68">
        <f t="shared" si="58"/>
        <v>620.46300000000008</v>
      </c>
      <c r="CL35" s="68">
        <f t="shared" si="58"/>
        <v>595.72699999999998</v>
      </c>
      <c r="CM35" s="68">
        <f t="shared" si="58"/>
        <v>821.33399999999995</v>
      </c>
      <c r="CN35" s="68">
        <f t="shared" si="58"/>
        <v>661.31399999999996</v>
      </c>
      <c r="CO35" s="68">
        <f t="shared" si="58"/>
        <v>696.09</v>
      </c>
      <c r="CP35" s="68">
        <f t="shared" si="58"/>
        <v>517.03200000000004</v>
      </c>
      <c r="CQ35" s="68">
        <f t="shared" si="58"/>
        <v>580.26800000000003</v>
      </c>
      <c r="CR35" s="68">
        <f t="shared" si="58"/>
        <v>367.12299999999999</v>
      </c>
      <c r="CS35" s="68">
        <f t="shared" si="58"/>
        <v>540.995</v>
      </c>
      <c r="CT35" s="67">
        <f t="shared" si="58"/>
        <v>365.92400000000004</v>
      </c>
      <c r="CU35" s="68">
        <f t="shared" si="58"/>
        <v>617.096</v>
      </c>
      <c r="CV35" s="68">
        <f t="shared" si="58"/>
        <v>1004.259</v>
      </c>
      <c r="CW35" s="68">
        <f t="shared" si="58"/>
        <v>641.85899999999992</v>
      </c>
      <c r="CX35" s="68">
        <f t="shared" si="58"/>
        <v>585.74799999999993</v>
      </c>
      <c r="CY35" s="68">
        <f t="shared" si="58"/>
        <v>751.51200000000006</v>
      </c>
      <c r="CZ35" s="68">
        <f t="shared" si="58"/>
        <v>615.2700000000001</v>
      </c>
      <c r="DA35" s="68">
        <f t="shared" si="58"/>
        <v>636.00599999999997</v>
      </c>
      <c r="DB35" s="68">
        <f t="shared" si="58"/>
        <v>723.62800000000004</v>
      </c>
      <c r="DC35" s="68">
        <f t="shared" si="58"/>
        <v>480.15600000000001</v>
      </c>
      <c r="DD35" s="68">
        <f>DD36+DD37</f>
        <v>654.702</v>
      </c>
      <c r="DE35" s="69">
        <f>DE36+DE37</f>
        <v>966.721</v>
      </c>
      <c r="DF35" s="68">
        <f>DF36+DF37</f>
        <v>732.28</v>
      </c>
      <c r="DG35" s="68">
        <f>DG36+DG37</f>
        <v>577.58699999999999</v>
      </c>
      <c r="DH35" s="68">
        <f>DH36+DH37</f>
        <v>825.84400000000005</v>
      </c>
      <c r="DI35" s="68">
        <f t="shared" ref="DI35:DW35" si="59">DI36+DI37</f>
        <v>820.26499999999999</v>
      </c>
      <c r="DJ35" s="68">
        <f t="shared" si="59"/>
        <v>643.41499999999996</v>
      </c>
      <c r="DK35" s="68">
        <f t="shared" si="59"/>
        <v>702.38400000000001</v>
      </c>
      <c r="DL35" s="68">
        <f t="shared" si="59"/>
        <v>633.05999999999995</v>
      </c>
      <c r="DM35" s="68">
        <f t="shared" si="59"/>
        <v>541.36200000000008</v>
      </c>
      <c r="DN35" s="68">
        <f t="shared" si="59"/>
        <v>529.51</v>
      </c>
      <c r="DO35" s="68">
        <f t="shared" si="59"/>
        <v>758.34900000000005</v>
      </c>
      <c r="DP35" s="68">
        <f t="shared" si="59"/>
        <v>607.89700000000005</v>
      </c>
      <c r="DQ35" s="69">
        <f t="shared" si="59"/>
        <v>663.82799999999997</v>
      </c>
      <c r="DR35" s="68">
        <f t="shared" si="59"/>
        <v>772.07899999999995</v>
      </c>
      <c r="DS35" s="68">
        <f t="shared" si="59"/>
        <v>680.75400000000002</v>
      </c>
      <c r="DT35" s="68">
        <f t="shared" si="59"/>
        <v>778.89300000000003</v>
      </c>
      <c r="DU35" s="68">
        <f t="shared" si="59"/>
        <v>588.76400000000001</v>
      </c>
      <c r="DV35" s="68">
        <f>DV36+DV37</f>
        <v>980.98099999999999</v>
      </c>
      <c r="DW35" s="69">
        <f t="shared" si="59"/>
        <v>965.37200000000007</v>
      </c>
      <c r="DX35" s="68"/>
      <c r="DY35" s="68"/>
      <c r="DZ35" s="68"/>
      <c r="EA35" s="68"/>
      <c r="EB35" s="68"/>
      <c r="EC35" s="68"/>
      <c r="ED35" s="68"/>
      <c r="EE35" s="68"/>
      <c r="EF35" s="70">
        <f t="shared" si="56"/>
        <v>-1.5911623160897004</v>
      </c>
    </row>
    <row r="36" spans="1:136" ht="21.75" customHeight="1" x14ac:dyDescent="0.2">
      <c r="A36" s="93" t="s">
        <v>23</v>
      </c>
      <c r="B36" s="30">
        <v>547.59500000000003</v>
      </c>
      <c r="C36" s="30">
        <v>453.56599999999997</v>
      </c>
      <c r="D36" s="30">
        <v>471.09500000000003</v>
      </c>
      <c r="E36" s="30">
        <v>462.41</v>
      </c>
      <c r="F36" s="30">
        <v>321.5</v>
      </c>
      <c r="G36" s="30">
        <v>271.33</v>
      </c>
      <c r="H36" s="30">
        <v>235.83600000000001</v>
      </c>
      <c r="I36" s="30">
        <v>355.31700000000001</v>
      </c>
      <c r="J36" s="30">
        <v>382.67099999999999</v>
      </c>
      <c r="K36" s="30">
        <v>529.09799999999996</v>
      </c>
      <c r="L36" s="30">
        <v>406.17099999999999</v>
      </c>
      <c r="M36" s="30">
        <v>353.34</v>
      </c>
      <c r="N36" s="31">
        <v>395.82299999999998</v>
      </c>
      <c r="O36" s="32">
        <v>406.45800000000003</v>
      </c>
      <c r="P36" s="32">
        <v>339.65</v>
      </c>
      <c r="Q36" s="32">
        <v>395.95100000000002</v>
      </c>
      <c r="R36" s="32">
        <v>378.524</v>
      </c>
      <c r="S36" s="32">
        <v>457.33300000000003</v>
      </c>
      <c r="T36" s="32">
        <v>633.58299999999997</v>
      </c>
      <c r="U36" s="32">
        <v>521.67399999999998</v>
      </c>
      <c r="V36" s="32">
        <v>806.05100000000004</v>
      </c>
      <c r="W36" s="32">
        <v>628.19299999999998</v>
      </c>
      <c r="X36" s="32">
        <v>563.24699999999996</v>
      </c>
      <c r="Y36" s="33">
        <v>542.58500000000004</v>
      </c>
      <c r="Z36" s="30">
        <v>753</v>
      </c>
      <c r="AA36" s="30">
        <v>429</v>
      </c>
      <c r="AB36" s="30">
        <v>544</v>
      </c>
      <c r="AC36" s="30">
        <v>389</v>
      </c>
      <c r="AD36" s="30">
        <v>667</v>
      </c>
      <c r="AE36" s="30">
        <v>725</v>
      </c>
      <c r="AF36" s="30">
        <v>833</v>
      </c>
      <c r="AG36" s="30">
        <v>758</v>
      </c>
      <c r="AH36" s="30">
        <v>953</v>
      </c>
      <c r="AI36" s="30">
        <v>667</v>
      </c>
      <c r="AJ36" s="30">
        <v>464</v>
      </c>
      <c r="AK36" s="30">
        <v>1097</v>
      </c>
      <c r="AL36" s="31">
        <v>570</v>
      </c>
      <c r="AM36" s="32">
        <v>589</v>
      </c>
      <c r="AN36" s="32">
        <v>651</v>
      </c>
      <c r="AO36" s="32">
        <v>561</v>
      </c>
      <c r="AP36" s="32">
        <v>837</v>
      </c>
      <c r="AQ36" s="32">
        <v>732</v>
      </c>
      <c r="AR36" s="32">
        <v>475</v>
      </c>
      <c r="AS36" s="32">
        <v>718</v>
      </c>
      <c r="AT36" s="32">
        <v>800</v>
      </c>
      <c r="AU36" s="32">
        <v>613</v>
      </c>
      <c r="AV36" s="32">
        <v>704</v>
      </c>
      <c r="AW36" s="33">
        <v>698</v>
      </c>
      <c r="AX36" s="31">
        <v>822</v>
      </c>
      <c r="AY36" s="32">
        <v>745</v>
      </c>
      <c r="AZ36" s="32">
        <v>888</v>
      </c>
      <c r="BA36" s="32">
        <v>446</v>
      </c>
      <c r="BB36" s="32">
        <v>926</v>
      </c>
      <c r="BC36" s="32">
        <v>675</v>
      </c>
      <c r="BD36" s="32">
        <v>674</v>
      </c>
      <c r="BE36" s="32">
        <v>855</v>
      </c>
      <c r="BF36" s="32">
        <v>666</v>
      </c>
      <c r="BG36" s="32">
        <v>963</v>
      </c>
      <c r="BH36" s="32">
        <v>742</v>
      </c>
      <c r="BI36" s="33">
        <v>785</v>
      </c>
      <c r="BJ36" s="32">
        <v>834</v>
      </c>
      <c r="BK36" s="32">
        <v>616</v>
      </c>
      <c r="BL36" s="32">
        <v>700</v>
      </c>
      <c r="BM36" s="32">
        <v>707</v>
      </c>
      <c r="BN36" s="32">
        <v>437</v>
      </c>
      <c r="BO36" s="32">
        <v>1034</v>
      </c>
      <c r="BP36" s="32">
        <v>689</v>
      </c>
      <c r="BQ36" s="32">
        <v>99</v>
      </c>
      <c r="BR36" s="32">
        <v>822</v>
      </c>
      <c r="BS36" s="32">
        <v>1395</v>
      </c>
      <c r="BT36" s="32">
        <v>784</v>
      </c>
      <c r="BU36" s="32">
        <v>840</v>
      </c>
      <c r="BV36" s="31">
        <v>1000.694</v>
      </c>
      <c r="BW36" s="32">
        <v>482.61799999999999</v>
      </c>
      <c r="BX36" s="32">
        <v>530.36400000000003</v>
      </c>
      <c r="BY36" s="32">
        <v>692.06899999999996</v>
      </c>
      <c r="BZ36" s="32">
        <v>812.93299999999999</v>
      </c>
      <c r="CA36" s="32">
        <v>717.16499999999996</v>
      </c>
      <c r="CB36" s="32">
        <v>705.64</v>
      </c>
      <c r="CC36" s="32">
        <v>616.41</v>
      </c>
      <c r="CD36" s="32">
        <v>538.48299999999995</v>
      </c>
      <c r="CE36" s="32">
        <v>699.79200000000003</v>
      </c>
      <c r="CF36" s="32">
        <v>785.32799999999997</v>
      </c>
      <c r="CG36" s="33">
        <v>740.87400000000002</v>
      </c>
      <c r="CH36" s="32">
        <v>831.44799999999998</v>
      </c>
      <c r="CI36" s="32">
        <v>516.09400000000005</v>
      </c>
      <c r="CJ36" s="32">
        <v>907.67399999999998</v>
      </c>
      <c r="CK36" s="32">
        <v>612.71</v>
      </c>
      <c r="CL36" s="32">
        <v>592.125</v>
      </c>
      <c r="CM36" s="32">
        <v>790.03499999999997</v>
      </c>
      <c r="CN36" s="32">
        <v>617.01400000000001</v>
      </c>
      <c r="CO36" s="32">
        <v>627.73400000000004</v>
      </c>
      <c r="CP36" s="32">
        <v>479.68</v>
      </c>
      <c r="CQ36" s="32">
        <v>570.678</v>
      </c>
      <c r="CR36" s="32">
        <v>366.613</v>
      </c>
      <c r="CS36" s="32">
        <v>540.19799999999998</v>
      </c>
      <c r="CT36" s="31">
        <v>363.96100000000001</v>
      </c>
      <c r="CU36" s="32">
        <v>617.05499999999995</v>
      </c>
      <c r="CV36" s="32">
        <v>997.96100000000001</v>
      </c>
      <c r="CW36" s="32">
        <v>638.94399999999996</v>
      </c>
      <c r="CX36" s="32">
        <v>580.78</v>
      </c>
      <c r="CY36" s="32">
        <v>733.31200000000001</v>
      </c>
      <c r="CZ36" s="32">
        <v>608.22400000000005</v>
      </c>
      <c r="DA36" s="32">
        <v>616.68799999999999</v>
      </c>
      <c r="DB36" s="32">
        <v>695.96900000000005</v>
      </c>
      <c r="DC36" s="32">
        <v>472.63</v>
      </c>
      <c r="DD36" s="32">
        <v>634.79</v>
      </c>
      <c r="DE36" s="33">
        <v>881.05499999999995</v>
      </c>
      <c r="DF36" s="32">
        <v>704.33600000000001</v>
      </c>
      <c r="DG36" s="32">
        <v>567.34900000000005</v>
      </c>
      <c r="DH36" s="32">
        <v>804.10599999999999</v>
      </c>
      <c r="DI36" s="32">
        <v>760.21500000000003</v>
      </c>
      <c r="DJ36" s="32">
        <v>605.19299999999998</v>
      </c>
      <c r="DK36" s="32">
        <v>688.678</v>
      </c>
      <c r="DL36" s="32">
        <v>631.18799999999999</v>
      </c>
      <c r="DM36" s="32">
        <v>539.32100000000003</v>
      </c>
      <c r="DN36" s="32">
        <v>524.21500000000003</v>
      </c>
      <c r="DO36" s="32">
        <v>755.548</v>
      </c>
      <c r="DP36" s="32">
        <v>592.375</v>
      </c>
      <c r="DQ36" s="33">
        <v>658.88900000000001</v>
      </c>
      <c r="DR36" s="32">
        <v>740.34299999999996</v>
      </c>
      <c r="DS36" s="32">
        <v>664.15300000000002</v>
      </c>
      <c r="DT36" s="32">
        <v>774.33900000000006</v>
      </c>
      <c r="DU36" s="32">
        <v>584.50599999999997</v>
      </c>
      <c r="DV36" s="32">
        <v>975.44200000000001</v>
      </c>
      <c r="DW36" s="33">
        <v>962.79700000000003</v>
      </c>
      <c r="DX36" s="32"/>
      <c r="DY36" s="32"/>
      <c r="DZ36" s="32"/>
      <c r="EA36" s="32"/>
      <c r="EB36" s="32"/>
      <c r="EC36" s="32"/>
      <c r="ED36" s="32"/>
      <c r="EE36" s="32"/>
      <c r="EF36" s="34">
        <f t="shared" si="56"/>
        <v>-1.2963354048728615</v>
      </c>
    </row>
    <row r="37" spans="1:136" ht="21.75" customHeight="1" x14ac:dyDescent="0.2">
      <c r="A37" s="92" t="s">
        <v>24</v>
      </c>
      <c r="B37" s="46">
        <v>54.265000000000001</v>
      </c>
      <c r="C37" s="46">
        <v>45.36</v>
      </c>
      <c r="D37" s="46">
        <v>38.411999999999999</v>
      </c>
      <c r="E37" s="46">
        <v>62.286999999999999</v>
      </c>
      <c r="F37" s="46">
        <v>32.268000000000001</v>
      </c>
      <c r="G37" s="46">
        <v>48.552999999999997</v>
      </c>
      <c r="H37" s="46">
        <v>31.623000000000001</v>
      </c>
      <c r="I37" s="46">
        <v>35.743000000000002</v>
      </c>
      <c r="J37" s="46">
        <v>51.298999999999999</v>
      </c>
      <c r="K37" s="46">
        <v>33.045999999999999</v>
      </c>
      <c r="L37" s="46">
        <v>27.434000000000001</v>
      </c>
      <c r="M37" s="46">
        <v>23.23</v>
      </c>
      <c r="N37" s="71">
        <v>59.293999999999997</v>
      </c>
      <c r="O37" s="72">
        <v>21.702000000000002</v>
      </c>
      <c r="P37" s="72">
        <v>41.682000000000002</v>
      </c>
      <c r="Q37" s="72">
        <v>28.332000000000001</v>
      </c>
      <c r="R37" s="72">
        <v>11.233000000000001</v>
      </c>
      <c r="S37" s="72">
        <v>9.1170000000000009</v>
      </c>
      <c r="T37" s="72">
        <v>9.6639999999999997</v>
      </c>
      <c r="U37" s="72">
        <v>9.952</v>
      </c>
      <c r="V37" s="72">
        <v>11.14</v>
      </c>
      <c r="W37" s="72">
        <v>3.3170000000000002</v>
      </c>
      <c r="X37" s="72">
        <v>4.0330000000000004</v>
      </c>
      <c r="Y37" s="73">
        <v>16.568999999999999</v>
      </c>
      <c r="Z37" s="46">
        <v>25</v>
      </c>
      <c r="AA37" s="46">
        <v>14</v>
      </c>
      <c r="AB37" s="46">
        <v>32</v>
      </c>
      <c r="AC37" s="46">
        <v>19</v>
      </c>
      <c r="AD37" s="46">
        <v>9</v>
      </c>
      <c r="AE37" s="46">
        <v>55</v>
      </c>
      <c r="AF37" s="46">
        <v>95</v>
      </c>
      <c r="AG37" s="46">
        <v>32</v>
      </c>
      <c r="AH37" s="46">
        <v>39</v>
      </c>
      <c r="AI37" s="46">
        <v>42</v>
      </c>
      <c r="AJ37" s="46">
        <v>24</v>
      </c>
      <c r="AK37" s="46">
        <v>52</v>
      </c>
      <c r="AL37" s="71">
        <v>50</v>
      </c>
      <c r="AM37" s="72">
        <v>59</v>
      </c>
      <c r="AN37" s="72">
        <v>56</v>
      </c>
      <c r="AO37" s="72">
        <v>40</v>
      </c>
      <c r="AP37" s="72">
        <v>39</v>
      </c>
      <c r="AQ37" s="72">
        <v>21</v>
      </c>
      <c r="AR37" s="72">
        <v>39</v>
      </c>
      <c r="AS37" s="72">
        <v>27</v>
      </c>
      <c r="AT37" s="72">
        <v>20</v>
      </c>
      <c r="AU37" s="72">
        <v>28</v>
      </c>
      <c r="AV37" s="72">
        <v>34</v>
      </c>
      <c r="AW37" s="73">
        <v>85</v>
      </c>
      <c r="AX37" s="71">
        <v>20</v>
      </c>
      <c r="AY37" s="72">
        <v>78</v>
      </c>
      <c r="AZ37" s="72">
        <v>47</v>
      </c>
      <c r="BA37" s="72">
        <v>38</v>
      </c>
      <c r="BB37" s="72">
        <v>58</v>
      </c>
      <c r="BC37" s="72">
        <v>44</v>
      </c>
      <c r="BD37" s="72">
        <v>21</v>
      </c>
      <c r="BE37" s="72">
        <v>71</v>
      </c>
      <c r="BF37" s="72">
        <v>1</v>
      </c>
      <c r="BG37" s="72">
        <v>61</v>
      </c>
      <c r="BH37" s="72">
        <v>19</v>
      </c>
      <c r="BI37" s="73">
        <v>113</v>
      </c>
      <c r="BJ37" s="72">
        <v>30</v>
      </c>
      <c r="BK37" s="72">
        <v>20</v>
      </c>
      <c r="BL37" s="72">
        <v>16</v>
      </c>
      <c r="BM37" s="72">
        <v>12</v>
      </c>
      <c r="BN37" s="72">
        <v>15</v>
      </c>
      <c r="BO37" s="72">
        <v>13</v>
      </c>
      <c r="BP37" s="72">
        <v>28</v>
      </c>
      <c r="BQ37" s="72">
        <v>1</v>
      </c>
      <c r="BR37" s="72">
        <v>17</v>
      </c>
      <c r="BS37" s="72">
        <v>20</v>
      </c>
      <c r="BT37" s="72">
        <v>40</v>
      </c>
      <c r="BU37" s="72">
        <v>26</v>
      </c>
      <c r="BV37" s="71">
        <v>39.372999999999998</v>
      </c>
      <c r="BW37" s="72">
        <v>41.27</v>
      </c>
      <c r="BX37" s="72">
        <v>27.33</v>
      </c>
      <c r="BY37" s="72">
        <v>23.780999999999999</v>
      </c>
      <c r="BZ37" s="72">
        <v>11.768000000000001</v>
      </c>
      <c r="CA37" s="72">
        <v>2.988</v>
      </c>
      <c r="CB37" s="72">
        <v>26.684000000000001</v>
      </c>
      <c r="CC37" s="72">
        <v>26.715</v>
      </c>
      <c r="CD37" s="72">
        <v>45.593000000000004</v>
      </c>
      <c r="CE37" s="72">
        <v>21.620999999999999</v>
      </c>
      <c r="CF37" s="72">
        <v>10.231999999999999</v>
      </c>
      <c r="CG37" s="73">
        <v>43.649000000000001</v>
      </c>
      <c r="CH37" s="72">
        <v>9.8759999999999994</v>
      </c>
      <c r="CI37" s="72">
        <v>6.8390000000000004</v>
      </c>
      <c r="CJ37" s="72">
        <v>42.366</v>
      </c>
      <c r="CK37" s="72">
        <v>7.7530000000000001</v>
      </c>
      <c r="CL37" s="72">
        <v>3.6019999999999999</v>
      </c>
      <c r="CM37" s="72">
        <v>31.298999999999999</v>
      </c>
      <c r="CN37" s="72">
        <v>44.3</v>
      </c>
      <c r="CO37" s="72">
        <v>68.355999999999995</v>
      </c>
      <c r="CP37" s="72">
        <v>37.351999999999997</v>
      </c>
      <c r="CQ37" s="72">
        <v>9.59</v>
      </c>
      <c r="CR37" s="72">
        <v>0.51</v>
      </c>
      <c r="CS37" s="72">
        <v>0.79700000000000004</v>
      </c>
      <c r="CT37" s="71">
        <v>1.9630000000000001</v>
      </c>
      <c r="CU37" s="72">
        <v>4.1000000000000002E-2</v>
      </c>
      <c r="CV37" s="72">
        <v>6.298</v>
      </c>
      <c r="CW37" s="72">
        <v>2.915</v>
      </c>
      <c r="CX37" s="72">
        <v>4.968</v>
      </c>
      <c r="CY37" s="72">
        <v>18.2</v>
      </c>
      <c r="CZ37" s="72">
        <v>7.0460000000000003</v>
      </c>
      <c r="DA37" s="72">
        <v>19.318000000000001</v>
      </c>
      <c r="DB37" s="72">
        <v>27.658999999999999</v>
      </c>
      <c r="DC37" s="72">
        <v>7.5259999999999998</v>
      </c>
      <c r="DD37" s="72">
        <v>19.911999999999999</v>
      </c>
      <c r="DE37" s="73">
        <v>85.665999999999997</v>
      </c>
      <c r="DF37" s="72">
        <v>27.943999999999999</v>
      </c>
      <c r="DG37" s="72">
        <v>10.238</v>
      </c>
      <c r="DH37" s="72">
        <v>21.738</v>
      </c>
      <c r="DI37" s="72">
        <v>60.05</v>
      </c>
      <c r="DJ37" s="72">
        <v>38.222000000000001</v>
      </c>
      <c r="DK37" s="72">
        <v>13.706</v>
      </c>
      <c r="DL37" s="72">
        <v>1.8720000000000001</v>
      </c>
      <c r="DM37" s="72">
        <v>2.0409999999999999</v>
      </c>
      <c r="DN37" s="72">
        <v>5.2949999999999999</v>
      </c>
      <c r="DO37" s="72">
        <v>2.8010000000000002</v>
      </c>
      <c r="DP37" s="72">
        <v>15.522</v>
      </c>
      <c r="DQ37" s="73">
        <v>4.9390000000000001</v>
      </c>
      <c r="DR37" s="72">
        <v>31.736000000000001</v>
      </c>
      <c r="DS37" s="72">
        <v>16.600999999999999</v>
      </c>
      <c r="DT37" s="72">
        <v>4.5540000000000003</v>
      </c>
      <c r="DU37" s="72">
        <v>4.258</v>
      </c>
      <c r="DV37" s="72">
        <v>5.5389999999999997</v>
      </c>
      <c r="DW37" s="73">
        <v>2.5750000000000002</v>
      </c>
      <c r="DX37" s="72"/>
      <c r="DY37" s="72"/>
      <c r="DZ37" s="72"/>
      <c r="EA37" s="72"/>
      <c r="EB37" s="72"/>
      <c r="EC37" s="72"/>
      <c r="ED37" s="72"/>
      <c r="EE37" s="72"/>
      <c r="EF37" s="52">
        <f t="shared" si="56"/>
        <v>-53.511464163206355</v>
      </c>
    </row>
    <row r="38" spans="1:136" ht="21.75" customHeight="1" x14ac:dyDescent="0.2">
      <c r="A38" s="17" t="s">
        <v>207</v>
      </c>
      <c r="B38" s="18">
        <f t="shared" ref="B38:BH38" si="60">+B32+B35</f>
        <v>932.85699999999997</v>
      </c>
      <c r="C38" s="18">
        <f t="shared" si="60"/>
        <v>815.327</v>
      </c>
      <c r="D38" s="18">
        <f t="shared" si="60"/>
        <v>718.57100000000003</v>
      </c>
      <c r="E38" s="18">
        <f t="shared" si="60"/>
        <v>817.35900000000004</v>
      </c>
      <c r="F38" s="18">
        <f t="shared" si="60"/>
        <v>607.62300000000005</v>
      </c>
      <c r="G38" s="18">
        <f t="shared" si="60"/>
        <v>542.96100000000001</v>
      </c>
      <c r="H38" s="18">
        <f t="shared" si="60"/>
        <v>468.416</v>
      </c>
      <c r="I38" s="18">
        <f t="shared" si="60"/>
        <v>582.28500000000008</v>
      </c>
      <c r="J38" s="18">
        <f t="shared" si="60"/>
        <v>632.66799999999989</v>
      </c>
      <c r="K38" s="18">
        <f t="shared" si="60"/>
        <v>750.71800000000007</v>
      </c>
      <c r="L38" s="18">
        <f t="shared" si="60"/>
        <v>622.26700000000005</v>
      </c>
      <c r="M38" s="18">
        <f t="shared" si="60"/>
        <v>599.58799999999997</v>
      </c>
      <c r="N38" s="19">
        <f t="shared" si="60"/>
        <v>804.51</v>
      </c>
      <c r="O38" s="20">
        <f t="shared" si="60"/>
        <v>627.60699999999997</v>
      </c>
      <c r="P38" s="20">
        <f t="shared" si="60"/>
        <v>563.42700000000002</v>
      </c>
      <c r="Q38" s="20">
        <f t="shared" si="60"/>
        <v>650.01499999999999</v>
      </c>
      <c r="R38" s="20">
        <f t="shared" si="60"/>
        <v>544.93399999999997</v>
      </c>
      <c r="S38" s="20">
        <f t="shared" si="60"/>
        <v>733.40900000000011</v>
      </c>
      <c r="T38" s="20">
        <f t="shared" si="60"/>
        <v>900.221</v>
      </c>
      <c r="U38" s="20">
        <f t="shared" si="60"/>
        <v>775.80799999999999</v>
      </c>
      <c r="V38" s="20">
        <f t="shared" si="60"/>
        <v>1156.7240000000002</v>
      </c>
      <c r="W38" s="20">
        <f t="shared" si="60"/>
        <v>1046.3119999999999</v>
      </c>
      <c r="X38" s="20">
        <f t="shared" si="60"/>
        <v>953.22299999999996</v>
      </c>
      <c r="Y38" s="21">
        <f t="shared" si="60"/>
        <v>1024.7619999999999</v>
      </c>
      <c r="Z38" s="18">
        <f t="shared" si="60"/>
        <v>1069</v>
      </c>
      <c r="AA38" s="18">
        <f t="shared" si="60"/>
        <v>688</v>
      </c>
      <c r="AB38" s="18">
        <f t="shared" si="60"/>
        <v>1025</v>
      </c>
      <c r="AC38" s="18">
        <f t="shared" si="60"/>
        <v>633</v>
      </c>
      <c r="AD38" s="18">
        <f t="shared" si="60"/>
        <v>1101</v>
      </c>
      <c r="AE38" s="18">
        <f t="shared" si="60"/>
        <v>1215</v>
      </c>
      <c r="AF38" s="18">
        <f t="shared" si="60"/>
        <v>1468</v>
      </c>
      <c r="AG38" s="18">
        <f t="shared" si="60"/>
        <v>1294</v>
      </c>
      <c r="AH38" s="18">
        <f t="shared" si="60"/>
        <v>1550</v>
      </c>
      <c r="AI38" s="18">
        <f t="shared" si="60"/>
        <v>1216</v>
      </c>
      <c r="AJ38" s="18">
        <f t="shared" si="60"/>
        <v>908</v>
      </c>
      <c r="AK38" s="18">
        <f t="shared" si="60"/>
        <v>1559</v>
      </c>
      <c r="AL38" s="19">
        <f t="shared" si="60"/>
        <v>977</v>
      </c>
      <c r="AM38" s="20">
        <f t="shared" si="60"/>
        <v>1065</v>
      </c>
      <c r="AN38" s="20">
        <f t="shared" si="60"/>
        <v>1215</v>
      </c>
      <c r="AO38" s="20">
        <f t="shared" si="60"/>
        <v>1012</v>
      </c>
      <c r="AP38" s="20">
        <f t="shared" si="60"/>
        <v>1202</v>
      </c>
      <c r="AQ38" s="20">
        <f t="shared" si="60"/>
        <v>1214</v>
      </c>
      <c r="AR38" s="20">
        <f t="shared" si="60"/>
        <v>896</v>
      </c>
      <c r="AS38" s="20">
        <f t="shared" si="60"/>
        <v>1140</v>
      </c>
      <c r="AT38" s="20">
        <f t="shared" si="60"/>
        <v>1346</v>
      </c>
      <c r="AU38" s="20">
        <f t="shared" si="60"/>
        <v>931</v>
      </c>
      <c r="AV38" s="20">
        <f t="shared" si="60"/>
        <v>1139</v>
      </c>
      <c r="AW38" s="21">
        <f t="shared" si="60"/>
        <v>1295</v>
      </c>
      <c r="AX38" s="19">
        <f t="shared" si="60"/>
        <v>1264</v>
      </c>
      <c r="AY38" s="20">
        <f t="shared" si="60"/>
        <v>1174</v>
      </c>
      <c r="AZ38" s="20">
        <f t="shared" si="60"/>
        <v>1384</v>
      </c>
      <c r="BA38" s="20">
        <f t="shared" si="60"/>
        <v>826</v>
      </c>
      <c r="BB38" s="20">
        <f t="shared" si="60"/>
        <v>1451</v>
      </c>
      <c r="BC38" s="20">
        <f>+BC32+BC35</f>
        <v>1201</v>
      </c>
      <c r="BD38" s="20">
        <f>+BD32+BD35</f>
        <v>1070</v>
      </c>
      <c r="BE38" s="20">
        <f>+BE32+BE35</f>
        <v>1471</v>
      </c>
      <c r="BF38" s="20">
        <f>+BF32+BF35</f>
        <v>1162</v>
      </c>
      <c r="BG38" s="20">
        <f>+BG32+BG35</f>
        <v>1565</v>
      </c>
      <c r="BH38" s="20">
        <f t="shared" si="60"/>
        <v>1300</v>
      </c>
      <c r="BI38" s="21">
        <v>1483</v>
      </c>
      <c r="BJ38" s="20">
        <f t="shared" ref="BJ38:DC38" si="61">BJ32+BJ35</f>
        <v>1352</v>
      </c>
      <c r="BK38" s="20">
        <f t="shared" si="61"/>
        <v>1034</v>
      </c>
      <c r="BL38" s="20">
        <f t="shared" si="61"/>
        <v>1192</v>
      </c>
      <c r="BM38" s="20">
        <f t="shared" si="61"/>
        <v>1098</v>
      </c>
      <c r="BN38" s="20">
        <f t="shared" si="61"/>
        <v>753</v>
      </c>
      <c r="BO38" s="20">
        <f t="shared" si="61"/>
        <v>1451</v>
      </c>
      <c r="BP38" s="20">
        <f t="shared" si="61"/>
        <v>984</v>
      </c>
      <c r="BQ38" s="20">
        <f t="shared" si="61"/>
        <v>602</v>
      </c>
      <c r="BR38" s="20">
        <f>BR32+BR35</f>
        <v>1055</v>
      </c>
      <c r="BS38" s="20">
        <f t="shared" si="61"/>
        <v>1822</v>
      </c>
      <c r="BT38" s="20">
        <f t="shared" si="61"/>
        <v>1315</v>
      </c>
      <c r="BU38" s="20">
        <f t="shared" si="61"/>
        <v>1287</v>
      </c>
      <c r="BV38" s="19">
        <f t="shared" si="61"/>
        <v>1583.373</v>
      </c>
      <c r="BW38" s="20">
        <f t="shared" si="61"/>
        <v>896.697</v>
      </c>
      <c r="BX38" s="20">
        <f t="shared" si="61"/>
        <v>811.44</v>
      </c>
      <c r="BY38" s="20">
        <f t="shared" si="61"/>
        <v>1063.7659999999998</v>
      </c>
      <c r="BZ38" s="20">
        <f t="shared" si="61"/>
        <v>1235.019</v>
      </c>
      <c r="CA38" s="20">
        <f t="shared" si="61"/>
        <v>1099.2560000000001</v>
      </c>
      <c r="CB38" s="20">
        <f t="shared" si="61"/>
        <v>999.59999999999991</v>
      </c>
      <c r="CC38" s="20">
        <f t="shared" si="61"/>
        <v>917.096</v>
      </c>
      <c r="CD38" s="20">
        <f>CD32+CD35</f>
        <v>955.50599999999986</v>
      </c>
      <c r="CE38" s="20">
        <f>CE32+CE35</f>
        <v>1144.431</v>
      </c>
      <c r="CF38" s="20">
        <f>CF32+CF35</f>
        <v>1089.096</v>
      </c>
      <c r="CG38" s="21">
        <f t="shared" si="61"/>
        <v>1009.5360000000001</v>
      </c>
      <c r="CH38" s="20">
        <f t="shared" si="61"/>
        <v>1093.9749999999999</v>
      </c>
      <c r="CI38" s="20">
        <f t="shared" si="61"/>
        <v>736.40300000000013</v>
      </c>
      <c r="CJ38" s="20">
        <f t="shared" si="61"/>
        <v>1381.777</v>
      </c>
      <c r="CK38" s="20">
        <f t="shared" si="61"/>
        <v>880.37600000000009</v>
      </c>
      <c r="CL38" s="20">
        <f t="shared" si="61"/>
        <v>849.46699999999998</v>
      </c>
      <c r="CM38" s="20">
        <f t="shared" si="61"/>
        <v>1066.4759999999999</v>
      </c>
      <c r="CN38" s="20">
        <f t="shared" si="61"/>
        <v>875.06099999999992</v>
      </c>
      <c r="CO38" s="20">
        <f t="shared" si="61"/>
        <v>840.55600000000004</v>
      </c>
      <c r="CP38" s="20">
        <f t="shared" si="61"/>
        <v>749.41100000000006</v>
      </c>
      <c r="CQ38" s="20">
        <f t="shared" si="61"/>
        <v>784.10300000000007</v>
      </c>
      <c r="CR38" s="20">
        <f t="shared" si="61"/>
        <v>513.97900000000004</v>
      </c>
      <c r="CS38" s="20">
        <f t="shared" si="61"/>
        <v>766.34100000000001</v>
      </c>
      <c r="CT38" s="19">
        <f t="shared" si="61"/>
        <v>527.38900000000001</v>
      </c>
      <c r="CU38" s="20">
        <f t="shared" si="61"/>
        <v>763.36599999999999</v>
      </c>
      <c r="CV38" s="20">
        <f t="shared" si="61"/>
        <v>1393.615</v>
      </c>
      <c r="CW38" s="20">
        <f t="shared" si="61"/>
        <v>829.55399999999986</v>
      </c>
      <c r="CX38" s="20">
        <f t="shared" si="61"/>
        <v>743.83799999999997</v>
      </c>
      <c r="CY38" s="20">
        <f t="shared" si="61"/>
        <v>951.76100000000008</v>
      </c>
      <c r="CZ38" s="20">
        <f t="shared" si="61"/>
        <v>825.78000000000009</v>
      </c>
      <c r="DA38" s="20">
        <f t="shared" si="61"/>
        <v>863.80499999999995</v>
      </c>
      <c r="DB38" s="20">
        <f t="shared" si="61"/>
        <v>944.44900000000007</v>
      </c>
      <c r="DC38" s="20">
        <f t="shared" si="61"/>
        <v>812.53300000000002</v>
      </c>
      <c r="DD38" s="20">
        <f>DD32+DD35</f>
        <v>963.55500000000006</v>
      </c>
      <c r="DE38" s="21">
        <f>DE32+DE35</f>
        <v>1354.914</v>
      </c>
      <c r="DF38" s="20">
        <f>DF32+DF35</f>
        <v>1177.9569999999999</v>
      </c>
      <c r="DG38" s="20">
        <f>DG32+DG35</f>
        <v>950.44899999999996</v>
      </c>
      <c r="DH38" s="20">
        <f>DH32+DH35</f>
        <v>1276.1199999999999</v>
      </c>
      <c r="DI38" s="20">
        <f t="shared" ref="DI38:DW38" si="62">DI32+DI35</f>
        <v>1103.4169999999999</v>
      </c>
      <c r="DJ38" s="20">
        <f t="shared" si="62"/>
        <v>1029.6189999999999</v>
      </c>
      <c r="DK38" s="20">
        <f t="shared" si="62"/>
        <v>1052.7559999999999</v>
      </c>
      <c r="DL38" s="20">
        <f t="shared" si="62"/>
        <v>960.58299999999997</v>
      </c>
      <c r="DM38" s="20">
        <f t="shared" si="62"/>
        <v>889.10600000000011</v>
      </c>
      <c r="DN38" s="20">
        <f t="shared" si="62"/>
        <v>841.24599999999998</v>
      </c>
      <c r="DO38" s="20">
        <f t="shared" si="62"/>
        <v>907.05600000000004</v>
      </c>
      <c r="DP38" s="20">
        <f t="shared" si="62"/>
        <v>809.84900000000005</v>
      </c>
      <c r="DQ38" s="21">
        <f t="shared" si="62"/>
        <v>942.55399999999997</v>
      </c>
      <c r="DR38" s="20">
        <f t="shared" si="62"/>
        <v>960.49199999999996</v>
      </c>
      <c r="DS38" s="20">
        <f t="shared" si="62"/>
        <v>949.82899999999995</v>
      </c>
      <c r="DT38" s="20">
        <f t="shared" si="62"/>
        <v>1228.7649999999999</v>
      </c>
      <c r="DU38" s="20">
        <f t="shared" si="62"/>
        <v>836.49</v>
      </c>
      <c r="DV38" s="20">
        <f>DV32+DV35</f>
        <v>1144.22</v>
      </c>
      <c r="DW38" s="21">
        <f t="shared" si="62"/>
        <v>1195.2470000000001</v>
      </c>
      <c r="DX38" s="20"/>
      <c r="DY38" s="20"/>
      <c r="DZ38" s="20"/>
      <c r="EA38" s="20"/>
      <c r="EB38" s="20"/>
      <c r="EC38" s="20"/>
      <c r="ED38" s="20"/>
      <c r="EE38" s="20"/>
      <c r="EF38" s="22">
        <f t="shared" si="56"/>
        <v>4.4595444931918804</v>
      </c>
    </row>
    <row r="39" spans="1:136" ht="21.75" customHeight="1" x14ac:dyDescent="0.2">
      <c r="A39" s="95" t="s">
        <v>209</v>
      </c>
      <c r="B39" s="96">
        <v>573.5</v>
      </c>
      <c r="C39" s="96">
        <v>509.96899999999999</v>
      </c>
      <c r="D39" s="96">
        <v>474.15899999999999</v>
      </c>
      <c r="E39" s="96">
        <v>539.51800000000003</v>
      </c>
      <c r="F39" s="96">
        <v>507.62599999999998</v>
      </c>
      <c r="G39" s="96">
        <v>386.17899999999997</v>
      </c>
      <c r="H39" s="96">
        <v>345.875</v>
      </c>
      <c r="I39" s="96">
        <v>440.298</v>
      </c>
      <c r="J39" s="96">
        <v>416.66199999999998</v>
      </c>
      <c r="K39" s="96">
        <v>511.35899999999998</v>
      </c>
      <c r="L39" s="96">
        <v>438.38099999999997</v>
      </c>
      <c r="M39" s="96">
        <v>423.86</v>
      </c>
      <c r="N39" s="97">
        <v>612.93799999999999</v>
      </c>
      <c r="O39" s="98">
        <v>415.815</v>
      </c>
      <c r="P39" s="98">
        <v>422.54199999999997</v>
      </c>
      <c r="Q39" s="98">
        <v>495.29899999999998</v>
      </c>
      <c r="R39" s="98">
        <v>451.62</v>
      </c>
      <c r="S39" s="98">
        <v>514.09500000000003</v>
      </c>
      <c r="T39" s="98">
        <v>653.38300000000004</v>
      </c>
      <c r="U39" s="98">
        <v>587.23800000000006</v>
      </c>
      <c r="V39" s="98">
        <v>714.20500000000004</v>
      </c>
      <c r="W39" s="98">
        <v>665.36699999999996</v>
      </c>
      <c r="X39" s="98">
        <v>627.54300000000001</v>
      </c>
      <c r="Y39" s="99">
        <v>648.29</v>
      </c>
      <c r="Z39" s="96">
        <v>681</v>
      </c>
      <c r="AA39" s="96">
        <v>411</v>
      </c>
      <c r="AB39" s="96">
        <v>673</v>
      </c>
      <c r="AC39" s="96">
        <v>361</v>
      </c>
      <c r="AD39" s="96">
        <v>586</v>
      </c>
      <c r="AE39" s="96">
        <v>571</v>
      </c>
      <c r="AF39" s="96">
        <v>652</v>
      </c>
      <c r="AG39" s="96">
        <v>548</v>
      </c>
      <c r="AH39" s="96">
        <v>680</v>
      </c>
      <c r="AI39" s="96">
        <v>499</v>
      </c>
      <c r="AJ39" s="96">
        <v>377</v>
      </c>
      <c r="AK39" s="96">
        <v>546</v>
      </c>
      <c r="AL39" s="97">
        <v>372</v>
      </c>
      <c r="AM39" s="98">
        <v>369</v>
      </c>
      <c r="AN39" s="98">
        <v>448</v>
      </c>
      <c r="AO39" s="98">
        <v>383</v>
      </c>
      <c r="AP39" s="98">
        <v>443</v>
      </c>
      <c r="AQ39" s="98">
        <v>534</v>
      </c>
      <c r="AR39" s="98">
        <v>403</v>
      </c>
      <c r="AS39" s="98">
        <v>556</v>
      </c>
      <c r="AT39" s="98">
        <v>620</v>
      </c>
      <c r="AU39" s="98">
        <v>409</v>
      </c>
      <c r="AV39" s="98">
        <v>488</v>
      </c>
      <c r="AW39" s="99">
        <v>569</v>
      </c>
      <c r="AX39" s="97">
        <v>563</v>
      </c>
      <c r="AY39" s="98">
        <v>556</v>
      </c>
      <c r="AZ39" s="98">
        <v>731</v>
      </c>
      <c r="BA39" s="98">
        <v>457</v>
      </c>
      <c r="BB39" s="98">
        <v>752</v>
      </c>
      <c r="BC39" s="98">
        <v>640</v>
      </c>
      <c r="BD39" s="98">
        <v>553</v>
      </c>
      <c r="BE39" s="98">
        <v>764</v>
      </c>
      <c r="BF39" s="98">
        <v>594</v>
      </c>
      <c r="BG39" s="98">
        <v>814</v>
      </c>
      <c r="BH39" s="98">
        <v>757</v>
      </c>
      <c r="BI39" s="99">
        <v>865</v>
      </c>
      <c r="BJ39" s="98">
        <v>796</v>
      </c>
      <c r="BK39" s="98">
        <v>604</v>
      </c>
      <c r="BL39" s="98">
        <v>753</v>
      </c>
      <c r="BM39" s="98">
        <v>706</v>
      </c>
      <c r="BN39" s="98">
        <v>484</v>
      </c>
      <c r="BO39" s="98">
        <v>949</v>
      </c>
      <c r="BP39" s="98">
        <v>627</v>
      </c>
      <c r="BQ39" s="98">
        <v>488</v>
      </c>
      <c r="BR39" s="98">
        <v>704</v>
      </c>
      <c r="BS39" s="98">
        <v>1177</v>
      </c>
      <c r="BT39" s="98">
        <v>843</v>
      </c>
      <c r="BU39" s="98">
        <v>743</v>
      </c>
      <c r="BV39" s="97">
        <v>945.93799999999999</v>
      </c>
      <c r="BW39" s="98">
        <v>544.59100000000001</v>
      </c>
      <c r="BX39" s="98">
        <v>463.93599999999998</v>
      </c>
      <c r="BY39" s="98">
        <v>616.32000000000005</v>
      </c>
      <c r="BZ39" s="98">
        <v>759.75699999999995</v>
      </c>
      <c r="CA39" s="98">
        <v>685.51199999999994</v>
      </c>
      <c r="CB39" s="98">
        <v>582.04700000000003</v>
      </c>
      <c r="CC39" s="98">
        <v>537.59699999999998</v>
      </c>
      <c r="CD39" s="98">
        <v>522.87599999999998</v>
      </c>
      <c r="CE39" s="98">
        <v>603.98500000000001</v>
      </c>
      <c r="CF39" s="98">
        <v>543.47299999999996</v>
      </c>
      <c r="CG39" s="99">
        <v>501.93299999999999</v>
      </c>
      <c r="CH39" s="98">
        <v>525.60500000000002</v>
      </c>
      <c r="CI39" s="98">
        <v>379.24099999999999</v>
      </c>
      <c r="CJ39" s="98">
        <v>717.52499999999998</v>
      </c>
      <c r="CK39" s="98">
        <v>480.22300000000001</v>
      </c>
      <c r="CL39" s="98">
        <v>421.37700000000001</v>
      </c>
      <c r="CM39" s="98">
        <v>472.601</v>
      </c>
      <c r="CN39" s="98">
        <v>391.79199999999997</v>
      </c>
      <c r="CO39" s="98">
        <v>380.34</v>
      </c>
      <c r="CP39" s="98">
        <v>376.55399999999997</v>
      </c>
      <c r="CQ39" s="98">
        <v>392.68299999999999</v>
      </c>
      <c r="CR39" s="98">
        <v>299.06400000000002</v>
      </c>
      <c r="CS39" s="98">
        <v>433.959</v>
      </c>
      <c r="CT39" s="97">
        <v>311.84800000000001</v>
      </c>
      <c r="CU39" s="98">
        <v>520.44399999999996</v>
      </c>
      <c r="CV39" s="98">
        <v>910.73699999999997</v>
      </c>
      <c r="CW39" s="98">
        <v>655.78499999999997</v>
      </c>
      <c r="CX39" s="98">
        <v>633.84199999999998</v>
      </c>
      <c r="CY39" s="98">
        <v>835.08100000000002</v>
      </c>
      <c r="CZ39" s="98">
        <v>792.35400000000004</v>
      </c>
      <c r="DA39" s="98">
        <v>867.62900000000002</v>
      </c>
      <c r="DB39" s="98">
        <v>937.27700000000004</v>
      </c>
      <c r="DC39" s="98">
        <v>817.74599999999998</v>
      </c>
      <c r="DD39" s="98">
        <v>884.471</v>
      </c>
      <c r="DE39" s="99">
        <v>1177.9349999999999</v>
      </c>
      <c r="DF39" s="98">
        <v>1008.397</v>
      </c>
      <c r="DG39" s="98">
        <v>757.73400000000004</v>
      </c>
      <c r="DH39" s="98">
        <v>1010.002</v>
      </c>
      <c r="DI39" s="98">
        <v>895.56299999999999</v>
      </c>
      <c r="DJ39" s="98">
        <v>1014.457</v>
      </c>
      <c r="DK39" s="98">
        <v>1224.268</v>
      </c>
      <c r="DL39" s="98">
        <v>1034.854</v>
      </c>
      <c r="DM39" s="98">
        <v>866.38900000000001</v>
      </c>
      <c r="DN39" s="98">
        <v>763.03099999999995</v>
      </c>
      <c r="DO39" s="98">
        <v>794.04600000000005</v>
      </c>
      <c r="DP39" s="98">
        <v>684.59</v>
      </c>
      <c r="DQ39" s="99">
        <v>820.49099999999999</v>
      </c>
      <c r="DR39" s="98">
        <v>798.85900000000004</v>
      </c>
      <c r="DS39" s="98">
        <v>785.28800000000001</v>
      </c>
      <c r="DT39" s="98">
        <v>1044.115</v>
      </c>
      <c r="DU39" s="98">
        <v>773.23099999999999</v>
      </c>
      <c r="DV39" s="98">
        <v>1029.0709999999999</v>
      </c>
      <c r="DW39" s="99">
        <v>1093.2829999999999</v>
      </c>
      <c r="DX39" s="98"/>
      <c r="DY39" s="98"/>
      <c r="DZ39" s="98"/>
      <c r="EA39" s="98"/>
      <c r="EB39" s="98"/>
      <c r="EC39" s="98"/>
      <c r="ED39" s="98"/>
      <c r="EE39" s="98"/>
      <c r="EF39" s="100">
        <f t="shared" si="56"/>
        <v>6.2398026958295327</v>
      </c>
    </row>
    <row r="40" spans="1:136" ht="21.75" customHeight="1" x14ac:dyDescent="0.2">
      <c r="A40" s="91" t="s">
        <v>36</v>
      </c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7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9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7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9"/>
      <c r="AX40" s="67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9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7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9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7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9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9"/>
      <c r="DR40" s="68"/>
      <c r="DS40" s="68"/>
      <c r="DT40" s="68"/>
      <c r="DU40" s="68"/>
      <c r="DV40" s="68"/>
      <c r="DW40" s="69"/>
      <c r="DX40" s="68"/>
      <c r="DY40" s="68"/>
      <c r="DZ40" s="68"/>
      <c r="EA40" s="68"/>
      <c r="EB40" s="68"/>
      <c r="EC40" s="68"/>
      <c r="ED40" s="68"/>
      <c r="EE40" s="68"/>
      <c r="EF40" s="70"/>
    </row>
    <row r="41" spans="1:136" ht="21.75" customHeight="1" x14ac:dyDescent="0.2">
      <c r="A41" s="29" t="s">
        <v>35</v>
      </c>
      <c r="B41" s="18">
        <f t="shared" ref="B41:BI41" si="63">+B42+B43</f>
        <v>277.65300000000002</v>
      </c>
      <c r="C41" s="18">
        <f t="shared" si="63"/>
        <v>294.21100000000001</v>
      </c>
      <c r="D41" s="18">
        <f t="shared" si="63"/>
        <v>271.06700000000001</v>
      </c>
      <c r="E41" s="18">
        <f t="shared" si="63"/>
        <v>329.34400000000005</v>
      </c>
      <c r="F41" s="18">
        <f t="shared" si="63"/>
        <v>264.94799999999998</v>
      </c>
      <c r="G41" s="18">
        <f t="shared" si="63"/>
        <v>238.59100000000001</v>
      </c>
      <c r="H41" s="18">
        <f t="shared" si="63"/>
        <v>381.22500000000002</v>
      </c>
      <c r="I41" s="18">
        <f t="shared" si="63"/>
        <v>336.01100000000002</v>
      </c>
      <c r="J41" s="18">
        <f t="shared" si="63"/>
        <v>362.24199999999996</v>
      </c>
      <c r="K41" s="18">
        <f t="shared" si="63"/>
        <v>412.98099999999999</v>
      </c>
      <c r="L41" s="18">
        <f t="shared" si="63"/>
        <v>304.52999999999997</v>
      </c>
      <c r="M41" s="18">
        <f t="shared" si="63"/>
        <v>220.56</v>
      </c>
      <c r="N41" s="19">
        <f t="shared" si="63"/>
        <v>310.73099999999999</v>
      </c>
      <c r="O41" s="20">
        <f t="shared" si="63"/>
        <v>249.13800000000001</v>
      </c>
      <c r="P41" s="20">
        <f t="shared" si="63"/>
        <v>315.10000000000002</v>
      </c>
      <c r="Q41" s="20">
        <f t="shared" si="63"/>
        <v>364.72300000000001</v>
      </c>
      <c r="R41" s="20">
        <f t="shared" si="63"/>
        <v>414.01900000000001</v>
      </c>
      <c r="S41" s="20">
        <f t="shared" si="63"/>
        <v>323.27499999999998</v>
      </c>
      <c r="T41" s="20">
        <f t="shared" si="63"/>
        <v>407.39</v>
      </c>
      <c r="U41" s="20">
        <f t="shared" si="63"/>
        <v>372.75299999999999</v>
      </c>
      <c r="V41" s="20">
        <f t="shared" si="63"/>
        <v>374.495</v>
      </c>
      <c r="W41" s="20">
        <f t="shared" si="63"/>
        <v>331.315</v>
      </c>
      <c r="X41" s="20">
        <f t="shared" si="63"/>
        <v>287.53300000000002</v>
      </c>
      <c r="Y41" s="21">
        <f t="shared" si="63"/>
        <v>212.81</v>
      </c>
      <c r="Z41" s="18">
        <f t="shared" si="63"/>
        <v>379</v>
      </c>
      <c r="AA41" s="18">
        <f t="shared" si="63"/>
        <v>314</v>
      </c>
      <c r="AB41" s="18">
        <f t="shared" si="63"/>
        <v>297</v>
      </c>
      <c r="AC41" s="18">
        <f t="shared" si="63"/>
        <v>419</v>
      </c>
      <c r="AD41" s="18">
        <f t="shared" si="63"/>
        <v>304</v>
      </c>
      <c r="AE41" s="18">
        <f t="shared" si="63"/>
        <v>328</v>
      </c>
      <c r="AF41" s="18">
        <f t="shared" si="63"/>
        <v>268</v>
      </c>
      <c r="AG41" s="18">
        <f t="shared" si="63"/>
        <v>200</v>
      </c>
      <c r="AH41" s="18">
        <f t="shared" si="63"/>
        <v>190</v>
      </c>
      <c r="AI41" s="18">
        <f t="shared" si="63"/>
        <v>190</v>
      </c>
      <c r="AJ41" s="18">
        <f t="shared" si="63"/>
        <v>134</v>
      </c>
      <c r="AK41" s="18">
        <f t="shared" si="63"/>
        <v>113</v>
      </c>
      <c r="AL41" s="19">
        <f t="shared" si="63"/>
        <v>104</v>
      </c>
      <c r="AM41" s="20">
        <f t="shared" si="63"/>
        <v>87</v>
      </c>
      <c r="AN41" s="20">
        <f t="shared" si="63"/>
        <v>148</v>
      </c>
      <c r="AO41" s="20">
        <f t="shared" si="63"/>
        <v>110</v>
      </c>
      <c r="AP41" s="20">
        <f t="shared" si="63"/>
        <v>167</v>
      </c>
      <c r="AQ41" s="20">
        <f t="shared" si="63"/>
        <v>90</v>
      </c>
      <c r="AR41" s="20">
        <f t="shared" si="63"/>
        <v>110</v>
      </c>
      <c r="AS41" s="20">
        <f t="shared" si="63"/>
        <v>110</v>
      </c>
      <c r="AT41" s="20">
        <f t="shared" si="63"/>
        <v>152</v>
      </c>
      <c r="AU41" s="20">
        <f t="shared" si="63"/>
        <v>215</v>
      </c>
      <c r="AV41" s="20">
        <f t="shared" si="63"/>
        <v>192</v>
      </c>
      <c r="AW41" s="21">
        <f t="shared" si="63"/>
        <v>149</v>
      </c>
      <c r="AX41" s="19">
        <f t="shared" si="63"/>
        <v>205</v>
      </c>
      <c r="AY41" s="20">
        <f t="shared" si="63"/>
        <v>161</v>
      </c>
      <c r="AZ41" s="20">
        <f t="shared" si="63"/>
        <v>233</v>
      </c>
      <c r="BA41" s="20">
        <f t="shared" si="63"/>
        <v>152</v>
      </c>
      <c r="BB41" s="20">
        <f t="shared" si="63"/>
        <v>207</v>
      </c>
      <c r="BC41" s="20">
        <f t="shared" si="63"/>
        <v>180</v>
      </c>
      <c r="BD41" s="20">
        <f t="shared" si="63"/>
        <v>202</v>
      </c>
      <c r="BE41" s="20">
        <f t="shared" si="63"/>
        <v>190</v>
      </c>
      <c r="BF41" s="20">
        <f t="shared" si="63"/>
        <v>219</v>
      </c>
      <c r="BG41" s="20">
        <f t="shared" si="63"/>
        <v>185</v>
      </c>
      <c r="BH41" s="20">
        <f t="shared" si="63"/>
        <v>164</v>
      </c>
      <c r="BI41" s="21">
        <f t="shared" si="63"/>
        <v>145</v>
      </c>
      <c r="BJ41" s="20">
        <f>SUM(BJ43+BJ42)</f>
        <v>215</v>
      </c>
      <c r="BK41" s="20">
        <f t="shared" ref="BK41:DC41" si="64">BK42+BK43</f>
        <v>147</v>
      </c>
      <c r="BL41" s="20">
        <f t="shared" si="64"/>
        <v>212</v>
      </c>
      <c r="BM41" s="20">
        <f t="shared" si="64"/>
        <v>198</v>
      </c>
      <c r="BN41" s="20">
        <f t="shared" si="64"/>
        <v>200</v>
      </c>
      <c r="BO41" s="20">
        <f t="shared" si="64"/>
        <v>228</v>
      </c>
      <c r="BP41" s="20">
        <f t="shared" si="64"/>
        <v>213</v>
      </c>
      <c r="BQ41" s="20">
        <f t="shared" si="64"/>
        <v>182</v>
      </c>
      <c r="BR41" s="20">
        <f>BR42+BR43</f>
        <v>189</v>
      </c>
      <c r="BS41" s="20">
        <f t="shared" si="64"/>
        <v>123</v>
      </c>
      <c r="BT41" s="20">
        <f t="shared" si="64"/>
        <v>170</v>
      </c>
      <c r="BU41" s="20">
        <f t="shared" si="64"/>
        <v>157</v>
      </c>
      <c r="BV41" s="19">
        <f t="shared" si="64"/>
        <v>174.08499999999998</v>
      </c>
      <c r="BW41" s="20">
        <f t="shared" si="64"/>
        <v>176.047</v>
      </c>
      <c r="BX41" s="20">
        <f t="shared" si="64"/>
        <v>195.79300000000001</v>
      </c>
      <c r="BY41" s="20">
        <f t="shared" si="64"/>
        <v>180.49799999999999</v>
      </c>
      <c r="BZ41" s="20">
        <f t="shared" si="64"/>
        <v>230.696</v>
      </c>
      <c r="CA41" s="20">
        <f t="shared" si="64"/>
        <v>166.41399999999999</v>
      </c>
      <c r="CB41" s="20">
        <f t="shared" si="64"/>
        <v>199.30699999999999</v>
      </c>
      <c r="CC41" s="20">
        <f t="shared" si="64"/>
        <v>181.83099999999999</v>
      </c>
      <c r="CD41" s="20">
        <f>CD42+CD43</f>
        <v>182.09399999999999</v>
      </c>
      <c r="CE41" s="20">
        <f>CE42+CE43</f>
        <v>208.66899999999998</v>
      </c>
      <c r="CF41" s="20">
        <f>CF42+CF43</f>
        <v>125.72800000000001</v>
      </c>
      <c r="CG41" s="21">
        <f t="shared" si="64"/>
        <v>132.61099999999999</v>
      </c>
      <c r="CH41" s="20">
        <f t="shared" si="64"/>
        <v>229.255</v>
      </c>
      <c r="CI41" s="20">
        <f t="shared" si="64"/>
        <v>148.12299999999999</v>
      </c>
      <c r="CJ41" s="20">
        <f t="shared" si="64"/>
        <v>142.131</v>
      </c>
      <c r="CK41" s="20">
        <f t="shared" si="64"/>
        <v>148.21199999999999</v>
      </c>
      <c r="CL41" s="20">
        <f t="shared" si="64"/>
        <v>147.797</v>
      </c>
      <c r="CM41" s="20">
        <f t="shared" si="64"/>
        <v>186.83100000000002</v>
      </c>
      <c r="CN41" s="20">
        <f t="shared" si="64"/>
        <v>143.04599999999999</v>
      </c>
      <c r="CO41" s="20">
        <f t="shared" si="64"/>
        <v>129.15199999999999</v>
      </c>
      <c r="CP41" s="20">
        <f t="shared" si="64"/>
        <v>140.39600000000002</v>
      </c>
      <c r="CQ41" s="20">
        <f t="shared" si="64"/>
        <v>139.52799999999999</v>
      </c>
      <c r="CR41" s="20">
        <f t="shared" si="64"/>
        <v>198.34899999999999</v>
      </c>
      <c r="CS41" s="20">
        <f t="shared" si="64"/>
        <v>204.92500000000001</v>
      </c>
      <c r="CT41" s="19">
        <f t="shared" si="64"/>
        <v>276.49900000000002</v>
      </c>
      <c r="CU41" s="20">
        <f t="shared" si="64"/>
        <v>236.84299999999999</v>
      </c>
      <c r="CV41" s="20">
        <f t="shared" si="64"/>
        <v>328.81799999999998</v>
      </c>
      <c r="CW41" s="20">
        <f t="shared" si="64"/>
        <v>285.27</v>
      </c>
      <c r="CX41" s="20">
        <f t="shared" si="64"/>
        <v>396.81299999999999</v>
      </c>
      <c r="CY41" s="20">
        <f t="shared" si="64"/>
        <v>420.15700000000004</v>
      </c>
      <c r="CZ41" s="20">
        <f t="shared" si="64"/>
        <v>395.78100000000001</v>
      </c>
      <c r="DA41" s="20">
        <f t="shared" si="64"/>
        <v>349.17899999999997</v>
      </c>
      <c r="DB41" s="20">
        <f t="shared" si="64"/>
        <v>325.90600000000001</v>
      </c>
      <c r="DC41" s="20">
        <f t="shared" si="64"/>
        <v>301.33000000000004</v>
      </c>
      <c r="DD41" s="20">
        <f>DD42+DD43</f>
        <v>400.38400000000001</v>
      </c>
      <c r="DE41" s="21">
        <f>DE42+DE43</f>
        <v>308.19499999999999</v>
      </c>
      <c r="DF41" s="20">
        <f>DF42+DF43</f>
        <v>294.90100000000001</v>
      </c>
      <c r="DG41" s="20">
        <f>DG42+DG43</f>
        <v>291.38</v>
      </c>
      <c r="DH41" s="20">
        <f>DH42+DH43</f>
        <v>237.26999999999998</v>
      </c>
      <c r="DI41" s="20">
        <f t="shared" ref="DI41:DW41" si="65">DI42+DI43</f>
        <v>221.745</v>
      </c>
      <c r="DJ41" s="20">
        <f t="shared" si="65"/>
        <v>267.45100000000002</v>
      </c>
      <c r="DK41" s="20">
        <f t="shared" si="65"/>
        <v>190.25299999999999</v>
      </c>
      <c r="DL41" s="20">
        <f t="shared" si="65"/>
        <v>212.19799999999998</v>
      </c>
      <c r="DM41" s="20">
        <f t="shared" si="65"/>
        <v>311.80500000000001</v>
      </c>
      <c r="DN41" s="20">
        <f t="shared" si="65"/>
        <v>232.92000000000002</v>
      </c>
      <c r="DO41" s="20">
        <f t="shared" si="65"/>
        <v>317.39299999999997</v>
      </c>
      <c r="DP41" s="20">
        <f t="shared" si="65"/>
        <v>267.59899999999999</v>
      </c>
      <c r="DQ41" s="21">
        <f t="shared" si="65"/>
        <v>296.77100000000002</v>
      </c>
      <c r="DR41" s="20">
        <f t="shared" si="65"/>
        <v>334.43</v>
      </c>
      <c r="DS41" s="20">
        <f t="shared" si="65"/>
        <v>260.55700000000002</v>
      </c>
      <c r="DT41" s="20">
        <f t="shared" si="65"/>
        <v>326.11399999999998</v>
      </c>
      <c r="DU41" s="20">
        <f t="shared" si="65"/>
        <v>323.35500000000002</v>
      </c>
      <c r="DV41" s="20">
        <f>DV42+DV43</f>
        <v>334.13</v>
      </c>
      <c r="DW41" s="21">
        <f t="shared" si="65"/>
        <v>331.23</v>
      </c>
      <c r="DX41" s="20"/>
      <c r="DY41" s="20"/>
      <c r="DZ41" s="20"/>
      <c r="EA41" s="20"/>
      <c r="EB41" s="20"/>
      <c r="EC41" s="20"/>
      <c r="ED41" s="20"/>
      <c r="EE41" s="20"/>
      <c r="EF41" s="22">
        <f t="shared" ref="EF41:EF49" si="66">+((DW41/DV41)-1)*100</f>
        <v>-0.8679256576781369</v>
      </c>
    </row>
    <row r="42" spans="1:136" ht="21.75" customHeight="1" x14ac:dyDescent="0.2">
      <c r="A42" s="92" t="s">
        <v>279</v>
      </c>
      <c r="B42" s="46">
        <v>140.75200000000001</v>
      </c>
      <c r="C42" s="46">
        <v>155.91300000000001</v>
      </c>
      <c r="D42" s="46">
        <v>140.29599999999999</v>
      </c>
      <c r="E42" s="46">
        <v>188.10300000000001</v>
      </c>
      <c r="F42" s="46">
        <v>148.58600000000001</v>
      </c>
      <c r="G42" s="46">
        <v>133.03700000000001</v>
      </c>
      <c r="H42" s="46">
        <v>222.136</v>
      </c>
      <c r="I42" s="46">
        <v>251.93700000000001</v>
      </c>
      <c r="J42" s="46">
        <v>225.803</v>
      </c>
      <c r="K42" s="46">
        <v>260.75400000000002</v>
      </c>
      <c r="L42" s="46">
        <v>139.00800000000001</v>
      </c>
      <c r="M42" s="46">
        <v>117.529</v>
      </c>
      <c r="N42" s="71">
        <v>159.80699999999999</v>
      </c>
      <c r="O42" s="72">
        <v>158.77600000000001</v>
      </c>
      <c r="P42" s="72">
        <v>218.048</v>
      </c>
      <c r="Q42" s="72">
        <v>193.78700000000001</v>
      </c>
      <c r="R42" s="72">
        <v>283.209</v>
      </c>
      <c r="S42" s="72">
        <v>187.42400000000001</v>
      </c>
      <c r="T42" s="72">
        <v>254.02600000000001</v>
      </c>
      <c r="U42" s="72">
        <v>213.88399999999999</v>
      </c>
      <c r="V42" s="72">
        <v>242.345</v>
      </c>
      <c r="W42" s="72">
        <v>191.95699999999999</v>
      </c>
      <c r="X42" s="72">
        <v>173.22</v>
      </c>
      <c r="Y42" s="73">
        <v>139.791</v>
      </c>
      <c r="Z42" s="46">
        <v>212</v>
      </c>
      <c r="AA42" s="46">
        <v>214</v>
      </c>
      <c r="AB42" s="46">
        <v>186</v>
      </c>
      <c r="AC42" s="46">
        <v>191</v>
      </c>
      <c r="AD42" s="46">
        <v>211</v>
      </c>
      <c r="AE42" s="46">
        <v>212</v>
      </c>
      <c r="AF42" s="46">
        <v>189</v>
      </c>
      <c r="AG42" s="46">
        <v>122</v>
      </c>
      <c r="AH42" s="46">
        <v>113</v>
      </c>
      <c r="AI42" s="46">
        <v>110</v>
      </c>
      <c r="AJ42" s="46">
        <v>88</v>
      </c>
      <c r="AK42" s="46">
        <v>70</v>
      </c>
      <c r="AL42" s="71">
        <v>54</v>
      </c>
      <c r="AM42" s="72">
        <v>40</v>
      </c>
      <c r="AN42" s="72">
        <v>74</v>
      </c>
      <c r="AO42" s="72">
        <v>66</v>
      </c>
      <c r="AP42" s="72">
        <v>72</v>
      </c>
      <c r="AQ42" s="72">
        <v>46</v>
      </c>
      <c r="AR42" s="72">
        <v>61</v>
      </c>
      <c r="AS42" s="72">
        <v>71</v>
      </c>
      <c r="AT42" s="72">
        <v>90</v>
      </c>
      <c r="AU42" s="72">
        <v>165</v>
      </c>
      <c r="AV42" s="72">
        <v>118</v>
      </c>
      <c r="AW42" s="73">
        <v>107</v>
      </c>
      <c r="AX42" s="71">
        <v>153</v>
      </c>
      <c r="AY42" s="72">
        <v>82</v>
      </c>
      <c r="AZ42" s="72">
        <v>139</v>
      </c>
      <c r="BA42" s="72">
        <v>100</v>
      </c>
      <c r="BB42" s="72">
        <v>144</v>
      </c>
      <c r="BC42" s="72">
        <v>131</v>
      </c>
      <c r="BD42" s="72">
        <v>150</v>
      </c>
      <c r="BE42" s="72">
        <v>151</v>
      </c>
      <c r="BF42" s="72">
        <v>171</v>
      </c>
      <c r="BG42" s="72">
        <v>148</v>
      </c>
      <c r="BH42" s="72">
        <v>123</v>
      </c>
      <c r="BI42" s="73">
        <v>105</v>
      </c>
      <c r="BJ42" s="72">
        <v>150</v>
      </c>
      <c r="BK42" s="72">
        <v>87</v>
      </c>
      <c r="BL42" s="72">
        <v>151</v>
      </c>
      <c r="BM42" s="72">
        <v>154</v>
      </c>
      <c r="BN42" s="72">
        <v>139</v>
      </c>
      <c r="BO42" s="72">
        <v>158</v>
      </c>
      <c r="BP42" s="72">
        <v>142</v>
      </c>
      <c r="BQ42" s="72">
        <v>137</v>
      </c>
      <c r="BR42" s="72">
        <v>140</v>
      </c>
      <c r="BS42" s="72">
        <v>79</v>
      </c>
      <c r="BT42" s="72">
        <v>120</v>
      </c>
      <c r="BU42" s="72">
        <v>116</v>
      </c>
      <c r="BV42" s="71">
        <v>118.178</v>
      </c>
      <c r="BW42" s="72">
        <v>119.57</v>
      </c>
      <c r="BX42" s="72">
        <v>145.96600000000001</v>
      </c>
      <c r="BY42" s="72">
        <v>119.822</v>
      </c>
      <c r="BZ42" s="72">
        <v>156.83799999999999</v>
      </c>
      <c r="CA42" s="72">
        <v>94.823999999999998</v>
      </c>
      <c r="CB42" s="72">
        <v>128.54499999999999</v>
      </c>
      <c r="CC42" s="72">
        <v>120.104</v>
      </c>
      <c r="CD42" s="72">
        <v>114.55500000000001</v>
      </c>
      <c r="CE42" s="72">
        <v>155.94</v>
      </c>
      <c r="CF42" s="72">
        <v>77.093000000000004</v>
      </c>
      <c r="CG42" s="73">
        <v>81.006</v>
      </c>
      <c r="CH42" s="72">
        <v>148.179</v>
      </c>
      <c r="CI42" s="72">
        <v>92.504999999999995</v>
      </c>
      <c r="CJ42" s="72">
        <v>94.947000000000003</v>
      </c>
      <c r="CK42" s="72">
        <v>91.933999999999997</v>
      </c>
      <c r="CL42" s="72">
        <v>105.15300000000001</v>
      </c>
      <c r="CM42" s="72">
        <v>129.78100000000001</v>
      </c>
      <c r="CN42" s="72">
        <v>110.22499999999999</v>
      </c>
      <c r="CO42" s="72">
        <v>91.346999999999994</v>
      </c>
      <c r="CP42" s="72">
        <v>106.197</v>
      </c>
      <c r="CQ42" s="72">
        <v>95.873999999999995</v>
      </c>
      <c r="CR42" s="72">
        <v>131.49600000000001</v>
      </c>
      <c r="CS42" s="72">
        <v>130.815</v>
      </c>
      <c r="CT42" s="71">
        <v>201.24700000000001</v>
      </c>
      <c r="CU42" s="72">
        <v>133.755</v>
      </c>
      <c r="CV42" s="72">
        <v>182.86099999999999</v>
      </c>
      <c r="CW42" s="72">
        <v>174.607</v>
      </c>
      <c r="CX42" s="72">
        <v>230.209</v>
      </c>
      <c r="CY42" s="72">
        <v>265.76900000000001</v>
      </c>
      <c r="CZ42" s="72">
        <v>250.96100000000001</v>
      </c>
      <c r="DA42" s="72">
        <v>226.536</v>
      </c>
      <c r="DB42" s="72">
        <v>205.32900000000001</v>
      </c>
      <c r="DC42" s="72">
        <v>147.48500000000001</v>
      </c>
      <c r="DD42" s="72">
        <v>285.976</v>
      </c>
      <c r="DE42" s="73">
        <v>196.88399999999999</v>
      </c>
      <c r="DF42" s="72">
        <v>206.07599999999999</v>
      </c>
      <c r="DG42" s="72">
        <v>180.34800000000001</v>
      </c>
      <c r="DH42" s="72">
        <v>158.93299999999999</v>
      </c>
      <c r="DI42" s="72">
        <v>152.23699999999999</v>
      </c>
      <c r="DJ42" s="72">
        <v>174.42500000000001</v>
      </c>
      <c r="DK42" s="72">
        <v>140.93199999999999</v>
      </c>
      <c r="DL42" s="72">
        <v>152.15299999999999</v>
      </c>
      <c r="DM42" s="72">
        <v>187.36600000000001</v>
      </c>
      <c r="DN42" s="72">
        <v>145.602</v>
      </c>
      <c r="DO42" s="72">
        <v>211.75399999999999</v>
      </c>
      <c r="DP42" s="72">
        <v>187.73400000000001</v>
      </c>
      <c r="DQ42" s="73">
        <v>204.39400000000001</v>
      </c>
      <c r="DR42" s="72">
        <v>220.20099999999999</v>
      </c>
      <c r="DS42" s="72">
        <v>183.202</v>
      </c>
      <c r="DT42" s="72">
        <v>212.30699999999999</v>
      </c>
      <c r="DU42" s="72">
        <v>195.87700000000001</v>
      </c>
      <c r="DV42" s="72">
        <v>245.12799999999999</v>
      </c>
      <c r="DW42" s="73">
        <v>241.75</v>
      </c>
      <c r="DX42" s="72"/>
      <c r="DY42" s="72"/>
      <c r="DZ42" s="72"/>
      <c r="EA42" s="72"/>
      <c r="EB42" s="72"/>
      <c r="EC42" s="72"/>
      <c r="ED42" s="72"/>
      <c r="EE42" s="72"/>
      <c r="EF42" s="52">
        <f t="shared" si="66"/>
        <v>-1.3780555464899868</v>
      </c>
    </row>
    <row r="43" spans="1:136" ht="21.75" customHeight="1" x14ac:dyDescent="0.2">
      <c r="A43" s="93" t="s">
        <v>289</v>
      </c>
      <c r="B43" s="30">
        <v>136.90100000000001</v>
      </c>
      <c r="C43" s="30">
        <v>138.298</v>
      </c>
      <c r="D43" s="30">
        <v>130.77099999999999</v>
      </c>
      <c r="E43" s="30">
        <v>141.24100000000001</v>
      </c>
      <c r="F43" s="30">
        <v>116.36199999999999</v>
      </c>
      <c r="G43" s="30">
        <v>105.554</v>
      </c>
      <c r="H43" s="30">
        <v>159.089</v>
      </c>
      <c r="I43" s="30">
        <v>84.073999999999998</v>
      </c>
      <c r="J43" s="30">
        <v>136.43899999999999</v>
      </c>
      <c r="K43" s="30">
        <v>152.227</v>
      </c>
      <c r="L43" s="30">
        <v>165.52199999999999</v>
      </c>
      <c r="M43" s="30">
        <v>103.03100000000001</v>
      </c>
      <c r="N43" s="31">
        <v>150.92400000000001</v>
      </c>
      <c r="O43" s="32">
        <v>90.361999999999995</v>
      </c>
      <c r="P43" s="32">
        <v>97.052000000000007</v>
      </c>
      <c r="Q43" s="32">
        <v>170.93600000000001</v>
      </c>
      <c r="R43" s="32">
        <v>130.81</v>
      </c>
      <c r="S43" s="32">
        <v>135.851</v>
      </c>
      <c r="T43" s="32">
        <v>153.364</v>
      </c>
      <c r="U43" s="32">
        <v>158.869</v>
      </c>
      <c r="V43" s="32">
        <v>132.15</v>
      </c>
      <c r="W43" s="32">
        <v>139.358</v>
      </c>
      <c r="X43" s="32">
        <v>114.313</v>
      </c>
      <c r="Y43" s="33">
        <v>73.019000000000005</v>
      </c>
      <c r="Z43" s="30">
        <v>167</v>
      </c>
      <c r="AA43" s="30">
        <v>100</v>
      </c>
      <c r="AB43" s="30">
        <v>111</v>
      </c>
      <c r="AC43" s="30">
        <v>228</v>
      </c>
      <c r="AD43" s="30">
        <v>93</v>
      </c>
      <c r="AE43" s="30">
        <v>116</v>
      </c>
      <c r="AF43" s="30">
        <v>79</v>
      </c>
      <c r="AG43" s="30">
        <v>78</v>
      </c>
      <c r="AH43" s="30">
        <v>77</v>
      </c>
      <c r="AI43" s="30">
        <v>80</v>
      </c>
      <c r="AJ43" s="30">
        <v>46</v>
      </c>
      <c r="AK43" s="30">
        <v>43</v>
      </c>
      <c r="AL43" s="31">
        <v>50</v>
      </c>
      <c r="AM43" s="32">
        <v>47</v>
      </c>
      <c r="AN43" s="32">
        <v>74</v>
      </c>
      <c r="AO43" s="32">
        <v>44</v>
      </c>
      <c r="AP43" s="32">
        <v>95</v>
      </c>
      <c r="AQ43" s="32">
        <v>44</v>
      </c>
      <c r="AR43" s="32">
        <v>49</v>
      </c>
      <c r="AS43" s="32">
        <v>39</v>
      </c>
      <c r="AT43" s="32">
        <v>62</v>
      </c>
      <c r="AU43" s="32">
        <v>50</v>
      </c>
      <c r="AV43" s="32">
        <v>74</v>
      </c>
      <c r="AW43" s="33">
        <v>42</v>
      </c>
      <c r="AX43" s="31">
        <v>52</v>
      </c>
      <c r="AY43" s="32">
        <v>79</v>
      </c>
      <c r="AZ43" s="32">
        <v>94</v>
      </c>
      <c r="BA43" s="32">
        <v>52</v>
      </c>
      <c r="BB43" s="32">
        <v>63</v>
      </c>
      <c r="BC43" s="32">
        <v>49</v>
      </c>
      <c r="BD43" s="32">
        <v>52</v>
      </c>
      <c r="BE43" s="32">
        <v>39</v>
      </c>
      <c r="BF43" s="32">
        <v>48</v>
      </c>
      <c r="BG43" s="32">
        <v>37</v>
      </c>
      <c r="BH43" s="32">
        <v>41</v>
      </c>
      <c r="BI43" s="33">
        <v>40</v>
      </c>
      <c r="BJ43" s="32">
        <v>65</v>
      </c>
      <c r="BK43" s="32">
        <v>60</v>
      </c>
      <c r="BL43" s="32">
        <v>61</v>
      </c>
      <c r="BM43" s="32">
        <v>44</v>
      </c>
      <c r="BN43" s="32">
        <v>61</v>
      </c>
      <c r="BO43" s="32">
        <v>70</v>
      </c>
      <c r="BP43" s="32">
        <v>71</v>
      </c>
      <c r="BQ43" s="32">
        <v>45</v>
      </c>
      <c r="BR43" s="32">
        <v>49</v>
      </c>
      <c r="BS43" s="32">
        <v>44</v>
      </c>
      <c r="BT43" s="32">
        <v>50</v>
      </c>
      <c r="BU43" s="32">
        <v>41</v>
      </c>
      <c r="BV43" s="31">
        <v>55.906999999999996</v>
      </c>
      <c r="BW43" s="32">
        <v>56.476999999999997</v>
      </c>
      <c r="BX43" s="32">
        <v>49.826999999999998</v>
      </c>
      <c r="BY43" s="32">
        <v>60.676000000000002</v>
      </c>
      <c r="BZ43" s="32">
        <v>73.858000000000004</v>
      </c>
      <c r="CA43" s="32">
        <v>71.59</v>
      </c>
      <c r="CB43" s="32">
        <v>70.762</v>
      </c>
      <c r="CC43" s="32">
        <v>61.726999999999997</v>
      </c>
      <c r="CD43" s="32">
        <v>67.539000000000001</v>
      </c>
      <c r="CE43" s="32">
        <v>52.728999999999999</v>
      </c>
      <c r="CF43" s="32">
        <v>48.634999999999998</v>
      </c>
      <c r="CG43" s="33">
        <v>51.604999999999997</v>
      </c>
      <c r="CH43" s="32">
        <v>81.075999999999993</v>
      </c>
      <c r="CI43" s="32">
        <v>55.618000000000002</v>
      </c>
      <c r="CJ43" s="32">
        <v>47.183999999999997</v>
      </c>
      <c r="CK43" s="32">
        <v>56.277999999999999</v>
      </c>
      <c r="CL43" s="32">
        <v>42.643999999999998</v>
      </c>
      <c r="CM43" s="32">
        <v>57.05</v>
      </c>
      <c r="CN43" s="32">
        <v>32.820999999999998</v>
      </c>
      <c r="CO43" s="32">
        <v>37.805</v>
      </c>
      <c r="CP43" s="32">
        <v>34.198999999999998</v>
      </c>
      <c r="CQ43" s="32">
        <v>43.654000000000003</v>
      </c>
      <c r="CR43" s="32">
        <v>66.852999999999994</v>
      </c>
      <c r="CS43" s="32">
        <v>74.11</v>
      </c>
      <c r="CT43" s="31">
        <v>75.251999999999995</v>
      </c>
      <c r="CU43" s="32">
        <v>103.08799999999999</v>
      </c>
      <c r="CV43" s="32">
        <v>145.95699999999999</v>
      </c>
      <c r="CW43" s="32">
        <v>110.663</v>
      </c>
      <c r="CX43" s="32">
        <v>166.60400000000001</v>
      </c>
      <c r="CY43" s="32">
        <v>154.38800000000001</v>
      </c>
      <c r="CZ43" s="32">
        <v>144.82</v>
      </c>
      <c r="DA43" s="32">
        <v>122.643</v>
      </c>
      <c r="DB43" s="32">
        <v>120.577</v>
      </c>
      <c r="DC43" s="32">
        <v>153.845</v>
      </c>
      <c r="DD43" s="32">
        <v>114.408</v>
      </c>
      <c r="DE43" s="33">
        <v>111.31100000000001</v>
      </c>
      <c r="DF43" s="32">
        <v>88.825000000000003</v>
      </c>
      <c r="DG43" s="32">
        <v>111.032</v>
      </c>
      <c r="DH43" s="32">
        <v>78.337000000000003</v>
      </c>
      <c r="DI43" s="32">
        <v>69.507999999999996</v>
      </c>
      <c r="DJ43" s="32">
        <v>93.025999999999996</v>
      </c>
      <c r="DK43" s="32">
        <v>49.320999999999998</v>
      </c>
      <c r="DL43" s="32">
        <v>60.045000000000002</v>
      </c>
      <c r="DM43" s="32">
        <v>124.43899999999999</v>
      </c>
      <c r="DN43" s="32">
        <v>87.317999999999998</v>
      </c>
      <c r="DO43" s="32">
        <v>105.639</v>
      </c>
      <c r="DP43" s="32">
        <v>79.864999999999995</v>
      </c>
      <c r="DQ43" s="33">
        <v>92.376999999999995</v>
      </c>
      <c r="DR43" s="32">
        <v>114.229</v>
      </c>
      <c r="DS43" s="32">
        <v>77.355000000000004</v>
      </c>
      <c r="DT43" s="32">
        <v>113.807</v>
      </c>
      <c r="DU43" s="32">
        <v>127.47799999999999</v>
      </c>
      <c r="DV43" s="32">
        <v>89.001999999999995</v>
      </c>
      <c r="DW43" s="33">
        <v>89.48</v>
      </c>
      <c r="DX43" s="32"/>
      <c r="DY43" s="32"/>
      <c r="DZ43" s="32"/>
      <c r="EA43" s="32"/>
      <c r="EB43" s="32"/>
      <c r="EC43" s="32"/>
      <c r="ED43" s="32"/>
      <c r="EE43" s="32"/>
      <c r="EF43" s="34">
        <f t="shared" si="66"/>
        <v>0.53706658277343777</v>
      </c>
    </row>
    <row r="44" spans="1:136" ht="40.5" x14ac:dyDescent="0.2">
      <c r="A44" s="94" t="s">
        <v>32</v>
      </c>
      <c r="B44" s="66">
        <v>1.196</v>
      </c>
      <c r="C44" s="66">
        <v>0.16</v>
      </c>
      <c r="D44" s="66">
        <v>0.28799999999999998</v>
      </c>
      <c r="E44" s="66">
        <v>0.52300000000000002</v>
      </c>
      <c r="F44" s="66">
        <v>1.496</v>
      </c>
      <c r="G44" s="66">
        <v>1.7230000000000001</v>
      </c>
      <c r="H44" s="66">
        <v>0.68500000000000005</v>
      </c>
      <c r="I44" s="66">
        <v>1.2589999999999999</v>
      </c>
      <c r="J44" s="66">
        <v>1.736</v>
      </c>
      <c r="K44" s="66">
        <v>0.41099999999999998</v>
      </c>
      <c r="L44" s="66">
        <v>1.0049999999999999</v>
      </c>
      <c r="M44" s="66">
        <v>0.20399999999999999</v>
      </c>
      <c r="N44" s="67">
        <v>0.52100000000000002</v>
      </c>
      <c r="O44" s="68">
        <v>0.96699999999999997</v>
      </c>
      <c r="P44" s="68">
        <v>0.35499999999999998</v>
      </c>
      <c r="Q44" s="68">
        <v>0.34100000000000003</v>
      </c>
      <c r="R44" s="68">
        <v>1.79</v>
      </c>
      <c r="S44" s="68">
        <v>1.911</v>
      </c>
      <c r="T44" s="68">
        <v>1.3169999999999999</v>
      </c>
      <c r="U44" s="68">
        <v>0.32600000000000001</v>
      </c>
      <c r="V44" s="68">
        <v>1.4350000000000001</v>
      </c>
      <c r="W44" s="68">
        <v>2.9060000000000001</v>
      </c>
      <c r="X44" s="68">
        <v>1.913</v>
      </c>
      <c r="Y44" s="69">
        <v>0.66800000000000004</v>
      </c>
      <c r="Z44" s="66">
        <v>2</v>
      </c>
      <c r="AA44" s="66">
        <v>1</v>
      </c>
      <c r="AB44" s="66">
        <v>2</v>
      </c>
      <c r="AC44" s="66">
        <v>17</v>
      </c>
      <c r="AD44" s="66">
        <v>3</v>
      </c>
      <c r="AE44" s="66">
        <v>2</v>
      </c>
      <c r="AF44" s="66">
        <v>3</v>
      </c>
      <c r="AG44" s="66">
        <v>4</v>
      </c>
      <c r="AH44" s="66">
        <v>34</v>
      </c>
      <c r="AI44" s="66">
        <v>2</v>
      </c>
      <c r="AJ44" s="66">
        <v>2</v>
      </c>
      <c r="AK44" s="66">
        <v>2</v>
      </c>
      <c r="AL44" s="67">
        <v>1</v>
      </c>
      <c r="AM44" s="68">
        <v>1</v>
      </c>
      <c r="AN44" s="68">
        <v>27</v>
      </c>
      <c r="AO44" s="68">
        <v>2</v>
      </c>
      <c r="AP44" s="68">
        <v>2</v>
      </c>
      <c r="AQ44" s="68">
        <v>2</v>
      </c>
      <c r="AR44" s="68">
        <v>1</v>
      </c>
      <c r="AS44" s="68">
        <v>0</v>
      </c>
      <c r="AT44" s="68">
        <v>54</v>
      </c>
      <c r="AU44" s="68">
        <v>67</v>
      </c>
      <c r="AV44" s="68">
        <v>36</v>
      </c>
      <c r="AW44" s="69">
        <v>52</v>
      </c>
      <c r="AX44" s="67">
        <v>1</v>
      </c>
      <c r="AY44" s="68">
        <v>0</v>
      </c>
      <c r="AZ44" s="68">
        <v>36</v>
      </c>
      <c r="BA44" s="68">
        <v>2</v>
      </c>
      <c r="BB44" s="68">
        <v>26</v>
      </c>
      <c r="BC44" s="68">
        <v>12</v>
      </c>
      <c r="BD44" s="68">
        <v>2</v>
      </c>
      <c r="BE44" s="68">
        <v>1</v>
      </c>
      <c r="BF44" s="68">
        <v>2</v>
      </c>
      <c r="BG44" s="68">
        <v>1</v>
      </c>
      <c r="BH44" s="68">
        <v>2</v>
      </c>
      <c r="BI44" s="69">
        <v>1</v>
      </c>
      <c r="BJ44" s="68">
        <v>2</v>
      </c>
      <c r="BK44" s="68">
        <v>11</v>
      </c>
      <c r="BL44" s="68">
        <v>1</v>
      </c>
      <c r="BM44" s="68">
        <v>4</v>
      </c>
      <c r="BN44" s="68">
        <v>42</v>
      </c>
      <c r="BO44" s="68">
        <v>3</v>
      </c>
      <c r="BP44" s="68">
        <v>3</v>
      </c>
      <c r="BQ44" s="68">
        <v>64</v>
      </c>
      <c r="BR44" s="68">
        <v>36</v>
      </c>
      <c r="BS44" s="68">
        <v>2</v>
      </c>
      <c r="BT44" s="68">
        <v>2</v>
      </c>
      <c r="BU44" s="68">
        <v>3</v>
      </c>
      <c r="BV44" s="67">
        <v>2.91</v>
      </c>
      <c r="BW44" s="68">
        <v>27.527999999999999</v>
      </c>
      <c r="BX44" s="68">
        <v>36.869</v>
      </c>
      <c r="BY44" s="68">
        <v>63.765000000000001</v>
      </c>
      <c r="BZ44" s="68">
        <v>1.883</v>
      </c>
      <c r="CA44" s="68">
        <v>1.2509999999999999</v>
      </c>
      <c r="CB44" s="68">
        <v>1.861</v>
      </c>
      <c r="CC44" s="68">
        <v>68.984999999999999</v>
      </c>
      <c r="CD44" s="68">
        <v>2.3530000000000002</v>
      </c>
      <c r="CE44" s="68">
        <v>0.91900000000000004</v>
      </c>
      <c r="CF44" s="68">
        <v>2.3170000000000002</v>
      </c>
      <c r="CG44" s="69">
        <v>0.73299999999999998</v>
      </c>
      <c r="CH44" s="68">
        <v>0.499</v>
      </c>
      <c r="CI44" s="68">
        <v>2.7330000000000001</v>
      </c>
      <c r="CJ44" s="68">
        <v>1.349</v>
      </c>
      <c r="CK44" s="68">
        <v>38.228000000000002</v>
      </c>
      <c r="CL44" s="68">
        <v>1.889</v>
      </c>
      <c r="CM44" s="68">
        <v>3.58</v>
      </c>
      <c r="CN44" s="68">
        <v>2.847</v>
      </c>
      <c r="CO44" s="68">
        <v>0.83099999999999996</v>
      </c>
      <c r="CP44" s="68">
        <v>2.1269999999999998</v>
      </c>
      <c r="CQ44" s="68">
        <v>23.437999999999999</v>
      </c>
      <c r="CR44" s="68">
        <v>1.177</v>
      </c>
      <c r="CS44" s="68">
        <v>0.89500000000000002</v>
      </c>
      <c r="CT44" s="67">
        <v>49.052999999999997</v>
      </c>
      <c r="CU44" s="68">
        <v>98.281999999999996</v>
      </c>
      <c r="CV44" s="68">
        <v>71.433000000000007</v>
      </c>
      <c r="CW44" s="68">
        <v>70.378</v>
      </c>
      <c r="CX44" s="68">
        <v>153.58699999999999</v>
      </c>
      <c r="CY44" s="68">
        <v>142.49100000000001</v>
      </c>
      <c r="CZ44" s="68">
        <v>115.858</v>
      </c>
      <c r="DA44" s="68">
        <v>112.11199999999999</v>
      </c>
      <c r="DB44" s="68">
        <v>31.931999999999999</v>
      </c>
      <c r="DC44" s="68">
        <v>67.668000000000006</v>
      </c>
      <c r="DD44" s="68">
        <v>35.948</v>
      </c>
      <c r="DE44" s="69">
        <v>0.39</v>
      </c>
      <c r="DF44" s="68">
        <v>0.81799999999999995</v>
      </c>
      <c r="DG44" s="68">
        <v>15.731</v>
      </c>
      <c r="DH44" s="68">
        <v>6.54</v>
      </c>
      <c r="DI44" s="68">
        <v>0.90900000000000003</v>
      </c>
      <c r="DJ44" s="68">
        <v>8.4060000000000006</v>
      </c>
      <c r="DK44" s="68">
        <v>6.42</v>
      </c>
      <c r="DL44" s="68">
        <v>57.555999999999997</v>
      </c>
      <c r="DM44" s="68">
        <v>6.7560000000000002</v>
      </c>
      <c r="DN44" s="68">
        <v>2.0939999999999999</v>
      </c>
      <c r="DO44" s="68">
        <v>3.42</v>
      </c>
      <c r="DP44" s="68">
        <v>58.162999999999997</v>
      </c>
      <c r="DQ44" s="69">
        <v>41.457999999999998</v>
      </c>
      <c r="DR44" s="68">
        <v>42.85</v>
      </c>
      <c r="DS44" s="68">
        <v>64.501000000000005</v>
      </c>
      <c r="DT44" s="68">
        <v>6.4820000000000002</v>
      </c>
      <c r="DU44" s="68">
        <v>79.271000000000001</v>
      </c>
      <c r="DV44" s="68">
        <v>54.273000000000003</v>
      </c>
      <c r="DW44" s="69">
        <v>50.526000000000003</v>
      </c>
      <c r="DX44" s="68"/>
      <c r="DY44" s="68"/>
      <c r="DZ44" s="68"/>
      <c r="EA44" s="68"/>
      <c r="EB44" s="68"/>
      <c r="EC44" s="68"/>
      <c r="ED44" s="68"/>
      <c r="EE44" s="68"/>
      <c r="EF44" s="70">
        <f t="shared" si="66"/>
        <v>-6.9039854071085038</v>
      </c>
    </row>
    <row r="45" spans="1:136" ht="21.75" customHeight="1" x14ac:dyDescent="0.2">
      <c r="A45" s="17" t="s">
        <v>213</v>
      </c>
      <c r="B45" s="18">
        <f t="shared" ref="B45:BI45" si="67">+B41+B44</f>
        <v>278.84900000000005</v>
      </c>
      <c r="C45" s="18">
        <f t="shared" si="67"/>
        <v>294.37100000000004</v>
      </c>
      <c r="D45" s="18">
        <f t="shared" si="67"/>
        <v>271.35500000000002</v>
      </c>
      <c r="E45" s="18">
        <f t="shared" si="67"/>
        <v>329.86700000000008</v>
      </c>
      <c r="F45" s="18">
        <f t="shared" si="67"/>
        <v>266.44399999999996</v>
      </c>
      <c r="G45" s="18">
        <f t="shared" si="67"/>
        <v>240.31400000000002</v>
      </c>
      <c r="H45" s="18">
        <f t="shared" si="67"/>
        <v>381.91</v>
      </c>
      <c r="I45" s="18">
        <f t="shared" si="67"/>
        <v>337.27000000000004</v>
      </c>
      <c r="J45" s="18">
        <f t="shared" si="67"/>
        <v>363.97799999999995</v>
      </c>
      <c r="K45" s="18">
        <f t="shared" si="67"/>
        <v>413.392</v>
      </c>
      <c r="L45" s="18">
        <f t="shared" si="67"/>
        <v>305.53499999999997</v>
      </c>
      <c r="M45" s="18">
        <f t="shared" si="67"/>
        <v>220.76400000000001</v>
      </c>
      <c r="N45" s="19">
        <f t="shared" si="67"/>
        <v>311.25200000000001</v>
      </c>
      <c r="O45" s="20">
        <f t="shared" si="67"/>
        <v>250.10500000000002</v>
      </c>
      <c r="P45" s="20">
        <f t="shared" si="67"/>
        <v>315.45500000000004</v>
      </c>
      <c r="Q45" s="20">
        <f t="shared" si="67"/>
        <v>365.06400000000002</v>
      </c>
      <c r="R45" s="20">
        <f t="shared" si="67"/>
        <v>415.80900000000003</v>
      </c>
      <c r="S45" s="20">
        <f t="shared" si="67"/>
        <v>325.18599999999998</v>
      </c>
      <c r="T45" s="20">
        <f t="shared" si="67"/>
        <v>408.70699999999999</v>
      </c>
      <c r="U45" s="20">
        <f t="shared" si="67"/>
        <v>373.07900000000001</v>
      </c>
      <c r="V45" s="20">
        <f t="shared" si="67"/>
        <v>375.93</v>
      </c>
      <c r="W45" s="20">
        <f t="shared" si="67"/>
        <v>334.221</v>
      </c>
      <c r="X45" s="20">
        <f t="shared" si="67"/>
        <v>289.44600000000003</v>
      </c>
      <c r="Y45" s="21">
        <f t="shared" si="67"/>
        <v>213.47800000000001</v>
      </c>
      <c r="Z45" s="18">
        <f t="shared" si="67"/>
        <v>381</v>
      </c>
      <c r="AA45" s="18">
        <f t="shared" si="67"/>
        <v>315</v>
      </c>
      <c r="AB45" s="18">
        <f t="shared" si="67"/>
        <v>299</v>
      </c>
      <c r="AC45" s="18">
        <f t="shared" si="67"/>
        <v>436</v>
      </c>
      <c r="AD45" s="18">
        <f t="shared" si="67"/>
        <v>307</v>
      </c>
      <c r="AE45" s="18">
        <f t="shared" si="67"/>
        <v>330</v>
      </c>
      <c r="AF45" s="18">
        <f t="shared" si="67"/>
        <v>271</v>
      </c>
      <c r="AG45" s="18">
        <f t="shared" si="67"/>
        <v>204</v>
      </c>
      <c r="AH45" s="18">
        <f t="shared" si="67"/>
        <v>224</v>
      </c>
      <c r="AI45" s="18">
        <f t="shared" si="67"/>
        <v>192</v>
      </c>
      <c r="AJ45" s="18">
        <f t="shared" si="67"/>
        <v>136</v>
      </c>
      <c r="AK45" s="18">
        <f t="shared" si="67"/>
        <v>115</v>
      </c>
      <c r="AL45" s="19">
        <f t="shared" si="67"/>
        <v>105</v>
      </c>
      <c r="AM45" s="20">
        <f t="shared" si="67"/>
        <v>88</v>
      </c>
      <c r="AN45" s="20">
        <f t="shared" si="67"/>
        <v>175</v>
      </c>
      <c r="AO45" s="20">
        <f t="shared" si="67"/>
        <v>112</v>
      </c>
      <c r="AP45" s="20">
        <f t="shared" si="67"/>
        <v>169</v>
      </c>
      <c r="AQ45" s="20">
        <f t="shared" si="67"/>
        <v>92</v>
      </c>
      <c r="AR45" s="20">
        <f t="shared" si="67"/>
        <v>111</v>
      </c>
      <c r="AS45" s="20">
        <f t="shared" si="67"/>
        <v>110</v>
      </c>
      <c r="AT45" s="20">
        <f t="shared" si="67"/>
        <v>206</v>
      </c>
      <c r="AU45" s="20">
        <f t="shared" si="67"/>
        <v>282</v>
      </c>
      <c r="AV45" s="20">
        <f t="shared" si="67"/>
        <v>228</v>
      </c>
      <c r="AW45" s="21">
        <f t="shared" si="67"/>
        <v>201</v>
      </c>
      <c r="AX45" s="19">
        <f t="shared" si="67"/>
        <v>206</v>
      </c>
      <c r="AY45" s="20">
        <f t="shared" si="67"/>
        <v>161</v>
      </c>
      <c r="AZ45" s="20">
        <f t="shared" si="67"/>
        <v>269</v>
      </c>
      <c r="BA45" s="20">
        <f t="shared" si="67"/>
        <v>154</v>
      </c>
      <c r="BB45" s="20">
        <f t="shared" si="67"/>
        <v>233</v>
      </c>
      <c r="BC45" s="20">
        <f>+BC41+BC44</f>
        <v>192</v>
      </c>
      <c r="BD45" s="20">
        <f>+BD41+BD44</f>
        <v>204</v>
      </c>
      <c r="BE45" s="20">
        <f>+BE41+BE44</f>
        <v>191</v>
      </c>
      <c r="BF45" s="20">
        <f>+BF41+BF44</f>
        <v>221</v>
      </c>
      <c r="BG45" s="20">
        <f>+BG41+BG44</f>
        <v>186</v>
      </c>
      <c r="BH45" s="20">
        <f t="shared" si="67"/>
        <v>166</v>
      </c>
      <c r="BI45" s="21">
        <f t="shared" si="67"/>
        <v>146</v>
      </c>
      <c r="BJ45" s="20">
        <f t="shared" ref="BJ45:DC45" si="68">BJ41+BJ44</f>
        <v>217</v>
      </c>
      <c r="BK45" s="20">
        <f t="shared" si="68"/>
        <v>158</v>
      </c>
      <c r="BL45" s="20">
        <f t="shared" si="68"/>
        <v>213</v>
      </c>
      <c r="BM45" s="20">
        <f t="shared" si="68"/>
        <v>202</v>
      </c>
      <c r="BN45" s="20">
        <f t="shared" si="68"/>
        <v>242</v>
      </c>
      <c r="BO45" s="20">
        <f t="shared" si="68"/>
        <v>231</v>
      </c>
      <c r="BP45" s="20">
        <f t="shared" si="68"/>
        <v>216</v>
      </c>
      <c r="BQ45" s="20">
        <f t="shared" si="68"/>
        <v>246</v>
      </c>
      <c r="BR45" s="20">
        <f>BR41+BR44</f>
        <v>225</v>
      </c>
      <c r="BS45" s="20">
        <f t="shared" si="68"/>
        <v>125</v>
      </c>
      <c r="BT45" s="20">
        <f t="shared" si="68"/>
        <v>172</v>
      </c>
      <c r="BU45" s="20">
        <f t="shared" si="68"/>
        <v>160</v>
      </c>
      <c r="BV45" s="19">
        <f t="shared" si="68"/>
        <v>176.99499999999998</v>
      </c>
      <c r="BW45" s="20">
        <f t="shared" si="68"/>
        <v>203.57499999999999</v>
      </c>
      <c r="BX45" s="20">
        <f t="shared" si="68"/>
        <v>232.66200000000001</v>
      </c>
      <c r="BY45" s="20">
        <f t="shared" si="68"/>
        <v>244.26299999999998</v>
      </c>
      <c r="BZ45" s="20">
        <f t="shared" si="68"/>
        <v>232.57900000000001</v>
      </c>
      <c r="CA45" s="20">
        <f t="shared" si="68"/>
        <v>167.66499999999999</v>
      </c>
      <c r="CB45" s="20">
        <f t="shared" si="68"/>
        <v>201.16799999999998</v>
      </c>
      <c r="CC45" s="20">
        <f t="shared" si="68"/>
        <v>250.81599999999997</v>
      </c>
      <c r="CD45" s="20">
        <f>CD41+CD44</f>
        <v>184.447</v>
      </c>
      <c r="CE45" s="20">
        <f>CE41+CE44</f>
        <v>209.58799999999999</v>
      </c>
      <c r="CF45" s="20">
        <f>CF41+CF44</f>
        <v>128.04500000000002</v>
      </c>
      <c r="CG45" s="21">
        <f t="shared" si="68"/>
        <v>133.34399999999999</v>
      </c>
      <c r="CH45" s="20">
        <f t="shared" si="68"/>
        <v>229.75399999999999</v>
      </c>
      <c r="CI45" s="20">
        <f t="shared" si="68"/>
        <v>150.85599999999999</v>
      </c>
      <c r="CJ45" s="20">
        <f t="shared" si="68"/>
        <v>143.47999999999999</v>
      </c>
      <c r="CK45" s="20">
        <f t="shared" si="68"/>
        <v>186.44</v>
      </c>
      <c r="CL45" s="20">
        <f t="shared" si="68"/>
        <v>149.68600000000001</v>
      </c>
      <c r="CM45" s="20">
        <f t="shared" si="68"/>
        <v>190.41100000000003</v>
      </c>
      <c r="CN45" s="20">
        <f t="shared" si="68"/>
        <v>145.893</v>
      </c>
      <c r="CO45" s="20">
        <f t="shared" si="68"/>
        <v>129.98299999999998</v>
      </c>
      <c r="CP45" s="20">
        <f t="shared" si="68"/>
        <v>142.52300000000002</v>
      </c>
      <c r="CQ45" s="20">
        <f t="shared" si="68"/>
        <v>162.96599999999998</v>
      </c>
      <c r="CR45" s="20">
        <f t="shared" si="68"/>
        <v>199.52599999999998</v>
      </c>
      <c r="CS45" s="20">
        <f t="shared" si="68"/>
        <v>205.82000000000002</v>
      </c>
      <c r="CT45" s="19">
        <f t="shared" si="68"/>
        <v>325.55200000000002</v>
      </c>
      <c r="CU45" s="20">
        <f t="shared" si="68"/>
        <v>335.125</v>
      </c>
      <c r="CV45" s="20">
        <f t="shared" si="68"/>
        <v>400.25099999999998</v>
      </c>
      <c r="CW45" s="20">
        <f t="shared" si="68"/>
        <v>355.64799999999997</v>
      </c>
      <c r="CX45" s="20">
        <f t="shared" si="68"/>
        <v>550.4</v>
      </c>
      <c r="CY45" s="20">
        <f t="shared" si="68"/>
        <v>562.64800000000002</v>
      </c>
      <c r="CZ45" s="20">
        <f t="shared" si="68"/>
        <v>511.63900000000001</v>
      </c>
      <c r="DA45" s="20">
        <f t="shared" si="68"/>
        <v>461.29099999999994</v>
      </c>
      <c r="DB45" s="20">
        <f t="shared" si="68"/>
        <v>357.83800000000002</v>
      </c>
      <c r="DC45" s="20">
        <f t="shared" si="68"/>
        <v>368.99800000000005</v>
      </c>
      <c r="DD45" s="20">
        <f>DD41+DD44</f>
        <v>436.33199999999999</v>
      </c>
      <c r="DE45" s="21">
        <f>DE41+DE44</f>
        <v>308.58499999999998</v>
      </c>
      <c r="DF45" s="20">
        <f>DF41+DF44</f>
        <v>295.71899999999999</v>
      </c>
      <c r="DG45" s="20">
        <f>DG41+DG44</f>
        <v>307.11099999999999</v>
      </c>
      <c r="DH45" s="20">
        <f>DH41+DH44</f>
        <v>243.80999999999997</v>
      </c>
      <c r="DI45" s="20">
        <f t="shared" ref="DI45:DW45" si="69">DI41+DI44</f>
        <v>222.654</v>
      </c>
      <c r="DJ45" s="20">
        <f t="shared" si="69"/>
        <v>275.85700000000003</v>
      </c>
      <c r="DK45" s="20">
        <f t="shared" si="69"/>
        <v>196.67299999999997</v>
      </c>
      <c r="DL45" s="20">
        <f t="shared" si="69"/>
        <v>269.75399999999996</v>
      </c>
      <c r="DM45" s="20">
        <f t="shared" si="69"/>
        <v>318.56100000000004</v>
      </c>
      <c r="DN45" s="20">
        <f t="shared" si="69"/>
        <v>235.01400000000001</v>
      </c>
      <c r="DO45" s="20">
        <f t="shared" si="69"/>
        <v>320.81299999999999</v>
      </c>
      <c r="DP45" s="20">
        <f t="shared" si="69"/>
        <v>325.762</v>
      </c>
      <c r="DQ45" s="21">
        <f t="shared" si="69"/>
        <v>338.22900000000004</v>
      </c>
      <c r="DR45" s="20">
        <f t="shared" si="69"/>
        <v>377.28000000000003</v>
      </c>
      <c r="DS45" s="20">
        <f t="shared" si="69"/>
        <v>325.05799999999999</v>
      </c>
      <c r="DT45" s="20">
        <f t="shared" si="69"/>
        <v>332.596</v>
      </c>
      <c r="DU45" s="20">
        <f t="shared" si="69"/>
        <v>402.62600000000003</v>
      </c>
      <c r="DV45" s="20">
        <f>DV41+DV44</f>
        <v>388.40300000000002</v>
      </c>
      <c r="DW45" s="21">
        <f t="shared" si="69"/>
        <v>381.75600000000003</v>
      </c>
      <c r="DX45" s="20"/>
      <c r="DY45" s="20"/>
      <c r="DZ45" s="20"/>
      <c r="EA45" s="20"/>
      <c r="EB45" s="20"/>
      <c r="EC45" s="20"/>
      <c r="ED45" s="20"/>
      <c r="EE45" s="20"/>
      <c r="EF45" s="22">
        <f t="shared" si="66"/>
        <v>-1.7113668020071859</v>
      </c>
    </row>
    <row r="46" spans="1:136" ht="21.75" customHeight="1" x14ac:dyDescent="0.2">
      <c r="A46" s="95" t="s">
        <v>217</v>
      </c>
      <c r="B46" s="96">
        <v>369.97800000000001</v>
      </c>
      <c r="C46" s="96">
        <v>311.089</v>
      </c>
      <c r="D46" s="96">
        <v>322.15600000000001</v>
      </c>
      <c r="E46" s="96">
        <v>373.55900000000003</v>
      </c>
      <c r="F46" s="96">
        <v>342.87299999999999</v>
      </c>
      <c r="G46" s="96">
        <v>354.88600000000002</v>
      </c>
      <c r="H46" s="96">
        <v>434.529</v>
      </c>
      <c r="I46" s="96">
        <v>391.81400000000002</v>
      </c>
      <c r="J46" s="96">
        <v>368.161</v>
      </c>
      <c r="K46" s="96">
        <v>417.84500000000003</v>
      </c>
      <c r="L46" s="96">
        <v>336.16800000000001</v>
      </c>
      <c r="M46" s="101">
        <v>258.36599999999999</v>
      </c>
      <c r="N46" s="97">
        <v>349.036</v>
      </c>
      <c r="O46" s="98">
        <v>279.096</v>
      </c>
      <c r="P46" s="98">
        <v>343.11099999999999</v>
      </c>
      <c r="Q46" s="98">
        <v>396.96800000000002</v>
      </c>
      <c r="R46" s="98">
        <v>390.67200000000003</v>
      </c>
      <c r="S46" s="98">
        <v>330.459</v>
      </c>
      <c r="T46" s="98">
        <v>396.113</v>
      </c>
      <c r="U46" s="98">
        <v>367.93099999999998</v>
      </c>
      <c r="V46" s="98">
        <v>370.089</v>
      </c>
      <c r="W46" s="98">
        <v>345.04899999999998</v>
      </c>
      <c r="X46" s="98">
        <v>302.61599999999999</v>
      </c>
      <c r="Y46" s="99">
        <v>237.917</v>
      </c>
      <c r="Z46" s="96">
        <v>384</v>
      </c>
      <c r="AA46" s="96">
        <v>324</v>
      </c>
      <c r="AB46" s="96">
        <v>306</v>
      </c>
      <c r="AC46" s="96">
        <v>369</v>
      </c>
      <c r="AD46" s="96">
        <v>283</v>
      </c>
      <c r="AE46" s="96">
        <v>283</v>
      </c>
      <c r="AF46" s="96">
        <v>283</v>
      </c>
      <c r="AG46" s="96">
        <v>202</v>
      </c>
      <c r="AH46" s="96">
        <v>188</v>
      </c>
      <c r="AI46" s="96">
        <v>185</v>
      </c>
      <c r="AJ46" s="96">
        <v>159</v>
      </c>
      <c r="AK46" s="101">
        <v>144</v>
      </c>
      <c r="AL46" s="97">
        <v>123</v>
      </c>
      <c r="AM46" s="98">
        <v>106</v>
      </c>
      <c r="AN46" s="98">
        <v>151</v>
      </c>
      <c r="AO46" s="98">
        <v>126</v>
      </c>
      <c r="AP46" s="98">
        <v>155</v>
      </c>
      <c r="AQ46" s="98">
        <v>104</v>
      </c>
      <c r="AR46" s="98">
        <v>132</v>
      </c>
      <c r="AS46" s="98">
        <v>123</v>
      </c>
      <c r="AT46" s="98">
        <v>158</v>
      </c>
      <c r="AU46" s="98">
        <v>181</v>
      </c>
      <c r="AV46" s="98">
        <v>172</v>
      </c>
      <c r="AW46" s="99">
        <v>152</v>
      </c>
      <c r="AX46" s="97">
        <v>174</v>
      </c>
      <c r="AY46" s="98">
        <v>132</v>
      </c>
      <c r="AZ46" s="98">
        <v>218</v>
      </c>
      <c r="BA46" s="98">
        <v>151</v>
      </c>
      <c r="BB46" s="98">
        <v>219</v>
      </c>
      <c r="BC46" s="98">
        <v>185</v>
      </c>
      <c r="BD46" s="98">
        <v>198</v>
      </c>
      <c r="BE46" s="98">
        <v>209</v>
      </c>
      <c r="BF46" s="98">
        <v>215</v>
      </c>
      <c r="BG46" s="98">
        <v>186</v>
      </c>
      <c r="BH46" s="98">
        <v>177</v>
      </c>
      <c r="BI46" s="99">
        <v>168</v>
      </c>
      <c r="BJ46" s="98">
        <v>241</v>
      </c>
      <c r="BK46" s="98">
        <v>181</v>
      </c>
      <c r="BL46" s="98">
        <v>224</v>
      </c>
      <c r="BM46" s="98">
        <v>226</v>
      </c>
      <c r="BN46" s="98">
        <v>233</v>
      </c>
      <c r="BO46" s="98">
        <v>234</v>
      </c>
      <c r="BP46" s="98">
        <v>240</v>
      </c>
      <c r="BQ46" s="98">
        <v>251</v>
      </c>
      <c r="BR46" s="98">
        <v>231</v>
      </c>
      <c r="BS46" s="98">
        <v>178</v>
      </c>
      <c r="BT46" s="98">
        <v>204</v>
      </c>
      <c r="BU46" s="98">
        <v>167</v>
      </c>
      <c r="BV46" s="97">
        <v>212.029</v>
      </c>
      <c r="BW46" s="98">
        <v>205.43600000000001</v>
      </c>
      <c r="BX46" s="98">
        <v>215.53399999999999</v>
      </c>
      <c r="BY46" s="98">
        <v>226.88300000000001</v>
      </c>
      <c r="BZ46" s="98">
        <v>237.07900000000001</v>
      </c>
      <c r="CA46" s="98">
        <v>180.27099999999999</v>
      </c>
      <c r="CB46" s="98">
        <v>220.66</v>
      </c>
      <c r="CC46" s="98">
        <v>231.47499999999999</v>
      </c>
      <c r="CD46" s="98">
        <v>210.79300000000001</v>
      </c>
      <c r="CE46" s="98">
        <v>218.64500000000001</v>
      </c>
      <c r="CF46" s="98">
        <v>156.33699999999999</v>
      </c>
      <c r="CG46" s="99">
        <v>147.82499999999999</v>
      </c>
      <c r="CH46" s="98">
        <v>231.29300000000001</v>
      </c>
      <c r="CI46" s="98">
        <v>165.399</v>
      </c>
      <c r="CJ46" s="98">
        <v>176.614</v>
      </c>
      <c r="CK46" s="98">
        <v>184.92099999999999</v>
      </c>
      <c r="CL46" s="98">
        <v>165.38399999999999</v>
      </c>
      <c r="CM46" s="98">
        <v>183.404</v>
      </c>
      <c r="CN46" s="98">
        <v>170.12799999999999</v>
      </c>
      <c r="CO46" s="98">
        <v>152.31100000000001</v>
      </c>
      <c r="CP46" s="98">
        <v>173.07900000000001</v>
      </c>
      <c r="CQ46" s="98">
        <v>165.387</v>
      </c>
      <c r="CR46" s="98">
        <v>196.34200000000001</v>
      </c>
      <c r="CS46" s="98">
        <v>207.607</v>
      </c>
      <c r="CT46" s="97">
        <v>290.48599999999999</v>
      </c>
      <c r="CU46" s="98">
        <v>296.61900000000003</v>
      </c>
      <c r="CV46" s="98">
        <v>362.82799999999997</v>
      </c>
      <c r="CW46" s="98">
        <v>342.84800000000001</v>
      </c>
      <c r="CX46" s="98">
        <v>488.42</v>
      </c>
      <c r="CY46" s="98">
        <v>500.24599999999998</v>
      </c>
      <c r="CZ46" s="98">
        <v>480.48599999999999</v>
      </c>
      <c r="DA46" s="98">
        <v>462.54700000000003</v>
      </c>
      <c r="DB46" s="98">
        <v>414.37400000000002</v>
      </c>
      <c r="DC46" s="98">
        <v>421.255</v>
      </c>
      <c r="DD46" s="98">
        <v>532.14099999999996</v>
      </c>
      <c r="DE46" s="99">
        <v>398.61399999999998</v>
      </c>
      <c r="DF46" s="98">
        <v>407.32499999999999</v>
      </c>
      <c r="DG46" s="98">
        <v>429.8</v>
      </c>
      <c r="DH46" s="98">
        <v>374.81700000000001</v>
      </c>
      <c r="DI46" s="98">
        <v>350.53899999999999</v>
      </c>
      <c r="DJ46" s="98">
        <v>429.47899999999998</v>
      </c>
      <c r="DK46" s="98">
        <v>311.77</v>
      </c>
      <c r="DL46" s="98">
        <v>410.69200000000001</v>
      </c>
      <c r="DM46" s="98">
        <v>461.58300000000003</v>
      </c>
      <c r="DN46" s="98">
        <v>372.28800000000001</v>
      </c>
      <c r="DO46" s="98">
        <v>454.18799999999999</v>
      </c>
      <c r="DP46" s="98">
        <v>432.245</v>
      </c>
      <c r="DQ46" s="99">
        <v>439.06200000000001</v>
      </c>
      <c r="DR46" s="98">
        <v>490.97800000000001</v>
      </c>
      <c r="DS46" s="98">
        <v>370.79</v>
      </c>
      <c r="DT46" s="98">
        <v>477.839</v>
      </c>
      <c r="DU46" s="98">
        <v>473.88099999999997</v>
      </c>
      <c r="DV46" s="98">
        <v>499.43200000000002</v>
      </c>
      <c r="DW46" s="99">
        <v>445.17099999999999</v>
      </c>
      <c r="DX46" s="98"/>
      <c r="DY46" s="98"/>
      <c r="DZ46" s="98"/>
      <c r="EA46" s="98"/>
      <c r="EB46" s="98"/>
      <c r="EC46" s="98"/>
      <c r="ED46" s="98"/>
      <c r="EE46" s="98"/>
      <c r="EF46" s="100">
        <f t="shared" si="66"/>
        <v>-10.864542119848153</v>
      </c>
    </row>
    <row r="47" spans="1:136" ht="21.75" customHeight="1" x14ac:dyDescent="0.2">
      <c r="A47" s="64" t="s">
        <v>37</v>
      </c>
      <c r="B47" s="18">
        <f t="shared" ref="B47:BI47" si="70">+B48+B49</f>
        <v>2167.7049999999999</v>
      </c>
      <c r="C47" s="18">
        <f t="shared" si="70"/>
        <v>2069.84</v>
      </c>
      <c r="D47" s="18">
        <f t="shared" si="70"/>
        <v>2330.9139999999998</v>
      </c>
      <c r="E47" s="18">
        <f t="shared" si="70"/>
        <v>2402.6329999999998</v>
      </c>
      <c r="F47" s="18">
        <f t="shared" si="70"/>
        <v>2456.8200000000002</v>
      </c>
      <c r="G47" s="18">
        <f t="shared" si="70"/>
        <v>2358.6239999999998</v>
      </c>
      <c r="H47" s="18">
        <f t="shared" si="70"/>
        <v>2473.819</v>
      </c>
      <c r="I47" s="18">
        <f t="shared" si="70"/>
        <v>2559.0389999999998</v>
      </c>
      <c r="J47" s="18">
        <f t="shared" si="70"/>
        <v>2470.893</v>
      </c>
      <c r="K47" s="18">
        <f t="shared" si="70"/>
        <v>2548.7950000000001</v>
      </c>
      <c r="L47" s="18">
        <f t="shared" si="70"/>
        <v>2239.7799999999997</v>
      </c>
      <c r="M47" s="18">
        <f t="shared" si="70"/>
        <v>1939.096</v>
      </c>
      <c r="N47" s="19">
        <f t="shared" si="70"/>
        <v>2150.569</v>
      </c>
      <c r="O47" s="20">
        <f t="shared" si="70"/>
        <v>2117.9749999999999</v>
      </c>
      <c r="P47" s="20">
        <f t="shared" si="70"/>
        <v>2289.9760000000001</v>
      </c>
      <c r="Q47" s="20">
        <f t="shared" si="70"/>
        <v>2232.3220000000001</v>
      </c>
      <c r="R47" s="20">
        <f t="shared" si="70"/>
        <v>2368.86</v>
      </c>
      <c r="S47" s="20">
        <f t="shared" si="70"/>
        <v>1948.193</v>
      </c>
      <c r="T47" s="20">
        <f t="shared" si="70"/>
        <v>2251.4639999999999</v>
      </c>
      <c r="U47" s="20">
        <f t="shared" si="70"/>
        <v>2089.0520000000001</v>
      </c>
      <c r="V47" s="20">
        <f t="shared" si="70"/>
        <v>2237.6660000000002</v>
      </c>
      <c r="W47" s="20">
        <f t="shared" si="70"/>
        <v>2241.4790000000003</v>
      </c>
      <c r="X47" s="20">
        <f t="shared" si="70"/>
        <v>1952</v>
      </c>
      <c r="Y47" s="21">
        <f t="shared" si="70"/>
        <v>1726.1030000000001</v>
      </c>
      <c r="Z47" s="18">
        <f t="shared" si="70"/>
        <v>2048</v>
      </c>
      <c r="AA47" s="18">
        <f t="shared" si="70"/>
        <v>1874</v>
      </c>
      <c r="AB47" s="18">
        <f t="shared" si="70"/>
        <v>2225</v>
      </c>
      <c r="AC47" s="18">
        <f t="shared" si="70"/>
        <v>1973</v>
      </c>
      <c r="AD47" s="18">
        <f t="shared" si="70"/>
        <v>1825</v>
      </c>
      <c r="AE47" s="18">
        <f t="shared" si="70"/>
        <v>1796</v>
      </c>
      <c r="AF47" s="18">
        <f t="shared" si="70"/>
        <v>1693</v>
      </c>
      <c r="AG47" s="18">
        <f t="shared" si="70"/>
        <v>1773</v>
      </c>
      <c r="AH47" s="18">
        <f t="shared" si="70"/>
        <v>1705</v>
      </c>
      <c r="AI47" s="18">
        <f t="shared" si="70"/>
        <v>1639</v>
      </c>
      <c r="AJ47" s="18">
        <f t="shared" si="70"/>
        <v>1503</v>
      </c>
      <c r="AK47" s="18">
        <f t="shared" si="70"/>
        <v>1241</v>
      </c>
      <c r="AL47" s="19">
        <f t="shared" si="70"/>
        <v>1351</v>
      </c>
      <c r="AM47" s="20">
        <f t="shared" si="70"/>
        <v>1381</v>
      </c>
      <c r="AN47" s="20">
        <f t="shared" si="70"/>
        <v>1672</v>
      </c>
      <c r="AO47" s="20">
        <f t="shared" si="70"/>
        <v>1517</v>
      </c>
      <c r="AP47" s="20">
        <f t="shared" si="70"/>
        <v>1560</v>
      </c>
      <c r="AQ47" s="20">
        <f t="shared" si="70"/>
        <v>1601</v>
      </c>
      <c r="AR47" s="20">
        <f t="shared" si="70"/>
        <v>1527</v>
      </c>
      <c r="AS47" s="20">
        <f t="shared" si="70"/>
        <v>1616</v>
      </c>
      <c r="AT47" s="20">
        <f t="shared" si="70"/>
        <v>1657</v>
      </c>
      <c r="AU47" s="20">
        <f t="shared" si="70"/>
        <v>1641</v>
      </c>
      <c r="AV47" s="20">
        <f t="shared" si="70"/>
        <v>1577</v>
      </c>
      <c r="AW47" s="21">
        <f t="shared" si="70"/>
        <v>1420</v>
      </c>
      <c r="AX47" s="19">
        <f t="shared" si="70"/>
        <v>1474</v>
      </c>
      <c r="AY47" s="20">
        <f t="shared" si="70"/>
        <v>1433</v>
      </c>
      <c r="AZ47" s="20">
        <f t="shared" si="70"/>
        <v>1753</v>
      </c>
      <c r="BA47" s="20">
        <f t="shared" si="70"/>
        <v>1386</v>
      </c>
      <c r="BB47" s="20">
        <f t="shared" si="70"/>
        <v>1643</v>
      </c>
      <c r="BC47" s="20">
        <f>+BC48+BC49</f>
        <v>1711</v>
      </c>
      <c r="BD47" s="20">
        <f>+BD48+BD49</f>
        <v>1662</v>
      </c>
      <c r="BE47" s="20">
        <f>+BE48+BE49</f>
        <v>1769</v>
      </c>
      <c r="BF47" s="20">
        <f>+BF48+BF49</f>
        <v>1795</v>
      </c>
      <c r="BG47" s="20">
        <f>+BG48+BG49</f>
        <v>1683</v>
      </c>
      <c r="BH47" s="20">
        <f t="shared" si="70"/>
        <v>1634</v>
      </c>
      <c r="BI47" s="21">
        <f t="shared" si="70"/>
        <v>1580</v>
      </c>
      <c r="BJ47" s="20">
        <f t="shared" ref="BJ47:DC47" si="71">BJ48+BJ49</f>
        <v>1691</v>
      </c>
      <c r="BK47" s="20">
        <f t="shared" si="71"/>
        <v>1624</v>
      </c>
      <c r="BL47" s="20">
        <f t="shared" si="71"/>
        <v>1848</v>
      </c>
      <c r="BM47" s="20">
        <f t="shared" si="71"/>
        <v>1745</v>
      </c>
      <c r="BN47" s="20">
        <f t="shared" si="71"/>
        <v>1395</v>
      </c>
      <c r="BO47" s="20">
        <f t="shared" si="71"/>
        <v>2047</v>
      </c>
      <c r="BP47" s="20">
        <f t="shared" si="71"/>
        <v>1891</v>
      </c>
      <c r="BQ47" s="20">
        <f t="shared" si="71"/>
        <v>1952</v>
      </c>
      <c r="BR47" s="20">
        <f>BR48+BR49</f>
        <v>1899</v>
      </c>
      <c r="BS47" s="20">
        <f t="shared" si="71"/>
        <v>1774</v>
      </c>
      <c r="BT47" s="20">
        <f t="shared" si="71"/>
        <v>1761</v>
      </c>
      <c r="BU47" s="20">
        <f t="shared" si="71"/>
        <v>1580</v>
      </c>
      <c r="BV47" s="19">
        <f t="shared" si="71"/>
        <v>1617.662</v>
      </c>
      <c r="BW47" s="20">
        <f t="shared" si="71"/>
        <v>1697.527</v>
      </c>
      <c r="BX47" s="20">
        <f t="shared" si="71"/>
        <v>1839.7059999999999</v>
      </c>
      <c r="BY47" s="20">
        <f t="shared" si="71"/>
        <v>1719.7809999999999</v>
      </c>
      <c r="BZ47" s="20">
        <f t="shared" si="71"/>
        <v>1790.1010000000001</v>
      </c>
      <c r="CA47" s="20">
        <f t="shared" si="71"/>
        <v>1746.0329999999999</v>
      </c>
      <c r="CB47" s="20">
        <f t="shared" si="71"/>
        <v>1761.184</v>
      </c>
      <c r="CC47" s="20">
        <f t="shared" si="71"/>
        <v>1830.5520000000001</v>
      </c>
      <c r="CD47" s="20">
        <f>CD48+CD49</f>
        <v>1797.115</v>
      </c>
      <c r="CE47" s="20">
        <f>CE48+CE49</f>
        <v>1864.047</v>
      </c>
      <c r="CF47" s="20">
        <f>CF48+CF49</f>
        <v>1752.1410000000001</v>
      </c>
      <c r="CG47" s="21">
        <f t="shared" si="71"/>
        <v>1560.7060000000001</v>
      </c>
      <c r="CH47" s="20">
        <f t="shared" si="71"/>
        <v>1777.3969999999999</v>
      </c>
      <c r="CI47" s="20">
        <f t="shared" si="71"/>
        <v>1718.4069999999999</v>
      </c>
      <c r="CJ47" s="20">
        <f t="shared" si="71"/>
        <v>1656.097</v>
      </c>
      <c r="CK47" s="20">
        <f t="shared" si="71"/>
        <v>1140.758</v>
      </c>
      <c r="CL47" s="20">
        <f t="shared" si="71"/>
        <v>1366.877</v>
      </c>
      <c r="CM47" s="20">
        <f t="shared" si="71"/>
        <v>1762.3910000000001</v>
      </c>
      <c r="CN47" s="20">
        <f t="shared" si="71"/>
        <v>1907.9099999999999</v>
      </c>
      <c r="CO47" s="20">
        <f t="shared" si="71"/>
        <v>1907.279</v>
      </c>
      <c r="CP47" s="20">
        <f t="shared" si="71"/>
        <v>2030.752</v>
      </c>
      <c r="CQ47" s="20">
        <f t="shared" si="71"/>
        <v>2084.694</v>
      </c>
      <c r="CR47" s="20">
        <f t="shared" si="71"/>
        <v>2049.6149999999998</v>
      </c>
      <c r="CS47" s="20">
        <f t="shared" si="71"/>
        <v>2046.652</v>
      </c>
      <c r="CT47" s="19">
        <f t="shared" si="71"/>
        <v>2226.7620000000002</v>
      </c>
      <c r="CU47" s="20">
        <f t="shared" si="71"/>
        <v>2127.2560000000003</v>
      </c>
      <c r="CV47" s="20">
        <f t="shared" si="71"/>
        <v>2410.712</v>
      </c>
      <c r="CW47" s="20">
        <f t="shared" si="71"/>
        <v>2215.335</v>
      </c>
      <c r="CX47" s="20">
        <f t="shared" si="71"/>
        <v>2490.6279999999997</v>
      </c>
      <c r="CY47" s="20">
        <f t="shared" si="71"/>
        <v>2480.172</v>
      </c>
      <c r="CZ47" s="20">
        <f t="shared" si="71"/>
        <v>2303.8540000000003</v>
      </c>
      <c r="DA47" s="20">
        <f t="shared" si="71"/>
        <v>2250.0680000000002</v>
      </c>
      <c r="DB47" s="20">
        <f t="shared" si="71"/>
        <v>2113.116</v>
      </c>
      <c r="DC47" s="20">
        <f t="shared" si="71"/>
        <v>1981.318</v>
      </c>
      <c r="DD47" s="20">
        <f>DD48+DD49</f>
        <v>2018.8029999999999</v>
      </c>
      <c r="DE47" s="21">
        <f>DE48+DE49</f>
        <v>1719.143</v>
      </c>
      <c r="DF47" s="20">
        <f>DF48+DF49</f>
        <v>1782.2260000000001</v>
      </c>
      <c r="DG47" s="20">
        <f>DG48+DG49</f>
        <v>1859.944</v>
      </c>
      <c r="DH47" s="20">
        <f>DH48+DH49</f>
        <v>2106.67</v>
      </c>
      <c r="DI47" s="20">
        <f t="shared" ref="DI47:DW47" si="72">DI48+DI49</f>
        <v>1975.366</v>
      </c>
      <c r="DJ47" s="20">
        <f t="shared" si="72"/>
        <v>2055.4449999999997</v>
      </c>
      <c r="DK47" s="20">
        <f t="shared" si="72"/>
        <v>1965.2650000000001</v>
      </c>
      <c r="DL47" s="20">
        <f t="shared" si="72"/>
        <v>1962.1640000000002</v>
      </c>
      <c r="DM47" s="20">
        <f t="shared" si="72"/>
        <v>2143.2919999999999</v>
      </c>
      <c r="DN47" s="20">
        <f t="shared" si="72"/>
        <v>2063.9180000000001</v>
      </c>
      <c r="DO47" s="20">
        <f t="shared" si="72"/>
        <v>2025.5450000000001</v>
      </c>
      <c r="DP47" s="20">
        <f t="shared" si="72"/>
        <v>1915.9159999999999</v>
      </c>
      <c r="DQ47" s="21">
        <f t="shared" si="72"/>
        <v>1678.3619999999999</v>
      </c>
      <c r="DR47" s="20">
        <f t="shared" si="72"/>
        <v>1919.1589999999999</v>
      </c>
      <c r="DS47" s="20">
        <f t="shared" si="72"/>
        <v>1720.5610000000001</v>
      </c>
      <c r="DT47" s="20">
        <f t="shared" si="72"/>
        <v>2141.5540000000001</v>
      </c>
      <c r="DU47" s="20">
        <f t="shared" si="72"/>
        <v>1872.537</v>
      </c>
      <c r="DV47" s="20">
        <f>DV48+DV49</f>
        <v>1993.9059999999999</v>
      </c>
      <c r="DW47" s="21">
        <f t="shared" si="72"/>
        <v>1909.146</v>
      </c>
      <c r="DX47" s="20"/>
      <c r="DY47" s="20"/>
      <c r="DZ47" s="20"/>
      <c r="EA47" s="20"/>
      <c r="EB47" s="20"/>
      <c r="EC47" s="20"/>
      <c r="ED47" s="20"/>
      <c r="EE47" s="20"/>
      <c r="EF47" s="22">
        <f t="shared" si="66"/>
        <v>-4.2509526527328756</v>
      </c>
    </row>
    <row r="48" spans="1:136" ht="40.5" x14ac:dyDescent="0.2">
      <c r="A48" s="83" t="s">
        <v>38</v>
      </c>
      <c r="B48" s="46">
        <v>1261.809</v>
      </c>
      <c r="C48" s="46">
        <v>1195.402</v>
      </c>
      <c r="D48" s="46">
        <v>1311.942</v>
      </c>
      <c r="E48" s="46">
        <v>1367.5139999999999</v>
      </c>
      <c r="F48" s="46">
        <v>1403.1780000000001</v>
      </c>
      <c r="G48" s="46">
        <v>1375.828</v>
      </c>
      <c r="H48" s="46">
        <v>1392.4659999999999</v>
      </c>
      <c r="I48" s="46">
        <v>1493.575</v>
      </c>
      <c r="J48" s="46">
        <v>1436.087</v>
      </c>
      <c r="K48" s="46">
        <v>1464.259</v>
      </c>
      <c r="L48" s="46">
        <v>1244.318</v>
      </c>
      <c r="M48" s="46">
        <v>1169.231</v>
      </c>
      <c r="N48" s="71">
        <v>1223.5229999999999</v>
      </c>
      <c r="O48" s="72">
        <v>1201.133</v>
      </c>
      <c r="P48" s="72">
        <v>1349.932</v>
      </c>
      <c r="Q48" s="72">
        <v>1281.2170000000001</v>
      </c>
      <c r="R48" s="72">
        <v>1387.1220000000001</v>
      </c>
      <c r="S48" s="72">
        <v>1095.204</v>
      </c>
      <c r="T48" s="72">
        <v>1276.7239999999999</v>
      </c>
      <c r="U48" s="72">
        <v>1125.9690000000001</v>
      </c>
      <c r="V48" s="72">
        <v>1270.204</v>
      </c>
      <c r="W48" s="72">
        <v>1233.202</v>
      </c>
      <c r="X48" s="72">
        <v>1071.7180000000001</v>
      </c>
      <c r="Y48" s="73">
        <v>1004.803</v>
      </c>
      <c r="Z48" s="46">
        <v>1170</v>
      </c>
      <c r="AA48" s="46">
        <v>1106</v>
      </c>
      <c r="AB48" s="46">
        <v>1281</v>
      </c>
      <c r="AC48" s="46">
        <v>1028</v>
      </c>
      <c r="AD48" s="46">
        <v>1030</v>
      </c>
      <c r="AE48" s="46">
        <v>1003</v>
      </c>
      <c r="AF48" s="46">
        <v>922</v>
      </c>
      <c r="AG48" s="46">
        <v>965</v>
      </c>
      <c r="AH48" s="46">
        <v>911</v>
      </c>
      <c r="AI48" s="46">
        <v>905</v>
      </c>
      <c r="AJ48" s="46">
        <v>869</v>
      </c>
      <c r="AK48" s="46">
        <v>729</v>
      </c>
      <c r="AL48" s="71">
        <v>748</v>
      </c>
      <c r="AM48" s="72">
        <v>768</v>
      </c>
      <c r="AN48" s="72">
        <v>924</v>
      </c>
      <c r="AO48" s="72">
        <v>811</v>
      </c>
      <c r="AP48" s="72">
        <v>841</v>
      </c>
      <c r="AQ48" s="72">
        <v>880</v>
      </c>
      <c r="AR48" s="72">
        <v>862</v>
      </c>
      <c r="AS48" s="72">
        <v>936</v>
      </c>
      <c r="AT48" s="72">
        <v>969</v>
      </c>
      <c r="AU48" s="72">
        <v>1014</v>
      </c>
      <c r="AV48" s="72">
        <v>937</v>
      </c>
      <c r="AW48" s="73">
        <v>861</v>
      </c>
      <c r="AX48" s="71">
        <v>905</v>
      </c>
      <c r="AY48" s="72">
        <v>803</v>
      </c>
      <c r="AZ48" s="72">
        <v>1042</v>
      </c>
      <c r="BA48" s="72">
        <v>781</v>
      </c>
      <c r="BB48" s="72">
        <v>979</v>
      </c>
      <c r="BC48" s="72">
        <v>1033</v>
      </c>
      <c r="BD48" s="72">
        <v>997</v>
      </c>
      <c r="BE48" s="72">
        <v>1096</v>
      </c>
      <c r="BF48" s="72">
        <v>1050</v>
      </c>
      <c r="BG48" s="72">
        <v>989</v>
      </c>
      <c r="BH48" s="72">
        <v>988</v>
      </c>
      <c r="BI48" s="73">
        <v>1024</v>
      </c>
      <c r="BJ48" s="72">
        <v>987</v>
      </c>
      <c r="BK48" s="72">
        <v>936</v>
      </c>
      <c r="BL48" s="72">
        <v>1128</v>
      </c>
      <c r="BM48" s="72">
        <v>1054</v>
      </c>
      <c r="BN48" s="72">
        <v>789</v>
      </c>
      <c r="BO48" s="72">
        <v>1243</v>
      </c>
      <c r="BP48" s="72">
        <v>1130</v>
      </c>
      <c r="BQ48" s="72">
        <v>1158</v>
      </c>
      <c r="BR48" s="72">
        <v>1112</v>
      </c>
      <c r="BS48" s="72">
        <v>1069</v>
      </c>
      <c r="BT48" s="72">
        <v>1104</v>
      </c>
      <c r="BU48" s="72">
        <v>1019</v>
      </c>
      <c r="BV48" s="71">
        <v>909.245</v>
      </c>
      <c r="BW48" s="72">
        <v>1023.42</v>
      </c>
      <c r="BX48" s="72">
        <v>1114.5329999999999</v>
      </c>
      <c r="BY48" s="72">
        <v>998.61</v>
      </c>
      <c r="BZ48" s="72">
        <v>1074.2090000000001</v>
      </c>
      <c r="CA48" s="72">
        <v>1049.394</v>
      </c>
      <c r="CB48" s="72">
        <v>1020.933</v>
      </c>
      <c r="CC48" s="72">
        <v>1066.3030000000001</v>
      </c>
      <c r="CD48" s="72">
        <v>1037.6320000000001</v>
      </c>
      <c r="CE48" s="72">
        <v>1119.0219999999999</v>
      </c>
      <c r="CF48" s="72">
        <v>1018.811</v>
      </c>
      <c r="CG48" s="73">
        <v>937.18299999999999</v>
      </c>
      <c r="CH48" s="72">
        <v>1060.4829999999999</v>
      </c>
      <c r="CI48" s="72">
        <v>1000.6319999999999</v>
      </c>
      <c r="CJ48" s="72">
        <v>993.16800000000001</v>
      </c>
      <c r="CK48" s="72">
        <v>600.63800000000003</v>
      </c>
      <c r="CL48" s="72">
        <v>729.80399999999997</v>
      </c>
      <c r="CM48" s="72">
        <v>973.92399999999998</v>
      </c>
      <c r="CN48" s="72">
        <v>1037.4159999999999</v>
      </c>
      <c r="CO48" s="72">
        <v>1067.8309999999999</v>
      </c>
      <c r="CP48" s="72">
        <v>1211.588</v>
      </c>
      <c r="CQ48" s="72">
        <v>1203.8710000000001</v>
      </c>
      <c r="CR48" s="72">
        <v>1187.002</v>
      </c>
      <c r="CS48" s="72">
        <v>1226.1379999999999</v>
      </c>
      <c r="CT48" s="71">
        <v>1351.211</v>
      </c>
      <c r="CU48" s="72">
        <v>1227.825</v>
      </c>
      <c r="CV48" s="72">
        <v>1415.434</v>
      </c>
      <c r="CW48" s="72">
        <v>1282.1320000000001</v>
      </c>
      <c r="CX48" s="72">
        <v>1450.511</v>
      </c>
      <c r="CY48" s="72">
        <v>1460.4259999999999</v>
      </c>
      <c r="CZ48" s="72">
        <v>1300.249</v>
      </c>
      <c r="DA48" s="72">
        <v>1267.1030000000001</v>
      </c>
      <c r="DB48" s="72">
        <v>1222.4770000000001</v>
      </c>
      <c r="DC48" s="72">
        <v>1089.49</v>
      </c>
      <c r="DD48" s="72">
        <v>1192.327</v>
      </c>
      <c r="DE48" s="73">
        <v>1003.506</v>
      </c>
      <c r="DF48" s="72">
        <v>1045.1220000000001</v>
      </c>
      <c r="DG48" s="72">
        <v>1089.202</v>
      </c>
      <c r="DH48" s="72">
        <v>1214.76</v>
      </c>
      <c r="DI48" s="72">
        <v>1119.5170000000001</v>
      </c>
      <c r="DJ48" s="72">
        <v>1157.857</v>
      </c>
      <c r="DK48" s="72">
        <v>1149.42</v>
      </c>
      <c r="DL48" s="72">
        <v>1133.4190000000001</v>
      </c>
      <c r="DM48" s="72">
        <v>1241.884</v>
      </c>
      <c r="DN48" s="72">
        <v>1210.47</v>
      </c>
      <c r="DO48" s="72">
        <v>1218.4559999999999</v>
      </c>
      <c r="DP48" s="72">
        <v>1134.6559999999999</v>
      </c>
      <c r="DQ48" s="73">
        <v>1061.2929999999999</v>
      </c>
      <c r="DR48" s="72">
        <v>1174.4369999999999</v>
      </c>
      <c r="DS48" s="72">
        <v>1030.2750000000001</v>
      </c>
      <c r="DT48" s="72">
        <v>1221.3920000000001</v>
      </c>
      <c r="DU48" s="72">
        <v>1088.8040000000001</v>
      </c>
      <c r="DV48" s="72">
        <v>1192.963</v>
      </c>
      <c r="DW48" s="73">
        <v>1143.539</v>
      </c>
      <c r="DX48" s="72"/>
      <c r="DY48" s="72"/>
      <c r="DZ48" s="72"/>
      <c r="EA48" s="72"/>
      <c r="EB48" s="72"/>
      <c r="EC48" s="72"/>
      <c r="ED48" s="72"/>
      <c r="EE48" s="72"/>
      <c r="EF48" s="52">
        <f t="shared" si="66"/>
        <v>-4.1429616844780632</v>
      </c>
    </row>
    <row r="49" spans="1:136" ht="61.5" thickBot="1" x14ac:dyDescent="0.25">
      <c r="A49" s="102" t="s">
        <v>39</v>
      </c>
      <c r="B49" s="103">
        <v>905.89599999999996</v>
      </c>
      <c r="C49" s="103">
        <v>874.43799999999999</v>
      </c>
      <c r="D49" s="103">
        <v>1018.972</v>
      </c>
      <c r="E49" s="103">
        <v>1035.1189999999999</v>
      </c>
      <c r="F49" s="103">
        <v>1053.6420000000001</v>
      </c>
      <c r="G49" s="103">
        <v>982.79600000000005</v>
      </c>
      <c r="H49" s="103">
        <v>1081.3530000000001</v>
      </c>
      <c r="I49" s="103">
        <v>1065.4639999999999</v>
      </c>
      <c r="J49" s="103">
        <v>1034.806</v>
      </c>
      <c r="K49" s="103">
        <v>1084.5360000000001</v>
      </c>
      <c r="L49" s="103">
        <v>995.46199999999999</v>
      </c>
      <c r="M49" s="103">
        <v>769.86500000000001</v>
      </c>
      <c r="N49" s="104">
        <v>927.04600000000005</v>
      </c>
      <c r="O49" s="105">
        <v>916.84199999999998</v>
      </c>
      <c r="P49" s="105">
        <v>940.04399999999998</v>
      </c>
      <c r="Q49" s="105">
        <v>951.10500000000002</v>
      </c>
      <c r="R49" s="105">
        <v>981.73800000000006</v>
      </c>
      <c r="S49" s="105">
        <v>852.98900000000003</v>
      </c>
      <c r="T49" s="105">
        <v>974.74</v>
      </c>
      <c r="U49" s="105">
        <v>963.08299999999997</v>
      </c>
      <c r="V49" s="105">
        <v>967.46199999999999</v>
      </c>
      <c r="W49" s="105">
        <v>1008.277</v>
      </c>
      <c r="X49" s="105">
        <v>880.28200000000004</v>
      </c>
      <c r="Y49" s="106">
        <v>721.3</v>
      </c>
      <c r="Z49" s="103">
        <v>878</v>
      </c>
      <c r="AA49" s="103">
        <v>768</v>
      </c>
      <c r="AB49" s="103">
        <v>944</v>
      </c>
      <c r="AC49" s="103">
        <v>945</v>
      </c>
      <c r="AD49" s="103">
        <v>795</v>
      </c>
      <c r="AE49" s="103">
        <v>793</v>
      </c>
      <c r="AF49" s="103">
        <v>771</v>
      </c>
      <c r="AG49" s="103">
        <v>808</v>
      </c>
      <c r="AH49" s="103">
        <v>794</v>
      </c>
      <c r="AI49" s="103">
        <v>734</v>
      </c>
      <c r="AJ49" s="103">
        <v>634</v>
      </c>
      <c r="AK49" s="103">
        <v>512</v>
      </c>
      <c r="AL49" s="104">
        <v>603</v>
      </c>
      <c r="AM49" s="105">
        <v>613</v>
      </c>
      <c r="AN49" s="105">
        <v>748</v>
      </c>
      <c r="AO49" s="105">
        <v>706</v>
      </c>
      <c r="AP49" s="105">
        <v>719</v>
      </c>
      <c r="AQ49" s="105">
        <v>721</v>
      </c>
      <c r="AR49" s="105">
        <v>665</v>
      </c>
      <c r="AS49" s="105">
        <v>680</v>
      </c>
      <c r="AT49" s="105">
        <v>688</v>
      </c>
      <c r="AU49" s="105">
        <v>627</v>
      </c>
      <c r="AV49" s="105">
        <v>640</v>
      </c>
      <c r="AW49" s="106">
        <v>559</v>
      </c>
      <c r="AX49" s="104">
        <v>569</v>
      </c>
      <c r="AY49" s="105">
        <v>630</v>
      </c>
      <c r="AZ49" s="105">
        <v>711</v>
      </c>
      <c r="BA49" s="105">
        <v>605</v>
      </c>
      <c r="BB49" s="105">
        <v>664</v>
      </c>
      <c r="BC49" s="105">
        <v>678</v>
      </c>
      <c r="BD49" s="105">
        <v>665</v>
      </c>
      <c r="BE49" s="105">
        <v>673</v>
      </c>
      <c r="BF49" s="105">
        <v>745</v>
      </c>
      <c r="BG49" s="105">
        <v>694</v>
      </c>
      <c r="BH49" s="105">
        <v>646</v>
      </c>
      <c r="BI49" s="106">
        <v>556</v>
      </c>
      <c r="BJ49" s="105">
        <v>704</v>
      </c>
      <c r="BK49" s="105">
        <v>688</v>
      </c>
      <c r="BL49" s="105">
        <v>720</v>
      </c>
      <c r="BM49" s="105">
        <v>691</v>
      </c>
      <c r="BN49" s="105">
        <v>606</v>
      </c>
      <c r="BO49" s="105">
        <v>804</v>
      </c>
      <c r="BP49" s="105">
        <v>761</v>
      </c>
      <c r="BQ49" s="105">
        <v>794</v>
      </c>
      <c r="BR49" s="105">
        <v>787</v>
      </c>
      <c r="BS49" s="105">
        <v>705</v>
      </c>
      <c r="BT49" s="105">
        <v>657</v>
      </c>
      <c r="BU49" s="105">
        <v>561</v>
      </c>
      <c r="BV49" s="104">
        <v>708.41700000000003</v>
      </c>
      <c r="BW49" s="105">
        <v>674.10699999999997</v>
      </c>
      <c r="BX49" s="105">
        <v>725.173</v>
      </c>
      <c r="BY49" s="105">
        <v>721.17100000000005</v>
      </c>
      <c r="BZ49" s="105">
        <v>715.89200000000005</v>
      </c>
      <c r="CA49" s="105">
        <v>696.63900000000001</v>
      </c>
      <c r="CB49" s="105">
        <v>740.25099999999998</v>
      </c>
      <c r="CC49" s="105">
        <v>764.24900000000002</v>
      </c>
      <c r="CD49" s="105">
        <v>759.48299999999995</v>
      </c>
      <c r="CE49" s="105">
        <v>745.02499999999998</v>
      </c>
      <c r="CF49" s="105">
        <v>733.33</v>
      </c>
      <c r="CG49" s="106">
        <v>623.52300000000002</v>
      </c>
      <c r="CH49" s="105">
        <v>716.91399999999999</v>
      </c>
      <c r="CI49" s="105">
        <v>717.77499999999998</v>
      </c>
      <c r="CJ49" s="105">
        <v>662.92899999999997</v>
      </c>
      <c r="CK49" s="105">
        <v>540.12</v>
      </c>
      <c r="CL49" s="105">
        <v>637.07299999999998</v>
      </c>
      <c r="CM49" s="105">
        <v>788.46699999999998</v>
      </c>
      <c r="CN49" s="105">
        <v>870.49400000000003</v>
      </c>
      <c r="CO49" s="105">
        <v>839.44799999999998</v>
      </c>
      <c r="CP49" s="105">
        <v>819.16399999999999</v>
      </c>
      <c r="CQ49" s="105">
        <v>880.82299999999998</v>
      </c>
      <c r="CR49" s="105">
        <v>862.61300000000006</v>
      </c>
      <c r="CS49" s="105">
        <v>820.51400000000001</v>
      </c>
      <c r="CT49" s="104">
        <v>875.55100000000004</v>
      </c>
      <c r="CU49" s="105">
        <v>899.43100000000004</v>
      </c>
      <c r="CV49" s="105">
        <v>995.27800000000002</v>
      </c>
      <c r="CW49" s="105">
        <v>933.20299999999997</v>
      </c>
      <c r="CX49" s="105">
        <v>1040.117</v>
      </c>
      <c r="CY49" s="105">
        <v>1019.746</v>
      </c>
      <c r="CZ49" s="105">
        <v>1003.605</v>
      </c>
      <c r="DA49" s="105">
        <v>982.96500000000003</v>
      </c>
      <c r="DB49" s="105">
        <v>890.63900000000001</v>
      </c>
      <c r="DC49" s="105">
        <v>891.82799999999997</v>
      </c>
      <c r="DD49" s="105">
        <v>826.476</v>
      </c>
      <c r="DE49" s="106">
        <v>715.63699999999994</v>
      </c>
      <c r="DF49" s="105">
        <v>737.10400000000004</v>
      </c>
      <c r="DG49" s="105">
        <v>770.74199999999996</v>
      </c>
      <c r="DH49" s="105">
        <v>891.91</v>
      </c>
      <c r="DI49" s="105">
        <v>855.84900000000005</v>
      </c>
      <c r="DJ49" s="105">
        <v>897.58799999999997</v>
      </c>
      <c r="DK49" s="105">
        <v>815.84500000000003</v>
      </c>
      <c r="DL49" s="105">
        <v>828.745</v>
      </c>
      <c r="DM49" s="105">
        <v>901.40800000000002</v>
      </c>
      <c r="DN49" s="105">
        <v>853.44799999999998</v>
      </c>
      <c r="DO49" s="105">
        <v>807.08900000000006</v>
      </c>
      <c r="DP49" s="105">
        <v>781.26</v>
      </c>
      <c r="DQ49" s="106">
        <v>617.06899999999996</v>
      </c>
      <c r="DR49" s="105">
        <v>744.72199999999998</v>
      </c>
      <c r="DS49" s="105">
        <v>690.28599999999994</v>
      </c>
      <c r="DT49" s="105">
        <v>920.16200000000003</v>
      </c>
      <c r="DU49" s="105">
        <v>783.73299999999995</v>
      </c>
      <c r="DV49" s="105">
        <v>800.94299999999998</v>
      </c>
      <c r="DW49" s="106">
        <v>765.60699999999997</v>
      </c>
      <c r="DX49" s="105"/>
      <c r="DY49" s="105"/>
      <c r="DZ49" s="105"/>
      <c r="EA49" s="105"/>
      <c r="EB49" s="105"/>
      <c r="EC49" s="105"/>
      <c r="ED49" s="105"/>
      <c r="EE49" s="105"/>
      <c r="EF49" s="107">
        <f t="shared" si="66"/>
        <v>-4.4117995912318353</v>
      </c>
    </row>
    <row r="50" spans="1:136" ht="18.95" customHeight="1" x14ac:dyDescent="0.2">
      <c r="A50" s="108" t="s">
        <v>40</v>
      </c>
    </row>
    <row r="51" spans="1:136" ht="18.95" customHeight="1" x14ac:dyDescent="0.2">
      <c r="A51" s="108" t="s">
        <v>41</v>
      </c>
    </row>
    <row r="52" spans="1:136" ht="18.95" customHeight="1" x14ac:dyDescent="0.2">
      <c r="A52" s="109" t="s">
        <v>42</v>
      </c>
    </row>
    <row r="53" spans="1:136" ht="23.1" customHeight="1" x14ac:dyDescent="0.2">
      <c r="A53" s="109" t="s">
        <v>43</v>
      </c>
    </row>
    <row r="54" spans="1:136" ht="18.95" customHeight="1" x14ac:dyDescent="0.2">
      <c r="A54" s="110" t="s">
        <v>44</v>
      </c>
    </row>
    <row r="55" spans="1:136" ht="22.5" customHeight="1" x14ac:dyDescent="0.2"/>
    <row r="56" spans="1:136" ht="22.5" customHeight="1" x14ac:dyDescent="0.2"/>
    <row r="57" spans="1:136" ht="22.5" customHeight="1" x14ac:dyDescent="0.2"/>
    <row r="58" spans="1:136" ht="22.5" customHeight="1" x14ac:dyDescent="0.2"/>
    <row r="59" spans="1:136" ht="22.5" customHeight="1" x14ac:dyDescent="0.2"/>
    <row r="60" spans="1:136" ht="22.5" customHeight="1" x14ac:dyDescent="0.2"/>
    <row r="61" spans="1:136" ht="22.5" customHeight="1" x14ac:dyDescent="0.2"/>
    <row r="62" spans="1:136" ht="22.5" customHeight="1" x14ac:dyDescent="0.2"/>
    <row r="63" spans="1:136" ht="22.5" customHeight="1" x14ac:dyDescent="0.2"/>
    <row r="67" ht="6" customHeight="1" x14ac:dyDescent="0.2"/>
  </sheetData>
  <mergeCells count="145">
    <mergeCell ref="DX5:DX6"/>
    <mergeCell ref="DY5:DY6"/>
    <mergeCell ref="DZ5:DZ6"/>
    <mergeCell ref="EA5:EA6"/>
    <mergeCell ref="EB5:EB6"/>
    <mergeCell ref="EC5:EC6"/>
    <mergeCell ref="DS5:DS6"/>
    <mergeCell ref="DT5:DT6"/>
    <mergeCell ref="DU5:DU6"/>
    <mergeCell ref="DV5:DV6"/>
    <mergeCell ref="DW5:DW6"/>
    <mergeCell ref="DM5:DM6"/>
    <mergeCell ref="DN5:DN6"/>
    <mergeCell ref="DO5:DO6"/>
    <mergeCell ref="DP5:DP6"/>
    <mergeCell ref="DQ5:DQ6"/>
    <mergeCell ref="DR5:DR6"/>
    <mergeCell ref="DG5:DG6"/>
    <mergeCell ref="DH5:DH6"/>
    <mergeCell ref="DI5:DI6"/>
    <mergeCell ref="DJ5:DJ6"/>
    <mergeCell ref="DK5:DK6"/>
    <mergeCell ref="DL5:DL6"/>
    <mergeCell ref="DA5:DA6"/>
    <mergeCell ref="DB5:DB6"/>
    <mergeCell ref="DC5:DC6"/>
    <mergeCell ref="DD5:DD6"/>
    <mergeCell ref="DE5:DE6"/>
    <mergeCell ref="DF5:DF6"/>
    <mergeCell ref="CU5:CU6"/>
    <mergeCell ref="CV5:CV6"/>
    <mergeCell ref="CW5:CW6"/>
    <mergeCell ref="CX5:CX6"/>
    <mergeCell ref="CY5:CY6"/>
    <mergeCell ref="CZ5:CZ6"/>
    <mergeCell ref="CO5:CO6"/>
    <mergeCell ref="CP5:CP6"/>
    <mergeCell ref="CQ5:CQ6"/>
    <mergeCell ref="CR5:CR6"/>
    <mergeCell ref="CS5:CS6"/>
    <mergeCell ref="CT5:CT6"/>
    <mergeCell ref="CI5:CI6"/>
    <mergeCell ref="CJ5:CJ6"/>
    <mergeCell ref="CK5:CK6"/>
    <mergeCell ref="CL5:CL6"/>
    <mergeCell ref="CM5:CM6"/>
    <mergeCell ref="CN5:CN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Q5:BQ6"/>
    <mergeCell ref="BR5:BR6"/>
    <mergeCell ref="BS5:BS6"/>
    <mergeCell ref="BT5:BT6"/>
    <mergeCell ref="BU5:BU6"/>
    <mergeCell ref="BV5:BV6"/>
    <mergeCell ref="BK5:BK6"/>
    <mergeCell ref="BL5:BL6"/>
    <mergeCell ref="BM5:BM6"/>
    <mergeCell ref="BN5:BN6"/>
    <mergeCell ref="BO5:BO6"/>
    <mergeCell ref="BP5:BP6"/>
    <mergeCell ref="BE5:BE6"/>
    <mergeCell ref="BF5:BF6"/>
    <mergeCell ref="BG5:BG6"/>
    <mergeCell ref="BH5:BH6"/>
    <mergeCell ref="BI5:BI6"/>
    <mergeCell ref="BJ5:BJ6"/>
    <mergeCell ref="AZ5:AZ6"/>
    <mergeCell ref="BA5:BA6"/>
    <mergeCell ref="BB5:BB6"/>
    <mergeCell ref="BC5:BC6"/>
    <mergeCell ref="BD5:BD6"/>
    <mergeCell ref="AS5:AS6"/>
    <mergeCell ref="AT5:AT6"/>
    <mergeCell ref="AU5:AU6"/>
    <mergeCell ref="AV5:AV6"/>
    <mergeCell ref="AW5:AW6"/>
    <mergeCell ref="AX5:AX6"/>
    <mergeCell ref="AQ5:AQ6"/>
    <mergeCell ref="AR5:AR6"/>
    <mergeCell ref="AG5:AG6"/>
    <mergeCell ref="AH5:AH6"/>
    <mergeCell ref="AI5:AI6"/>
    <mergeCell ref="AJ5:AJ6"/>
    <mergeCell ref="AK5:AK6"/>
    <mergeCell ref="AL5:AL6"/>
    <mergeCell ref="AP5:AP6"/>
    <mergeCell ref="AY5:AY6"/>
    <mergeCell ref="EF4:EF5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J4:BU4"/>
    <mergeCell ref="BV4:CG4"/>
    <mergeCell ref="CH4:CS4"/>
    <mergeCell ref="CT4:DE4"/>
    <mergeCell ref="DF4:DQ4"/>
    <mergeCell ref="DR4:DW4"/>
    <mergeCell ref="AA5:AA6"/>
    <mergeCell ref="AB5:AB6"/>
    <mergeCell ref="AC5:AC6"/>
    <mergeCell ref="AD5:AD6"/>
    <mergeCell ref="AE5:AE6"/>
    <mergeCell ref="AF5:AF6"/>
    <mergeCell ref="U5:U6"/>
    <mergeCell ref="V5:V6"/>
    <mergeCell ref="A4:A6"/>
    <mergeCell ref="B4:M4"/>
    <mergeCell ref="N4:Y4"/>
    <mergeCell ref="Z4:AK4"/>
    <mergeCell ref="AL4:AW4"/>
    <mergeCell ref="AX4:BI4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W5:W6"/>
    <mergeCell ref="X5:X6"/>
    <mergeCell ref="Y5:Y6"/>
    <mergeCell ref="Z5:Z6"/>
    <mergeCell ref="AM5:AM6"/>
    <mergeCell ref="AN5:AN6"/>
    <mergeCell ref="AO5:AO6"/>
  </mergeCells>
  <printOptions horizontalCentered="1" verticalCentered="1" gridLinesSet="0"/>
  <pageMargins left="0" right="0" top="0" bottom="0" header="0" footer="0"/>
  <pageSetup paperSize="9" scale="39" orientation="landscape" r:id="rId1"/>
  <headerFooter alignWithMargins="0"/>
  <ignoredErrors>
    <ignoredError sqref="B4:DW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031E-C238-49A8-ADDE-C627E24F75C7}">
  <dimension ref="B3:BP267"/>
  <sheetViews>
    <sheetView showGridLines="0" tabSelected="1" topLeftCell="Z1" workbookViewId="0">
      <selection activeCell="AG13" sqref="AG13"/>
    </sheetView>
  </sheetViews>
  <sheetFormatPr defaultColWidth="10.7109375" defaultRowHeight="12.75" x14ac:dyDescent="0.2"/>
  <cols>
    <col min="2" max="2" width="16.28515625" bestFit="1" customWidth="1"/>
    <col min="3" max="3" width="9.140625" bestFit="1" customWidth="1"/>
    <col min="4" max="7" width="15.7109375" customWidth="1"/>
    <col min="8" max="8" width="22.42578125" bestFit="1" customWidth="1"/>
    <col min="9" max="9" width="12.42578125" bestFit="1" customWidth="1"/>
    <col min="10" max="10" width="4.7109375" bestFit="1" customWidth="1"/>
    <col min="11" max="11" width="11.5703125" bestFit="1" customWidth="1"/>
    <col min="12" max="12" width="4.7109375" bestFit="1" customWidth="1"/>
    <col min="13" max="13" width="15.28515625" bestFit="1" customWidth="1"/>
    <col min="14" max="14" width="11.28515625" bestFit="1" customWidth="1"/>
    <col min="15" max="15" width="15.42578125" bestFit="1" customWidth="1"/>
    <col min="16" max="16" width="15.140625" bestFit="1" customWidth="1"/>
    <col min="17" max="17" width="11.28515625" bestFit="1" customWidth="1"/>
    <col min="18" max="18" width="15.42578125" bestFit="1" customWidth="1"/>
    <col min="19" max="19" width="8.7109375" bestFit="1" customWidth="1"/>
    <col min="20" max="20" width="4.7109375" bestFit="1" customWidth="1"/>
    <col min="21" max="21" width="14.28515625" bestFit="1" customWidth="1"/>
    <col min="22" max="22" width="4.7109375" bestFit="1" customWidth="1"/>
    <col min="23" max="23" width="13.42578125" bestFit="1" customWidth="1"/>
    <col min="24" max="24" width="15.140625" bestFit="1" customWidth="1"/>
    <col min="25" max="25" width="18.85546875" bestFit="1" customWidth="1"/>
    <col min="26" max="26" width="15.5703125" bestFit="1" customWidth="1"/>
    <col min="27" max="27" width="4.7109375" bestFit="1" customWidth="1"/>
    <col min="28" max="28" width="13.42578125" bestFit="1" customWidth="1"/>
    <col min="29" max="29" width="15.140625" bestFit="1" customWidth="1"/>
    <col min="30" max="30" width="26.85546875" bestFit="1" customWidth="1"/>
    <col min="31" max="31" width="18.85546875" bestFit="1" customWidth="1"/>
    <col min="32" max="32" width="11.5703125" bestFit="1" customWidth="1"/>
    <col min="33" max="33" width="4.7109375" bestFit="1" customWidth="1"/>
    <col min="34" max="34" width="22.42578125" bestFit="1" customWidth="1"/>
    <col min="35" max="36" width="4.7109375" bestFit="1" customWidth="1"/>
    <col min="37" max="37" width="6.7109375" bestFit="1" customWidth="1"/>
    <col min="38" max="38" width="7.85546875" bestFit="1" customWidth="1"/>
  </cols>
  <sheetData>
    <row r="3" spans="2:68" ht="18" x14ac:dyDescent="0.25">
      <c r="E3" s="133" t="s">
        <v>69</v>
      </c>
      <c r="N3" s="133" t="s">
        <v>194</v>
      </c>
      <c r="Q3" s="133" t="s">
        <v>205</v>
      </c>
      <c r="Z3" s="133" t="s">
        <v>281</v>
      </c>
      <c r="AH3" s="133" t="s">
        <v>220</v>
      </c>
    </row>
    <row r="4" spans="2:68" s="153" customFormat="1" x14ac:dyDescent="0.2">
      <c r="B4" s="161" t="str" cm="1">
        <f t="array" ref="B4:BP267">TRANSPOSE(Data!B4:JE70)</f>
        <v>Steel Production</v>
      </c>
      <c r="C4" s="162" t="str">
        <v>Month</v>
      </c>
      <c r="D4" s="161" t="str">
        <v>Crude Steel (kt)</v>
      </c>
      <c r="E4" s="162" t="str">
        <v>Laminados (kt)</v>
      </c>
      <c r="F4" s="162" t="str">
        <v>Semiacabados (kt)</v>
      </c>
      <c r="G4" s="163" t="str">
        <v>Pig Iron</v>
      </c>
      <c r="H4" s="164" t="str">
        <v>Total Production (kt)</v>
      </c>
      <c r="I4" s="161" t="str">
        <v>MoM (%)</v>
      </c>
      <c r="J4" s="162">
        <v>0</v>
      </c>
      <c r="K4" s="161" t="str">
        <v>Steel Sales</v>
      </c>
      <c r="L4" s="163">
        <v>0</v>
      </c>
      <c r="M4" s="161" t="str">
        <v>Domestic Sales</v>
      </c>
      <c r="N4" s="162" t="str">
        <v>Laminados</v>
      </c>
      <c r="O4" s="163" t="str">
        <v xml:space="preserve">Semiacabados </v>
      </c>
      <c r="P4" s="162" t="str">
        <v>Foreign Market</v>
      </c>
      <c r="Q4" s="161" t="str">
        <v>Laminados</v>
      </c>
      <c r="R4" s="163" t="str">
        <v xml:space="preserve">Semiacabados </v>
      </c>
      <c r="S4" s="162" t="str">
        <v>MoM (%)</v>
      </c>
      <c r="T4" s="162">
        <v>0</v>
      </c>
      <c r="U4" s="162" t="str">
        <v>Foreign Trade</v>
      </c>
      <c r="V4" s="162">
        <v>0</v>
      </c>
      <c r="W4" s="161" t="str">
        <v>Exports (000t)</v>
      </c>
      <c r="X4" s="162" t="str">
        <v>Exports (US$m)</v>
      </c>
      <c r="Y4" s="162" t="str">
        <v>Exports Avg. Ticket</v>
      </c>
      <c r="Z4" s="162" t="str">
        <v>Percentage of Production</v>
      </c>
      <c r="AA4" s="162">
        <v>0</v>
      </c>
      <c r="AB4" s="162" t="str">
        <v>Imports (000t)</v>
      </c>
      <c r="AC4" s="163" t="str">
        <v>Imports (US$m)</v>
      </c>
      <c r="AD4" s="162" t="str">
        <v>Percentage of Apparent Consumption</v>
      </c>
      <c r="AE4" s="162" t="str">
        <v>Imports Avg. Ticket</v>
      </c>
      <c r="AF4" s="162" t="str">
        <v>Net Exports</v>
      </c>
      <c r="AG4" s="162">
        <v>0</v>
      </c>
      <c r="AH4" s="162" t="str">
        <v>Apparent Consumption</v>
      </c>
      <c r="AI4" s="162">
        <v>0</v>
      </c>
      <c r="AJ4" s="162">
        <v>0</v>
      </c>
      <c r="AK4" s="162" t="str">
        <v>Flat</v>
      </c>
      <c r="AL4" s="163" t="str">
        <v>YoY (%)</v>
      </c>
      <c r="AM4" s="153" t="str">
        <v>Long Steel</v>
      </c>
      <c r="AN4" s="153" t="str">
        <v>Flat Consumption</v>
      </c>
      <c r="AO4" s="153" t="str">
        <v>Long Consumption</v>
      </c>
      <c r="AP4" s="153">
        <v>0</v>
      </c>
      <c r="AQ4" s="153">
        <v>0</v>
      </c>
      <c r="AR4" s="153">
        <v>0</v>
      </c>
      <c r="AS4" s="153">
        <v>0</v>
      </c>
      <c r="AT4" s="153">
        <v>0</v>
      </c>
      <c r="AU4" s="153">
        <v>0</v>
      </c>
      <c r="AV4" s="153">
        <v>0</v>
      </c>
      <c r="AW4" s="153">
        <v>0</v>
      </c>
      <c r="AX4" s="153">
        <v>0</v>
      </c>
      <c r="AY4" s="153">
        <v>0</v>
      </c>
      <c r="AZ4" s="153">
        <v>0</v>
      </c>
      <c r="BA4" s="153">
        <v>0</v>
      </c>
      <c r="BB4" s="153">
        <v>0</v>
      </c>
      <c r="BC4" s="153">
        <v>0</v>
      </c>
      <c r="BD4" s="153">
        <v>0</v>
      </c>
      <c r="BE4" s="153">
        <v>0</v>
      </c>
      <c r="BF4" s="153">
        <v>0</v>
      </c>
      <c r="BG4" s="153">
        <v>0</v>
      </c>
      <c r="BH4" s="153">
        <v>0</v>
      </c>
      <c r="BI4" s="153">
        <v>0</v>
      </c>
      <c r="BJ4" s="153">
        <v>0</v>
      </c>
      <c r="BK4" s="153">
        <v>0</v>
      </c>
      <c r="BL4" s="153">
        <v>0</v>
      </c>
      <c r="BM4" s="153">
        <v>0</v>
      </c>
      <c r="BN4" s="153">
        <v>0</v>
      </c>
      <c r="BO4" s="153">
        <v>0</v>
      </c>
      <c r="BP4" s="153">
        <v>0</v>
      </c>
    </row>
    <row r="5" spans="2:68" x14ac:dyDescent="0.2">
      <c r="B5" s="165" t="str">
        <v>1Q13</v>
      </c>
      <c r="C5" t="str">
        <v>Jan-2013</v>
      </c>
      <c r="D5" s="154">
        <v>2769.4369999999999</v>
      </c>
      <c r="E5" s="143">
        <v>2051.4409999999998</v>
      </c>
      <c r="F5" s="143">
        <v>2178.0410000000002</v>
      </c>
      <c r="G5" s="155">
        <v>2769.4369999999999</v>
      </c>
      <c r="H5" s="156">
        <v>6998.9189999999999</v>
      </c>
      <c r="I5" s="143">
        <v>0</v>
      </c>
      <c r="J5" s="143">
        <v>0</v>
      </c>
      <c r="K5" s="154">
        <v>0</v>
      </c>
      <c r="L5" s="143">
        <v>0</v>
      </c>
      <c r="M5" s="154">
        <v>1905.819</v>
      </c>
      <c r="N5" s="143">
        <v>1852.8309999999999</v>
      </c>
      <c r="O5" s="155">
        <v>52.988</v>
      </c>
      <c r="P5" s="143">
        <v>717.36599999999999</v>
      </c>
      <c r="Q5" s="154">
        <v>248.626</v>
      </c>
      <c r="R5" s="155">
        <v>468.74</v>
      </c>
      <c r="S5" s="143">
        <v>0</v>
      </c>
      <c r="T5" s="143">
        <v>0</v>
      </c>
      <c r="U5" s="143">
        <v>0</v>
      </c>
      <c r="V5" s="143">
        <v>0</v>
      </c>
      <c r="W5" s="154">
        <v>932.85699999999997</v>
      </c>
      <c r="X5" s="143">
        <v>573.5</v>
      </c>
      <c r="Y5" s="143">
        <v>614.77804207933264</v>
      </c>
      <c r="Z5" s="143">
        <v>0.13328586886060548</v>
      </c>
      <c r="AA5" s="143">
        <v>643.42335462203425</v>
      </c>
      <c r="AB5" s="143">
        <v>278.84900000000005</v>
      </c>
      <c r="AC5" s="155">
        <v>369.97800000000001</v>
      </c>
      <c r="AD5" s="143">
        <v>0.12863789122597405</v>
      </c>
      <c r="AE5" s="143">
        <v>1326.8041126200917</v>
      </c>
      <c r="AF5" s="143">
        <v>654.00799999999992</v>
      </c>
      <c r="AG5" s="143">
        <v>1094.6647484329505</v>
      </c>
      <c r="AH5" s="143">
        <v>2167.7049999999999</v>
      </c>
      <c r="AI5" s="143">
        <v>0</v>
      </c>
      <c r="AJ5" s="143">
        <v>0</v>
      </c>
      <c r="AK5" s="143">
        <v>140.75200000000001</v>
      </c>
      <c r="AL5" s="143">
        <v>0</v>
      </c>
      <c r="AM5">
        <v>136.90100000000001</v>
      </c>
      <c r="AN5">
        <v>1261.809</v>
      </c>
      <c r="AO5">
        <v>905.89599999999996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2:68" x14ac:dyDescent="0.2">
      <c r="B6" s="165" t="str">
        <v>1Q13</v>
      </c>
      <c r="C6" t="str">
        <v>Feb-2013</v>
      </c>
      <c r="D6" s="154">
        <v>2574.8939999999998</v>
      </c>
      <c r="E6" s="143">
        <v>1942.836</v>
      </c>
      <c r="F6" s="143">
        <v>1999.501</v>
      </c>
      <c r="G6" s="155">
        <v>2574.8939999999998</v>
      </c>
      <c r="H6" s="156">
        <v>6517.2309999999998</v>
      </c>
      <c r="I6" s="143">
        <v>-6.8823199696981807E-2</v>
      </c>
      <c r="J6" s="143">
        <v>0</v>
      </c>
      <c r="K6" s="154">
        <v>0</v>
      </c>
      <c r="L6" s="143">
        <v>0</v>
      </c>
      <c r="M6" s="154">
        <v>1791.6190000000001</v>
      </c>
      <c r="N6" s="143">
        <v>1754.21</v>
      </c>
      <c r="O6" s="155">
        <v>37.408999999999999</v>
      </c>
      <c r="P6" s="143">
        <v>628.68200000000002</v>
      </c>
      <c r="Q6" s="154">
        <v>264.274</v>
      </c>
      <c r="R6" s="155">
        <v>364.40800000000002</v>
      </c>
      <c r="S6" s="143">
        <v>-7.7342619754229847E-2</v>
      </c>
      <c r="T6" s="143">
        <v>0</v>
      </c>
      <c r="U6" s="143">
        <v>0</v>
      </c>
      <c r="V6" s="143">
        <v>0</v>
      </c>
      <c r="W6" s="154">
        <v>815.327</v>
      </c>
      <c r="X6" s="143">
        <v>509.96899999999999</v>
      </c>
      <c r="Y6" s="143">
        <v>625.47787574801271</v>
      </c>
      <c r="Z6" s="143">
        <v>0.12510328389464789</v>
      </c>
      <c r="AA6" s="143">
        <v>643.42335462203425</v>
      </c>
      <c r="AB6" s="143">
        <v>294.37100000000004</v>
      </c>
      <c r="AC6" s="155">
        <v>311.089</v>
      </c>
      <c r="AD6" s="143">
        <v>0.14221920534920574</v>
      </c>
      <c r="AE6" s="143">
        <v>1056.7922791307567</v>
      </c>
      <c r="AF6" s="143">
        <v>520.9559999999999</v>
      </c>
      <c r="AG6" s="143">
        <v>1094.6647484329505</v>
      </c>
      <c r="AH6" s="143">
        <v>2069.84</v>
      </c>
      <c r="AI6" s="143">
        <v>0</v>
      </c>
      <c r="AJ6" s="143">
        <v>0</v>
      </c>
      <c r="AK6" s="143">
        <v>155.91300000000001</v>
      </c>
      <c r="AL6" s="143">
        <v>0</v>
      </c>
      <c r="AM6">
        <v>138.298</v>
      </c>
      <c r="AN6">
        <v>1195.402</v>
      </c>
      <c r="AO6">
        <v>874.43799999999999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2:68" x14ac:dyDescent="0.2">
      <c r="B7" s="165" t="str">
        <v>1Q13</v>
      </c>
      <c r="C7" t="str">
        <v>Mar-2013</v>
      </c>
      <c r="D7" s="154">
        <v>2858.5210000000002</v>
      </c>
      <c r="E7" s="143">
        <v>2194.384</v>
      </c>
      <c r="F7" s="143">
        <v>2157.547</v>
      </c>
      <c r="G7" s="155">
        <v>2858.5210000000002</v>
      </c>
      <c r="H7" s="156">
        <v>7210.4520000000011</v>
      </c>
      <c r="I7" s="143">
        <v>0.10636741278619732</v>
      </c>
      <c r="J7" s="143">
        <v>0</v>
      </c>
      <c r="K7" s="154">
        <v>0</v>
      </c>
      <c r="L7" s="143">
        <v>0</v>
      </c>
      <c r="M7" s="154">
        <v>2062.8649999999998</v>
      </c>
      <c r="N7" s="143">
        <v>2006.2249999999999</v>
      </c>
      <c r="O7" s="155">
        <v>56.64</v>
      </c>
      <c r="P7" s="143">
        <v>748.19900000000007</v>
      </c>
      <c r="Q7" s="154">
        <v>257.78300000000002</v>
      </c>
      <c r="R7" s="155">
        <v>490.416</v>
      </c>
      <c r="S7" s="143">
        <v>0.16145223259421004</v>
      </c>
      <c r="T7" s="143">
        <v>0</v>
      </c>
      <c r="U7" s="143">
        <v>0</v>
      </c>
      <c r="V7" s="143">
        <v>0</v>
      </c>
      <c r="W7" s="154">
        <v>718.57100000000003</v>
      </c>
      <c r="X7" s="143">
        <v>474.15899999999999</v>
      </c>
      <c r="Y7" s="143">
        <v>659.86381304004749</v>
      </c>
      <c r="Z7" s="143">
        <v>9.9656859237118547E-2</v>
      </c>
      <c r="AA7" s="143">
        <v>643.42335462203425</v>
      </c>
      <c r="AB7" s="143">
        <v>271.35500000000002</v>
      </c>
      <c r="AC7" s="155">
        <v>322.15600000000001</v>
      </c>
      <c r="AD7" s="143">
        <v>0.1164157064567805</v>
      </c>
      <c r="AE7" s="143">
        <v>1187.2123233402738</v>
      </c>
      <c r="AF7" s="143">
        <v>447.21600000000001</v>
      </c>
      <c r="AG7" s="143">
        <v>1094.6647484329505</v>
      </c>
      <c r="AH7" s="143">
        <v>2330.9139999999998</v>
      </c>
      <c r="AI7" s="143">
        <v>0</v>
      </c>
      <c r="AJ7" s="143">
        <v>0</v>
      </c>
      <c r="AK7" s="143">
        <v>140.29599999999999</v>
      </c>
      <c r="AL7" s="143">
        <v>0</v>
      </c>
      <c r="AM7">
        <v>130.77099999999999</v>
      </c>
      <c r="AN7">
        <v>1311.942</v>
      </c>
      <c r="AO7">
        <v>1018.972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2:68" x14ac:dyDescent="0.2">
      <c r="B8" s="165" t="str">
        <v>2Q13</v>
      </c>
      <c r="C8" t="str">
        <v>Abr-2013</v>
      </c>
      <c r="D8" s="154">
        <v>2913.6219999999998</v>
      </c>
      <c r="E8" s="143">
        <v>2211.587</v>
      </c>
      <c r="F8" s="143">
        <v>2239.8809999999999</v>
      </c>
      <c r="G8" s="155">
        <v>2913.6219999999998</v>
      </c>
      <c r="H8" s="156">
        <v>7365.09</v>
      </c>
      <c r="I8" s="143">
        <v>2.1446367023870261E-2</v>
      </c>
      <c r="J8" s="143">
        <v>0</v>
      </c>
      <c r="K8" s="154">
        <v>0</v>
      </c>
      <c r="L8" s="143">
        <v>0</v>
      </c>
      <c r="M8" s="154">
        <v>2074.2049999999999</v>
      </c>
      <c r="N8" s="143">
        <v>2010.3040000000001</v>
      </c>
      <c r="O8" s="155">
        <v>63.900999999999996</v>
      </c>
      <c r="P8" s="143">
        <v>596.75800000000004</v>
      </c>
      <c r="Q8" s="154">
        <v>194.73399999999998</v>
      </c>
      <c r="R8" s="155">
        <v>402.024</v>
      </c>
      <c r="S8" s="143">
        <v>-4.9839135644012433E-2</v>
      </c>
      <c r="T8" s="143">
        <v>0</v>
      </c>
      <c r="U8" s="143">
        <v>0</v>
      </c>
      <c r="V8" s="143">
        <v>0</v>
      </c>
      <c r="W8" s="154">
        <v>817.35900000000004</v>
      </c>
      <c r="X8" s="143">
        <v>539.51800000000003</v>
      </c>
      <c r="Y8" s="143">
        <v>660.07470401622788</v>
      </c>
      <c r="Z8" s="143">
        <v>0.11097746259719841</v>
      </c>
      <c r="AA8" s="143">
        <v>643.42335462203425</v>
      </c>
      <c r="AB8" s="143">
        <v>329.86700000000008</v>
      </c>
      <c r="AC8" s="155">
        <v>373.55900000000003</v>
      </c>
      <c r="AD8" s="143">
        <v>0.1372939604175919</v>
      </c>
      <c r="AE8" s="143">
        <v>1132.4533827269777</v>
      </c>
      <c r="AF8" s="143">
        <v>487.49199999999996</v>
      </c>
      <c r="AG8" s="143">
        <v>1094.6647484329505</v>
      </c>
      <c r="AH8" s="143">
        <v>2402.6329999999998</v>
      </c>
      <c r="AI8" s="143">
        <v>0</v>
      </c>
      <c r="AJ8" s="143">
        <v>0</v>
      </c>
      <c r="AK8" s="143">
        <v>188.10300000000001</v>
      </c>
      <c r="AL8" s="143">
        <v>0</v>
      </c>
      <c r="AM8">
        <v>141.24100000000001</v>
      </c>
      <c r="AN8">
        <v>1367.5139999999999</v>
      </c>
      <c r="AO8">
        <v>1035.1189999999999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2:68" x14ac:dyDescent="0.2">
      <c r="B9" s="165" t="str">
        <v>2Q13</v>
      </c>
      <c r="C9" t="str">
        <v>Mai-2013</v>
      </c>
      <c r="D9" s="154">
        <v>2999.7750000000001</v>
      </c>
      <c r="E9" s="143">
        <v>2354.7159999999999</v>
      </c>
      <c r="F9" s="143">
        <v>2240.067</v>
      </c>
      <c r="G9" s="155">
        <v>2999.7750000000001</v>
      </c>
      <c r="H9" s="156">
        <v>7594.558</v>
      </c>
      <c r="I9" s="143">
        <v>3.1156170528805482E-2</v>
      </c>
      <c r="J9" s="143">
        <v>0</v>
      </c>
      <c r="K9" s="154">
        <v>0</v>
      </c>
      <c r="L9" s="143">
        <v>0</v>
      </c>
      <c r="M9" s="154">
        <v>2193.0129999999999</v>
      </c>
      <c r="N9" s="143">
        <v>2129.4679999999998</v>
      </c>
      <c r="O9" s="155">
        <v>63.545000000000002</v>
      </c>
      <c r="P9" s="143">
        <v>491.64699999999993</v>
      </c>
      <c r="Q9" s="154">
        <v>172.32300000000001</v>
      </c>
      <c r="R9" s="155">
        <v>319.32399999999996</v>
      </c>
      <c r="S9" s="143">
        <v>5.1281129689928484E-3</v>
      </c>
      <c r="T9" s="143">
        <v>0</v>
      </c>
      <c r="U9" s="143">
        <v>0</v>
      </c>
      <c r="V9" s="143">
        <v>0</v>
      </c>
      <c r="W9" s="154">
        <v>607.62300000000005</v>
      </c>
      <c r="X9" s="143">
        <v>507.62599999999998</v>
      </c>
      <c r="Y9" s="143">
        <v>835.42920528024774</v>
      </c>
      <c r="Z9" s="143">
        <v>8.0007684449838953E-2</v>
      </c>
      <c r="AA9" s="143">
        <v>643.42335462203425</v>
      </c>
      <c r="AB9" s="143">
        <v>266.44399999999996</v>
      </c>
      <c r="AC9" s="155">
        <v>342.87299999999999</v>
      </c>
      <c r="AD9" s="143">
        <v>0.10845076155355295</v>
      </c>
      <c r="AE9" s="143">
        <v>1286.848268304034</v>
      </c>
      <c r="AF9" s="143">
        <v>341.17900000000009</v>
      </c>
      <c r="AG9" s="143">
        <v>1094.6647484329505</v>
      </c>
      <c r="AH9" s="143">
        <v>2456.8200000000002</v>
      </c>
      <c r="AI9" s="143">
        <v>0</v>
      </c>
      <c r="AJ9" s="143">
        <v>0</v>
      </c>
      <c r="AK9" s="143">
        <v>148.58600000000001</v>
      </c>
      <c r="AL9" s="143">
        <v>0</v>
      </c>
      <c r="AM9">
        <v>116.36199999999999</v>
      </c>
      <c r="AN9">
        <v>1403.1780000000001</v>
      </c>
      <c r="AO9">
        <v>1053.6420000000001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2:68" x14ac:dyDescent="0.2">
      <c r="B10" s="165" t="str">
        <v>2Q13</v>
      </c>
      <c r="C10" t="str">
        <v>Jun-2013</v>
      </c>
      <c r="D10" s="154">
        <v>2836.5349999999999</v>
      </c>
      <c r="E10" s="143">
        <v>2284.4169999999999</v>
      </c>
      <c r="F10" s="143">
        <v>2123.0279999999998</v>
      </c>
      <c r="G10" s="155">
        <v>2836.5349999999999</v>
      </c>
      <c r="H10" s="156">
        <v>7243.98</v>
      </c>
      <c r="I10" s="143">
        <v>-4.6161738444818079E-2</v>
      </c>
      <c r="J10" s="143">
        <v>0</v>
      </c>
      <c r="K10" s="154">
        <v>0</v>
      </c>
      <c r="L10" s="143">
        <v>0</v>
      </c>
      <c r="M10" s="154">
        <v>2123.3329999999996</v>
      </c>
      <c r="N10" s="143">
        <v>2079.9809999999998</v>
      </c>
      <c r="O10" s="155">
        <v>43.352000000000004</v>
      </c>
      <c r="P10" s="143">
        <v>554.77499999999998</v>
      </c>
      <c r="Q10" s="154">
        <v>255.27499999999998</v>
      </c>
      <c r="R10" s="155">
        <v>299.5</v>
      </c>
      <c r="S10" s="143">
        <v>-2.4405325069096762E-3</v>
      </c>
      <c r="T10" s="143">
        <v>0</v>
      </c>
      <c r="U10" s="143">
        <v>0</v>
      </c>
      <c r="V10" s="143">
        <v>0</v>
      </c>
      <c r="W10" s="154">
        <v>542.96100000000001</v>
      </c>
      <c r="X10" s="143">
        <v>386.17899999999997</v>
      </c>
      <c r="Y10" s="143">
        <v>711.24629577446626</v>
      </c>
      <c r="Z10" s="143">
        <v>7.4953409589755909E-2</v>
      </c>
      <c r="AA10" s="143">
        <v>643.42335462203425</v>
      </c>
      <c r="AB10" s="143">
        <v>240.31400000000002</v>
      </c>
      <c r="AC10" s="155">
        <v>354.88600000000002</v>
      </c>
      <c r="AD10" s="143">
        <v>0.10188737162006324</v>
      </c>
      <c r="AE10" s="143">
        <v>1476.7595728921326</v>
      </c>
      <c r="AF10" s="143">
        <v>302.64699999999999</v>
      </c>
      <c r="AG10" s="143">
        <v>1094.6647484329505</v>
      </c>
      <c r="AH10" s="143">
        <v>2358.6239999999998</v>
      </c>
      <c r="AI10" s="143">
        <v>0</v>
      </c>
      <c r="AJ10" s="143">
        <v>0</v>
      </c>
      <c r="AK10" s="143">
        <v>133.03700000000001</v>
      </c>
      <c r="AL10" s="143">
        <v>0</v>
      </c>
      <c r="AM10">
        <v>105.554</v>
      </c>
      <c r="AN10">
        <v>1375.828</v>
      </c>
      <c r="AO10">
        <v>982.79600000000005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2:68" x14ac:dyDescent="0.2">
      <c r="B11" s="165" t="str">
        <v>3Q13</v>
      </c>
      <c r="C11" t="str">
        <v>Jul-2013</v>
      </c>
      <c r="D11" s="154">
        <v>2918.241</v>
      </c>
      <c r="E11" s="143">
        <v>2252.2359999999999</v>
      </c>
      <c r="F11" s="143">
        <v>2213.0949999999998</v>
      </c>
      <c r="G11" s="155">
        <v>2918.241</v>
      </c>
      <c r="H11" s="156">
        <v>7383.5720000000001</v>
      </c>
      <c r="I11" s="143">
        <v>1.927006976827661E-2</v>
      </c>
      <c r="J11" s="143">
        <v>0</v>
      </c>
      <c r="K11" s="154">
        <v>0</v>
      </c>
      <c r="L11" s="143">
        <v>0</v>
      </c>
      <c r="M11" s="154">
        <v>2095.9490000000001</v>
      </c>
      <c r="N11" s="143">
        <v>2043.645</v>
      </c>
      <c r="O11" s="155">
        <v>52.304000000000002</v>
      </c>
      <c r="P11" s="143">
        <v>443.42099999999999</v>
      </c>
      <c r="Q11" s="154">
        <v>141.38299999999998</v>
      </c>
      <c r="R11" s="155">
        <v>302.03800000000001</v>
      </c>
      <c r="S11" s="143">
        <v>-5.1804482866262269E-2</v>
      </c>
      <c r="T11" s="143">
        <v>0</v>
      </c>
      <c r="U11" s="143">
        <v>0</v>
      </c>
      <c r="V11" s="143">
        <v>0</v>
      </c>
      <c r="W11" s="154">
        <v>468.416</v>
      </c>
      <c r="X11" s="143">
        <v>345.875</v>
      </c>
      <c r="Y11" s="143">
        <v>738.39279614701468</v>
      </c>
      <c r="Z11" s="143">
        <v>6.3440296918618785E-2</v>
      </c>
      <c r="AA11" s="143">
        <v>643.42335462203425</v>
      </c>
      <c r="AB11" s="143">
        <v>381.91</v>
      </c>
      <c r="AC11" s="155">
        <v>434.529</v>
      </c>
      <c r="AD11" s="143">
        <v>0.15438073682836134</v>
      </c>
      <c r="AE11" s="143">
        <v>1137.7785342096304</v>
      </c>
      <c r="AF11" s="143">
        <v>86.505999999999972</v>
      </c>
      <c r="AG11" s="143">
        <v>1094.6647484329505</v>
      </c>
      <c r="AH11" s="143">
        <v>2473.819</v>
      </c>
      <c r="AI11" s="143">
        <v>0</v>
      </c>
      <c r="AJ11" s="143">
        <v>0</v>
      </c>
      <c r="AK11" s="143">
        <v>222.136</v>
      </c>
      <c r="AL11" s="143">
        <v>0</v>
      </c>
      <c r="AM11">
        <v>159.089</v>
      </c>
      <c r="AN11">
        <v>1392.4659999999999</v>
      </c>
      <c r="AO11">
        <v>1081.3530000000001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2:68" x14ac:dyDescent="0.2">
      <c r="B12" s="165" t="str">
        <v>3Q13</v>
      </c>
      <c r="C12" t="str">
        <v>Ago-2013</v>
      </c>
      <c r="D12" s="154">
        <v>2976.77</v>
      </c>
      <c r="E12" s="143">
        <v>2257.5479999999998</v>
      </c>
      <c r="F12" s="143">
        <v>2308.4</v>
      </c>
      <c r="G12" s="155">
        <v>2976.77</v>
      </c>
      <c r="H12" s="156">
        <v>7542.7179999999989</v>
      </c>
      <c r="I12" s="143">
        <v>2.1554066243276049E-2</v>
      </c>
      <c r="J12" s="143">
        <v>0</v>
      </c>
      <c r="K12" s="154">
        <v>0</v>
      </c>
      <c r="L12" s="143">
        <v>0</v>
      </c>
      <c r="M12" s="154">
        <v>2226.3629999999998</v>
      </c>
      <c r="N12" s="143">
        <v>2182.2139999999999</v>
      </c>
      <c r="O12" s="155">
        <v>44.149000000000001</v>
      </c>
      <c r="P12" s="143">
        <v>590.54300000000001</v>
      </c>
      <c r="Q12" s="154">
        <v>172.69200000000001</v>
      </c>
      <c r="R12" s="155">
        <v>417.851</v>
      </c>
      <c r="S12" s="143">
        <v>0.10929324990056588</v>
      </c>
      <c r="T12" s="143">
        <v>0</v>
      </c>
      <c r="U12" s="143">
        <v>0</v>
      </c>
      <c r="V12" s="143">
        <v>0</v>
      </c>
      <c r="W12" s="154">
        <v>582.28500000000008</v>
      </c>
      <c r="X12" s="143">
        <v>440.298</v>
      </c>
      <c r="Y12" s="143">
        <v>756.15549086787382</v>
      </c>
      <c r="Z12" s="143">
        <v>7.7198299074683716E-2</v>
      </c>
      <c r="AA12" s="143">
        <v>643.42335462203425</v>
      </c>
      <c r="AB12" s="143">
        <v>337.27000000000004</v>
      </c>
      <c r="AC12" s="155">
        <v>391.81400000000002</v>
      </c>
      <c r="AD12" s="143">
        <v>0.13179556857085808</v>
      </c>
      <c r="AE12" s="143">
        <v>1161.7220624425534</v>
      </c>
      <c r="AF12" s="143">
        <v>245.01500000000004</v>
      </c>
      <c r="AG12" s="143">
        <v>1094.6647484329505</v>
      </c>
      <c r="AH12" s="143">
        <v>2559.0389999999998</v>
      </c>
      <c r="AI12" s="143">
        <v>0</v>
      </c>
      <c r="AJ12" s="143">
        <v>0</v>
      </c>
      <c r="AK12" s="143">
        <v>251.93700000000001</v>
      </c>
      <c r="AL12" s="143">
        <v>0</v>
      </c>
      <c r="AM12">
        <v>84.073999999999998</v>
      </c>
      <c r="AN12">
        <v>1493.575</v>
      </c>
      <c r="AO12">
        <v>1065.4639999999999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2:68" x14ac:dyDescent="0.2">
      <c r="B13" s="165" t="str">
        <v>3Q13</v>
      </c>
      <c r="C13" t="str">
        <v>Set-2013</v>
      </c>
      <c r="D13" s="154">
        <v>2981.3090000000002</v>
      </c>
      <c r="E13" s="143">
        <v>2181.567</v>
      </c>
      <c r="F13" s="143">
        <v>2244.1320000000001</v>
      </c>
      <c r="G13" s="155">
        <v>2981.3090000000002</v>
      </c>
      <c r="H13" s="156">
        <v>7407.0079999999998</v>
      </c>
      <c r="I13" s="143">
        <v>-1.7992187961952011E-2</v>
      </c>
      <c r="J13" s="143">
        <v>0</v>
      </c>
      <c r="K13" s="154">
        <v>0</v>
      </c>
      <c r="L13" s="143">
        <v>0</v>
      </c>
      <c r="M13" s="154">
        <v>2111.7650000000003</v>
      </c>
      <c r="N13" s="143">
        <v>2054.0410000000002</v>
      </c>
      <c r="O13" s="155">
        <v>57.724000000000004</v>
      </c>
      <c r="P13" s="143">
        <v>663.27199999999993</v>
      </c>
      <c r="Q13" s="154">
        <v>190.70999999999998</v>
      </c>
      <c r="R13" s="155">
        <v>472.56200000000001</v>
      </c>
      <c r="S13" s="143">
        <v>-1.4863470772542575E-2</v>
      </c>
      <c r="T13" s="143">
        <v>0</v>
      </c>
      <c r="U13" s="143">
        <v>0</v>
      </c>
      <c r="V13" s="143">
        <v>0</v>
      </c>
      <c r="W13" s="154">
        <v>632.66799999999989</v>
      </c>
      <c r="X13" s="143">
        <v>416.66199999999998</v>
      </c>
      <c r="Y13" s="143">
        <v>658.57922322608397</v>
      </c>
      <c r="Z13" s="143">
        <v>8.5414785565237669E-2</v>
      </c>
      <c r="AA13" s="143">
        <v>643.42335462203425</v>
      </c>
      <c r="AB13" s="143">
        <v>363.97799999999995</v>
      </c>
      <c r="AC13" s="155">
        <v>368.161</v>
      </c>
      <c r="AD13" s="143">
        <v>0.14730625729240399</v>
      </c>
      <c r="AE13" s="143">
        <v>1011.4924528405564</v>
      </c>
      <c r="AF13" s="143">
        <v>268.68999999999994</v>
      </c>
      <c r="AG13" s="143">
        <v>1094.6647484329505</v>
      </c>
      <c r="AH13" s="143">
        <v>2470.893</v>
      </c>
      <c r="AI13" s="143">
        <v>0</v>
      </c>
      <c r="AJ13" s="143">
        <v>0</v>
      </c>
      <c r="AK13" s="143">
        <v>225.803</v>
      </c>
      <c r="AL13" s="143">
        <v>0</v>
      </c>
      <c r="AM13">
        <v>136.43899999999999</v>
      </c>
      <c r="AN13">
        <v>1436.087</v>
      </c>
      <c r="AO13">
        <v>1034.806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2:68" x14ac:dyDescent="0.2">
      <c r="B14" s="165" t="str">
        <v>4Q13</v>
      </c>
      <c r="C14" t="str">
        <v>Out-2013</v>
      </c>
      <c r="D14" s="154">
        <v>2980.32</v>
      </c>
      <c r="E14" s="143">
        <v>2309.355</v>
      </c>
      <c r="F14" s="143">
        <v>2247.8020000000001</v>
      </c>
      <c r="G14" s="155">
        <v>2980.32</v>
      </c>
      <c r="H14" s="156">
        <v>7537.4770000000008</v>
      </c>
      <c r="I14" s="143">
        <v>1.7614264761156129E-2</v>
      </c>
      <c r="J14" s="143">
        <v>0</v>
      </c>
      <c r="K14" s="154">
        <v>0</v>
      </c>
      <c r="L14" s="143">
        <v>0</v>
      </c>
      <c r="M14" s="154">
        <v>2140.9470000000001</v>
      </c>
      <c r="N14" s="143">
        <v>2085.0970000000002</v>
      </c>
      <c r="O14" s="155">
        <v>55.849999999999994</v>
      </c>
      <c r="P14" s="143">
        <v>543.21299999999997</v>
      </c>
      <c r="Q14" s="154">
        <v>147.67699999999999</v>
      </c>
      <c r="R14" s="155">
        <v>395.536</v>
      </c>
      <c r="S14" s="143">
        <v>-3.27480318280442E-2</v>
      </c>
      <c r="T14" s="143">
        <v>0</v>
      </c>
      <c r="U14" s="143">
        <v>0</v>
      </c>
      <c r="V14" s="143">
        <v>0</v>
      </c>
      <c r="W14" s="154">
        <v>750.71800000000007</v>
      </c>
      <c r="X14" s="143">
        <v>511.35899999999998</v>
      </c>
      <c r="Y14" s="143">
        <v>681.15990291960486</v>
      </c>
      <c r="Z14" s="143">
        <v>9.9598048524725188E-2</v>
      </c>
      <c r="AA14" s="143">
        <v>643.42335462203425</v>
      </c>
      <c r="AB14" s="143">
        <v>413.392</v>
      </c>
      <c r="AC14" s="155">
        <v>417.84500000000003</v>
      </c>
      <c r="AD14" s="143">
        <v>0.16219115307429588</v>
      </c>
      <c r="AE14" s="143">
        <v>1010.7718581878701</v>
      </c>
      <c r="AF14" s="143">
        <v>337.32600000000008</v>
      </c>
      <c r="AG14" s="143">
        <v>1094.6647484329505</v>
      </c>
      <c r="AH14" s="143">
        <v>2548.7950000000001</v>
      </c>
      <c r="AI14" s="143">
        <v>0</v>
      </c>
      <c r="AJ14" s="143">
        <v>0</v>
      </c>
      <c r="AK14" s="143">
        <v>260.75400000000002</v>
      </c>
      <c r="AL14" s="143">
        <v>0</v>
      </c>
      <c r="AM14">
        <v>152.227</v>
      </c>
      <c r="AN14">
        <v>1464.259</v>
      </c>
      <c r="AO14">
        <v>1084.5360000000001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2:68" x14ac:dyDescent="0.2">
      <c r="B15" s="165" t="str">
        <v>4Q13</v>
      </c>
      <c r="C15" t="str">
        <v>Nov-2013</v>
      </c>
      <c r="D15" s="154">
        <v>2727.1590000000001</v>
      </c>
      <c r="E15" s="143">
        <v>2199.4319999999998</v>
      </c>
      <c r="F15" s="143">
        <v>2055.2089999999998</v>
      </c>
      <c r="G15" s="155">
        <v>2727.1590000000001</v>
      </c>
      <c r="H15" s="156">
        <v>6981.8</v>
      </c>
      <c r="I15" s="143">
        <v>-7.3721883330456706E-2</v>
      </c>
      <c r="J15" s="143">
        <v>0</v>
      </c>
      <c r="K15" s="154">
        <v>0</v>
      </c>
      <c r="L15" s="143">
        <v>0</v>
      </c>
      <c r="M15" s="154">
        <v>1940.644</v>
      </c>
      <c r="N15" s="143">
        <v>1895.001</v>
      </c>
      <c r="O15" s="155">
        <v>45.643000000000001</v>
      </c>
      <c r="P15" s="143">
        <v>600.00399999999991</v>
      </c>
      <c r="Q15" s="154">
        <v>195.928</v>
      </c>
      <c r="R15" s="155">
        <v>404.07599999999996</v>
      </c>
      <c r="S15" s="143">
        <v>-5.3466261325703313E-2</v>
      </c>
      <c r="T15" s="143">
        <v>0</v>
      </c>
      <c r="U15" s="143">
        <v>0</v>
      </c>
      <c r="V15" s="143">
        <v>0</v>
      </c>
      <c r="W15" s="154">
        <v>622.26700000000005</v>
      </c>
      <c r="X15" s="143">
        <v>438.38099999999997</v>
      </c>
      <c r="Y15" s="143">
        <v>704.49019472348675</v>
      </c>
      <c r="Z15" s="143">
        <v>8.9127015955770716E-2</v>
      </c>
      <c r="AA15" s="143">
        <v>643.42335462203425</v>
      </c>
      <c r="AB15" s="143">
        <v>305.53499999999997</v>
      </c>
      <c r="AC15" s="155">
        <v>336.16800000000001</v>
      </c>
      <c r="AD15" s="143">
        <v>0.13641295127199993</v>
      </c>
      <c r="AE15" s="143">
        <v>1100.2601993225001</v>
      </c>
      <c r="AF15" s="143">
        <v>316.73200000000008</v>
      </c>
      <c r="AG15" s="143">
        <v>1094.6647484329505</v>
      </c>
      <c r="AH15" s="143">
        <v>2239.7799999999997</v>
      </c>
      <c r="AI15" s="143">
        <v>0</v>
      </c>
      <c r="AJ15" s="143">
        <v>0</v>
      </c>
      <c r="AK15" s="143">
        <v>139.00800000000001</v>
      </c>
      <c r="AL15" s="143">
        <v>0</v>
      </c>
      <c r="AM15">
        <v>165.52199999999999</v>
      </c>
      <c r="AN15">
        <v>1244.318</v>
      </c>
      <c r="AO15">
        <v>995.46199999999999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2:68" x14ac:dyDescent="0.2">
      <c r="B16" s="165" t="str">
        <v>4Q13</v>
      </c>
      <c r="C16" t="str">
        <v>Dez-2013</v>
      </c>
      <c r="D16" s="154">
        <v>2625.8739999999998</v>
      </c>
      <c r="E16" s="143">
        <v>2023.6079999999999</v>
      </c>
      <c r="F16" s="143">
        <v>2193.5169999999998</v>
      </c>
      <c r="G16" s="155">
        <v>2625.8739999999998</v>
      </c>
      <c r="H16" s="156">
        <v>6842.9989999999998</v>
      </c>
      <c r="I16" s="143">
        <v>-1.9880403334383789E-2</v>
      </c>
      <c r="J16" s="143">
        <v>0</v>
      </c>
      <c r="K16" s="154">
        <v>0</v>
      </c>
      <c r="L16" s="143">
        <v>0</v>
      </c>
      <c r="M16" s="154">
        <v>1720.7660000000001</v>
      </c>
      <c r="N16" s="143">
        <v>1686.46</v>
      </c>
      <c r="O16" s="155">
        <v>34.305999999999997</v>
      </c>
      <c r="P16" s="143">
        <v>758.04</v>
      </c>
      <c r="Q16" s="154">
        <v>332.94900000000001</v>
      </c>
      <c r="R16" s="155">
        <v>425.09100000000001</v>
      </c>
      <c r="S16" s="143">
        <v>-2.4341034255827676E-2</v>
      </c>
      <c r="T16" s="143">
        <v>0</v>
      </c>
      <c r="U16" s="143">
        <v>0</v>
      </c>
      <c r="V16" s="143">
        <v>0</v>
      </c>
      <c r="W16" s="154">
        <v>599.58799999999997</v>
      </c>
      <c r="X16" s="143">
        <v>423.86</v>
      </c>
      <c r="Y16" s="143">
        <v>706.91875087560129</v>
      </c>
      <c r="Z16" s="143">
        <v>8.7620647029175366E-2</v>
      </c>
      <c r="AA16" s="143">
        <v>643.42335462203425</v>
      </c>
      <c r="AB16" s="143">
        <v>220.76400000000001</v>
      </c>
      <c r="AC16" s="155">
        <v>258.36599999999999</v>
      </c>
      <c r="AD16" s="143">
        <v>0.11384892754149356</v>
      </c>
      <c r="AE16" s="143">
        <v>1170.326683698429</v>
      </c>
      <c r="AF16" s="143">
        <v>378.82399999999996</v>
      </c>
      <c r="AG16" s="143">
        <v>1094.6647484329505</v>
      </c>
      <c r="AH16" s="143">
        <v>1939.096</v>
      </c>
      <c r="AI16" s="143">
        <v>0</v>
      </c>
      <c r="AJ16" s="143">
        <v>0</v>
      </c>
      <c r="AK16" s="143">
        <v>117.529</v>
      </c>
      <c r="AL16" s="143">
        <v>0</v>
      </c>
      <c r="AM16">
        <v>103.03100000000001</v>
      </c>
      <c r="AN16">
        <v>1169.231</v>
      </c>
      <c r="AO16">
        <v>769.86500000000001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2:68" x14ac:dyDescent="0.2">
      <c r="B17" s="165" t="str">
        <v>1Q14</v>
      </c>
      <c r="C17" t="str">
        <v>Jan-2014</v>
      </c>
      <c r="D17" s="154">
        <v>2763.1039999999998</v>
      </c>
      <c r="E17" s="143">
        <v>2026.777</v>
      </c>
      <c r="F17" s="143">
        <v>2102.9520000000002</v>
      </c>
      <c r="G17" s="155">
        <v>2763.1039999999998</v>
      </c>
      <c r="H17" s="156">
        <v>6892.8329999999996</v>
      </c>
      <c r="I17" s="143">
        <v>7.2824795093495709E-3</v>
      </c>
      <c r="J17" s="143">
        <v>0</v>
      </c>
      <c r="K17" s="154">
        <v>0</v>
      </c>
      <c r="L17" s="143">
        <v>0</v>
      </c>
      <c r="M17" s="154">
        <v>1842.5409999999999</v>
      </c>
      <c r="N17" s="143">
        <v>1815.835</v>
      </c>
      <c r="O17" s="155">
        <v>26.706000000000003</v>
      </c>
      <c r="P17" s="143">
        <v>557.82299999999998</v>
      </c>
      <c r="Q17" s="154">
        <v>203.309</v>
      </c>
      <c r="R17" s="155">
        <v>354.51400000000001</v>
      </c>
      <c r="S17" s="143">
        <v>-3.1645074281730801E-2</v>
      </c>
      <c r="T17" s="143">
        <v>0</v>
      </c>
      <c r="U17" s="143">
        <v>0</v>
      </c>
      <c r="V17" s="143">
        <v>0</v>
      </c>
      <c r="W17" s="154">
        <v>804.51</v>
      </c>
      <c r="X17" s="143">
        <v>612.93799999999999</v>
      </c>
      <c r="Y17" s="143">
        <v>761.87741606692271</v>
      </c>
      <c r="Z17" s="143">
        <v>0.11671688549541241</v>
      </c>
      <c r="AA17" s="143">
        <v>643.42335462203425</v>
      </c>
      <c r="AB17" s="143">
        <v>311.25200000000001</v>
      </c>
      <c r="AC17" s="155">
        <v>349.036</v>
      </c>
      <c r="AD17" s="143">
        <v>0.144730069111942</v>
      </c>
      <c r="AE17" s="143">
        <v>1121.3935974708595</v>
      </c>
      <c r="AF17" s="143">
        <v>493.25799999999998</v>
      </c>
      <c r="AG17" s="143">
        <v>1094.6647484329505</v>
      </c>
      <c r="AH17" s="143">
        <v>2150.569</v>
      </c>
      <c r="AI17" s="143">
        <v>0</v>
      </c>
      <c r="AJ17" s="143">
        <v>0</v>
      </c>
      <c r="AK17" s="143">
        <v>159.80699999999999</v>
      </c>
      <c r="AL17" s="143">
        <v>0.13537995907695799</v>
      </c>
      <c r="AM17">
        <v>150.92400000000001</v>
      </c>
      <c r="AN17">
        <v>1223.5229999999999</v>
      </c>
      <c r="AO17">
        <v>927.04600000000005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2:68" x14ac:dyDescent="0.2">
      <c r="B18" s="165" t="str">
        <v>1Q14</v>
      </c>
      <c r="C18" t="str">
        <v>Feb-2014</v>
      </c>
      <c r="D18" s="154">
        <v>2621.9520000000002</v>
      </c>
      <c r="E18" s="143">
        <v>1998.3240000000001</v>
      </c>
      <c r="F18" s="143">
        <v>1949.0640000000001</v>
      </c>
      <c r="G18" s="155">
        <v>2621.9520000000002</v>
      </c>
      <c r="H18" s="156">
        <v>6569.34</v>
      </c>
      <c r="I18" s="143">
        <v>-4.6931791325859673E-2</v>
      </c>
      <c r="J18" s="143">
        <v>0</v>
      </c>
      <c r="K18" s="154">
        <v>0</v>
      </c>
      <c r="L18" s="143">
        <v>0</v>
      </c>
      <c r="M18" s="154">
        <v>1873.3529999999998</v>
      </c>
      <c r="N18" s="143">
        <v>1842.6599999999999</v>
      </c>
      <c r="O18" s="155">
        <v>30.692999999999998</v>
      </c>
      <c r="P18" s="143">
        <v>548.9369999999999</v>
      </c>
      <c r="Q18" s="154">
        <v>164.44099999999997</v>
      </c>
      <c r="R18" s="155">
        <v>384.49599999999998</v>
      </c>
      <c r="S18" s="143">
        <v>9.134447942062085E-3</v>
      </c>
      <c r="T18" s="143">
        <v>0</v>
      </c>
      <c r="U18" s="143">
        <v>0</v>
      </c>
      <c r="V18" s="143">
        <v>0</v>
      </c>
      <c r="W18" s="154">
        <v>627.60699999999997</v>
      </c>
      <c r="X18" s="143">
        <v>415.815</v>
      </c>
      <c r="Y18" s="143">
        <v>662.5404114358189</v>
      </c>
      <c r="Z18" s="143">
        <v>9.5535776805584727E-2</v>
      </c>
      <c r="AA18" s="143">
        <v>643.42335462203425</v>
      </c>
      <c r="AB18" s="143">
        <v>250.10500000000002</v>
      </c>
      <c r="AC18" s="155">
        <v>279.096</v>
      </c>
      <c r="AD18" s="143">
        <v>0.11808685182780723</v>
      </c>
      <c r="AE18" s="143">
        <v>1115.9153155674617</v>
      </c>
      <c r="AF18" s="143">
        <v>377.50199999999995</v>
      </c>
      <c r="AG18" s="143">
        <v>1094.6647484329505</v>
      </c>
      <c r="AH18" s="143">
        <v>2117.9749999999999</v>
      </c>
      <c r="AI18" s="143">
        <v>0</v>
      </c>
      <c r="AJ18" s="143">
        <v>0</v>
      </c>
      <c r="AK18" s="143">
        <v>158.77600000000001</v>
      </c>
      <c r="AL18" s="143">
        <v>1.8362804897603224E-2</v>
      </c>
      <c r="AM18">
        <v>90.361999999999995</v>
      </c>
      <c r="AN18">
        <v>1201.133</v>
      </c>
      <c r="AO18">
        <v>916.84199999999998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2:68" x14ac:dyDescent="0.2">
      <c r="B19" s="165" t="str">
        <v>1Q14</v>
      </c>
      <c r="C19" t="str">
        <v>Mar-2014</v>
      </c>
      <c r="D19" s="154">
        <v>2979.4719999999998</v>
      </c>
      <c r="E19" s="143">
        <v>2279.0639999999999</v>
      </c>
      <c r="F19" s="143">
        <v>2238.002</v>
      </c>
      <c r="G19" s="155">
        <v>2979.4719999999998</v>
      </c>
      <c r="H19" s="156">
        <v>7496.5380000000005</v>
      </c>
      <c r="I19" s="143">
        <v>0.14114020586542941</v>
      </c>
      <c r="J19" s="143">
        <v>0</v>
      </c>
      <c r="K19" s="154">
        <v>0</v>
      </c>
      <c r="L19" s="143">
        <v>0</v>
      </c>
      <c r="M19" s="154">
        <v>1985.3009999999999</v>
      </c>
      <c r="N19" s="143">
        <v>1944.691</v>
      </c>
      <c r="O19" s="155">
        <v>40.61</v>
      </c>
      <c r="P19" s="143">
        <v>640.774</v>
      </c>
      <c r="Q19" s="154">
        <v>203.554</v>
      </c>
      <c r="R19" s="155">
        <v>437.21999999999997</v>
      </c>
      <c r="S19" s="143">
        <v>8.4129067948098601E-2</v>
      </c>
      <c r="T19" s="143">
        <v>0</v>
      </c>
      <c r="U19" s="143">
        <v>0</v>
      </c>
      <c r="V19" s="143">
        <v>0</v>
      </c>
      <c r="W19" s="154">
        <v>563.42700000000002</v>
      </c>
      <c r="X19" s="143">
        <v>422.54199999999997</v>
      </c>
      <c r="Y19" s="143">
        <v>749.94986040782567</v>
      </c>
      <c r="Z19" s="143">
        <v>7.5158293068080223E-2</v>
      </c>
      <c r="AA19" s="143">
        <v>643.42335462203425</v>
      </c>
      <c r="AB19" s="143">
        <v>315.45500000000004</v>
      </c>
      <c r="AC19" s="155">
        <v>343.11099999999999</v>
      </c>
      <c r="AD19" s="143">
        <v>0.13775471882674753</v>
      </c>
      <c r="AE19" s="143">
        <v>1087.6701906769586</v>
      </c>
      <c r="AF19" s="143">
        <v>247.97199999999998</v>
      </c>
      <c r="AG19" s="143">
        <v>1094.6647484329505</v>
      </c>
      <c r="AH19" s="143">
        <v>2289.9760000000001</v>
      </c>
      <c r="AI19" s="143">
        <v>0</v>
      </c>
      <c r="AJ19" s="143">
        <v>0</v>
      </c>
      <c r="AK19" s="143">
        <v>218.048</v>
      </c>
      <c r="AL19" s="143">
        <v>0.55419969207960329</v>
      </c>
      <c r="AM19">
        <v>97.052000000000007</v>
      </c>
      <c r="AN19">
        <v>1349.932</v>
      </c>
      <c r="AO19">
        <v>940.04399999999998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2:68" x14ac:dyDescent="0.2">
      <c r="B20" s="165" t="str">
        <v>2Q14</v>
      </c>
      <c r="C20" t="str">
        <v>Abr-2014</v>
      </c>
      <c r="D20" s="154">
        <v>2773.4870000000001</v>
      </c>
      <c r="E20" s="143">
        <v>2210.6909999999998</v>
      </c>
      <c r="F20" s="143">
        <v>2076.2910000000002</v>
      </c>
      <c r="G20" s="155">
        <v>2773.4870000000001</v>
      </c>
      <c r="H20" s="156">
        <v>7060.4690000000001</v>
      </c>
      <c r="I20" s="143">
        <v>-5.8169384321136053E-2</v>
      </c>
      <c r="J20" s="143">
        <v>0</v>
      </c>
      <c r="K20" s="154">
        <v>0</v>
      </c>
      <c r="L20" s="143">
        <v>0</v>
      </c>
      <c r="M20" s="154">
        <v>1879.1399999999999</v>
      </c>
      <c r="N20" s="143">
        <v>1847.4659999999999</v>
      </c>
      <c r="O20" s="155">
        <v>31.673999999999999</v>
      </c>
      <c r="P20" s="143">
        <v>605.47299999999996</v>
      </c>
      <c r="Q20" s="154">
        <v>164.40600000000001</v>
      </c>
      <c r="R20" s="155">
        <v>441.06700000000001</v>
      </c>
      <c r="S20" s="143">
        <v>-5.3868225393410296E-2</v>
      </c>
      <c r="T20" s="143">
        <v>0</v>
      </c>
      <c r="U20" s="143">
        <v>0</v>
      </c>
      <c r="V20" s="143">
        <v>0</v>
      </c>
      <c r="W20" s="154">
        <v>650.01499999999999</v>
      </c>
      <c r="X20" s="143">
        <v>495.29899999999998</v>
      </c>
      <c r="Y20" s="143">
        <v>761.98087736436855</v>
      </c>
      <c r="Z20" s="143">
        <v>9.2063997448328147E-2</v>
      </c>
      <c r="AA20" s="143">
        <v>643.42335462203425</v>
      </c>
      <c r="AB20" s="143">
        <v>365.06400000000002</v>
      </c>
      <c r="AC20" s="155">
        <v>396.96800000000002</v>
      </c>
      <c r="AD20" s="143">
        <v>0.16353554729111661</v>
      </c>
      <c r="AE20" s="143">
        <v>1087.3928954922972</v>
      </c>
      <c r="AF20" s="143">
        <v>284.95099999999996</v>
      </c>
      <c r="AG20" s="143">
        <v>1094.6647484329505</v>
      </c>
      <c r="AH20" s="143">
        <v>2232.3220000000001</v>
      </c>
      <c r="AI20" s="143">
        <v>0</v>
      </c>
      <c r="AJ20" s="143">
        <v>0</v>
      </c>
      <c r="AK20" s="143">
        <v>193.78700000000001</v>
      </c>
      <c r="AL20" s="143">
        <v>3.0217487227742312E-2</v>
      </c>
      <c r="AM20">
        <v>170.93600000000001</v>
      </c>
      <c r="AN20">
        <v>1281.2170000000001</v>
      </c>
      <c r="AO20">
        <v>951.10500000000002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2:68" x14ac:dyDescent="0.2">
      <c r="B21" s="165" t="str">
        <v>2Q14</v>
      </c>
      <c r="C21" t="str">
        <v>Mai-2014</v>
      </c>
      <c r="D21" s="154">
        <v>2891.6910000000003</v>
      </c>
      <c r="E21" s="143">
        <v>2087.1390000000001</v>
      </c>
      <c r="F21" s="143">
        <v>2181.8879999999999</v>
      </c>
      <c r="G21" s="155">
        <v>2891.6910000000003</v>
      </c>
      <c r="H21" s="156">
        <v>7160.7179999999998</v>
      </c>
      <c r="I21" s="143">
        <v>1.4198631847261112E-2</v>
      </c>
      <c r="J21" s="143">
        <v>0</v>
      </c>
      <c r="K21" s="154">
        <v>0</v>
      </c>
      <c r="L21" s="143">
        <v>0</v>
      </c>
      <c r="M21" s="154">
        <v>1962.3020000000001</v>
      </c>
      <c r="N21" s="143">
        <v>1922.7</v>
      </c>
      <c r="O21" s="155">
        <v>39.601999999999997</v>
      </c>
      <c r="P21" s="143">
        <v>522.68700000000001</v>
      </c>
      <c r="Q21" s="154">
        <v>182.09100000000001</v>
      </c>
      <c r="R21" s="155">
        <v>340.596</v>
      </c>
      <c r="S21" s="143">
        <v>1.513314145906719E-4</v>
      </c>
      <c r="T21" s="143">
        <v>0</v>
      </c>
      <c r="U21" s="143">
        <v>0</v>
      </c>
      <c r="V21" s="143">
        <v>0</v>
      </c>
      <c r="W21" s="154">
        <v>544.93399999999997</v>
      </c>
      <c r="X21" s="143">
        <v>451.62</v>
      </c>
      <c r="Y21" s="143">
        <v>828.76091416575218</v>
      </c>
      <c r="Z21" s="143">
        <v>7.6100469254619441E-2</v>
      </c>
      <c r="AA21" s="143">
        <v>643.42335462203425</v>
      </c>
      <c r="AB21" s="143">
        <v>415.80900000000003</v>
      </c>
      <c r="AC21" s="155">
        <v>390.67200000000003</v>
      </c>
      <c r="AD21" s="143">
        <v>0.17553126820495935</v>
      </c>
      <c r="AE21" s="143">
        <v>939.54676305707665</v>
      </c>
      <c r="AF21" s="143">
        <v>129.12499999999994</v>
      </c>
      <c r="AG21" s="143">
        <v>1094.6647484329505</v>
      </c>
      <c r="AH21" s="143">
        <v>2368.86</v>
      </c>
      <c r="AI21" s="143">
        <v>0</v>
      </c>
      <c r="AJ21" s="143">
        <v>0</v>
      </c>
      <c r="AK21" s="143">
        <v>283.209</v>
      </c>
      <c r="AL21" s="143">
        <v>0.90602748576581904</v>
      </c>
      <c r="AM21">
        <v>130.81</v>
      </c>
      <c r="AN21">
        <v>1387.1220000000001</v>
      </c>
      <c r="AO21">
        <v>981.73800000000006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2:68" x14ac:dyDescent="0.2">
      <c r="B22" s="165" t="str">
        <v>2Q14</v>
      </c>
      <c r="C22" t="str">
        <v>Jun-2014</v>
      </c>
      <c r="D22" s="154">
        <v>2718.4739999999997</v>
      </c>
      <c r="E22" s="143">
        <v>1972.7570000000001</v>
      </c>
      <c r="F22" s="143">
        <v>2203.2660000000001</v>
      </c>
      <c r="G22" s="155">
        <v>2718.4739999999997</v>
      </c>
      <c r="H22" s="156">
        <v>6894.4969999999994</v>
      </c>
      <c r="I22" s="143">
        <v>-3.7177975728132306E-2</v>
      </c>
      <c r="J22" s="143">
        <v>0</v>
      </c>
      <c r="K22" s="154">
        <v>0</v>
      </c>
      <c r="L22" s="143">
        <v>0</v>
      </c>
      <c r="M22" s="154">
        <v>1628.9799999999998</v>
      </c>
      <c r="N22" s="143">
        <v>1601.1309999999999</v>
      </c>
      <c r="O22" s="155">
        <v>27.849</v>
      </c>
      <c r="P22" s="143">
        <v>946.2589999999999</v>
      </c>
      <c r="Q22" s="154">
        <v>295.375</v>
      </c>
      <c r="R22" s="155">
        <v>650.8839999999999</v>
      </c>
      <c r="S22" s="143">
        <v>3.6318068208752496E-2</v>
      </c>
      <c r="T22" s="143">
        <v>0</v>
      </c>
      <c r="U22" s="143">
        <v>0</v>
      </c>
      <c r="V22" s="143">
        <v>0</v>
      </c>
      <c r="W22" s="154">
        <v>733.40900000000011</v>
      </c>
      <c r="X22" s="143">
        <v>514.09500000000003</v>
      </c>
      <c r="Y22" s="143">
        <v>700.96630938534963</v>
      </c>
      <c r="Z22" s="143">
        <v>0.10637599813300379</v>
      </c>
      <c r="AA22" s="143">
        <v>643.42335462203425</v>
      </c>
      <c r="AB22" s="143">
        <v>325.18599999999998</v>
      </c>
      <c r="AC22" s="155">
        <v>330.459</v>
      </c>
      <c r="AD22" s="143">
        <v>0.1669167274494878</v>
      </c>
      <c r="AE22" s="143">
        <v>1016.2153352235337</v>
      </c>
      <c r="AF22" s="143">
        <v>408.22300000000013</v>
      </c>
      <c r="AG22" s="143">
        <v>1094.6647484329505</v>
      </c>
      <c r="AH22" s="143">
        <v>1948.193</v>
      </c>
      <c r="AI22" s="143">
        <v>0</v>
      </c>
      <c r="AJ22" s="143">
        <v>0</v>
      </c>
      <c r="AK22" s="143">
        <v>187.42400000000001</v>
      </c>
      <c r="AL22" s="143">
        <v>0.40881108263114774</v>
      </c>
      <c r="AM22">
        <v>135.851</v>
      </c>
      <c r="AN22">
        <v>1095.204</v>
      </c>
      <c r="AO22">
        <v>852.98900000000003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2:68" x14ac:dyDescent="0.2">
      <c r="B23" s="165" t="str">
        <v>3Q14</v>
      </c>
      <c r="C23" t="str">
        <v>Jul-2014</v>
      </c>
      <c r="D23" s="154">
        <v>2969.4069999999997</v>
      </c>
      <c r="E23" s="143">
        <v>2100.2860000000001</v>
      </c>
      <c r="F23" s="143">
        <v>2357.12</v>
      </c>
      <c r="G23" s="155">
        <v>2969.4069999999997</v>
      </c>
      <c r="H23" s="156">
        <v>7426.8129999999992</v>
      </c>
      <c r="I23" s="143">
        <v>7.7208823210743294E-2</v>
      </c>
      <c r="J23" s="143">
        <v>0</v>
      </c>
      <c r="K23" s="154">
        <v>0</v>
      </c>
      <c r="L23" s="143">
        <v>0</v>
      </c>
      <c r="M23" s="154">
        <v>1848.4380000000001</v>
      </c>
      <c r="N23" s="143">
        <v>1813.133</v>
      </c>
      <c r="O23" s="155">
        <v>35.305</v>
      </c>
      <c r="P23" s="143">
        <v>711.60599999999999</v>
      </c>
      <c r="Q23" s="154">
        <v>198.3</v>
      </c>
      <c r="R23" s="155">
        <v>513.30600000000004</v>
      </c>
      <c r="S23" s="143">
        <v>-5.900423222854112E-3</v>
      </c>
      <c r="T23" s="143">
        <v>0</v>
      </c>
      <c r="U23" s="143">
        <v>0</v>
      </c>
      <c r="V23" s="143">
        <v>0</v>
      </c>
      <c r="W23" s="154">
        <v>900.221</v>
      </c>
      <c r="X23" s="143">
        <v>653.38300000000004</v>
      </c>
      <c r="Y23" s="143">
        <v>725.8028861801713</v>
      </c>
      <c r="Z23" s="143">
        <v>0.12121228850113772</v>
      </c>
      <c r="AA23" s="143">
        <v>643.42335462203425</v>
      </c>
      <c r="AB23" s="143">
        <v>408.70699999999999</v>
      </c>
      <c r="AC23" s="155">
        <v>396.113</v>
      </c>
      <c r="AD23" s="143">
        <v>0.18152944039966884</v>
      </c>
      <c r="AE23" s="143">
        <v>969.18574920419769</v>
      </c>
      <c r="AF23" s="143">
        <v>491.51400000000001</v>
      </c>
      <c r="AG23" s="143">
        <v>1094.6647484329505</v>
      </c>
      <c r="AH23" s="143">
        <v>2251.4639999999999</v>
      </c>
      <c r="AI23" s="143">
        <v>0</v>
      </c>
      <c r="AJ23" s="143">
        <v>0</v>
      </c>
      <c r="AK23" s="143">
        <v>254.02600000000001</v>
      </c>
      <c r="AL23" s="143">
        <v>0.14356070155220224</v>
      </c>
      <c r="AM23">
        <v>153.364</v>
      </c>
      <c r="AN23">
        <v>1276.7239999999999</v>
      </c>
      <c r="AO23">
        <v>974.74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2:68" x14ac:dyDescent="0.2">
      <c r="B24" s="165" t="str">
        <v>3Q14</v>
      </c>
      <c r="C24" t="str">
        <v>Ago-2014</v>
      </c>
      <c r="D24" s="154">
        <v>2963.3900000000003</v>
      </c>
      <c r="E24" s="143">
        <v>2099.596</v>
      </c>
      <c r="F24" s="143">
        <v>2441.3110000000001</v>
      </c>
      <c r="G24" s="155">
        <v>2963.3900000000003</v>
      </c>
      <c r="H24" s="156">
        <v>7504.2970000000005</v>
      </c>
      <c r="I24" s="143">
        <v>1.0433008074930861E-2</v>
      </c>
      <c r="J24" s="143">
        <v>0</v>
      </c>
      <c r="K24" s="154">
        <v>0</v>
      </c>
      <c r="L24" s="143">
        <v>0</v>
      </c>
      <c r="M24" s="154">
        <v>1720.5540000000001</v>
      </c>
      <c r="N24" s="143">
        <v>1692.174</v>
      </c>
      <c r="O24" s="155">
        <v>28.38</v>
      </c>
      <c r="P24" s="143">
        <v>834.77099999999996</v>
      </c>
      <c r="Q24" s="154">
        <v>265.90899999999999</v>
      </c>
      <c r="R24" s="155">
        <v>568.86199999999997</v>
      </c>
      <c r="S24" s="143">
        <v>-1.8433276928052633E-3</v>
      </c>
      <c r="T24" s="143">
        <v>0</v>
      </c>
      <c r="U24" s="143">
        <v>0</v>
      </c>
      <c r="V24" s="143">
        <v>0</v>
      </c>
      <c r="W24" s="154">
        <v>775.80799999999999</v>
      </c>
      <c r="X24" s="143">
        <v>587.23800000000006</v>
      </c>
      <c r="Y24" s="143">
        <v>756.93728345157569</v>
      </c>
      <c r="Z24" s="143">
        <v>0.10338183576689461</v>
      </c>
      <c r="AA24" s="143">
        <v>643.42335462203425</v>
      </c>
      <c r="AB24" s="143">
        <v>373.07900000000001</v>
      </c>
      <c r="AC24" s="155">
        <v>367.93099999999998</v>
      </c>
      <c r="AD24" s="143">
        <v>0.17858770389631276</v>
      </c>
      <c r="AE24" s="143">
        <v>986.20131393082966</v>
      </c>
      <c r="AF24" s="143">
        <v>402.72899999999998</v>
      </c>
      <c r="AG24" s="143">
        <v>1094.6647484329505</v>
      </c>
      <c r="AH24" s="143">
        <v>2089.0520000000001</v>
      </c>
      <c r="AI24" s="143">
        <v>0</v>
      </c>
      <c r="AJ24" s="143">
        <v>0</v>
      </c>
      <c r="AK24" s="143">
        <v>213.88399999999999</v>
      </c>
      <c r="AL24" s="143">
        <v>-0.15104172868613985</v>
      </c>
      <c r="AM24">
        <v>158.869</v>
      </c>
      <c r="AN24">
        <v>1125.9690000000001</v>
      </c>
      <c r="AO24">
        <v>963.08299999999997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2:68" x14ac:dyDescent="0.2">
      <c r="B25" s="165" t="str">
        <v>3Q14</v>
      </c>
      <c r="C25" t="str">
        <v>Set-2014</v>
      </c>
      <c r="D25" s="154">
        <v>2874.88</v>
      </c>
      <c r="E25" s="143">
        <v>2166.998</v>
      </c>
      <c r="F25" s="143">
        <v>2418.174</v>
      </c>
      <c r="G25" s="155">
        <v>2874.88</v>
      </c>
      <c r="H25" s="156">
        <v>7460.0520000000006</v>
      </c>
      <c r="I25" s="143">
        <v>-5.8959553439849044E-3</v>
      </c>
      <c r="J25" s="143">
        <v>0</v>
      </c>
      <c r="K25" s="154">
        <v>0</v>
      </c>
      <c r="L25" s="143">
        <v>0</v>
      </c>
      <c r="M25" s="154">
        <v>1867.1179999999999</v>
      </c>
      <c r="N25" s="143">
        <v>1825.5529999999999</v>
      </c>
      <c r="O25" s="155">
        <v>41.564999999999998</v>
      </c>
      <c r="P25" s="143">
        <v>1210.5999999999999</v>
      </c>
      <c r="Q25" s="154">
        <v>401.18899999999996</v>
      </c>
      <c r="R25" s="155">
        <v>809.41100000000006</v>
      </c>
      <c r="S25" s="143">
        <v>0.20443309559449396</v>
      </c>
      <c r="T25" s="143">
        <v>0</v>
      </c>
      <c r="U25" s="143">
        <v>0</v>
      </c>
      <c r="V25" s="143">
        <v>0</v>
      </c>
      <c r="W25" s="154">
        <v>1156.7240000000002</v>
      </c>
      <c r="X25" s="143">
        <v>714.20500000000004</v>
      </c>
      <c r="Y25" s="143">
        <v>617.43769473098155</v>
      </c>
      <c r="Z25" s="143">
        <v>0.15505575564352636</v>
      </c>
      <c r="AA25" s="143">
        <v>643.42335462203425</v>
      </c>
      <c r="AB25" s="143">
        <v>375.93</v>
      </c>
      <c r="AC25" s="155">
        <v>370.089</v>
      </c>
      <c r="AD25" s="143">
        <v>0.16800094384059103</v>
      </c>
      <c r="AE25" s="143">
        <v>984.4625329183624</v>
      </c>
      <c r="AF25" s="143">
        <v>780.7940000000001</v>
      </c>
      <c r="AG25" s="143">
        <v>1094.6647484329505</v>
      </c>
      <c r="AH25" s="143">
        <v>2237.6660000000002</v>
      </c>
      <c r="AI25" s="143">
        <v>0</v>
      </c>
      <c r="AJ25" s="143">
        <v>0</v>
      </c>
      <c r="AK25" s="143">
        <v>242.345</v>
      </c>
      <c r="AL25" s="143">
        <v>7.3258548380668032E-2</v>
      </c>
      <c r="AM25">
        <v>132.15</v>
      </c>
      <c r="AN25">
        <v>1270.204</v>
      </c>
      <c r="AO25">
        <v>967.46199999999999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2:68" x14ac:dyDescent="0.2">
      <c r="B26" s="165" t="str">
        <v>4Q14</v>
      </c>
      <c r="C26" t="str">
        <v>Out-2014</v>
      </c>
      <c r="D26" s="154">
        <v>3052.4</v>
      </c>
      <c r="E26" s="143">
        <v>2192.7849999999999</v>
      </c>
      <c r="F26" s="143">
        <v>2434.7469999999998</v>
      </c>
      <c r="G26" s="155">
        <v>3052.4</v>
      </c>
      <c r="H26" s="156">
        <v>7679.9319999999989</v>
      </c>
      <c r="I26" s="143">
        <v>2.9474325380037358E-2</v>
      </c>
      <c r="J26" s="143">
        <v>0</v>
      </c>
      <c r="K26" s="154">
        <v>0</v>
      </c>
      <c r="L26" s="143">
        <v>0</v>
      </c>
      <c r="M26" s="154">
        <v>1913.1870000000001</v>
      </c>
      <c r="N26" s="143">
        <v>1865.8980000000001</v>
      </c>
      <c r="O26" s="155">
        <v>47.289000000000001</v>
      </c>
      <c r="P26" s="143">
        <v>843.30899999999997</v>
      </c>
      <c r="Q26" s="154">
        <v>301.03000000000003</v>
      </c>
      <c r="R26" s="155">
        <v>542.279</v>
      </c>
      <c r="S26" s="143">
        <v>-0.10437018596245651</v>
      </c>
      <c r="T26" s="143">
        <v>0</v>
      </c>
      <c r="U26" s="143">
        <v>0</v>
      </c>
      <c r="V26" s="143">
        <v>0</v>
      </c>
      <c r="W26" s="154">
        <v>1046.3119999999999</v>
      </c>
      <c r="X26" s="143">
        <v>665.36699999999996</v>
      </c>
      <c r="Y26" s="143">
        <v>635.91643792673699</v>
      </c>
      <c r="Z26" s="143">
        <v>0.13623974795610169</v>
      </c>
      <c r="AA26" s="143">
        <v>643.42335462203425</v>
      </c>
      <c r="AB26" s="143">
        <v>334.221</v>
      </c>
      <c r="AC26" s="155">
        <v>345.04899999999998</v>
      </c>
      <c r="AD26" s="143">
        <v>0.14910735277912485</v>
      </c>
      <c r="AE26" s="143">
        <v>1032.3977248587012</v>
      </c>
      <c r="AF26" s="143">
        <v>712.09099999999989</v>
      </c>
      <c r="AG26" s="143">
        <v>1094.6647484329505</v>
      </c>
      <c r="AH26" s="143">
        <v>2241.4790000000003</v>
      </c>
      <c r="AI26" s="143">
        <v>0</v>
      </c>
      <c r="AJ26" s="143">
        <v>0</v>
      </c>
      <c r="AK26" s="143">
        <v>191.95699999999999</v>
      </c>
      <c r="AL26" s="143">
        <v>-0.26383871388358382</v>
      </c>
      <c r="AM26">
        <v>139.358</v>
      </c>
      <c r="AN26">
        <v>1233.202</v>
      </c>
      <c r="AO26">
        <v>1008.277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2:68" x14ac:dyDescent="0.2">
      <c r="B27" s="165" t="str">
        <v>4Q14</v>
      </c>
      <c r="C27" t="str">
        <v>Nov-2014</v>
      </c>
      <c r="D27" s="154">
        <v>2666.1469999999999</v>
      </c>
      <c r="E27" s="143">
        <v>2041.7200000000003</v>
      </c>
      <c r="F27" s="143">
        <v>2162.4140000000002</v>
      </c>
      <c r="G27" s="155">
        <v>2666.1469999999999</v>
      </c>
      <c r="H27" s="156">
        <v>6870.2810000000009</v>
      </c>
      <c r="I27" s="143">
        <v>-0.10542424073546464</v>
      </c>
      <c r="J27" s="143">
        <v>0</v>
      </c>
      <c r="K27" s="154">
        <v>0</v>
      </c>
      <c r="L27" s="143">
        <v>0</v>
      </c>
      <c r="M27" s="154">
        <v>1668.0949999999998</v>
      </c>
      <c r="N27" s="143">
        <v>1634.0929999999998</v>
      </c>
      <c r="O27" s="155">
        <v>34.002000000000002</v>
      </c>
      <c r="P27" s="143">
        <v>946.70900000000006</v>
      </c>
      <c r="Q27" s="154">
        <v>372.45</v>
      </c>
      <c r="R27" s="155">
        <v>574.25900000000001</v>
      </c>
      <c r="S27" s="143">
        <v>-5.1402940544807652E-2</v>
      </c>
      <c r="T27" s="143">
        <v>0</v>
      </c>
      <c r="U27" s="143">
        <v>0</v>
      </c>
      <c r="V27" s="143">
        <v>0</v>
      </c>
      <c r="W27" s="154">
        <v>953.22299999999996</v>
      </c>
      <c r="X27" s="143">
        <v>627.54300000000001</v>
      </c>
      <c r="Y27" s="143">
        <v>658.33808038622658</v>
      </c>
      <c r="Z27" s="143">
        <v>0.13874585333554768</v>
      </c>
      <c r="AA27" s="143">
        <v>643.42335462203425</v>
      </c>
      <c r="AB27" s="143">
        <v>289.44600000000003</v>
      </c>
      <c r="AC27" s="155">
        <v>302.61599999999999</v>
      </c>
      <c r="AD27" s="143">
        <v>0.14828176229508197</v>
      </c>
      <c r="AE27" s="143">
        <v>1045.5007151593043</v>
      </c>
      <c r="AF27" s="143">
        <v>663.77699999999993</v>
      </c>
      <c r="AG27" s="143">
        <v>1094.6647484329505</v>
      </c>
      <c r="AH27" s="143">
        <v>1952</v>
      </c>
      <c r="AI27" s="143">
        <v>0</v>
      </c>
      <c r="AJ27" s="143">
        <v>0</v>
      </c>
      <c r="AK27" s="143">
        <v>173.22</v>
      </c>
      <c r="AL27" s="143">
        <v>0.24611533149171261</v>
      </c>
      <c r="AM27">
        <v>114.313</v>
      </c>
      <c r="AN27">
        <v>1071.7180000000001</v>
      </c>
      <c r="AO27">
        <v>880.28200000000004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2:68" x14ac:dyDescent="0.2">
      <c r="B28" s="165" t="str">
        <v>4Q14</v>
      </c>
      <c r="C28" t="str">
        <v>Dez-2014</v>
      </c>
      <c r="D28" s="154">
        <v>2622.63</v>
      </c>
      <c r="E28" s="143">
        <v>1729.2179999999998</v>
      </c>
      <c r="F28" s="143">
        <v>2451.0770000000002</v>
      </c>
      <c r="G28" s="155">
        <v>2622.63</v>
      </c>
      <c r="H28" s="156">
        <v>6802.9250000000002</v>
      </c>
      <c r="I28" s="143">
        <v>-9.803965805765591E-3</v>
      </c>
      <c r="J28" s="143">
        <v>0</v>
      </c>
      <c r="K28" s="154">
        <v>0</v>
      </c>
      <c r="L28" s="143">
        <v>0</v>
      </c>
      <c r="M28" s="154">
        <v>1519.829</v>
      </c>
      <c r="N28" s="143">
        <v>1494.74</v>
      </c>
      <c r="O28" s="155">
        <v>25.088999999999999</v>
      </c>
      <c r="P28" s="143">
        <v>1236.2570000000001</v>
      </c>
      <c r="Q28" s="154">
        <v>487.96699999999998</v>
      </c>
      <c r="R28" s="155">
        <v>748.29</v>
      </c>
      <c r="S28" s="143">
        <v>5.4031583246775039E-2</v>
      </c>
      <c r="T28" s="143">
        <v>0</v>
      </c>
      <c r="U28" s="143">
        <v>0</v>
      </c>
      <c r="V28" s="143">
        <v>0</v>
      </c>
      <c r="W28" s="154">
        <v>1024.7619999999999</v>
      </c>
      <c r="X28" s="143">
        <v>648.29</v>
      </c>
      <c r="Y28" s="143">
        <v>632.62494120586052</v>
      </c>
      <c r="Z28" s="143">
        <v>0.15063549870092643</v>
      </c>
      <c r="AA28" s="143">
        <v>643.42335462203425</v>
      </c>
      <c r="AB28" s="143">
        <v>213.47800000000001</v>
      </c>
      <c r="AC28" s="155">
        <v>237.917</v>
      </c>
      <c r="AD28" s="143">
        <v>0.12367628119527051</v>
      </c>
      <c r="AE28" s="143">
        <v>1114.480180627512</v>
      </c>
      <c r="AF28" s="143">
        <v>811.28399999999988</v>
      </c>
      <c r="AG28" s="143">
        <v>1094.6647484329505</v>
      </c>
      <c r="AH28" s="143">
        <v>1726.1030000000001</v>
      </c>
      <c r="AI28" s="143">
        <v>0</v>
      </c>
      <c r="AJ28" s="143">
        <v>0</v>
      </c>
      <c r="AK28" s="143">
        <v>139.791</v>
      </c>
      <c r="AL28" s="143">
        <v>0.18941708003982005</v>
      </c>
      <c r="AM28">
        <v>73.019000000000005</v>
      </c>
      <c r="AN28">
        <v>1004.803</v>
      </c>
      <c r="AO28">
        <v>721.3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2:68" x14ac:dyDescent="0.2">
      <c r="B29" s="165" t="str">
        <v>1Q15</v>
      </c>
      <c r="C29" t="str">
        <v>Jan-2015</v>
      </c>
      <c r="D29" s="154">
        <v>2995.5930000000003</v>
      </c>
      <c r="E29" s="143">
        <v>2008</v>
      </c>
      <c r="F29" s="143">
        <v>2500.7629999999999</v>
      </c>
      <c r="G29" s="155">
        <v>2995.5930000000003</v>
      </c>
      <c r="H29" s="156">
        <v>7504.3560000000007</v>
      </c>
      <c r="I29" s="143">
        <v>0.10310726635969103</v>
      </c>
      <c r="J29" s="143">
        <v>0</v>
      </c>
      <c r="K29" s="154">
        <v>0</v>
      </c>
      <c r="L29" s="143">
        <v>0</v>
      </c>
      <c r="M29" s="154">
        <v>1677</v>
      </c>
      <c r="N29" s="143">
        <v>1652</v>
      </c>
      <c r="O29" s="155">
        <v>25</v>
      </c>
      <c r="P29" s="143">
        <v>777.57500000000005</v>
      </c>
      <c r="Q29" s="154">
        <v>267.73500000000001</v>
      </c>
      <c r="R29" s="155">
        <v>509.84</v>
      </c>
      <c r="S29" s="143">
        <v>-0.10939825535197389</v>
      </c>
      <c r="T29" s="143">
        <v>0</v>
      </c>
      <c r="U29" s="143">
        <v>0</v>
      </c>
      <c r="V29" s="143">
        <v>0</v>
      </c>
      <c r="W29" s="154">
        <v>1069</v>
      </c>
      <c r="X29" s="143">
        <v>681</v>
      </c>
      <c r="Y29" s="143">
        <v>637.04396632366695</v>
      </c>
      <c r="Z29" s="143">
        <v>0.14245059802599983</v>
      </c>
      <c r="AA29" s="143">
        <v>643.42335462203425</v>
      </c>
      <c r="AB29" s="143">
        <v>381</v>
      </c>
      <c r="AC29" s="155">
        <v>384</v>
      </c>
      <c r="AD29" s="143">
        <v>0.18603515625</v>
      </c>
      <c r="AE29" s="143">
        <v>1007.8740157480315</v>
      </c>
      <c r="AF29" s="143">
        <v>688</v>
      </c>
      <c r="AG29" s="143">
        <v>1094.6647484329505</v>
      </c>
      <c r="AH29" s="143">
        <v>2048</v>
      </c>
      <c r="AI29" s="143">
        <v>0</v>
      </c>
      <c r="AJ29" s="143">
        <v>0</v>
      </c>
      <c r="AK29" s="143">
        <v>212</v>
      </c>
      <c r="AL29" s="143">
        <v>0.32660021150512808</v>
      </c>
      <c r="AM29">
        <v>167</v>
      </c>
      <c r="AN29">
        <v>1170</v>
      </c>
      <c r="AO29">
        <v>878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2:68" x14ac:dyDescent="0.2">
      <c r="B30" s="165" t="str">
        <v>1Q15</v>
      </c>
      <c r="C30" t="str">
        <v>Feb-2015</v>
      </c>
      <c r="D30" s="154">
        <v>2666.8530000000001</v>
      </c>
      <c r="E30" s="143">
        <v>1997</v>
      </c>
      <c r="F30" s="143">
        <v>2172.337</v>
      </c>
      <c r="G30" s="155">
        <v>2666.8530000000001</v>
      </c>
      <c r="H30" s="156">
        <v>6836.1900000000005</v>
      </c>
      <c r="I30" s="143">
        <v>-8.9037087259719594E-2</v>
      </c>
      <c r="J30" s="143">
        <v>0</v>
      </c>
      <c r="K30" s="154">
        <v>0</v>
      </c>
      <c r="L30" s="143">
        <v>0</v>
      </c>
      <c r="M30" s="154">
        <v>1565</v>
      </c>
      <c r="N30" s="143">
        <v>1543</v>
      </c>
      <c r="O30" s="155">
        <v>22</v>
      </c>
      <c r="P30" s="143">
        <v>807.76800000000003</v>
      </c>
      <c r="Q30" s="154">
        <v>261.55599999999998</v>
      </c>
      <c r="R30" s="155">
        <v>546.21199999999999</v>
      </c>
      <c r="S30" s="143">
        <v>-3.3328376602874132E-2</v>
      </c>
      <c r="T30" s="143">
        <v>0</v>
      </c>
      <c r="U30" s="143">
        <v>0</v>
      </c>
      <c r="V30" s="143">
        <v>0</v>
      </c>
      <c r="W30" s="154">
        <v>688</v>
      </c>
      <c r="X30" s="143">
        <v>411</v>
      </c>
      <c r="Y30" s="143">
        <v>597.38372093023258</v>
      </c>
      <c r="Z30" s="143">
        <v>0.10064085404296837</v>
      </c>
      <c r="AA30" s="143">
        <v>643.42335462203425</v>
      </c>
      <c r="AB30" s="143">
        <v>315</v>
      </c>
      <c r="AC30" s="155">
        <v>324</v>
      </c>
      <c r="AD30" s="143">
        <v>0.16808964781216648</v>
      </c>
      <c r="AE30" s="143">
        <v>1028.5714285714287</v>
      </c>
      <c r="AF30" s="143">
        <v>373</v>
      </c>
      <c r="AG30" s="143">
        <v>1094.6647484329505</v>
      </c>
      <c r="AH30" s="143">
        <v>1874</v>
      </c>
      <c r="AI30" s="143">
        <v>0</v>
      </c>
      <c r="AJ30" s="143">
        <v>0</v>
      </c>
      <c r="AK30" s="143">
        <v>214</v>
      </c>
      <c r="AL30" s="143">
        <v>0.34781075225474867</v>
      </c>
      <c r="AM30">
        <v>100</v>
      </c>
      <c r="AN30">
        <v>1106</v>
      </c>
      <c r="AO30">
        <v>768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2:68" x14ac:dyDescent="0.2">
      <c r="B31" s="165" t="str">
        <v>1Q15</v>
      </c>
      <c r="C31" t="str">
        <v>Mar-2015</v>
      </c>
      <c r="D31" s="154">
        <v>2768.357</v>
      </c>
      <c r="E31" s="143">
        <v>2161</v>
      </c>
      <c r="F31" s="143">
        <v>2278.7779999999998</v>
      </c>
      <c r="G31" s="155">
        <v>2768.357</v>
      </c>
      <c r="H31" s="156">
        <v>7208.1350000000002</v>
      </c>
      <c r="I31" s="143">
        <v>5.4408230315424078E-2</v>
      </c>
      <c r="J31" s="143">
        <v>0</v>
      </c>
      <c r="K31" s="154">
        <v>0</v>
      </c>
      <c r="L31" s="143">
        <v>0</v>
      </c>
      <c r="M31" s="154">
        <v>1934</v>
      </c>
      <c r="N31" s="143">
        <v>1899</v>
      </c>
      <c r="O31" s="155">
        <v>35</v>
      </c>
      <c r="P31" s="143">
        <v>919.18100000000004</v>
      </c>
      <c r="Q31" s="154">
        <v>372.16300000000001</v>
      </c>
      <c r="R31" s="155">
        <v>547.01800000000003</v>
      </c>
      <c r="S31" s="143">
        <v>0.20246943653993976</v>
      </c>
      <c r="T31" s="143">
        <v>0</v>
      </c>
      <c r="U31" s="143">
        <v>0</v>
      </c>
      <c r="V31" s="143">
        <v>0</v>
      </c>
      <c r="W31" s="154">
        <v>1025</v>
      </c>
      <c r="X31" s="143">
        <v>673</v>
      </c>
      <c r="Y31" s="143">
        <v>656.58536585365857</v>
      </c>
      <c r="Z31" s="143">
        <v>0.14220044435904711</v>
      </c>
      <c r="AA31" s="143">
        <v>643.42335462203425</v>
      </c>
      <c r="AB31" s="143">
        <v>299</v>
      </c>
      <c r="AC31" s="155">
        <v>306</v>
      </c>
      <c r="AD31" s="143">
        <v>0.13438202247191011</v>
      </c>
      <c r="AE31" s="143">
        <v>1023.4113712374582</v>
      </c>
      <c r="AF31" s="143">
        <v>726</v>
      </c>
      <c r="AG31" s="143">
        <v>1094.6647484329505</v>
      </c>
      <c r="AH31" s="143">
        <v>2225</v>
      </c>
      <c r="AI31" s="143">
        <v>0</v>
      </c>
      <c r="AJ31" s="143">
        <v>0</v>
      </c>
      <c r="AK31" s="143">
        <v>186</v>
      </c>
      <c r="AL31" s="143">
        <v>-0.1469768124449663</v>
      </c>
      <c r="AM31">
        <v>111</v>
      </c>
      <c r="AN31">
        <v>1281</v>
      </c>
      <c r="AO31">
        <v>944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2:68" x14ac:dyDescent="0.2">
      <c r="B32" s="165" t="str">
        <v>2Q15</v>
      </c>
      <c r="C32" t="str">
        <v>Abr-2015</v>
      </c>
      <c r="D32" s="154">
        <v>2897.3420000000001</v>
      </c>
      <c r="E32" s="143">
        <v>2049</v>
      </c>
      <c r="F32" s="143">
        <v>2372.1669999999999</v>
      </c>
      <c r="G32" s="155">
        <v>2897.3420000000001</v>
      </c>
      <c r="H32" s="156">
        <v>7318.509</v>
      </c>
      <c r="I32" s="143">
        <v>1.5312421312863922E-2</v>
      </c>
      <c r="J32" s="143">
        <v>0</v>
      </c>
      <c r="K32" s="154">
        <v>0</v>
      </c>
      <c r="L32" s="143">
        <v>0</v>
      </c>
      <c r="M32" s="154">
        <v>1550</v>
      </c>
      <c r="N32" s="143">
        <v>1518</v>
      </c>
      <c r="O32" s="155">
        <v>32</v>
      </c>
      <c r="P32" s="143">
        <v>753.26</v>
      </c>
      <c r="Q32" s="154">
        <v>291.28300000000002</v>
      </c>
      <c r="R32" s="155">
        <v>461.97699999999998</v>
      </c>
      <c r="S32" s="143">
        <v>-0.19273961238351156</v>
      </c>
      <c r="T32" s="143">
        <v>0</v>
      </c>
      <c r="U32" s="143">
        <v>0</v>
      </c>
      <c r="V32" s="143">
        <v>0</v>
      </c>
      <c r="W32" s="154">
        <v>633</v>
      </c>
      <c r="X32" s="143">
        <v>361</v>
      </c>
      <c r="Y32" s="143">
        <v>570.30015797788315</v>
      </c>
      <c r="Z32" s="143">
        <v>8.6493027473218936E-2</v>
      </c>
      <c r="AA32" s="143">
        <v>643.42335462203425</v>
      </c>
      <c r="AB32" s="143">
        <v>436</v>
      </c>
      <c r="AC32" s="155">
        <v>369</v>
      </c>
      <c r="AD32" s="143">
        <v>0.22098327420172326</v>
      </c>
      <c r="AE32" s="143">
        <v>846.33027522935777</v>
      </c>
      <c r="AF32" s="143">
        <v>197</v>
      </c>
      <c r="AG32" s="143">
        <v>1094.6647484329505</v>
      </c>
      <c r="AH32" s="143">
        <v>1973</v>
      </c>
      <c r="AI32" s="143">
        <v>0</v>
      </c>
      <c r="AJ32" s="143">
        <v>0</v>
      </c>
      <c r="AK32" s="143">
        <v>191</v>
      </c>
      <c r="AL32" s="143">
        <v>-1.4381769674952416E-2</v>
      </c>
      <c r="AM32">
        <v>228</v>
      </c>
      <c r="AN32">
        <v>1028</v>
      </c>
      <c r="AO32">
        <v>945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2:68" x14ac:dyDescent="0.2">
      <c r="B33" s="165" t="str">
        <v>2Q15</v>
      </c>
      <c r="C33" t="str">
        <v>Mai-2015</v>
      </c>
      <c r="D33" s="154">
        <v>2983.1060000000002</v>
      </c>
      <c r="E33" s="143">
        <v>1909</v>
      </c>
      <c r="F33" s="143">
        <v>2452.6799999999998</v>
      </c>
      <c r="G33" s="155">
        <v>2983.1060000000002</v>
      </c>
      <c r="H33" s="156">
        <v>7344.7860000000001</v>
      </c>
      <c r="I33" s="143">
        <v>3.5904854390422791E-3</v>
      </c>
      <c r="J33" s="143">
        <v>0</v>
      </c>
      <c r="K33" s="154">
        <v>0</v>
      </c>
      <c r="L33" s="143">
        <v>0</v>
      </c>
      <c r="M33" s="154">
        <v>1523</v>
      </c>
      <c r="N33" s="143">
        <v>1492</v>
      </c>
      <c r="O33" s="155">
        <v>31</v>
      </c>
      <c r="P33" s="143">
        <v>1075.299</v>
      </c>
      <c r="Q33" s="154">
        <v>368.3</v>
      </c>
      <c r="R33" s="155">
        <v>706.99900000000002</v>
      </c>
      <c r="S33" s="143">
        <v>0.12809626355687143</v>
      </c>
      <c r="T33" s="143">
        <v>0</v>
      </c>
      <c r="U33" s="143">
        <v>0</v>
      </c>
      <c r="V33" s="143">
        <v>0</v>
      </c>
      <c r="W33" s="154">
        <v>1101</v>
      </c>
      <c r="X33" s="143">
        <v>586</v>
      </c>
      <c r="Y33" s="143">
        <v>532.2434150772026</v>
      </c>
      <c r="Z33" s="143">
        <v>0.14990225719306186</v>
      </c>
      <c r="AA33" s="143">
        <v>643.42335462203425</v>
      </c>
      <c r="AB33" s="143">
        <v>307</v>
      </c>
      <c r="AC33" s="155">
        <v>283</v>
      </c>
      <c r="AD33" s="143">
        <v>0.16821917808219178</v>
      </c>
      <c r="AE33" s="143">
        <v>921.82410423452768</v>
      </c>
      <c r="AF33" s="143">
        <v>794</v>
      </c>
      <c r="AG33" s="143">
        <v>1094.6647484329505</v>
      </c>
      <c r="AH33" s="143">
        <v>1825</v>
      </c>
      <c r="AI33" s="143">
        <v>0</v>
      </c>
      <c r="AJ33" s="143">
        <v>0</v>
      </c>
      <c r="AK33" s="143">
        <v>211</v>
      </c>
      <c r="AL33" s="143">
        <v>-0.25496717971533389</v>
      </c>
      <c r="AM33">
        <v>93</v>
      </c>
      <c r="AN33">
        <v>1030</v>
      </c>
      <c r="AO33">
        <v>795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2:68" x14ac:dyDescent="0.2">
      <c r="B34" s="165" t="str">
        <v>2Q15</v>
      </c>
      <c r="C34" t="str">
        <v>Jun-2015</v>
      </c>
      <c r="D34" s="154">
        <v>2776.4680000000003</v>
      </c>
      <c r="E34" s="143">
        <v>1850</v>
      </c>
      <c r="F34" s="143">
        <v>2343.848</v>
      </c>
      <c r="G34" s="155">
        <v>2776.4680000000003</v>
      </c>
      <c r="H34" s="156">
        <v>6970.3160000000007</v>
      </c>
      <c r="I34" s="143">
        <v>-5.0984467076372164E-2</v>
      </c>
      <c r="J34" s="143">
        <v>0</v>
      </c>
      <c r="K34" s="154">
        <v>0</v>
      </c>
      <c r="L34" s="143">
        <v>0</v>
      </c>
      <c r="M34" s="154">
        <v>1477</v>
      </c>
      <c r="N34" s="143">
        <v>1450</v>
      </c>
      <c r="O34" s="155">
        <v>27</v>
      </c>
      <c r="P34" s="143">
        <v>1400.961</v>
      </c>
      <c r="Q34" s="154">
        <v>500.46600000000001</v>
      </c>
      <c r="R34" s="155">
        <v>900.495</v>
      </c>
      <c r="S34" s="143">
        <v>0.10763272433234206</v>
      </c>
      <c r="T34" s="143">
        <v>0</v>
      </c>
      <c r="U34" s="143">
        <v>0</v>
      </c>
      <c r="V34" s="143">
        <v>0</v>
      </c>
      <c r="W34" s="154">
        <v>1215</v>
      </c>
      <c r="X34" s="143">
        <v>571</v>
      </c>
      <c r="Y34" s="143">
        <v>469.9588477366255</v>
      </c>
      <c r="Z34" s="143">
        <v>0.17431060514329622</v>
      </c>
      <c r="AA34" s="143">
        <v>643.42335462203425</v>
      </c>
      <c r="AB34" s="143">
        <v>330</v>
      </c>
      <c r="AC34" s="155">
        <v>283</v>
      </c>
      <c r="AD34" s="143">
        <v>0.18374164810690424</v>
      </c>
      <c r="AE34" s="143">
        <v>857.57575757575762</v>
      </c>
      <c r="AF34" s="143">
        <v>885</v>
      </c>
      <c r="AG34" s="143">
        <v>1094.6647484329505</v>
      </c>
      <c r="AH34" s="143">
        <v>1796</v>
      </c>
      <c r="AI34" s="143">
        <v>0</v>
      </c>
      <c r="AJ34" s="143">
        <v>0</v>
      </c>
      <c r="AK34" s="143">
        <v>212</v>
      </c>
      <c r="AL34" s="143">
        <v>0.13112514939388764</v>
      </c>
      <c r="AM34">
        <v>116</v>
      </c>
      <c r="AN34">
        <v>1003</v>
      </c>
      <c r="AO34">
        <v>793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2:68" x14ac:dyDescent="0.2">
      <c r="B35" s="165" t="str">
        <v>3Q15</v>
      </c>
      <c r="C35" t="str">
        <v>Jul-2015</v>
      </c>
      <c r="D35" s="154">
        <v>2876.6480000000001</v>
      </c>
      <c r="E35" s="143">
        <v>1925</v>
      </c>
      <c r="F35" s="143">
        <v>2378.1129999999998</v>
      </c>
      <c r="G35" s="155">
        <v>2876.6480000000001</v>
      </c>
      <c r="H35" s="156">
        <v>7179.7610000000004</v>
      </c>
      <c r="I35" s="143">
        <v>3.0048135550812871E-2</v>
      </c>
      <c r="J35" s="143">
        <v>0</v>
      </c>
      <c r="K35" s="154">
        <v>0</v>
      </c>
      <c r="L35" s="143">
        <v>0</v>
      </c>
      <c r="M35" s="154">
        <v>1433</v>
      </c>
      <c r="N35" s="143">
        <v>1414</v>
      </c>
      <c r="O35" s="155">
        <v>19</v>
      </c>
      <c r="P35" s="143">
        <v>1157.875</v>
      </c>
      <c r="Q35" s="154">
        <v>422.58599999999996</v>
      </c>
      <c r="R35" s="155">
        <v>735.28899999999999</v>
      </c>
      <c r="S35" s="143">
        <v>-9.9753262813498944E-2</v>
      </c>
      <c r="T35" s="143">
        <v>0</v>
      </c>
      <c r="U35" s="143">
        <v>0</v>
      </c>
      <c r="V35" s="143">
        <v>0</v>
      </c>
      <c r="W35" s="154">
        <v>1468</v>
      </c>
      <c r="X35" s="143">
        <v>652</v>
      </c>
      <c r="Y35" s="143">
        <v>444.14168937329703</v>
      </c>
      <c r="Z35" s="143">
        <v>0.20446363047460772</v>
      </c>
      <c r="AA35" s="143">
        <v>643.42335462203425</v>
      </c>
      <c r="AB35" s="143">
        <v>271</v>
      </c>
      <c r="AC35" s="155">
        <v>283</v>
      </c>
      <c r="AD35" s="143">
        <v>0.16007088009450679</v>
      </c>
      <c r="AE35" s="143">
        <v>1044.280442804428</v>
      </c>
      <c r="AF35" s="143">
        <v>1197</v>
      </c>
      <c r="AG35" s="143">
        <v>1094.6647484329505</v>
      </c>
      <c r="AH35" s="143">
        <v>1693</v>
      </c>
      <c r="AI35" s="143">
        <v>0</v>
      </c>
      <c r="AJ35" s="143">
        <v>0</v>
      </c>
      <c r="AK35" s="143">
        <v>189</v>
      </c>
      <c r="AL35" s="143">
        <v>-0.25598167116751835</v>
      </c>
      <c r="AM35">
        <v>79</v>
      </c>
      <c r="AN35">
        <v>922</v>
      </c>
      <c r="AO35">
        <v>771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2:68" x14ac:dyDescent="0.2">
      <c r="B36" s="165" t="str">
        <v>3Q15</v>
      </c>
      <c r="C36" t="str">
        <v>Ago-2015</v>
      </c>
      <c r="D36" s="154">
        <v>2798.6969999999997</v>
      </c>
      <c r="E36" s="143">
        <v>1846</v>
      </c>
      <c r="F36" s="143">
        <v>2365.971</v>
      </c>
      <c r="G36" s="155">
        <v>2798.6969999999997</v>
      </c>
      <c r="H36" s="156">
        <v>7010.6679999999997</v>
      </c>
      <c r="I36" s="143">
        <v>-2.3551341054388941E-2</v>
      </c>
      <c r="J36" s="143">
        <v>0</v>
      </c>
      <c r="K36" s="154">
        <v>0</v>
      </c>
      <c r="L36" s="143">
        <v>0</v>
      </c>
      <c r="M36" s="154">
        <v>1576</v>
      </c>
      <c r="N36" s="143">
        <v>1557</v>
      </c>
      <c r="O36" s="155">
        <v>19</v>
      </c>
      <c r="P36" s="143">
        <v>1305.597</v>
      </c>
      <c r="Q36" s="154">
        <v>495.57099999999997</v>
      </c>
      <c r="R36" s="155">
        <v>810.02599999999995</v>
      </c>
      <c r="S36" s="143">
        <v>0.11220996767501323</v>
      </c>
      <c r="T36" s="143">
        <v>0</v>
      </c>
      <c r="U36" s="143">
        <v>0</v>
      </c>
      <c r="V36" s="143">
        <v>0</v>
      </c>
      <c r="W36" s="154">
        <v>1294</v>
      </c>
      <c r="X36" s="143">
        <v>548</v>
      </c>
      <c r="Y36" s="143">
        <v>423.49304482225659</v>
      </c>
      <c r="Z36" s="143">
        <v>0.18457584926286627</v>
      </c>
      <c r="AA36" s="143">
        <v>643.42335462203425</v>
      </c>
      <c r="AB36" s="143">
        <v>204</v>
      </c>
      <c r="AC36" s="155">
        <v>202</v>
      </c>
      <c r="AD36" s="143">
        <v>0.11505922165820642</v>
      </c>
      <c r="AE36" s="143">
        <v>990.1960784313726</v>
      </c>
      <c r="AF36" s="143">
        <v>1090</v>
      </c>
      <c r="AG36" s="143">
        <v>1094.6647484329505</v>
      </c>
      <c r="AH36" s="143">
        <v>1773</v>
      </c>
      <c r="AI36" s="143">
        <v>0</v>
      </c>
      <c r="AJ36" s="143">
        <v>0</v>
      </c>
      <c r="AK36" s="143">
        <v>122</v>
      </c>
      <c r="AL36" s="143">
        <v>-0.42959735183557435</v>
      </c>
      <c r="AM36">
        <v>78</v>
      </c>
      <c r="AN36">
        <v>965</v>
      </c>
      <c r="AO36">
        <v>808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2:68" x14ac:dyDescent="0.2">
      <c r="B37" s="165" t="str">
        <v>3Q15</v>
      </c>
      <c r="C37" t="str">
        <v>Set-2015</v>
      </c>
      <c r="D37" s="154">
        <v>2500.8160000000003</v>
      </c>
      <c r="E37" s="143">
        <v>1672</v>
      </c>
      <c r="F37" s="143">
        <v>2212.049</v>
      </c>
      <c r="G37" s="155">
        <v>2500.8160000000003</v>
      </c>
      <c r="H37" s="156">
        <v>6384.8650000000007</v>
      </c>
      <c r="I37" s="143">
        <v>-8.926438964161465E-2</v>
      </c>
      <c r="J37" s="143">
        <v>0</v>
      </c>
      <c r="K37" s="154">
        <v>0</v>
      </c>
      <c r="L37" s="143">
        <v>0</v>
      </c>
      <c r="M37" s="154">
        <v>1488</v>
      </c>
      <c r="N37" s="143">
        <v>1459</v>
      </c>
      <c r="O37" s="155">
        <v>29</v>
      </c>
      <c r="P37" s="143">
        <v>1596.4059999999999</v>
      </c>
      <c r="Q37" s="154">
        <v>522.80999999999995</v>
      </c>
      <c r="R37" s="155">
        <v>1073.596</v>
      </c>
      <c r="S37" s="143">
        <v>7.0380764555210362E-2</v>
      </c>
      <c r="T37" s="143">
        <v>0</v>
      </c>
      <c r="U37" s="143">
        <v>0</v>
      </c>
      <c r="V37" s="143">
        <v>0</v>
      </c>
      <c r="W37" s="154">
        <v>1550</v>
      </c>
      <c r="X37" s="143">
        <v>680</v>
      </c>
      <c r="Y37" s="143">
        <v>438.70967741935482</v>
      </c>
      <c r="Z37" s="143">
        <v>0.24276159323650537</v>
      </c>
      <c r="AA37" s="143">
        <v>643.42335462203425</v>
      </c>
      <c r="AB37" s="143">
        <v>224</v>
      </c>
      <c r="AC37" s="155">
        <v>188</v>
      </c>
      <c r="AD37" s="143">
        <v>0.1313782991202346</v>
      </c>
      <c r="AE37" s="143">
        <v>839.28571428571433</v>
      </c>
      <c r="AF37" s="143">
        <v>1326</v>
      </c>
      <c r="AG37" s="143">
        <v>1094.6647484329505</v>
      </c>
      <c r="AH37" s="143">
        <v>1705</v>
      </c>
      <c r="AI37" s="143">
        <v>0</v>
      </c>
      <c r="AJ37" s="143">
        <v>0</v>
      </c>
      <c r="AK37" s="143">
        <v>113</v>
      </c>
      <c r="AL37" s="143">
        <v>-0.53372258557015817</v>
      </c>
      <c r="AM37">
        <v>77</v>
      </c>
      <c r="AN37">
        <v>911</v>
      </c>
      <c r="AO37">
        <v>794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2:68" x14ac:dyDescent="0.2">
      <c r="B38" s="165" t="str">
        <v>4Q15</v>
      </c>
      <c r="C38" t="str">
        <v>Out-2015</v>
      </c>
      <c r="D38" s="154">
        <v>2982.5120000000002</v>
      </c>
      <c r="E38" s="143">
        <v>1889</v>
      </c>
      <c r="F38" s="143">
        <v>2445.078</v>
      </c>
      <c r="G38" s="155">
        <v>2982.5120000000002</v>
      </c>
      <c r="H38" s="156">
        <v>7316.59</v>
      </c>
      <c r="I38" s="143">
        <v>0.145927126102118</v>
      </c>
      <c r="J38" s="143">
        <v>0</v>
      </c>
      <c r="K38" s="154">
        <v>0</v>
      </c>
      <c r="L38" s="143">
        <v>0</v>
      </c>
      <c r="M38" s="154">
        <v>1453</v>
      </c>
      <c r="N38" s="143">
        <v>1426</v>
      </c>
      <c r="O38" s="155">
        <v>27</v>
      </c>
      <c r="P38" s="143">
        <v>815.85400000000004</v>
      </c>
      <c r="Q38" s="154">
        <v>344.166</v>
      </c>
      <c r="R38" s="155">
        <v>471.68799999999999</v>
      </c>
      <c r="S38" s="143">
        <v>-0.26441136478141969</v>
      </c>
      <c r="T38" s="143">
        <v>0</v>
      </c>
      <c r="U38" s="143">
        <v>0</v>
      </c>
      <c r="V38" s="143">
        <v>0</v>
      </c>
      <c r="W38" s="154">
        <v>1216</v>
      </c>
      <c r="X38" s="143">
        <v>499</v>
      </c>
      <c r="Y38" s="143">
        <v>410.36184210526318</v>
      </c>
      <c r="Z38" s="143">
        <v>0.1661976412509106</v>
      </c>
      <c r="AA38" s="143">
        <v>643.42335462203425</v>
      </c>
      <c r="AB38" s="143">
        <v>192</v>
      </c>
      <c r="AC38" s="155">
        <v>185</v>
      </c>
      <c r="AD38" s="143">
        <v>0.11714460036607688</v>
      </c>
      <c r="AE38" s="143">
        <v>963.54166666666663</v>
      </c>
      <c r="AF38" s="143">
        <v>1024</v>
      </c>
      <c r="AG38" s="143">
        <v>1094.6647484329505</v>
      </c>
      <c r="AH38" s="143">
        <v>1639</v>
      </c>
      <c r="AI38" s="143">
        <v>0</v>
      </c>
      <c r="AJ38" s="143">
        <v>0</v>
      </c>
      <c r="AK38" s="143">
        <v>110</v>
      </c>
      <c r="AL38" s="143">
        <v>-0.42695499512911739</v>
      </c>
      <c r="AM38">
        <v>80</v>
      </c>
      <c r="AN38">
        <v>905</v>
      </c>
      <c r="AO38">
        <v>734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2:68" x14ac:dyDescent="0.2">
      <c r="B39" s="165" t="str">
        <v>4Q15</v>
      </c>
      <c r="C39" t="str">
        <v>Nov-2015</v>
      </c>
      <c r="D39" s="154">
        <v>2547.9959999999996</v>
      </c>
      <c r="E39" s="143">
        <v>1844</v>
      </c>
      <c r="F39" s="143">
        <v>2170.2629999999999</v>
      </c>
      <c r="G39" s="155">
        <v>2547.9959999999996</v>
      </c>
      <c r="H39" s="156">
        <v>6562.2589999999991</v>
      </c>
      <c r="I39" s="143">
        <v>-0.103098711284902</v>
      </c>
      <c r="J39" s="143">
        <v>0</v>
      </c>
      <c r="K39" s="154">
        <v>0</v>
      </c>
      <c r="L39" s="143">
        <v>0</v>
      </c>
      <c r="M39" s="154">
        <v>1372</v>
      </c>
      <c r="N39" s="143">
        <v>1337</v>
      </c>
      <c r="O39" s="155">
        <v>35</v>
      </c>
      <c r="P39" s="143">
        <v>1109.7730000000001</v>
      </c>
      <c r="Q39" s="154">
        <v>414.29700000000003</v>
      </c>
      <c r="R39" s="155">
        <v>695.47600000000011</v>
      </c>
      <c r="S39" s="143">
        <v>9.384429319824017E-2</v>
      </c>
      <c r="T39" s="143">
        <v>0</v>
      </c>
      <c r="U39" s="143">
        <v>0</v>
      </c>
      <c r="V39" s="143">
        <v>0</v>
      </c>
      <c r="W39" s="154">
        <v>908</v>
      </c>
      <c r="X39" s="143">
        <v>377</v>
      </c>
      <c r="Y39" s="143">
        <v>415.19823788546256</v>
      </c>
      <c r="Z39" s="143">
        <v>0.1383669861247476</v>
      </c>
      <c r="AA39" s="143">
        <v>643.42335462203425</v>
      </c>
      <c r="AB39" s="143">
        <v>136</v>
      </c>
      <c r="AC39" s="155">
        <v>159</v>
      </c>
      <c r="AD39" s="143">
        <v>9.0485695276114442E-2</v>
      </c>
      <c r="AE39" s="143">
        <v>1169.1176470588234</v>
      </c>
      <c r="AF39" s="143">
        <v>772</v>
      </c>
      <c r="AG39" s="143">
        <v>1094.6647484329505</v>
      </c>
      <c r="AH39" s="143">
        <v>1503</v>
      </c>
      <c r="AI39" s="143">
        <v>0</v>
      </c>
      <c r="AJ39" s="143">
        <v>0</v>
      </c>
      <c r="AK39" s="143">
        <v>88</v>
      </c>
      <c r="AL39" s="143">
        <v>-0.49197552245699105</v>
      </c>
      <c r="AM39">
        <v>46</v>
      </c>
      <c r="AN39">
        <v>869</v>
      </c>
      <c r="AO39">
        <v>634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2:68" x14ac:dyDescent="0.2">
      <c r="B40" s="165" t="str">
        <v>4Q15</v>
      </c>
      <c r="C40" t="str">
        <v>Dez-2015</v>
      </c>
      <c r="D40" s="154">
        <v>2463.1990000000001</v>
      </c>
      <c r="E40" s="143">
        <v>1521</v>
      </c>
      <c r="F40" s="143">
        <v>2292.5729999999999</v>
      </c>
      <c r="G40" s="155">
        <v>2463.1990000000001</v>
      </c>
      <c r="H40" s="156">
        <v>6276.7719999999999</v>
      </c>
      <c r="I40" s="143">
        <v>-4.3504378598894E-2</v>
      </c>
      <c r="J40" s="143">
        <v>0</v>
      </c>
      <c r="K40" s="154">
        <v>0</v>
      </c>
      <c r="L40" s="143">
        <v>0</v>
      </c>
      <c r="M40" s="154">
        <v>1125</v>
      </c>
      <c r="N40" s="143">
        <v>1105</v>
      </c>
      <c r="O40" s="155">
        <v>20</v>
      </c>
      <c r="P40" s="143">
        <v>1632.3919999999998</v>
      </c>
      <c r="Q40" s="154">
        <v>501.53200000000004</v>
      </c>
      <c r="R40" s="155">
        <v>1130.8599999999999</v>
      </c>
      <c r="S40" s="143">
        <v>0.11105729653759622</v>
      </c>
      <c r="T40" s="143">
        <v>0</v>
      </c>
      <c r="U40" s="143">
        <v>0</v>
      </c>
      <c r="V40" s="143">
        <v>0</v>
      </c>
      <c r="W40" s="154">
        <v>1559</v>
      </c>
      <c r="X40" s="143">
        <v>546</v>
      </c>
      <c r="Y40" s="143">
        <v>350.2245028864657</v>
      </c>
      <c r="Z40" s="143">
        <v>0.24837607611045934</v>
      </c>
      <c r="AA40" s="143">
        <v>643.42335462203425</v>
      </c>
      <c r="AB40" s="143">
        <v>115</v>
      </c>
      <c r="AC40" s="155">
        <v>144</v>
      </c>
      <c r="AD40" s="143">
        <v>9.2667203867848505E-2</v>
      </c>
      <c r="AE40" s="143">
        <v>1252.1739130434783</v>
      </c>
      <c r="AF40" s="143">
        <v>1444</v>
      </c>
      <c r="AG40" s="143">
        <v>1094.6647484329505</v>
      </c>
      <c r="AH40" s="143">
        <v>1241</v>
      </c>
      <c r="AI40" s="143">
        <v>0</v>
      </c>
      <c r="AJ40" s="143">
        <v>0</v>
      </c>
      <c r="AK40" s="143">
        <v>70</v>
      </c>
      <c r="AL40" s="143">
        <v>-0.49925245545135233</v>
      </c>
      <c r="AM40">
        <v>43</v>
      </c>
      <c r="AN40">
        <v>729</v>
      </c>
      <c r="AO40">
        <v>512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2:68" x14ac:dyDescent="0.2">
      <c r="B41" s="165" t="str">
        <v>1Q16</v>
      </c>
      <c r="C41" t="str">
        <v>Jan-2016</v>
      </c>
      <c r="D41" s="154">
        <v>2515.6999999999998</v>
      </c>
      <c r="E41" s="143">
        <v>1629</v>
      </c>
      <c r="F41" s="143">
        <v>2123.33</v>
      </c>
      <c r="G41" s="155">
        <v>2515.6999999999998</v>
      </c>
      <c r="H41" s="156">
        <v>6268.03</v>
      </c>
      <c r="I41" s="143">
        <v>-1.3927541099151286E-3</v>
      </c>
      <c r="J41" s="143">
        <v>0</v>
      </c>
      <c r="K41" s="154">
        <v>0</v>
      </c>
      <c r="L41" s="143">
        <v>0</v>
      </c>
      <c r="M41" s="154">
        <v>1246</v>
      </c>
      <c r="N41" s="143">
        <v>1224</v>
      </c>
      <c r="O41" s="155">
        <v>22</v>
      </c>
      <c r="P41" s="143">
        <v>832.96499999999992</v>
      </c>
      <c r="Q41" s="154">
        <v>244.81899999999999</v>
      </c>
      <c r="R41" s="155">
        <v>588.14599999999996</v>
      </c>
      <c r="S41" s="143">
        <v>-0.24603937343692872</v>
      </c>
      <c r="T41" s="143">
        <v>0</v>
      </c>
      <c r="U41" s="143">
        <v>0</v>
      </c>
      <c r="V41" s="143">
        <v>0</v>
      </c>
      <c r="W41" s="154">
        <v>977</v>
      </c>
      <c r="X41" s="143">
        <v>372</v>
      </c>
      <c r="Y41" s="143">
        <v>380.75742067553733</v>
      </c>
      <c r="Z41" s="143">
        <v>0.15587034522808602</v>
      </c>
      <c r="AA41" s="143">
        <v>643.42335462203425</v>
      </c>
      <c r="AB41" s="143">
        <v>105</v>
      </c>
      <c r="AC41" s="155">
        <v>123</v>
      </c>
      <c r="AD41" s="143">
        <v>7.7720207253886009E-2</v>
      </c>
      <c r="AE41" s="143">
        <v>1171.4285714285713</v>
      </c>
      <c r="AF41" s="143">
        <v>872</v>
      </c>
      <c r="AG41" s="143">
        <v>1094.6647484329505</v>
      </c>
      <c r="AH41" s="143">
        <v>1351</v>
      </c>
      <c r="AI41" s="143">
        <v>0</v>
      </c>
      <c r="AJ41" s="143">
        <v>0</v>
      </c>
      <c r="AK41" s="143">
        <v>54</v>
      </c>
      <c r="AL41" s="143">
        <v>-0.74528301886792447</v>
      </c>
      <c r="AM41">
        <v>50</v>
      </c>
      <c r="AN41">
        <v>748</v>
      </c>
      <c r="AO41">
        <v>603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2:68" x14ac:dyDescent="0.2">
      <c r="B42" s="165" t="str">
        <v>1Q16</v>
      </c>
      <c r="C42" t="str">
        <v>Feb-2016</v>
      </c>
      <c r="D42" s="154">
        <v>2453.0299999999997</v>
      </c>
      <c r="E42" s="143">
        <v>1715</v>
      </c>
      <c r="F42" s="143">
        <v>1936.566</v>
      </c>
      <c r="G42" s="155">
        <v>2453.0299999999997</v>
      </c>
      <c r="H42" s="156">
        <v>6104.5959999999995</v>
      </c>
      <c r="I42" s="143">
        <v>-2.6074221087008187E-2</v>
      </c>
      <c r="J42" s="143">
        <v>0</v>
      </c>
      <c r="K42" s="154">
        <v>0</v>
      </c>
      <c r="L42" s="143">
        <v>0</v>
      </c>
      <c r="M42" s="154">
        <v>1292</v>
      </c>
      <c r="N42" s="143">
        <v>1266</v>
      </c>
      <c r="O42" s="155">
        <v>26</v>
      </c>
      <c r="P42" s="143">
        <v>892.18799999999999</v>
      </c>
      <c r="Q42" s="154">
        <v>339.55600000000004</v>
      </c>
      <c r="R42" s="155">
        <v>552.63199999999995</v>
      </c>
      <c r="S42" s="143">
        <v>5.061316568580998E-2</v>
      </c>
      <c r="T42" s="143">
        <v>0</v>
      </c>
      <c r="U42" s="143">
        <v>0</v>
      </c>
      <c r="V42" s="143">
        <v>0</v>
      </c>
      <c r="W42" s="154">
        <v>1065</v>
      </c>
      <c r="X42" s="143">
        <v>369</v>
      </c>
      <c r="Y42" s="143">
        <v>346.47887323943661</v>
      </c>
      <c r="Z42" s="143">
        <v>0.17445871929936069</v>
      </c>
      <c r="AA42" s="143">
        <v>643.42335462203425</v>
      </c>
      <c r="AB42" s="143">
        <v>88</v>
      </c>
      <c r="AC42" s="155">
        <v>106</v>
      </c>
      <c r="AD42" s="143">
        <v>6.3721940622737144E-2</v>
      </c>
      <c r="AE42" s="143">
        <v>1204.5454545454545</v>
      </c>
      <c r="AF42" s="143">
        <v>977</v>
      </c>
      <c r="AG42" s="143">
        <v>1094.6647484329505</v>
      </c>
      <c r="AH42" s="143">
        <v>1381</v>
      </c>
      <c r="AI42" s="143">
        <v>0</v>
      </c>
      <c r="AJ42" s="143">
        <v>0</v>
      </c>
      <c r="AK42" s="143">
        <v>40</v>
      </c>
      <c r="AL42" s="143">
        <v>-0.81308411214953269</v>
      </c>
      <c r="AM42">
        <v>47</v>
      </c>
      <c r="AN42">
        <v>768</v>
      </c>
      <c r="AO42">
        <v>613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2:68" x14ac:dyDescent="0.2">
      <c r="B43" s="165" t="str">
        <v>1Q16</v>
      </c>
      <c r="C43" t="str">
        <v>Mar-2016</v>
      </c>
      <c r="D43" s="154">
        <v>2529.2059999999997</v>
      </c>
      <c r="E43" s="143">
        <v>1771</v>
      </c>
      <c r="F43" s="143">
        <v>2097.748</v>
      </c>
      <c r="G43" s="155">
        <v>2529.2059999999997</v>
      </c>
      <c r="H43" s="156">
        <v>6397.9539999999997</v>
      </c>
      <c r="I43" s="143">
        <v>4.8055268522274153E-2</v>
      </c>
      <c r="J43" s="143">
        <v>0</v>
      </c>
      <c r="K43" s="154">
        <v>0</v>
      </c>
      <c r="L43" s="143">
        <v>0</v>
      </c>
      <c r="M43" s="154">
        <v>1496</v>
      </c>
      <c r="N43" s="143">
        <v>1461</v>
      </c>
      <c r="O43" s="155">
        <v>35</v>
      </c>
      <c r="P43" s="143">
        <v>1216.425</v>
      </c>
      <c r="Q43" s="154">
        <v>434.59899999999999</v>
      </c>
      <c r="R43" s="155">
        <v>781.82600000000002</v>
      </c>
      <c r="S43" s="143">
        <v>0.24184594000150184</v>
      </c>
      <c r="T43" s="143">
        <v>0</v>
      </c>
      <c r="U43" s="143">
        <v>0</v>
      </c>
      <c r="V43" s="143">
        <v>0</v>
      </c>
      <c r="W43" s="154">
        <v>1215</v>
      </c>
      <c r="X43" s="143">
        <v>448</v>
      </c>
      <c r="Y43" s="143">
        <v>368.72427983539097</v>
      </c>
      <c r="Z43" s="143">
        <v>0.1899044600820825</v>
      </c>
      <c r="AA43" s="143">
        <v>643.42335462203425</v>
      </c>
      <c r="AB43" s="143">
        <v>175</v>
      </c>
      <c r="AC43" s="155">
        <v>151</v>
      </c>
      <c r="AD43" s="143">
        <v>0.10466507177033493</v>
      </c>
      <c r="AE43" s="143">
        <v>862.85714285714289</v>
      </c>
      <c r="AF43" s="143">
        <v>1040</v>
      </c>
      <c r="AG43" s="143">
        <v>1094.6647484329505</v>
      </c>
      <c r="AH43" s="143">
        <v>1672</v>
      </c>
      <c r="AI43" s="143">
        <v>0</v>
      </c>
      <c r="AJ43" s="143">
        <v>0</v>
      </c>
      <c r="AK43" s="143">
        <v>74</v>
      </c>
      <c r="AL43" s="143">
        <v>-0.60215053763440862</v>
      </c>
      <c r="AM43">
        <v>74</v>
      </c>
      <c r="AN43">
        <v>924</v>
      </c>
      <c r="AO43">
        <v>748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2:68" x14ac:dyDescent="0.2">
      <c r="B44" s="165" t="str">
        <v>2Q16</v>
      </c>
      <c r="C44" t="str">
        <v>Abr-2016</v>
      </c>
      <c r="D44" s="154">
        <v>2321.7559999999999</v>
      </c>
      <c r="E44" s="143">
        <v>1650</v>
      </c>
      <c r="F44" s="143">
        <v>1854.489</v>
      </c>
      <c r="G44" s="155">
        <v>2321.7559999999999</v>
      </c>
      <c r="H44" s="156">
        <v>5826.2449999999999</v>
      </c>
      <c r="I44" s="143">
        <v>-8.9358097916927837E-2</v>
      </c>
      <c r="J44" s="143">
        <v>0</v>
      </c>
      <c r="K44" s="154">
        <v>0</v>
      </c>
      <c r="L44" s="143">
        <v>0</v>
      </c>
      <c r="M44" s="154">
        <v>1404</v>
      </c>
      <c r="N44" s="143">
        <v>1369</v>
      </c>
      <c r="O44" s="155">
        <v>35</v>
      </c>
      <c r="P44" s="143">
        <v>888.00600000000009</v>
      </c>
      <c r="Q44" s="154">
        <v>309.04599999999999</v>
      </c>
      <c r="R44" s="155">
        <v>578.96</v>
      </c>
      <c r="S44" s="143">
        <v>-0.15499746536770598</v>
      </c>
      <c r="T44" s="143">
        <v>0</v>
      </c>
      <c r="U44" s="143">
        <v>0</v>
      </c>
      <c r="V44" s="143">
        <v>0</v>
      </c>
      <c r="W44" s="154">
        <v>1012</v>
      </c>
      <c r="X44" s="143">
        <v>383</v>
      </c>
      <c r="Y44" s="143">
        <v>378.45849802371544</v>
      </c>
      <c r="Z44" s="143">
        <v>0.17369678068807612</v>
      </c>
      <c r="AA44" s="143">
        <v>643.42335462203425</v>
      </c>
      <c r="AB44" s="143">
        <v>112</v>
      </c>
      <c r="AC44" s="155">
        <v>126</v>
      </c>
      <c r="AD44" s="143">
        <v>7.3829927488464078E-2</v>
      </c>
      <c r="AE44" s="143">
        <v>1125</v>
      </c>
      <c r="AF44" s="143">
        <v>900</v>
      </c>
      <c r="AG44" s="143">
        <v>1094.6647484329505</v>
      </c>
      <c r="AH44" s="143">
        <v>1517</v>
      </c>
      <c r="AI44" s="143">
        <v>0</v>
      </c>
      <c r="AJ44" s="143">
        <v>0</v>
      </c>
      <c r="AK44" s="143">
        <v>66</v>
      </c>
      <c r="AL44" s="143">
        <v>-0.65445026178010468</v>
      </c>
      <c r="AM44">
        <v>44</v>
      </c>
      <c r="AN44">
        <v>811</v>
      </c>
      <c r="AO44">
        <v>706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2:68" x14ac:dyDescent="0.2">
      <c r="B45" s="165" t="str">
        <v>2Q16</v>
      </c>
      <c r="C45" t="str">
        <v>Mai-2016</v>
      </c>
      <c r="D45" s="154">
        <v>2612.3780000000002</v>
      </c>
      <c r="E45" s="143">
        <v>1744</v>
      </c>
      <c r="F45" s="143">
        <v>2115</v>
      </c>
      <c r="G45" s="155">
        <v>2612.3780000000002</v>
      </c>
      <c r="H45" s="156">
        <v>6471.3780000000006</v>
      </c>
      <c r="I45" s="143">
        <v>0.11072877985735241</v>
      </c>
      <c r="J45" s="143">
        <v>0</v>
      </c>
      <c r="K45" s="154">
        <v>0</v>
      </c>
      <c r="L45" s="143">
        <v>0</v>
      </c>
      <c r="M45" s="154">
        <v>1391</v>
      </c>
      <c r="N45" s="143">
        <v>1360</v>
      </c>
      <c r="O45" s="155">
        <v>31</v>
      </c>
      <c r="P45" s="143">
        <v>1217.086</v>
      </c>
      <c r="Q45" s="154">
        <v>372.68399999999997</v>
      </c>
      <c r="R45" s="155">
        <v>844.40200000000004</v>
      </c>
      <c r="S45" s="143">
        <v>0.13790539815340797</v>
      </c>
      <c r="T45" s="143">
        <v>0</v>
      </c>
      <c r="U45" s="143">
        <v>0</v>
      </c>
      <c r="V45" s="143">
        <v>0</v>
      </c>
      <c r="W45" s="154">
        <v>1202</v>
      </c>
      <c r="X45" s="143">
        <v>443</v>
      </c>
      <c r="Y45" s="143">
        <v>368.55241264559066</v>
      </c>
      <c r="Z45" s="143">
        <v>0.18574096583447913</v>
      </c>
      <c r="AA45" s="143">
        <v>643.42335462203425</v>
      </c>
      <c r="AB45" s="143">
        <v>169</v>
      </c>
      <c r="AC45" s="155">
        <v>155</v>
      </c>
      <c r="AD45" s="143">
        <v>0.10833333333333334</v>
      </c>
      <c r="AE45" s="143">
        <v>917.15976331360946</v>
      </c>
      <c r="AF45" s="143">
        <v>1033</v>
      </c>
      <c r="AG45" s="143">
        <v>1094.6647484329505</v>
      </c>
      <c r="AH45" s="143">
        <v>1560</v>
      </c>
      <c r="AI45" s="143">
        <v>0</v>
      </c>
      <c r="AJ45" s="143">
        <v>0</v>
      </c>
      <c r="AK45" s="143">
        <v>72</v>
      </c>
      <c r="AL45" s="143">
        <v>-0.65876777251184837</v>
      </c>
      <c r="AM45">
        <v>95</v>
      </c>
      <c r="AN45">
        <v>841</v>
      </c>
      <c r="AO45">
        <v>719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2:68" x14ac:dyDescent="0.2">
      <c r="B46" s="165" t="str">
        <v>2Q16</v>
      </c>
      <c r="C46" t="str">
        <v>Jun-2016</v>
      </c>
      <c r="D46" s="154">
        <v>2576.69</v>
      </c>
      <c r="E46" s="143">
        <v>1790</v>
      </c>
      <c r="F46" s="143">
        <v>2149.6219999999998</v>
      </c>
      <c r="G46" s="155">
        <v>2576.69</v>
      </c>
      <c r="H46" s="156">
        <v>6516.3119999999999</v>
      </c>
      <c r="I46" s="143">
        <v>6.9434979690567999E-3</v>
      </c>
      <c r="J46" s="143">
        <v>0</v>
      </c>
      <c r="K46" s="154">
        <v>0</v>
      </c>
      <c r="L46" s="143">
        <v>0</v>
      </c>
      <c r="M46" s="154">
        <v>1509</v>
      </c>
      <c r="N46" s="143">
        <v>1471</v>
      </c>
      <c r="O46" s="155">
        <v>38</v>
      </c>
      <c r="P46" s="143">
        <v>1103.175</v>
      </c>
      <c r="Q46" s="154">
        <v>439.55700000000002</v>
      </c>
      <c r="R46" s="155">
        <v>663.61799999999994</v>
      </c>
      <c r="S46" s="143">
        <v>1.567816398692301E-3</v>
      </c>
      <c r="T46" s="143">
        <v>0</v>
      </c>
      <c r="U46" s="143">
        <v>0</v>
      </c>
      <c r="V46" s="143">
        <v>0</v>
      </c>
      <c r="W46" s="154">
        <v>1214</v>
      </c>
      <c r="X46" s="143">
        <v>534</v>
      </c>
      <c r="Y46" s="143">
        <v>439.8682042833608</v>
      </c>
      <c r="Z46" s="143">
        <v>0.18630169948891337</v>
      </c>
      <c r="AA46" s="143">
        <v>643.42335462203425</v>
      </c>
      <c r="AB46" s="143">
        <v>92</v>
      </c>
      <c r="AC46" s="155">
        <v>104</v>
      </c>
      <c r="AD46" s="143">
        <v>5.7464084946908182E-2</v>
      </c>
      <c r="AE46" s="143">
        <v>1130.4347826086957</v>
      </c>
      <c r="AF46" s="143">
        <v>1122</v>
      </c>
      <c r="AG46" s="143">
        <v>1094.6647484329505</v>
      </c>
      <c r="AH46" s="143">
        <v>1601</v>
      </c>
      <c r="AI46" s="143">
        <v>0</v>
      </c>
      <c r="AJ46" s="143">
        <v>0</v>
      </c>
      <c r="AK46" s="143">
        <v>46</v>
      </c>
      <c r="AL46" s="143">
        <v>-0.78301886792452824</v>
      </c>
      <c r="AM46">
        <v>44</v>
      </c>
      <c r="AN46">
        <v>880</v>
      </c>
      <c r="AO46">
        <v>721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2:68" x14ac:dyDescent="0.2">
      <c r="B47" s="165" t="str">
        <v>3Q16</v>
      </c>
      <c r="C47" t="str">
        <v>Jul-2016</v>
      </c>
      <c r="D47" s="154">
        <v>2841.2669999999998</v>
      </c>
      <c r="E47" s="143">
        <v>1929</v>
      </c>
      <c r="F47" s="143">
        <v>2361.8760000000002</v>
      </c>
      <c r="G47" s="155">
        <v>2841.2669999999998</v>
      </c>
      <c r="H47" s="156">
        <v>7132.143</v>
      </c>
      <c r="I47" s="143">
        <v>9.4506064166356651E-2</v>
      </c>
      <c r="J47" s="143">
        <v>0</v>
      </c>
      <c r="K47" s="154">
        <v>0</v>
      </c>
      <c r="L47" s="143">
        <v>0</v>
      </c>
      <c r="M47" s="154">
        <v>1415</v>
      </c>
      <c r="N47" s="143">
        <v>1374</v>
      </c>
      <c r="O47" s="155">
        <v>41</v>
      </c>
      <c r="P47" s="143">
        <v>963.053</v>
      </c>
      <c r="Q47" s="154">
        <v>407.63</v>
      </c>
      <c r="R47" s="155">
        <v>555.423</v>
      </c>
      <c r="S47" s="143">
        <v>-8.9627226353517719E-2</v>
      </c>
      <c r="T47" s="143">
        <v>0</v>
      </c>
      <c r="U47" s="143">
        <v>0</v>
      </c>
      <c r="V47" s="143">
        <v>0</v>
      </c>
      <c r="W47" s="154">
        <v>896</v>
      </c>
      <c r="X47" s="143">
        <v>403</v>
      </c>
      <c r="Y47" s="143">
        <v>449.77678571428572</v>
      </c>
      <c r="Z47" s="143">
        <v>0.12562844014765268</v>
      </c>
      <c r="AA47" s="143">
        <v>643.42335462203425</v>
      </c>
      <c r="AB47" s="143">
        <v>111</v>
      </c>
      <c r="AC47" s="155">
        <v>132</v>
      </c>
      <c r="AD47" s="143">
        <v>7.269155206286837E-2</v>
      </c>
      <c r="AE47" s="143">
        <v>1189.1891891891892</v>
      </c>
      <c r="AF47" s="143">
        <v>785</v>
      </c>
      <c r="AG47" s="143">
        <v>1094.6647484329505</v>
      </c>
      <c r="AH47" s="143">
        <v>1527</v>
      </c>
      <c r="AI47" s="143">
        <v>0</v>
      </c>
      <c r="AJ47" s="143">
        <v>0</v>
      </c>
      <c r="AK47" s="143">
        <v>61</v>
      </c>
      <c r="AL47" s="143">
        <v>-0.67724867724867721</v>
      </c>
      <c r="AM47">
        <v>49</v>
      </c>
      <c r="AN47">
        <v>862</v>
      </c>
      <c r="AO47">
        <v>665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2:68" x14ac:dyDescent="0.2">
      <c r="B48" s="165" t="str">
        <v>3Q16</v>
      </c>
      <c r="C48" t="str">
        <v>Ago-2016</v>
      </c>
      <c r="D48" s="154">
        <v>2960.9700000000003</v>
      </c>
      <c r="E48" s="143">
        <v>1903</v>
      </c>
      <c r="F48" s="143">
        <v>2391.5909999999999</v>
      </c>
      <c r="G48" s="155">
        <v>2960.9700000000003</v>
      </c>
      <c r="H48" s="156">
        <v>7255.5609999999997</v>
      </c>
      <c r="I48" s="143">
        <v>1.7304476368463106E-2</v>
      </c>
      <c r="J48" s="143">
        <v>0</v>
      </c>
      <c r="K48" s="154">
        <v>0</v>
      </c>
      <c r="L48" s="143">
        <v>0</v>
      </c>
      <c r="M48" s="154">
        <v>1505</v>
      </c>
      <c r="N48" s="143">
        <v>1464</v>
      </c>
      <c r="O48" s="155">
        <v>41</v>
      </c>
      <c r="P48" s="143">
        <v>1026.9100000000001</v>
      </c>
      <c r="Q48" s="154">
        <v>338.91300000000001</v>
      </c>
      <c r="R48" s="155">
        <v>687.99700000000007</v>
      </c>
      <c r="S48" s="143">
        <v>6.4698726226875447E-2</v>
      </c>
      <c r="T48" s="143">
        <v>0</v>
      </c>
      <c r="U48" s="143">
        <v>0</v>
      </c>
      <c r="V48" s="143">
        <v>0</v>
      </c>
      <c r="W48" s="154">
        <v>1140</v>
      </c>
      <c r="X48" s="143">
        <v>556</v>
      </c>
      <c r="Y48" s="143">
        <v>487.71929824561403</v>
      </c>
      <c r="Z48" s="143">
        <v>0.15712086219108351</v>
      </c>
      <c r="AA48" s="143">
        <v>643.42335462203425</v>
      </c>
      <c r="AB48" s="143">
        <v>110</v>
      </c>
      <c r="AC48" s="155">
        <v>123</v>
      </c>
      <c r="AD48" s="143">
        <v>6.8069306930693074E-2</v>
      </c>
      <c r="AE48" s="143">
        <v>1118.1818181818182</v>
      </c>
      <c r="AF48" s="143">
        <v>1030</v>
      </c>
      <c r="AG48" s="143">
        <v>1094.6647484329505</v>
      </c>
      <c r="AH48" s="143">
        <v>1616</v>
      </c>
      <c r="AI48" s="143">
        <v>0</v>
      </c>
      <c r="AJ48" s="143">
        <v>0</v>
      </c>
      <c r="AK48" s="143">
        <v>71</v>
      </c>
      <c r="AL48" s="143">
        <v>-0.41803278688524592</v>
      </c>
      <c r="AM48">
        <v>39</v>
      </c>
      <c r="AN48">
        <v>936</v>
      </c>
      <c r="AO48">
        <v>680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2:68" x14ac:dyDescent="0.2">
      <c r="B49" s="165" t="str">
        <v>3Q16</v>
      </c>
      <c r="C49" t="str">
        <v>Set-2016</v>
      </c>
      <c r="D49" s="154">
        <v>2788.2689999999998</v>
      </c>
      <c r="E49" s="143">
        <v>1827</v>
      </c>
      <c r="F49" s="143">
        <v>2296.826</v>
      </c>
      <c r="G49" s="155">
        <v>2788.2689999999998</v>
      </c>
      <c r="H49" s="156">
        <v>6912.0950000000003</v>
      </c>
      <c r="I49" s="143">
        <v>-4.7338310573090014E-2</v>
      </c>
      <c r="J49" s="143">
        <v>0</v>
      </c>
      <c r="K49" s="154">
        <v>0</v>
      </c>
      <c r="L49" s="143">
        <v>0</v>
      </c>
      <c r="M49" s="154">
        <v>1506</v>
      </c>
      <c r="N49" s="143">
        <v>1455</v>
      </c>
      <c r="O49" s="155">
        <v>51</v>
      </c>
      <c r="P49" s="143">
        <v>1157.0160000000001</v>
      </c>
      <c r="Q49" s="154">
        <v>467.78300000000002</v>
      </c>
      <c r="R49" s="155">
        <v>689.23300000000006</v>
      </c>
      <c r="S49" s="143">
        <v>5.1781461426354092E-2</v>
      </c>
      <c r="T49" s="143">
        <v>0</v>
      </c>
      <c r="U49" s="143">
        <v>0</v>
      </c>
      <c r="V49" s="143">
        <v>0</v>
      </c>
      <c r="W49" s="154">
        <v>1346</v>
      </c>
      <c r="X49" s="143">
        <v>620</v>
      </c>
      <c r="Y49" s="143">
        <v>460.62407132243686</v>
      </c>
      <c r="Z49" s="143">
        <v>0.19473111987031427</v>
      </c>
      <c r="AA49" s="143">
        <v>643.42335462203425</v>
      </c>
      <c r="AB49" s="143">
        <v>206</v>
      </c>
      <c r="AC49" s="155">
        <v>158</v>
      </c>
      <c r="AD49" s="143">
        <v>0.12432106216053108</v>
      </c>
      <c r="AE49" s="143">
        <v>766.99029126213588</v>
      </c>
      <c r="AF49" s="143">
        <v>1140</v>
      </c>
      <c r="AG49" s="143">
        <v>1094.6647484329505</v>
      </c>
      <c r="AH49" s="143">
        <v>1657</v>
      </c>
      <c r="AI49" s="143">
        <v>0</v>
      </c>
      <c r="AJ49" s="143">
        <v>0</v>
      </c>
      <c r="AK49" s="143">
        <v>90</v>
      </c>
      <c r="AL49" s="143">
        <v>-0.20353982300884954</v>
      </c>
      <c r="AM49">
        <v>62</v>
      </c>
      <c r="AN49">
        <v>969</v>
      </c>
      <c r="AO49">
        <v>688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2:68" x14ac:dyDescent="0.2">
      <c r="B50" s="165" t="str">
        <v>4Q16</v>
      </c>
      <c r="C50" t="str">
        <v>Out-2016</v>
      </c>
      <c r="D50" s="154">
        <v>2966.38</v>
      </c>
      <c r="E50" s="143">
        <v>1953</v>
      </c>
      <c r="F50" s="143">
        <v>2482.5349999999999</v>
      </c>
      <c r="G50" s="155">
        <v>2966.38</v>
      </c>
      <c r="H50" s="156">
        <v>7401.915</v>
      </c>
      <c r="I50" s="143">
        <v>7.0864188064544864E-2</v>
      </c>
      <c r="J50" s="143">
        <v>0</v>
      </c>
      <c r="K50" s="154">
        <v>0</v>
      </c>
      <c r="L50" s="143">
        <v>0</v>
      </c>
      <c r="M50" s="154">
        <v>1409</v>
      </c>
      <c r="N50" s="143">
        <v>1372</v>
      </c>
      <c r="O50" s="155">
        <v>37</v>
      </c>
      <c r="P50" s="143">
        <v>1052.01</v>
      </c>
      <c r="Q50" s="154">
        <v>313.28499999999997</v>
      </c>
      <c r="R50" s="155">
        <v>738.72500000000002</v>
      </c>
      <c r="S50" s="143">
        <v>-7.5856096996788525E-2</v>
      </c>
      <c r="T50" s="143">
        <v>0</v>
      </c>
      <c r="U50" s="143">
        <v>0</v>
      </c>
      <c r="V50" s="143">
        <v>0</v>
      </c>
      <c r="W50" s="154">
        <v>931</v>
      </c>
      <c r="X50" s="143">
        <v>409</v>
      </c>
      <c r="Y50" s="143">
        <v>439.31256713211599</v>
      </c>
      <c r="Z50" s="143">
        <v>0.12577826143639856</v>
      </c>
      <c r="AA50" s="143">
        <v>643.42335462203425</v>
      </c>
      <c r="AB50" s="143">
        <v>282</v>
      </c>
      <c r="AC50" s="155">
        <v>181</v>
      </c>
      <c r="AD50" s="143">
        <v>0.17184643510054845</v>
      </c>
      <c r="AE50" s="143">
        <v>641.8439716312057</v>
      </c>
      <c r="AF50" s="143">
        <v>649</v>
      </c>
      <c r="AG50" s="143">
        <v>1094.6647484329505</v>
      </c>
      <c r="AH50" s="143">
        <v>1641</v>
      </c>
      <c r="AI50" s="143">
        <v>0</v>
      </c>
      <c r="AJ50" s="143">
        <v>0</v>
      </c>
      <c r="AK50" s="143">
        <v>165</v>
      </c>
      <c r="AL50" s="143">
        <v>0.5</v>
      </c>
      <c r="AM50">
        <v>50</v>
      </c>
      <c r="AN50">
        <v>1014</v>
      </c>
      <c r="AO50">
        <v>627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2:68" x14ac:dyDescent="0.2">
      <c r="B51" s="165" t="str">
        <v>4Q16</v>
      </c>
      <c r="C51" t="str">
        <v>Nov-2016</v>
      </c>
      <c r="D51" s="154">
        <v>2672.5369999999998</v>
      </c>
      <c r="E51" s="143">
        <v>1794</v>
      </c>
      <c r="F51" s="143">
        <v>2320.9690000000001</v>
      </c>
      <c r="G51" s="155">
        <v>2672.5369999999998</v>
      </c>
      <c r="H51" s="156">
        <v>6787.5060000000003</v>
      </c>
      <c r="I51" s="143">
        <v>-8.3006762439179593E-2</v>
      </c>
      <c r="J51" s="143">
        <v>0</v>
      </c>
      <c r="K51" s="154">
        <v>0</v>
      </c>
      <c r="L51" s="143">
        <v>0</v>
      </c>
      <c r="M51" s="154">
        <v>1385</v>
      </c>
      <c r="N51" s="143">
        <v>1345</v>
      </c>
      <c r="O51" s="155">
        <v>40</v>
      </c>
      <c r="P51" s="143">
        <v>1159.7550000000001</v>
      </c>
      <c r="Q51" s="154">
        <v>437.93200000000002</v>
      </c>
      <c r="R51" s="155">
        <v>721.82299999999998</v>
      </c>
      <c r="S51" s="143">
        <v>3.4028711789062083E-2</v>
      </c>
      <c r="T51" s="143">
        <v>0</v>
      </c>
      <c r="U51" s="143">
        <v>0</v>
      </c>
      <c r="V51" s="143">
        <v>0</v>
      </c>
      <c r="W51" s="154">
        <v>1139</v>
      </c>
      <c r="X51" s="143">
        <v>488</v>
      </c>
      <c r="Y51" s="143">
        <v>428.44600526777873</v>
      </c>
      <c r="Z51" s="143">
        <v>0.16780832311603111</v>
      </c>
      <c r="AA51" s="143">
        <v>643.42335462203425</v>
      </c>
      <c r="AB51" s="143">
        <v>228</v>
      </c>
      <c r="AC51" s="155">
        <v>172</v>
      </c>
      <c r="AD51" s="143">
        <v>0.14457831325301204</v>
      </c>
      <c r="AE51" s="143">
        <v>754.38596491228066</v>
      </c>
      <c r="AF51" s="143">
        <v>911</v>
      </c>
      <c r="AG51" s="143">
        <v>1094.6647484329505</v>
      </c>
      <c r="AH51" s="143">
        <v>1577</v>
      </c>
      <c r="AI51" s="143">
        <v>0</v>
      </c>
      <c r="AJ51" s="143">
        <v>0</v>
      </c>
      <c r="AK51" s="143">
        <v>118</v>
      </c>
      <c r="AL51" s="143">
        <v>0.34090909090909083</v>
      </c>
      <c r="AM51">
        <v>74</v>
      </c>
      <c r="AN51">
        <v>937</v>
      </c>
      <c r="AO51">
        <v>640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2:68" x14ac:dyDescent="0.2">
      <c r="B52" s="165" t="str">
        <v>4Q16</v>
      </c>
      <c r="C52" t="str">
        <v>Dez-2016</v>
      </c>
      <c r="D52" s="154">
        <v>2404.2039999999997</v>
      </c>
      <c r="E52" s="143">
        <v>1416</v>
      </c>
      <c r="F52" s="143">
        <v>2214.319</v>
      </c>
      <c r="G52" s="155">
        <v>2404.2039999999997</v>
      </c>
      <c r="H52" s="156">
        <v>6034.5229999999992</v>
      </c>
      <c r="I52" s="143">
        <v>-0.11093662384976177</v>
      </c>
      <c r="J52" s="143">
        <v>0</v>
      </c>
      <c r="K52" s="154">
        <v>0</v>
      </c>
      <c r="L52" s="143">
        <v>0</v>
      </c>
      <c r="M52" s="154">
        <v>1270</v>
      </c>
      <c r="N52" s="143">
        <v>1245</v>
      </c>
      <c r="O52" s="155">
        <v>25</v>
      </c>
      <c r="P52" s="143">
        <v>1527.0160000000001</v>
      </c>
      <c r="Q52" s="154">
        <v>543.89400000000001</v>
      </c>
      <c r="R52" s="155">
        <v>983.12199999999996</v>
      </c>
      <c r="S52" s="143">
        <v>9.9129778701682492E-2</v>
      </c>
      <c r="T52" s="143">
        <v>0</v>
      </c>
      <c r="U52" s="143">
        <v>0</v>
      </c>
      <c r="V52" s="143">
        <v>0</v>
      </c>
      <c r="W52" s="154">
        <v>1295</v>
      </c>
      <c r="X52" s="143">
        <v>569</v>
      </c>
      <c r="Y52" s="143">
        <v>439.38223938223939</v>
      </c>
      <c r="Z52" s="143">
        <v>0.21459856893411461</v>
      </c>
      <c r="AA52" s="143">
        <v>643.42335462203425</v>
      </c>
      <c r="AB52" s="143">
        <v>201</v>
      </c>
      <c r="AC52" s="155">
        <v>152</v>
      </c>
      <c r="AD52" s="143">
        <v>0.14154929577464789</v>
      </c>
      <c r="AE52" s="143">
        <v>756.21890547263683</v>
      </c>
      <c r="AF52" s="143">
        <v>1094</v>
      </c>
      <c r="AG52" s="143">
        <v>1094.6647484329505</v>
      </c>
      <c r="AH52" s="143">
        <v>1420</v>
      </c>
      <c r="AI52" s="143">
        <v>0</v>
      </c>
      <c r="AJ52" s="143">
        <v>0</v>
      </c>
      <c r="AK52" s="143">
        <v>107</v>
      </c>
      <c r="AL52" s="143">
        <v>0.52857142857142847</v>
      </c>
      <c r="AM52">
        <v>42</v>
      </c>
      <c r="AN52">
        <v>861</v>
      </c>
      <c r="AO52">
        <v>559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2:68" x14ac:dyDescent="0.2">
      <c r="B53" s="165" t="str">
        <v>1Q17</v>
      </c>
      <c r="C53" t="str">
        <v>Jan-2017</v>
      </c>
      <c r="D53" s="154">
        <v>2868.134</v>
      </c>
      <c r="E53" s="143">
        <v>1799</v>
      </c>
      <c r="F53" s="143">
        <v>2293.366</v>
      </c>
      <c r="G53" s="155">
        <v>2868.134</v>
      </c>
      <c r="H53" s="156">
        <v>6960.5</v>
      </c>
      <c r="I53" s="143">
        <v>0.15344659387328563</v>
      </c>
      <c r="J53" s="143">
        <v>0</v>
      </c>
      <c r="K53" s="154">
        <v>0</v>
      </c>
      <c r="L53" s="143">
        <v>0</v>
      </c>
      <c r="M53" s="154">
        <v>1265</v>
      </c>
      <c r="N53" s="143">
        <v>1242</v>
      </c>
      <c r="O53" s="155">
        <v>23</v>
      </c>
      <c r="P53" s="143">
        <v>1030.124</v>
      </c>
      <c r="Q53" s="154">
        <v>302.685</v>
      </c>
      <c r="R53" s="155">
        <v>727.43899999999996</v>
      </c>
      <c r="S53" s="143">
        <v>-0.17943837289454201</v>
      </c>
      <c r="T53" s="143">
        <v>0</v>
      </c>
      <c r="U53" s="143">
        <v>0</v>
      </c>
      <c r="V53" s="143">
        <v>0</v>
      </c>
      <c r="W53" s="154">
        <v>1264</v>
      </c>
      <c r="X53" s="143">
        <v>563</v>
      </c>
      <c r="Y53" s="143">
        <v>445.41139240506328</v>
      </c>
      <c r="Z53" s="143">
        <v>0.18159614970188923</v>
      </c>
      <c r="AA53" s="143">
        <v>643.42335462203425</v>
      </c>
      <c r="AB53" s="143">
        <v>206</v>
      </c>
      <c r="AC53" s="155">
        <v>174</v>
      </c>
      <c r="AD53" s="143">
        <v>0.13975576662143827</v>
      </c>
      <c r="AE53" s="143">
        <v>844.66019417475729</v>
      </c>
      <c r="AF53" s="143">
        <v>1058</v>
      </c>
      <c r="AG53" s="143">
        <v>1094.6647484329505</v>
      </c>
      <c r="AH53" s="143">
        <v>1474</v>
      </c>
      <c r="AI53" s="143">
        <v>0</v>
      </c>
      <c r="AJ53" s="143">
        <v>0</v>
      </c>
      <c r="AK53" s="143">
        <v>153</v>
      </c>
      <c r="AL53" s="143">
        <v>1.8333333333333335</v>
      </c>
      <c r="AM53">
        <v>52</v>
      </c>
      <c r="AN53">
        <v>905</v>
      </c>
      <c r="AO53">
        <v>569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2:68" x14ac:dyDescent="0.2">
      <c r="B54" s="165" t="str">
        <v>1Q17</v>
      </c>
      <c r="C54" t="str">
        <v>Feb-2017</v>
      </c>
      <c r="D54" s="154">
        <v>2611.5260000000003</v>
      </c>
      <c r="E54" s="143">
        <v>1722</v>
      </c>
      <c r="F54" s="143">
        <v>2073.46</v>
      </c>
      <c r="G54" s="155">
        <v>2611.5260000000003</v>
      </c>
      <c r="H54" s="156">
        <v>6406.9859999999999</v>
      </c>
      <c r="I54" s="143">
        <v>-7.9522160764312955E-2</v>
      </c>
      <c r="J54" s="143">
        <v>0</v>
      </c>
      <c r="K54" s="154">
        <v>0</v>
      </c>
      <c r="L54" s="143">
        <v>0</v>
      </c>
      <c r="M54" s="154">
        <v>1271</v>
      </c>
      <c r="N54" s="143">
        <v>1246</v>
      </c>
      <c r="O54" s="155">
        <v>25</v>
      </c>
      <c r="P54" s="143">
        <v>1125.8209999999999</v>
      </c>
      <c r="Q54" s="154">
        <v>366.11200000000002</v>
      </c>
      <c r="R54" s="155">
        <v>759.70899999999995</v>
      </c>
      <c r="S54" s="143">
        <v>4.4310024207842469E-2</v>
      </c>
      <c r="T54" s="143">
        <v>0</v>
      </c>
      <c r="U54" s="143">
        <v>0</v>
      </c>
      <c r="V54" s="143">
        <v>0</v>
      </c>
      <c r="W54" s="154">
        <v>1174</v>
      </c>
      <c r="X54" s="143">
        <v>556</v>
      </c>
      <c r="Y54" s="143">
        <v>473.59454855195912</v>
      </c>
      <c r="Z54" s="143">
        <v>0.18323748483296201</v>
      </c>
      <c r="AA54" s="143">
        <v>643.42335462203425</v>
      </c>
      <c r="AB54" s="143">
        <v>161</v>
      </c>
      <c r="AC54" s="155">
        <v>132</v>
      </c>
      <c r="AD54" s="143">
        <v>0.11235170969993022</v>
      </c>
      <c r="AE54" s="143">
        <v>819.87577639751555</v>
      </c>
      <c r="AF54" s="143">
        <v>1013</v>
      </c>
      <c r="AG54" s="143">
        <v>1094.6647484329505</v>
      </c>
      <c r="AH54" s="143">
        <v>1433</v>
      </c>
      <c r="AI54" s="143">
        <v>0</v>
      </c>
      <c r="AJ54" s="143">
        <v>0</v>
      </c>
      <c r="AK54" s="143">
        <v>82</v>
      </c>
      <c r="AL54" s="143">
        <v>1.0499999999999998</v>
      </c>
      <c r="AM54">
        <v>79</v>
      </c>
      <c r="AN54">
        <v>803</v>
      </c>
      <c r="AO54">
        <v>630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2:68" x14ac:dyDescent="0.2">
      <c r="B55" s="165" t="str">
        <v>1Q17</v>
      </c>
      <c r="C55" t="str">
        <v>Mar-2017</v>
      </c>
      <c r="D55" s="154">
        <v>2887.2159999999999</v>
      </c>
      <c r="E55" s="143">
        <v>1962</v>
      </c>
      <c r="F55" s="143">
        <v>2375.1790000000001</v>
      </c>
      <c r="G55" s="155">
        <v>2887.2159999999999</v>
      </c>
      <c r="H55" s="156">
        <v>7224.3950000000004</v>
      </c>
      <c r="I55" s="143">
        <v>0.12758089373068726</v>
      </c>
      <c r="J55" s="143">
        <v>0</v>
      </c>
      <c r="K55" s="154">
        <v>0</v>
      </c>
      <c r="L55" s="143">
        <v>0</v>
      </c>
      <c r="M55" s="154">
        <v>1520</v>
      </c>
      <c r="N55" s="143">
        <v>1489</v>
      </c>
      <c r="O55" s="155">
        <v>31</v>
      </c>
      <c r="P55" s="143">
        <v>1148.8319999999999</v>
      </c>
      <c r="Q55" s="154">
        <v>359.54700000000003</v>
      </c>
      <c r="R55" s="155">
        <v>789.28499999999997</v>
      </c>
      <c r="S55" s="143">
        <v>0.11348824129962143</v>
      </c>
      <c r="T55" s="143">
        <v>0</v>
      </c>
      <c r="U55" s="143">
        <v>0</v>
      </c>
      <c r="V55" s="143">
        <v>0</v>
      </c>
      <c r="W55" s="154">
        <v>1384</v>
      </c>
      <c r="X55" s="143">
        <v>731</v>
      </c>
      <c r="Y55" s="143">
        <v>528.17919075144505</v>
      </c>
      <c r="Z55" s="143">
        <v>0.1915731351898671</v>
      </c>
      <c r="AA55" s="143">
        <v>643.42335462203425</v>
      </c>
      <c r="AB55" s="143">
        <v>269</v>
      </c>
      <c r="AC55" s="155">
        <v>218</v>
      </c>
      <c r="AD55" s="143">
        <v>0.15345122646891043</v>
      </c>
      <c r="AE55" s="143">
        <v>810.40892193308548</v>
      </c>
      <c r="AF55" s="143">
        <v>1115</v>
      </c>
      <c r="AG55" s="143">
        <v>1094.6647484329505</v>
      </c>
      <c r="AH55" s="143">
        <v>1753</v>
      </c>
      <c r="AI55" s="143">
        <v>0</v>
      </c>
      <c r="AJ55" s="143">
        <v>0</v>
      </c>
      <c r="AK55" s="143">
        <v>139</v>
      </c>
      <c r="AL55" s="143">
        <v>0.87837837837837829</v>
      </c>
      <c r="AM55">
        <v>94</v>
      </c>
      <c r="AN55">
        <v>1042</v>
      </c>
      <c r="AO55">
        <v>711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2:68" x14ac:dyDescent="0.2">
      <c r="B56" s="165" t="str">
        <v>2Q17</v>
      </c>
      <c r="C56" t="str">
        <v>Abr-2017</v>
      </c>
      <c r="D56" s="154">
        <v>2927.0120000000002</v>
      </c>
      <c r="E56" s="143">
        <v>1906</v>
      </c>
      <c r="F56" s="143">
        <v>2409.201</v>
      </c>
      <c r="G56" s="155">
        <v>2927.0120000000002</v>
      </c>
      <c r="H56" s="156">
        <v>7242.2130000000006</v>
      </c>
      <c r="I56" s="143">
        <v>2.4663656956742663E-3</v>
      </c>
      <c r="J56" s="143">
        <v>0</v>
      </c>
      <c r="K56" s="154">
        <v>0</v>
      </c>
      <c r="L56" s="143">
        <v>0</v>
      </c>
      <c r="M56" s="154">
        <v>1233</v>
      </c>
      <c r="N56" s="143">
        <v>1206</v>
      </c>
      <c r="O56" s="155">
        <v>27</v>
      </c>
      <c r="P56" s="143">
        <v>1165.8900000000001</v>
      </c>
      <c r="Q56" s="154">
        <v>390.00200000000001</v>
      </c>
      <c r="R56" s="155">
        <v>775.88800000000003</v>
      </c>
      <c r="S56" s="143">
        <v>-0.10114611935108675</v>
      </c>
      <c r="T56" s="143">
        <v>0</v>
      </c>
      <c r="U56" s="143">
        <v>0</v>
      </c>
      <c r="V56" s="143">
        <v>0</v>
      </c>
      <c r="W56" s="154">
        <v>826</v>
      </c>
      <c r="X56" s="143">
        <v>457</v>
      </c>
      <c r="Y56" s="143">
        <v>553.26876513317188</v>
      </c>
      <c r="Z56" s="143">
        <v>0.11405353584601832</v>
      </c>
      <c r="AA56" s="143">
        <v>643.42335462203425</v>
      </c>
      <c r="AB56" s="143">
        <v>154</v>
      </c>
      <c r="AC56" s="155">
        <v>151</v>
      </c>
      <c r="AD56" s="143">
        <v>0.1111111111111111</v>
      </c>
      <c r="AE56" s="143">
        <v>980.51948051948057</v>
      </c>
      <c r="AF56" s="143">
        <v>672</v>
      </c>
      <c r="AG56" s="143">
        <v>1094.6647484329505</v>
      </c>
      <c r="AH56" s="143">
        <v>1386</v>
      </c>
      <c r="AI56" s="143">
        <v>0</v>
      </c>
      <c r="AJ56" s="143">
        <v>0</v>
      </c>
      <c r="AK56" s="143">
        <v>100</v>
      </c>
      <c r="AL56" s="143">
        <v>0.51515151515151514</v>
      </c>
      <c r="AM56">
        <v>52</v>
      </c>
      <c r="AN56">
        <v>781</v>
      </c>
      <c r="AO56">
        <v>605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2:68" x14ac:dyDescent="0.2">
      <c r="B57" s="165" t="str">
        <v>2Q17</v>
      </c>
      <c r="C57" t="str">
        <v>Mai-2017</v>
      </c>
      <c r="D57" s="154">
        <v>2952.183</v>
      </c>
      <c r="E57" s="143">
        <v>1837</v>
      </c>
      <c r="F57" s="143">
        <v>2497.9839999999999</v>
      </c>
      <c r="G57" s="155">
        <v>2952.183</v>
      </c>
      <c r="H57" s="156">
        <v>7287.1669999999995</v>
      </c>
      <c r="I57" s="143">
        <v>6.207218705111206E-3</v>
      </c>
      <c r="J57" s="143">
        <v>0</v>
      </c>
      <c r="K57" s="154">
        <v>0</v>
      </c>
      <c r="L57" s="143">
        <v>0</v>
      </c>
      <c r="M57" s="154">
        <v>1432</v>
      </c>
      <c r="N57" s="143">
        <v>1393</v>
      </c>
      <c r="O57" s="155">
        <v>39</v>
      </c>
      <c r="P57" s="143">
        <v>1238.8630000000001</v>
      </c>
      <c r="Q57" s="154">
        <v>420.709</v>
      </c>
      <c r="R57" s="155">
        <v>818.154</v>
      </c>
      <c r="S57" s="143">
        <v>0.11337451904839324</v>
      </c>
      <c r="T57" s="143">
        <v>0</v>
      </c>
      <c r="U57" s="143">
        <v>0</v>
      </c>
      <c r="V57" s="143">
        <v>0</v>
      </c>
      <c r="W57" s="154">
        <v>1451</v>
      </c>
      <c r="X57" s="143">
        <v>752</v>
      </c>
      <c r="Y57" s="143">
        <v>518.26326671261199</v>
      </c>
      <c r="Z57" s="143">
        <v>0.19911716034502847</v>
      </c>
      <c r="AA57" s="143">
        <v>643.42335462203425</v>
      </c>
      <c r="AB57" s="143">
        <v>233</v>
      </c>
      <c r="AC57" s="155">
        <v>219</v>
      </c>
      <c r="AD57" s="143">
        <v>0.14181375532562385</v>
      </c>
      <c r="AE57" s="143">
        <v>939.9141630901288</v>
      </c>
      <c r="AF57" s="143">
        <v>1218</v>
      </c>
      <c r="AG57" s="143">
        <v>1094.6647484329505</v>
      </c>
      <c r="AH57" s="143">
        <v>1643</v>
      </c>
      <c r="AI57" s="143">
        <v>0</v>
      </c>
      <c r="AJ57" s="143">
        <v>0</v>
      </c>
      <c r="AK57" s="143">
        <v>144</v>
      </c>
      <c r="AL57" s="143">
        <v>1</v>
      </c>
      <c r="AM57">
        <v>63</v>
      </c>
      <c r="AN57">
        <v>979</v>
      </c>
      <c r="AO57">
        <v>664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2:68" x14ac:dyDescent="0.2">
      <c r="B58" s="165" t="str">
        <v>2Q17</v>
      </c>
      <c r="C58" t="str">
        <v>Jun-2017</v>
      </c>
      <c r="D58" s="154">
        <v>2673.0449999999996</v>
      </c>
      <c r="E58" s="143">
        <v>1820</v>
      </c>
      <c r="F58" s="143">
        <v>2285.2930000000001</v>
      </c>
      <c r="G58" s="155">
        <v>2673.0449999999996</v>
      </c>
      <c r="H58" s="156">
        <v>6778.3379999999997</v>
      </c>
      <c r="I58" s="143">
        <v>-6.9825351882288333E-2</v>
      </c>
      <c r="J58" s="143">
        <v>0</v>
      </c>
      <c r="K58" s="154">
        <v>0</v>
      </c>
      <c r="L58" s="143">
        <v>0</v>
      </c>
      <c r="M58" s="154">
        <v>1518</v>
      </c>
      <c r="N58" s="143">
        <v>1497</v>
      </c>
      <c r="O58" s="155">
        <v>21</v>
      </c>
      <c r="P58" s="143">
        <v>1221.1469999999999</v>
      </c>
      <c r="Q58" s="154">
        <v>445.01300000000003</v>
      </c>
      <c r="R58" s="155">
        <v>776.13400000000001</v>
      </c>
      <c r="S58" s="143">
        <v>2.5566268281075999E-2</v>
      </c>
      <c r="T58" s="143">
        <v>0</v>
      </c>
      <c r="U58" s="143">
        <v>0</v>
      </c>
      <c r="V58" s="143">
        <v>0</v>
      </c>
      <c r="W58" s="154">
        <v>1201</v>
      </c>
      <c r="X58" s="143">
        <v>640</v>
      </c>
      <c r="Y58" s="143">
        <v>532.88925895087425</v>
      </c>
      <c r="Z58" s="143">
        <v>0.17718207619625934</v>
      </c>
      <c r="AA58" s="143">
        <v>643.42335462203425</v>
      </c>
      <c r="AB58" s="143">
        <v>192</v>
      </c>
      <c r="AC58" s="155">
        <v>185</v>
      </c>
      <c r="AD58" s="143">
        <v>0.11221507890122735</v>
      </c>
      <c r="AE58" s="143">
        <v>963.54166666666663</v>
      </c>
      <c r="AF58" s="143">
        <v>1009</v>
      </c>
      <c r="AG58" s="143">
        <v>1094.6647484329505</v>
      </c>
      <c r="AH58" s="143">
        <v>1711</v>
      </c>
      <c r="AI58" s="143">
        <v>0</v>
      </c>
      <c r="AJ58" s="143">
        <v>0</v>
      </c>
      <c r="AK58" s="143">
        <v>131</v>
      </c>
      <c r="AL58" s="143">
        <v>1.847826086956522</v>
      </c>
      <c r="AM58">
        <v>49</v>
      </c>
      <c r="AN58">
        <v>1033</v>
      </c>
      <c r="AO58">
        <v>678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2:68" x14ac:dyDescent="0.2">
      <c r="B59" s="165" t="str">
        <v>3Q17</v>
      </c>
      <c r="C59" t="str">
        <v>Jul-2017</v>
      </c>
      <c r="D59" s="154">
        <v>2852.2920000000004</v>
      </c>
      <c r="E59" s="143">
        <v>1873</v>
      </c>
      <c r="F59" s="143">
        <v>2337.1390000000001</v>
      </c>
      <c r="G59" s="155">
        <v>2852.2920000000004</v>
      </c>
      <c r="H59" s="156">
        <v>7062.4310000000005</v>
      </c>
      <c r="I59" s="143">
        <v>4.1911896397022419E-2</v>
      </c>
      <c r="J59" s="143">
        <v>0</v>
      </c>
      <c r="K59" s="154">
        <v>0</v>
      </c>
      <c r="L59" s="143">
        <v>0</v>
      </c>
      <c r="M59" s="154">
        <v>1456</v>
      </c>
      <c r="N59" s="143">
        <v>1426</v>
      </c>
      <c r="O59" s="155">
        <v>30</v>
      </c>
      <c r="P59" s="143">
        <v>1151.5</v>
      </c>
      <c r="Q59" s="154">
        <v>402.98199999999997</v>
      </c>
      <c r="R59" s="155">
        <v>748.51800000000003</v>
      </c>
      <c r="S59" s="143">
        <v>-4.806131251809409E-2</v>
      </c>
      <c r="T59" s="143">
        <v>0</v>
      </c>
      <c r="U59" s="143">
        <v>0</v>
      </c>
      <c r="V59" s="143">
        <v>0</v>
      </c>
      <c r="W59" s="154">
        <v>1070</v>
      </c>
      <c r="X59" s="143">
        <v>553</v>
      </c>
      <c r="Y59" s="143">
        <v>516.82242990654208</v>
      </c>
      <c r="Z59" s="143">
        <v>0.15150590497804509</v>
      </c>
      <c r="AA59" s="143">
        <v>643.42335462203425</v>
      </c>
      <c r="AB59" s="143">
        <v>204</v>
      </c>
      <c r="AC59" s="155">
        <v>198</v>
      </c>
      <c r="AD59" s="143">
        <v>0.12274368231046931</v>
      </c>
      <c r="AE59" s="143">
        <v>970.58823529411768</v>
      </c>
      <c r="AF59" s="143">
        <v>866</v>
      </c>
      <c r="AG59" s="143">
        <v>1094.6647484329505</v>
      </c>
      <c r="AH59" s="143">
        <v>1662</v>
      </c>
      <c r="AI59" s="143">
        <v>0</v>
      </c>
      <c r="AJ59" s="143">
        <v>0</v>
      </c>
      <c r="AK59" s="143">
        <v>150</v>
      </c>
      <c r="AL59" s="143">
        <v>1.459016393442623</v>
      </c>
      <c r="AM59">
        <v>52</v>
      </c>
      <c r="AN59">
        <v>997</v>
      </c>
      <c r="AO59">
        <v>665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2:68" x14ac:dyDescent="0.2">
      <c r="B60" s="165" t="str">
        <v>3Q17</v>
      </c>
      <c r="C60" t="str">
        <v>Ago-2017</v>
      </c>
      <c r="D60" s="154">
        <v>2981.3209999999999</v>
      </c>
      <c r="E60" s="143">
        <v>1963</v>
      </c>
      <c r="F60" s="143">
        <v>2461.2660000000001</v>
      </c>
      <c r="G60" s="155">
        <v>2981.3209999999999</v>
      </c>
      <c r="H60" s="156">
        <v>7405.5869999999995</v>
      </c>
      <c r="I60" s="143">
        <v>4.8588934886584889E-2</v>
      </c>
      <c r="J60" s="143">
        <v>0</v>
      </c>
      <c r="K60" s="154">
        <v>0</v>
      </c>
      <c r="L60" s="143">
        <v>0</v>
      </c>
      <c r="M60" s="154">
        <v>1579</v>
      </c>
      <c r="N60" s="143">
        <v>1541</v>
      </c>
      <c r="O60" s="155">
        <v>38</v>
      </c>
      <c r="P60" s="143">
        <v>1188.6869999999999</v>
      </c>
      <c r="Q60" s="154">
        <v>507.96199999999999</v>
      </c>
      <c r="R60" s="155">
        <v>680.72500000000002</v>
      </c>
      <c r="S60" s="143">
        <v>6.1433173537871477E-2</v>
      </c>
      <c r="T60" s="143">
        <v>0</v>
      </c>
      <c r="U60" s="143">
        <v>0</v>
      </c>
      <c r="V60" s="143">
        <v>0</v>
      </c>
      <c r="W60" s="154">
        <v>1471</v>
      </c>
      <c r="X60" s="143">
        <v>764</v>
      </c>
      <c r="Y60" s="143">
        <v>519.37457511896673</v>
      </c>
      <c r="Z60" s="143">
        <v>0.19863381525326759</v>
      </c>
      <c r="AA60" s="143">
        <v>643.42335462203425</v>
      </c>
      <c r="AB60" s="143">
        <v>191</v>
      </c>
      <c r="AC60" s="155">
        <v>209</v>
      </c>
      <c r="AD60" s="143">
        <v>0.10797060486150367</v>
      </c>
      <c r="AE60" s="143">
        <v>1094.2408376963351</v>
      </c>
      <c r="AF60" s="143">
        <v>1280</v>
      </c>
      <c r="AG60" s="143">
        <v>1094.6647484329505</v>
      </c>
      <c r="AH60" s="143">
        <v>1769</v>
      </c>
      <c r="AI60" s="143">
        <v>0</v>
      </c>
      <c r="AJ60" s="143">
        <v>0</v>
      </c>
      <c r="AK60" s="143">
        <v>151</v>
      </c>
      <c r="AL60" s="143">
        <v>1.1267605633802815</v>
      </c>
      <c r="AM60">
        <v>39</v>
      </c>
      <c r="AN60">
        <v>1096</v>
      </c>
      <c r="AO60">
        <v>673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2:68" x14ac:dyDescent="0.2">
      <c r="B61" s="165" t="str">
        <v>3Q17</v>
      </c>
      <c r="C61" t="str">
        <v>Set-2017</v>
      </c>
      <c r="D61" s="154">
        <v>2986.4920000000002</v>
      </c>
      <c r="E61" s="143">
        <v>1881</v>
      </c>
      <c r="F61" s="143">
        <v>2441.65</v>
      </c>
      <c r="G61" s="155">
        <v>2986.4920000000002</v>
      </c>
      <c r="H61" s="156">
        <v>7309.1419999999998</v>
      </c>
      <c r="I61" s="143">
        <v>-1.3023275535079093E-2</v>
      </c>
      <c r="J61" s="143">
        <v>0</v>
      </c>
      <c r="K61" s="154">
        <v>0</v>
      </c>
      <c r="L61" s="143">
        <v>0</v>
      </c>
      <c r="M61" s="154">
        <v>1572</v>
      </c>
      <c r="N61" s="143">
        <v>1533</v>
      </c>
      <c r="O61" s="155">
        <v>39</v>
      </c>
      <c r="P61" s="143">
        <v>1445.252</v>
      </c>
      <c r="Q61" s="154">
        <v>513.16200000000003</v>
      </c>
      <c r="R61" s="155">
        <v>932.09</v>
      </c>
      <c r="S61" s="143">
        <v>9.0170962251150621E-2</v>
      </c>
      <c r="T61" s="143">
        <v>0</v>
      </c>
      <c r="U61" s="143">
        <v>0</v>
      </c>
      <c r="V61" s="143">
        <v>0</v>
      </c>
      <c r="W61" s="154">
        <v>1162</v>
      </c>
      <c r="X61" s="143">
        <v>594</v>
      </c>
      <c r="Y61" s="143">
        <v>511.18760757314976</v>
      </c>
      <c r="Z61" s="143">
        <v>0.15897898823145043</v>
      </c>
      <c r="AA61" s="143">
        <v>643.42335462203425</v>
      </c>
      <c r="AB61" s="143">
        <v>221</v>
      </c>
      <c r="AC61" s="155">
        <v>215</v>
      </c>
      <c r="AD61" s="143">
        <v>0.12311977715877437</v>
      </c>
      <c r="AE61" s="143">
        <v>972.85067873303171</v>
      </c>
      <c r="AF61" s="143">
        <v>941</v>
      </c>
      <c r="AG61" s="143">
        <v>1094.6647484329505</v>
      </c>
      <c r="AH61" s="143">
        <v>1795</v>
      </c>
      <c r="AI61" s="143">
        <v>0</v>
      </c>
      <c r="AJ61" s="143">
        <v>0</v>
      </c>
      <c r="AK61" s="143">
        <v>171</v>
      </c>
      <c r="AL61" s="143">
        <v>0.89999999999999991</v>
      </c>
      <c r="AM61">
        <v>48</v>
      </c>
      <c r="AN61">
        <v>1050</v>
      </c>
      <c r="AO61">
        <v>745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2:68" x14ac:dyDescent="0.2">
      <c r="B62" s="165" t="str">
        <v>4Q17</v>
      </c>
      <c r="C62" t="str">
        <v>Out-2017</v>
      </c>
      <c r="D62" s="154">
        <v>3095.3820000000001</v>
      </c>
      <c r="E62" s="143">
        <v>2126</v>
      </c>
      <c r="F62" s="143">
        <v>2494.0329999999999</v>
      </c>
      <c r="G62" s="155">
        <v>3095.3820000000001</v>
      </c>
      <c r="H62" s="156">
        <v>7715.4149999999991</v>
      </c>
      <c r="I62" s="143">
        <v>5.5584225891356143E-2</v>
      </c>
      <c r="J62" s="143">
        <v>0</v>
      </c>
      <c r="K62" s="154">
        <v>0</v>
      </c>
      <c r="L62" s="143">
        <v>0</v>
      </c>
      <c r="M62" s="154">
        <v>1497</v>
      </c>
      <c r="N62" s="143">
        <v>1459</v>
      </c>
      <c r="O62" s="155">
        <v>38</v>
      </c>
      <c r="P62" s="143">
        <v>1363.4470000000001</v>
      </c>
      <c r="Q62" s="154">
        <v>448.06299999999999</v>
      </c>
      <c r="R62" s="155">
        <v>915.38400000000001</v>
      </c>
      <c r="S62" s="143">
        <v>-5.1969474210307842E-2</v>
      </c>
      <c r="T62" s="143">
        <v>0</v>
      </c>
      <c r="U62" s="143">
        <v>0</v>
      </c>
      <c r="V62" s="143">
        <v>0</v>
      </c>
      <c r="W62" s="154">
        <v>1565</v>
      </c>
      <c r="X62" s="143">
        <v>814</v>
      </c>
      <c r="Y62" s="143">
        <v>520.12779552715654</v>
      </c>
      <c r="Z62" s="143">
        <v>0.20284067674907963</v>
      </c>
      <c r="AA62" s="143">
        <v>643.42335462203425</v>
      </c>
      <c r="AB62" s="143">
        <v>186</v>
      </c>
      <c r="AC62" s="155">
        <v>186</v>
      </c>
      <c r="AD62" s="143">
        <v>0.11051693404634581</v>
      </c>
      <c r="AE62" s="143">
        <v>1000</v>
      </c>
      <c r="AF62" s="143">
        <v>1379</v>
      </c>
      <c r="AG62" s="143">
        <v>1094.6647484329505</v>
      </c>
      <c r="AH62" s="143">
        <v>1683</v>
      </c>
      <c r="AI62" s="143">
        <v>0</v>
      </c>
      <c r="AJ62" s="143">
        <v>0</v>
      </c>
      <c r="AK62" s="143">
        <v>148</v>
      </c>
      <c r="AL62" s="143">
        <v>-0.10303030303030303</v>
      </c>
      <c r="AM62">
        <v>37</v>
      </c>
      <c r="AN62">
        <v>989</v>
      </c>
      <c r="AO62">
        <v>694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2:68" x14ac:dyDescent="0.2">
      <c r="B63" s="165" t="str">
        <v>4Q17</v>
      </c>
      <c r="C63" t="str">
        <v>Nov-2017</v>
      </c>
      <c r="D63" s="154">
        <v>3075.1590000000001</v>
      </c>
      <c r="E63" s="143">
        <v>2009</v>
      </c>
      <c r="F63" s="143">
        <v>2470.4780000000001</v>
      </c>
      <c r="G63" s="155">
        <v>3075.1590000000001</v>
      </c>
      <c r="H63" s="156">
        <v>7554.6369999999997</v>
      </c>
      <c r="I63" s="143">
        <v>-2.0838542061574095E-2</v>
      </c>
      <c r="J63" s="143">
        <v>0</v>
      </c>
      <c r="K63" s="154">
        <v>0</v>
      </c>
      <c r="L63" s="143">
        <v>0</v>
      </c>
      <c r="M63" s="154">
        <v>1469</v>
      </c>
      <c r="N63" s="143">
        <v>1427</v>
      </c>
      <c r="O63" s="155">
        <v>42</v>
      </c>
      <c r="P63" s="143">
        <v>1270.646</v>
      </c>
      <c r="Q63" s="154">
        <v>534.30099999999993</v>
      </c>
      <c r="R63" s="155">
        <v>736.34500000000003</v>
      </c>
      <c r="S63" s="143">
        <v>-4.2231511368677865E-2</v>
      </c>
      <c r="T63" s="143">
        <v>0</v>
      </c>
      <c r="U63" s="143">
        <v>0</v>
      </c>
      <c r="V63" s="143">
        <v>0</v>
      </c>
      <c r="W63" s="154">
        <v>1300</v>
      </c>
      <c r="X63" s="143">
        <v>757</v>
      </c>
      <c r="Y63" s="143">
        <v>582.30769230769226</v>
      </c>
      <c r="Z63" s="143">
        <v>0.17207974387121447</v>
      </c>
      <c r="AA63" s="143">
        <v>643.42335462203425</v>
      </c>
      <c r="AB63" s="143">
        <v>166</v>
      </c>
      <c r="AC63" s="155">
        <v>177</v>
      </c>
      <c r="AD63" s="143">
        <v>0.10159118727050184</v>
      </c>
      <c r="AE63" s="143">
        <v>1066.2650602409637</v>
      </c>
      <c r="AF63" s="143">
        <v>1134</v>
      </c>
      <c r="AG63" s="143">
        <v>1094.6647484329505</v>
      </c>
      <c r="AH63" s="143">
        <v>1634</v>
      </c>
      <c r="AI63" s="143">
        <v>0</v>
      </c>
      <c r="AJ63" s="143">
        <v>0</v>
      </c>
      <c r="AK63" s="143">
        <v>123</v>
      </c>
      <c r="AL63" s="143">
        <v>4.2372881355932313E-2</v>
      </c>
      <c r="AM63">
        <v>41</v>
      </c>
      <c r="AN63">
        <v>988</v>
      </c>
      <c r="AO63">
        <v>646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2:68" x14ac:dyDescent="0.2">
      <c r="B64" s="165" t="str">
        <v>4Q17</v>
      </c>
      <c r="C64" t="str">
        <v>Dez-2017</v>
      </c>
      <c r="D64" s="154">
        <v>2867.8739999999998</v>
      </c>
      <c r="E64" s="143">
        <v>1792</v>
      </c>
      <c r="F64" s="143">
        <v>2432.5569999999998</v>
      </c>
      <c r="G64" s="155">
        <v>2867.8739999999998</v>
      </c>
      <c r="H64" s="156">
        <v>7092.4309999999996</v>
      </c>
      <c r="I64" s="143">
        <v>-6.1181761612106644E-2</v>
      </c>
      <c r="J64" s="143">
        <v>0</v>
      </c>
      <c r="K64" s="154">
        <v>0</v>
      </c>
      <c r="L64" s="143">
        <v>0</v>
      </c>
      <c r="M64" s="154">
        <v>1435</v>
      </c>
      <c r="N64" s="143">
        <v>1406</v>
      </c>
      <c r="O64" s="155">
        <v>29</v>
      </c>
      <c r="P64" s="143">
        <v>1402.5389999999998</v>
      </c>
      <c r="Q64" s="154">
        <v>496.92099999999994</v>
      </c>
      <c r="R64" s="155">
        <v>905.61799999999994</v>
      </c>
      <c r="S64" s="143">
        <v>3.573198873139094E-2</v>
      </c>
      <c r="T64" s="143">
        <v>0</v>
      </c>
      <c r="U64" s="143">
        <v>0</v>
      </c>
      <c r="V64" s="143">
        <v>0</v>
      </c>
      <c r="W64" s="154">
        <v>1483</v>
      </c>
      <c r="X64" s="143">
        <v>865</v>
      </c>
      <c r="Y64" s="143">
        <v>583.27714093054624</v>
      </c>
      <c r="Z64" s="143">
        <v>0.2090961477101434</v>
      </c>
      <c r="AA64" s="143">
        <v>643.42335462203425</v>
      </c>
      <c r="AB64" s="143">
        <v>146</v>
      </c>
      <c r="AC64" s="155">
        <v>168</v>
      </c>
      <c r="AD64" s="143">
        <v>9.2405063291139247E-2</v>
      </c>
      <c r="AE64" s="143">
        <v>1150.6849315068494</v>
      </c>
      <c r="AF64" s="143">
        <v>1337</v>
      </c>
      <c r="AG64" s="143">
        <v>1094.6647484329505</v>
      </c>
      <c r="AH64" s="143">
        <v>1580</v>
      </c>
      <c r="AI64" s="143">
        <v>0</v>
      </c>
      <c r="AJ64" s="143">
        <v>0</v>
      </c>
      <c r="AK64" s="143">
        <v>105</v>
      </c>
      <c r="AL64" s="143">
        <v>-1.8691588785046731E-2</v>
      </c>
      <c r="AM64">
        <v>40</v>
      </c>
      <c r="AN64">
        <v>1024</v>
      </c>
      <c r="AO64">
        <v>556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2:68" x14ac:dyDescent="0.2">
      <c r="B65" s="165" t="str">
        <v>1Q18</v>
      </c>
      <c r="C65" t="str">
        <v>Jan-2018</v>
      </c>
      <c r="D65" s="154">
        <v>2913.7959999999998</v>
      </c>
      <c r="E65" s="143">
        <v>1923</v>
      </c>
      <c r="F65" s="143">
        <v>2375.799</v>
      </c>
      <c r="G65" s="155">
        <v>2913.7959999999998</v>
      </c>
      <c r="H65" s="156">
        <v>7212.5950000000003</v>
      </c>
      <c r="I65" s="143">
        <v>1.6942568775078826E-2</v>
      </c>
      <c r="J65" s="143">
        <v>0</v>
      </c>
      <c r="K65" s="154">
        <v>0</v>
      </c>
      <c r="L65" s="143">
        <v>0</v>
      </c>
      <c r="M65" s="154">
        <v>1472</v>
      </c>
      <c r="N65" s="143">
        <v>1431</v>
      </c>
      <c r="O65" s="155">
        <v>41</v>
      </c>
      <c r="P65" s="143">
        <v>1199.355</v>
      </c>
      <c r="Q65" s="154">
        <v>370.59199999999998</v>
      </c>
      <c r="R65" s="155">
        <v>828.76300000000003</v>
      </c>
      <c r="S65" s="143">
        <v>-5.8566243494802994E-2</v>
      </c>
      <c r="T65" s="143">
        <v>0</v>
      </c>
      <c r="U65" s="143">
        <v>0</v>
      </c>
      <c r="V65" s="143">
        <v>0</v>
      </c>
      <c r="W65" s="154">
        <v>1352</v>
      </c>
      <c r="X65" s="143">
        <v>796</v>
      </c>
      <c r="Y65" s="143">
        <v>588.75739644970417</v>
      </c>
      <c r="Z65" s="143">
        <v>0.18744987067761326</v>
      </c>
      <c r="AA65" s="143">
        <v>643.42335462203425</v>
      </c>
      <c r="AB65" s="143">
        <v>217</v>
      </c>
      <c r="AC65" s="155">
        <v>241</v>
      </c>
      <c r="AD65" s="143">
        <v>0.12832643406268479</v>
      </c>
      <c r="AE65" s="143">
        <v>1110.5990783410139</v>
      </c>
      <c r="AF65" s="143">
        <v>1135</v>
      </c>
      <c r="AG65" s="143">
        <v>1094.6647484329505</v>
      </c>
      <c r="AH65" s="143">
        <v>1691</v>
      </c>
      <c r="AI65" s="143">
        <v>0</v>
      </c>
      <c r="AJ65" s="143">
        <v>0</v>
      </c>
      <c r="AK65" s="143">
        <v>150</v>
      </c>
      <c r="AL65" s="143">
        <v>-1.9607843137254943E-2</v>
      </c>
      <c r="AM65">
        <v>65</v>
      </c>
      <c r="AN65">
        <v>987</v>
      </c>
      <c r="AO65">
        <v>704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2:68" x14ac:dyDescent="0.2">
      <c r="B66" s="165" t="str">
        <v>1Q18</v>
      </c>
      <c r="C66" t="str">
        <v>Feb-2018</v>
      </c>
      <c r="D66" s="154">
        <v>2765.9389999999999</v>
      </c>
      <c r="E66" s="143">
        <v>1861</v>
      </c>
      <c r="F66" s="143">
        <v>2176.1770000000001</v>
      </c>
      <c r="G66" s="155">
        <v>2765.9389999999999</v>
      </c>
      <c r="H66" s="156">
        <v>6803.116</v>
      </c>
      <c r="I66" s="143">
        <v>-5.6772770410649764E-2</v>
      </c>
      <c r="J66" s="143">
        <v>0</v>
      </c>
      <c r="K66" s="154">
        <v>0</v>
      </c>
      <c r="L66" s="143">
        <v>0</v>
      </c>
      <c r="M66" s="154">
        <v>1465</v>
      </c>
      <c r="N66" s="143">
        <v>1424</v>
      </c>
      <c r="O66" s="155">
        <v>41</v>
      </c>
      <c r="P66" s="143">
        <v>934.12700000000007</v>
      </c>
      <c r="Q66" s="154">
        <v>284.16200000000003</v>
      </c>
      <c r="R66" s="155">
        <v>649.96500000000003</v>
      </c>
      <c r="S66" s="143">
        <v>-0.10190633592315512</v>
      </c>
      <c r="T66" s="143">
        <v>0</v>
      </c>
      <c r="U66" s="143">
        <v>0</v>
      </c>
      <c r="V66" s="143">
        <v>0</v>
      </c>
      <c r="W66" s="154">
        <v>1034</v>
      </c>
      <c r="X66" s="143">
        <v>604</v>
      </c>
      <c r="Y66" s="143">
        <v>584.1392649903288</v>
      </c>
      <c r="Z66" s="143">
        <v>0.15198917672431281</v>
      </c>
      <c r="AA66" s="143">
        <v>643.42335462203425</v>
      </c>
      <c r="AB66" s="143">
        <v>158</v>
      </c>
      <c r="AC66" s="155">
        <v>181</v>
      </c>
      <c r="AD66" s="143">
        <v>9.7290640394088676E-2</v>
      </c>
      <c r="AE66" s="143">
        <v>1145.5696202531647</v>
      </c>
      <c r="AF66" s="143">
        <v>876</v>
      </c>
      <c r="AG66" s="143">
        <v>1094.6647484329505</v>
      </c>
      <c r="AH66" s="143">
        <v>1624</v>
      </c>
      <c r="AI66" s="143">
        <v>0</v>
      </c>
      <c r="AJ66" s="143">
        <v>0</v>
      </c>
      <c r="AK66" s="143">
        <v>87</v>
      </c>
      <c r="AL66" s="143">
        <v>6.0975609756097615E-2</v>
      </c>
      <c r="AM66">
        <v>60</v>
      </c>
      <c r="AN66">
        <v>936</v>
      </c>
      <c r="AO66">
        <v>688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2:68" x14ac:dyDescent="0.2">
      <c r="B67" s="165" t="str">
        <v>1Q18</v>
      </c>
      <c r="C67" t="str">
        <v>Mar-2018</v>
      </c>
      <c r="D67" s="154">
        <v>3113.1839999999997</v>
      </c>
      <c r="E67" s="143">
        <v>2130</v>
      </c>
      <c r="F67" s="143">
        <v>2448.4059999999999</v>
      </c>
      <c r="G67" s="155">
        <v>3113.1839999999997</v>
      </c>
      <c r="H67" s="156">
        <v>7691.5899999999992</v>
      </c>
      <c r="I67" s="143">
        <v>0.13059809651930077</v>
      </c>
      <c r="J67" s="143">
        <v>0</v>
      </c>
      <c r="K67" s="154">
        <v>0</v>
      </c>
      <c r="L67" s="143">
        <v>0</v>
      </c>
      <c r="M67" s="154">
        <v>1636</v>
      </c>
      <c r="N67" s="143">
        <v>1592</v>
      </c>
      <c r="O67" s="155">
        <v>44</v>
      </c>
      <c r="P67" s="143">
        <v>1228.2670000000001</v>
      </c>
      <c r="Q67" s="154">
        <v>431.87800000000004</v>
      </c>
      <c r="R67" s="155">
        <v>796.38900000000001</v>
      </c>
      <c r="S67" s="143">
        <v>0.19387885676748251</v>
      </c>
      <c r="T67" s="143">
        <v>0</v>
      </c>
      <c r="U67" s="143">
        <v>0</v>
      </c>
      <c r="V67" s="143">
        <v>0</v>
      </c>
      <c r="W67" s="154">
        <v>1192</v>
      </c>
      <c r="X67" s="143">
        <v>753</v>
      </c>
      <c r="Y67" s="143">
        <v>631.71140939597319</v>
      </c>
      <c r="Z67" s="143">
        <v>0.15497445911703564</v>
      </c>
      <c r="AA67" s="143">
        <v>643.42335462203425</v>
      </c>
      <c r="AB67" s="143">
        <v>213</v>
      </c>
      <c r="AC67" s="155">
        <v>224</v>
      </c>
      <c r="AD67" s="143">
        <v>0.11525974025974026</v>
      </c>
      <c r="AE67" s="143">
        <v>1051.6431924882629</v>
      </c>
      <c r="AF67" s="143">
        <v>979</v>
      </c>
      <c r="AG67" s="143">
        <v>1094.6647484329505</v>
      </c>
      <c r="AH67" s="143">
        <v>1848</v>
      </c>
      <c r="AI67" s="143">
        <v>0</v>
      </c>
      <c r="AJ67" s="143">
        <v>0</v>
      </c>
      <c r="AK67" s="143">
        <v>151</v>
      </c>
      <c r="AL67" s="143">
        <v>8.6330935251798468E-2</v>
      </c>
      <c r="AM67">
        <v>61</v>
      </c>
      <c r="AN67">
        <v>1128</v>
      </c>
      <c r="AO67">
        <v>720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2:68" x14ac:dyDescent="0.2">
      <c r="B68" s="165" t="str">
        <v>2Q18</v>
      </c>
      <c r="C68" t="str">
        <v>Abr-2018</v>
      </c>
      <c r="D68" s="154">
        <v>2994.53</v>
      </c>
      <c r="E68" s="143">
        <v>2038</v>
      </c>
      <c r="F68" s="143">
        <v>2361.357</v>
      </c>
      <c r="G68" s="155">
        <v>2994.53</v>
      </c>
      <c r="H68" s="156">
        <v>7393.8870000000006</v>
      </c>
      <c r="I68" s="143">
        <v>-3.8705001176609577E-2</v>
      </c>
      <c r="J68" s="143">
        <v>0</v>
      </c>
      <c r="K68" s="154">
        <v>0</v>
      </c>
      <c r="L68" s="143">
        <v>0</v>
      </c>
      <c r="M68" s="154">
        <v>1543</v>
      </c>
      <c r="N68" s="143">
        <v>1508</v>
      </c>
      <c r="O68" s="155">
        <v>35</v>
      </c>
      <c r="P68" s="143">
        <v>1063.1130000000001</v>
      </c>
      <c r="Q68" s="154">
        <v>325.62599999999998</v>
      </c>
      <c r="R68" s="155">
        <v>737.48700000000008</v>
      </c>
      <c r="S68" s="143">
        <v>-9.0129167427477785E-2</v>
      </c>
      <c r="T68" s="143">
        <v>0</v>
      </c>
      <c r="U68" s="143">
        <v>0</v>
      </c>
      <c r="V68" s="143">
        <v>0</v>
      </c>
      <c r="W68" s="154">
        <v>1098</v>
      </c>
      <c r="X68" s="143">
        <v>706</v>
      </c>
      <c r="Y68" s="143">
        <v>642.98724954462659</v>
      </c>
      <c r="Z68" s="143">
        <v>0.14850105228819427</v>
      </c>
      <c r="AA68" s="143">
        <v>643.42335462203425</v>
      </c>
      <c r="AB68" s="143">
        <v>202</v>
      </c>
      <c r="AC68" s="155">
        <v>226</v>
      </c>
      <c r="AD68" s="143">
        <v>0.11575931232091691</v>
      </c>
      <c r="AE68" s="143">
        <v>1118.8118811881188</v>
      </c>
      <c r="AF68" s="143">
        <v>896</v>
      </c>
      <c r="AG68" s="143">
        <v>1094.6647484329505</v>
      </c>
      <c r="AH68" s="143">
        <v>1745</v>
      </c>
      <c r="AI68" s="143">
        <v>0</v>
      </c>
      <c r="AJ68" s="143">
        <v>0</v>
      </c>
      <c r="AK68" s="143">
        <v>154</v>
      </c>
      <c r="AL68" s="143">
        <v>0.54</v>
      </c>
      <c r="AM68">
        <v>44</v>
      </c>
      <c r="AN68">
        <v>1054</v>
      </c>
      <c r="AO68">
        <v>691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2:68" x14ac:dyDescent="0.2">
      <c r="B69" s="165" t="str">
        <v>2Q18</v>
      </c>
      <c r="C69" t="str">
        <v>Mai-2018</v>
      </c>
      <c r="D69" s="154">
        <v>2724.4719999999998</v>
      </c>
      <c r="E69" s="143">
        <v>2026</v>
      </c>
      <c r="F69" s="143">
        <v>2246.431</v>
      </c>
      <c r="G69" s="155">
        <v>2724.4719999999998</v>
      </c>
      <c r="H69" s="156">
        <v>6996.9030000000002</v>
      </c>
      <c r="I69" s="143">
        <v>-5.3690839473202745E-2</v>
      </c>
      <c r="J69" s="143">
        <v>0</v>
      </c>
      <c r="K69" s="154">
        <v>0</v>
      </c>
      <c r="L69" s="143">
        <v>0</v>
      </c>
      <c r="M69" s="154">
        <v>1186</v>
      </c>
      <c r="N69" s="143">
        <v>1169</v>
      </c>
      <c r="O69" s="155">
        <v>17</v>
      </c>
      <c r="P69" s="143">
        <v>1251.1950000000002</v>
      </c>
      <c r="Q69" s="154">
        <v>417.35</v>
      </c>
      <c r="R69" s="155">
        <v>833.84500000000003</v>
      </c>
      <c r="S69" s="143">
        <v>-6.4816068988566511E-2</v>
      </c>
      <c r="T69" s="143">
        <v>0</v>
      </c>
      <c r="U69" s="143">
        <v>0</v>
      </c>
      <c r="V69" s="143">
        <v>0</v>
      </c>
      <c r="W69" s="154">
        <v>753</v>
      </c>
      <c r="X69" s="143">
        <v>484</v>
      </c>
      <c r="Y69" s="143">
        <v>642.76228419654717</v>
      </c>
      <c r="Z69" s="143">
        <v>0.10761904231057655</v>
      </c>
      <c r="AA69" s="143">
        <v>643.42335462203425</v>
      </c>
      <c r="AB69" s="143">
        <v>242</v>
      </c>
      <c r="AC69" s="155">
        <v>233</v>
      </c>
      <c r="AD69" s="143">
        <v>0.17347670250896058</v>
      </c>
      <c r="AE69" s="143">
        <v>962.80991735537191</v>
      </c>
      <c r="AF69" s="143">
        <v>511</v>
      </c>
      <c r="AG69" s="143">
        <v>1094.6647484329505</v>
      </c>
      <c r="AH69" s="143">
        <v>1395</v>
      </c>
      <c r="AI69" s="143">
        <v>0</v>
      </c>
      <c r="AJ69" s="143">
        <v>0</v>
      </c>
      <c r="AK69" s="143">
        <v>139</v>
      </c>
      <c r="AL69" s="143">
        <v>-3.472222222222221E-2</v>
      </c>
      <c r="AM69">
        <v>61</v>
      </c>
      <c r="AN69">
        <v>789</v>
      </c>
      <c r="AO69">
        <v>606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2:68" x14ac:dyDescent="0.2">
      <c r="B70" s="165" t="str">
        <v>2Q18</v>
      </c>
      <c r="C70" t="str">
        <v>Jun-2018</v>
      </c>
      <c r="D70" s="154">
        <v>2969.8239999999996</v>
      </c>
      <c r="E70" s="143">
        <v>1918</v>
      </c>
      <c r="F70" s="143">
        <v>2379.6239999999998</v>
      </c>
      <c r="G70" s="155">
        <v>2969.8239999999996</v>
      </c>
      <c r="H70" s="156">
        <v>7267.4479999999994</v>
      </c>
      <c r="I70" s="143">
        <v>3.8666392831228302E-2</v>
      </c>
      <c r="J70" s="143">
        <v>0</v>
      </c>
      <c r="K70" s="154">
        <v>0</v>
      </c>
      <c r="L70" s="143">
        <v>0</v>
      </c>
      <c r="M70" s="154">
        <v>1818</v>
      </c>
      <c r="N70" s="143">
        <v>1791</v>
      </c>
      <c r="O70" s="155">
        <v>27</v>
      </c>
      <c r="P70" s="143">
        <v>1051.28</v>
      </c>
      <c r="Q70" s="154">
        <v>335.22500000000002</v>
      </c>
      <c r="R70" s="155">
        <v>716.05499999999995</v>
      </c>
      <c r="S70" s="143">
        <v>0.1772878247329408</v>
      </c>
      <c r="T70" s="143">
        <v>0</v>
      </c>
      <c r="U70" s="143">
        <v>0</v>
      </c>
      <c r="V70" s="143">
        <v>0</v>
      </c>
      <c r="W70" s="154">
        <v>1451</v>
      </c>
      <c r="X70" s="143">
        <v>949</v>
      </c>
      <c r="Y70" s="143">
        <v>654.03170227429359</v>
      </c>
      <c r="Z70" s="143">
        <v>0.19965743132940203</v>
      </c>
      <c r="AA70" s="143">
        <v>643.42335462203425</v>
      </c>
      <c r="AB70" s="143">
        <v>231</v>
      </c>
      <c r="AC70" s="155">
        <v>234</v>
      </c>
      <c r="AD70" s="143">
        <v>0.11284807034684904</v>
      </c>
      <c r="AE70" s="143">
        <v>1012.987012987013</v>
      </c>
      <c r="AF70" s="143">
        <v>1220</v>
      </c>
      <c r="AG70" s="143">
        <v>1094.6647484329505</v>
      </c>
      <c r="AH70" s="143">
        <v>2047</v>
      </c>
      <c r="AI70" s="143">
        <v>0</v>
      </c>
      <c r="AJ70" s="143">
        <v>0</v>
      </c>
      <c r="AK70" s="143">
        <v>158</v>
      </c>
      <c r="AL70" s="143">
        <v>0.20610687022900764</v>
      </c>
      <c r="AM70">
        <v>70</v>
      </c>
      <c r="AN70">
        <v>1243</v>
      </c>
      <c r="AO70">
        <v>804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2:68" x14ac:dyDescent="0.2">
      <c r="B71" s="165" t="str">
        <v>3Q18</v>
      </c>
      <c r="C71" t="str">
        <v>Jul-2018</v>
      </c>
      <c r="D71" s="154">
        <v>3086.3150000000001</v>
      </c>
      <c r="E71" s="143">
        <v>1947</v>
      </c>
      <c r="F71" s="143">
        <v>2483.1750000000002</v>
      </c>
      <c r="G71" s="155">
        <v>3086.3150000000001</v>
      </c>
      <c r="H71" s="156">
        <v>7516.4900000000007</v>
      </c>
      <c r="I71" s="143">
        <v>3.426815025026686E-2</v>
      </c>
      <c r="J71" s="143">
        <v>0</v>
      </c>
      <c r="K71" s="154">
        <v>0</v>
      </c>
      <c r="L71" s="143">
        <v>0</v>
      </c>
      <c r="M71" s="154">
        <v>1675</v>
      </c>
      <c r="N71" s="143">
        <v>1641</v>
      </c>
      <c r="O71" s="155">
        <v>34</v>
      </c>
      <c r="P71" s="143">
        <v>1217.952</v>
      </c>
      <c r="Q71" s="154">
        <v>410.47399999999999</v>
      </c>
      <c r="R71" s="155">
        <v>807.47800000000007</v>
      </c>
      <c r="S71" s="143">
        <v>8.2501533485754841E-3</v>
      </c>
      <c r="T71" s="143">
        <v>0</v>
      </c>
      <c r="U71" s="143">
        <v>0</v>
      </c>
      <c r="V71" s="143">
        <v>0</v>
      </c>
      <c r="W71" s="154">
        <v>984</v>
      </c>
      <c r="X71" s="143">
        <v>627</v>
      </c>
      <c r="Y71" s="143">
        <v>637.19512195121956</v>
      </c>
      <c r="Z71" s="143">
        <v>0.13091216778044007</v>
      </c>
      <c r="AA71" s="143">
        <v>643.42335462203425</v>
      </c>
      <c r="AB71" s="143">
        <v>216</v>
      </c>
      <c r="AC71" s="155">
        <v>240</v>
      </c>
      <c r="AD71" s="143">
        <v>0.11422527763088314</v>
      </c>
      <c r="AE71" s="143">
        <v>1111.1111111111111</v>
      </c>
      <c r="AF71" s="143">
        <v>768</v>
      </c>
      <c r="AG71" s="143">
        <v>1094.6647484329505</v>
      </c>
      <c r="AH71" s="143">
        <v>1891</v>
      </c>
      <c r="AI71" s="143">
        <v>0</v>
      </c>
      <c r="AJ71" s="143">
        <v>0</v>
      </c>
      <c r="AK71" s="143">
        <v>142</v>
      </c>
      <c r="AL71" s="143">
        <v>-5.3333333333333344E-2</v>
      </c>
      <c r="AM71">
        <v>71</v>
      </c>
      <c r="AN71">
        <v>1130</v>
      </c>
      <c r="AO71">
        <v>761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2:68" x14ac:dyDescent="0.2">
      <c r="B72" s="165" t="str">
        <v>3Q18</v>
      </c>
      <c r="C72" t="str">
        <v>Ago-2018</v>
      </c>
      <c r="D72" s="154">
        <v>2914.2060000000001</v>
      </c>
      <c r="E72" s="143">
        <v>1906</v>
      </c>
      <c r="F72" s="143">
        <v>2360.5140000000001</v>
      </c>
      <c r="G72" s="155">
        <v>2914.2060000000001</v>
      </c>
      <c r="H72" s="156">
        <v>7180.72</v>
      </c>
      <c r="I72" s="143">
        <v>-4.4671116438656955E-2</v>
      </c>
      <c r="J72" s="143">
        <v>0</v>
      </c>
      <c r="K72" s="154">
        <v>0</v>
      </c>
      <c r="L72" s="143">
        <v>0</v>
      </c>
      <c r="M72" s="154">
        <v>1759</v>
      </c>
      <c r="N72" s="143">
        <v>1716</v>
      </c>
      <c r="O72" s="155">
        <v>43</v>
      </c>
      <c r="P72" s="143">
        <v>1121.432</v>
      </c>
      <c r="Q72" s="154">
        <v>321.79000000000002</v>
      </c>
      <c r="R72" s="155">
        <v>799.64200000000005</v>
      </c>
      <c r="S72" s="143">
        <v>-4.3277593268054027E-3</v>
      </c>
      <c r="T72" s="143">
        <v>0</v>
      </c>
      <c r="U72" s="143">
        <v>0</v>
      </c>
      <c r="V72" s="143">
        <v>0</v>
      </c>
      <c r="W72" s="154">
        <v>602</v>
      </c>
      <c r="X72" s="143">
        <v>488</v>
      </c>
      <c r="Y72" s="143">
        <v>810.63122923588037</v>
      </c>
      <c r="Z72" s="143">
        <v>8.383560422910237E-2</v>
      </c>
      <c r="AA72" s="143">
        <v>643.42335462203425</v>
      </c>
      <c r="AB72" s="143">
        <v>246</v>
      </c>
      <c r="AC72" s="155">
        <v>251</v>
      </c>
      <c r="AD72" s="143">
        <v>0.12602459016393441</v>
      </c>
      <c r="AE72" s="143">
        <v>1020.3252032520326</v>
      </c>
      <c r="AF72" s="143">
        <v>356</v>
      </c>
      <c r="AG72" s="143">
        <v>1094.6647484329505</v>
      </c>
      <c r="AH72" s="143">
        <v>1952</v>
      </c>
      <c r="AI72" s="143">
        <v>0</v>
      </c>
      <c r="AJ72" s="143">
        <v>0</v>
      </c>
      <c r="AK72" s="143">
        <v>137</v>
      </c>
      <c r="AL72" s="143">
        <v>-9.27152317880795E-2</v>
      </c>
      <c r="AM72">
        <v>45</v>
      </c>
      <c r="AN72">
        <v>1158</v>
      </c>
      <c r="AO72">
        <v>794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2:68" x14ac:dyDescent="0.2">
      <c r="B73" s="165" t="str">
        <v>3Q18</v>
      </c>
      <c r="C73" t="str">
        <v>Set-2018</v>
      </c>
      <c r="D73" s="154">
        <v>3080.8240000000001</v>
      </c>
      <c r="E73" s="143">
        <v>2107</v>
      </c>
      <c r="F73" s="143">
        <v>2535.17</v>
      </c>
      <c r="G73" s="155">
        <v>3080.8240000000001</v>
      </c>
      <c r="H73" s="156">
        <v>7722.9940000000006</v>
      </c>
      <c r="I73" s="143">
        <v>7.5518053899887416E-2</v>
      </c>
      <c r="J73" s="143">
        <v>0</v>
      </c>
      <c r="K73" s="154">
        <v>0</v>
      </c>
      <c r="L73" s="143">
        <v>0</v>
      </c>
      <c r="M73" s="154">
        <v>1708</v>
      </c>
      <c r="N73" s="143">
        <v>1648</v>
      </c>
      <c r="O73" s="155">
        <v>60</v>
      </c>
      <c r="P73" s="143">
        <v>1176.047</v>
      </c>
      <c r="Q73" s="154">
        <v>378.17399999999998</v>
      </c>
      <c r="R73" s="155">
        <v>797.87299999999993</v>
      </c>
      <c r="S73" s="143">
        <v>1.2550200803214118E-3</v>
      </c>
      <c r="T73" s="143">
        <v>0</v>
      </c>
      <c r="U73" s="143">
        <v>0</v>
      </c>
      <c r="V73" s="143">
        <v>0</v>
      </c>
      <c r="W73" s="154">
        <v>1055</v>
      </c>
      <c r="X73" s="143">
        <v>704</v>
      </c>
      <c r="Y73" s="143">
        <v>667.29857819905214</v>
      </c>
      <c r="Z73" s="143">
        <v>0.13660505239289322</v>
      </c>
      <c r="AA73" s="143">
        <v>643.42335462203425</v>
      </c>
      <c r="AB73" s="143">
        <v>225</v>
      </c>
      <c r="AC73" s="155">
        <v>231</v>
      </c>
      <c r="AD73" s="143">
        <v>0.11848341232227488</v>
      </c>
      <c r="AE73" s="143">
        <v>1026.6666666666667</v>
      </c>
      <c r="AF73" s="143">
        <v>830</v>
      </c>
      <c r="AG73" s="143">
        <v>1094.6647484329505</v>
      </c>
      <c r="AH73" s="143">
        <v>1899</v>
      </c>
      <c r="AI73" s="143">
        <v>0</v>
      </c>
      <c r="AJ73" s="143">
        <v>0</v>
      </c>
      <c r="AK73" s="143">
        <v>140</v>
      </c>
      <c r="AL73" s="143">
        <v>-0.18128654970760238</v>
      </c>
      <c r="AM73">
        <v>49</v>
      </c>
      <c r="AN73">
        <v>1112</v>
      </c>
      <c r="AO73">
        <v>787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2:68" x14ac:dyDescent="0.2">
      <c r="B74" s="165" t="str">
        <v>4Q18</v>
      </c>
      <c r="C74" t="str">
        <v>Out-2018</v>
      </c>
      <c r="D74" s="154">
        <v>3223.5190000000002</v>
      </c>
      <c r="E74" s="143">
        <v>2129</v>
      </c>
      <c r="F74" s="143">
        <v>2560.752</v>
      </c>
      <c r="G74" s="155">
        <v>3223.5190000000002</v>
      </c>
      <c r="H74" s="156">
        <v>7913.2710000000006</v>
      </c>
      <c r="I74" s="143">
        <v>2.4637724695888652E-2</v>
      </c>
      <c r="J74" s="143">
        <v>0</v>
      </c>
      <c r="K74" s="154">
        <v>0</v>
      </c>
      <c r="L74" s="143">
        <v>0</v>
      </c>
      <c r="M74" s="154">
        <v>1650</v>
      </c>
      <c r="N74" s="143">
        <v>1613</v>
      </c>
      <c r="O74" s="155">
        <v>37</v>
      </c>
      <c r="P74" s="143">
        <v>1172.7080000000001</v>
      </c>
      <c r="Q74" s="154">
        <v>267.93100000000004</v>
      </c>
      <c r="R74" s="155">
        <v>904.77700000000004</v>
      </c>
      <c r="S74" s="143">
        <v>-2.1268377387747117E-2</v>
      </c>
      <c r="T74" s="143">
        <v>0</v>
      </c>
      <c r="U74" s="143">
        <v>0</v>
      </c>
      <c r="V74" s="143">
        <v>0</v>
      </c>
      <c r="W74" s="154">
        <v>1822</v>
      </c>
      <c r="X74" s="143">
        <v>1177</v>
      </c>
      <c r="Y74" s="143">
        <v>645.99341383095498</v>
      </c>
      <c r="Z74" s="143">
        <v>0.23024612704405042</v>
      </c>
      <c r="AA74" s="143">
        <v>643.42335462203425</v>
      </c>
      <c r="AB74" s="143">
        <v>125</v>
      </c>
      <c r="AC74" s="155">
        <v>178</v>
      </c>
      <c r="AD74" s="143">
        <v>7.046223224351747E-2</v>
      </c>
      <c r="AE74" s="143">
        <v>1424</v>
      </c>
      <c r="AF74" s="143">
        <v>1697</v>
      </c>
      <c r="AG74" s="143">
        <v>1094.6647484329505</v>
      </c>
      <c r="AH74" s="143">
        <v>1774</v>
      </c>
      <c r="AI74" s="143">
        <v>0</v>
      </c>
      <c r="AJ74" s="143">
        <v>0</v>
      </c>
      <c r="AK74" s="143">
        <v>79</v>
      </c>
      <c r="AL74" s="143">
        <v>-0.46621621621621623</v>
      </c>
      <c r="AM74">
        <v>44</v>
      </c>
      <c r="AN74">
        <v>1069</v>
      </c>
      <c r="AO74">
        <v>705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2:68" x14ac:dyDescent="0.2">
      <c r="B75" s="165" t="str">
        <v>4Q18</v>
      </c>
      <c r="C75" t="str">
        <v>Nov-2018</v>
      </c>
      <c r="D75" s="154">
        <v>2911.2530000000002</v>
      </c>
      <c r="E75" s="143">
        <v>2054</v>
      </c>
      <c r="F75" s="143">
        <v>2350.1869999999999</v>
      </c>
      <c r="G75" s="155">
        <v>2911.2530000000002</v>
      </c>
      <c r="H75" s="156">
        <v>7315.4400000000005</v>
      </c>
      <c r="I75" s="143">
        <v>-7.554789921891969E-2</v>
      </c>
      <c r="J75" s="143">
        <v>0</v>
      </c>
      <c r="K75" s="154">
        <v>0</v>
      </c>
      <c r="L75" s="143">
        <v>0</v>
      </c>
      <c r="M75" s="154">
        <v>1588</v>
      </c>
      <c r="N75" s="143">
        <v>1548</v>
      </c>
      <c r="O75" s="155">
        <v>40</v>
      </c>
      <c r="P75" s="143">
        <v>1157.145</v>
      </c>
      <c r="Q75" s="154">
        <v>496.63</v>
      </c>
      <c r="R75" s="155">
        <v>660.51499999999999</v>
      </c>
      <c r="S75" s="143">
        <v>-2.7478223039719363E-2</v>
      </c>
      <c r="T75" s="143">
        <v>0</v>
      </c>
      <c r="U75" s="143">
        <v>0</v>
      </c>
      <c r="V75" s="143">
        <v>0</v>
      </c>
      <c r="W75" s="154">
        <v>1315</v>
      </c>
      <c r="X75" s="143">
        <v>843</v>
      </c>
      <c r="Y75" s="143">
        <v>641.06463878326997</v>
      </c>
      <c r="Z75" s="143">
        <v>0.17975678838183348</v>
      </c>
      <c r="AA75" s="143">
        <v>643.42335462203425</v>
      </c>
      <c r="AB75" s="143">
        <v>172</v>
      </c>
      <c r="AC75" s="155">
        <v>204</v>
      </c>
      <c r="AD75" s="143">
        <v>9.7671777399205004E-2</v>
      </c>
      <c r="AE75" s="143">
        <v>1186.046511627907</v>
      </c>
      <c r="AF75" s="143">
        <v>1143</v>
      </c>
      <c r="AG75" s="143">
        <v>1094.6647484329505</v>
      </c>
      <c r="AH75" s="143">
        <v>1761</v>
      </c>
      <c r="AI75" s="143">
        <v>0</v>
      </c>
      <c r="AJ75" s="143">
        <v>0</v>
      </c>
      <c r="AK75" s="143">
        <v>120</v>
      </c>
      <c r="AL75" s="143">
        <v>-2.4390243902439046E-2</v>
      </c>
      <c r="AM75">
        <v>50</v>
      </c>
      <c r="AN75">
        <v>1104</v>
      </c>
      <c r="AO75">
        <v>657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2:68" x14ac:dyDescent="0.2">
      <c r="B76" s="165" t="str">
        <v>4Q18</v>
      </c>
      <c r="C76" t="str">
        <v>Dez-2018</v>
      </c>
      <c r="D76" s="154">
        <v>2708.6860000000001</v>
      </c>
      <c r="E76" s="143">
        <v>1657</v>
      </c>
      <c r="F76" s="143">
        <v>2440.9580000000001</v>
      </c>
      <c r="G76" s="155">
        <v>2708.6860000000001</v>
      </c>
      <c r="H76" s="156">
        <v>6806.6440000000002</v>
      </c>
      <c r="I76" s="143">
        <v>-6.9550977111424661E-2</v>
      </c>
      <c r="J76" s="143">
        <v>0</v>
      </c>
      <c r="K76" s="154">
        <v>0</v>
      </c>
      <c r="L76" s="143">
        <v>0</v>
      </c>
      <c r="M76" s="154">
        <v>1420</v>
      </c>
      <c r="N76" s="143">
        <v>1387</v>
      </c>
      <c r="O76" s="155">
        <v>33</v>
      </c>
      <c r="P76" s="143">
        <v>1544.443</v>
      </c>
      <c r="Q76" s="154">
        <v>478.55899999999997</v>
      </c>
      <c r="R76" s="155">
        <v>1065.884</v>
      </c>
      <c r="S76" s="143">
        <v>7.988576195428676E-2</v>
      </c>
      <c r="T76" s="143">
        <v>0</v>
      </c>
      <c r="U76" s="143">
        <v>0</v>
      </c>
      <c r="V76" s="143">
        <v>0</v>
      </c>
      <c r="W76" s="154">
        <v>1287</v>
      </c>
      <c r="X76" s="143">
        <v>743</v>
      </c>
      <c r="Y76" s="143">
        <v>577.31157731157737</v>
      </c>
      <c r="Z76" s="143">
        <v>0.18907996363553023</v>
      </c>
      <c r="AA76" s="143">
        <v>643.42335462203425</v>
      </c>
      <c r="AB76" s="143">
        <v>160</v>
      </c>
      <c r="AC76" s="155">
        <v>167</v>
      </c>
      <c r="AD76" s="143">
        <v>0.10126582278481013</v>
      </c>
      <c r="AE76" s="143">
        <v>1043.75</v>
      </c>
      <c r="AF76" s="143">
        <v>1127</v>
      </c>
      <c r="AG76" s="143">
        <v>1094.6647484329505</v>
      </c>
      <c r="AH76" s="143">
        <v>1580</v>
      </c>
      <c r="AI76" s="143">
        <v>0</v>
      </c>
      <c r="AJ76" s="143">
        <v>0</v>
      </c>
      <c r="AK76" s="143">
        <v>116</v>
      </c>
      <c r="AL76" s="143">
        <v>0.10476190476190483</v>
      </c>
      <c r="AM76">
        <v>41</v>
      </c>
      <c r="AN76">
        <v>1019</v>
      </c>
      <c r="AO76">
        <v>561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2:68" x14ac:dyDescent="0.2">
      <c r="B77" s="165" t="str">
        <v>1Q19</v>
      </c>
      <c r="C77" t="str">
        <v>Jan-2019</v>
      </c>
      <c r="D77" s="154">
        <v>3020.806</v>
      </c>
      <c r="E77" s="143">
        <v>1906.6849999999999</v>
      </c>
      <c r="F77" s="143">
        <v>2451.1060000000002</v>
      </c>
      <c r="G77" s="155">
        <v>3020.806</v>
      </c>
      <c r="H77" s="156">
        <v>7378.5969999999998</v>
      </c>
      <c r="I77" s="143">
        <v>8.4028634375471922E-2</v>
      </c>
      <c r="J77" s="143">
        <v>0</v>
      </c>
      <c r="K77" s="154">
        <v>0</v>
      </c>
      <c r="L77" s="143">
        <v>0</v>
      </c>
      <c r="M77" s="154">
        <v>1443.115</v>
      </c>
      <c r="N77" s="143">
        <v>1404.886</v>
      </c>
      <c r="O77" s="155">
        <v>38.228999999999999</v>
      </c>
      <c r="P77" s="143">
        <v>1117.3430000000001</v>
      </c>
      <c r="Q77" s="154">
        <v>332.06100000000004</v>
      </c>
      <c r="R77" s="155">
        <v>785.28200000000004</v>
      </c>
      <c r="S77" s="143">
        <v>-0.13627686550222085</v>
      </c>
      <c r="T77" s="143">
        <v>0</v>
      </c>
      <c r="U77" s="143">
        <v>0</v>
      </c>
      <c r="V77" s="143">
        <v>0</v>
      </c>
      <c r="W77" s="154">
        <v>1583.373</v>
      </c>
      <c r="X77" s="143">
        <v>945.93799999999999</v>
      </c>
      <c r="Y77" s="143">
        <v>597.41955938367016</v>
      </c>
      <c r="Z77" s="143">
        <v>0.21458998235030319</v>
      </c>
      <c r="AA77" s="143">
        <v>643.42335462203425</v>
      </c>
      <c r="AB77" s="143">
        <v>176.99499999999998</v>
      </c>
      <c r="AC77" s="155">
        <v>212.029</v>
      </c>
      <c r="AD77" s="143">
        <v>0.10941408032085811</v>
      </c>
      <c r="AE77" s="143">
        <v>1197.937794852962</v>
      </c>
      <c r="AF77" s="143">
        <v>1406.3780000000002</v>
      </c>
      <c r="AG77" s="143">
        <v>1094.6647484329505</v>
      </c>
      <c r="AH77" s="143">
        <v>1617.662</v>
      </c>
      <c r="AI77" s="143">
        <v>0</v>
      </c>
      <c r="AJ77" s="143">
        <v>0</v>
      </c>
      <c r="AK77" s="143">
        <v>118.178</v>
      </c>
      <c r="AL77" s="143">
        <v>-0.21214666666666671</v>
      </c>
      <c r="AM77">
        <v>55.906999999999996</v>
      </c>
      <c r="AN77">
        <v>909.245</v>
      </c>
      <c r="AO77">
        <v>708.41700000000003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2:68" x14ac:dyDescent="0.2">
      <c r="B78" s="165" t="str">
        <v>1Q19</v>
      </c>
      <c r="C78" t="str">
        <v>Feb-2019</v>
      </c>
      <c r="D78" s="154">
        <v>2746.7469999999998</v>
      </c>
      <c r="E78" s="143">
        <v>1865.0859999999998</v>
      </c>
      <c r="F78" s="143">
        <v>2200.5320000000002</v>
      </c>
      <c r="G78" s="155">
        <v>2746.7469999999998</v>
      </c>
      <c r="H78" s="156">
        <v>6812.3649999999998</v>
      </c>
      <c r="I78" s="143">
        <v>-7.6739792131214069E-2</v>
      </c>
      <c r="J78" s="143">
        <v>0</v>
      </c>
      <c r="K78" s="154">
        <v>0</v>
      </c>
      <c r="L78" s="143">
        <v>0</v>
      </c>
      <c r="M78" s="154">
        <v>1519.6789999999999</v>
      </c>
      <c r="N78" s="143">
        <v>1491.5029999999999</v>
      </c>
      <c r="O78" s="155">
        <v>28.175999999999998</v>
      </c>
      <c r="P78" s="143">
        <v>936.57600000000002</v>
      </c>
      <c r="Q78" s="154">
        <v>256.25600000000003</v>
      </c>
      <c r="R78" s="155">
        <v>680.32</v>
      </c>
      <c r="S78" s="143">
        <v>-4.0697015924494706E-2</v>
      </c>
      <c r="T78" s="143">
        <v>0</v>
      </c>
      <c r="U78" s="143">
        <v>0</v>
      </c>
      <c r="V78" s="143">
        <v>0</v>
      </c>
      <c r="W78" s="154">
        <v>896.697</v>
      </c>
      <c r="X78" s="143">
        <v>544.59100000000001</v>
      </c>
      <c r="Y78" s="143">
        <v>607.33001225609098</v>
      </c>
      <c r="Z78" s="143">
        <v>0.13162785611164404</v>
      </c>
      <c r="AA78" s="143">
        <v>643.42335462203425</v>
      </c>
      <c r="AB78" s="143">
        <v>203.57499999999999</v>
      </c>
      <c r="AC78" s="155">
        <v>205.43600000000001</v>
      </c>
      <c r="AD78" s="143">
        <v>0.11992445480984985</v>
      </c>
      <c r="AE78" s="143">
        <v>1009.1415940071228</v>
      </c>
      <c r="AF78" s="143">
        <v>693.12200000000007</v>
      </c>
      <c r="AG78" s="143">
        <v>1094.6647484329505</v>
      </c>
      <c r="AH78" s="143">
        <v>1697.527</v>
      </c>
      <c r="AI78" s="143">
        <v>0</v>
      </c>
      <c r="AJ78" s="143">
        <v>0</v>
      </c>
      <c r="AK78" s="143">
        <v>119.57</v>
      </c>
      <c r="AL78" s="143">
        <v>0.37436781609195391</v>
      </c>
      <c r="AM78">
        <v>56.476999999999997</v>
      </c>
      <c r="AN78">
        <v>1023.42</v>
      </c>
      <c r="AO78">
        <v>674.10699999999997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2:68" x14ac:dyDescent="0.2">
      <c r="B79" s="165" t="str">
        <v>1Q19</v>
      </c>
      <c r="C79" t="str">
        <v>Mar-2019</v>
      </c>
      <c r="D79" s="154">
        <v>2877.683</v>
      </c>
      <c r="E79" s="143">
        <v>2060.0969999999998</v>
      </c>
      <c r="F79" s="143">
        <v>2355.9769999999999</v>
      </c>
      <c r="G79" s="155">
        <v>2877.683</v>
      </c>
      <c r="H79" s="156">
        <v>7293.7569999999996</v>
      </c>
      <c r="I79" s="143">
        <v>7.0664446194530051E-2</v>
      </c>
      <c r="J79" s="143">
        <v>0</v>
      </c>
      <c r="K79" s="154">
        <v>0</v>
      </c>
      <c r="L79" s="143">
        <v>0</v>
      </c>
      <c r="M79" s="154">
        <v>1665.4960000000001</v>
      </c>
      <c r="N79" s="143">
        <v>1640.893</v>
      </c>
      <c r="O79" s="155">
        <v>24.603000000000002</v>
      </c>
      <c r="P79" s="143">
        <v>1026.194</v>
      </c>
      <c r="Q79" s="154">
        <v>424.09100000000001</v>
      </c>
      <c r="R79" s="155">
        <v>602.10299999999995</v>
      </c>
      <c r="S79" s="143">
        <v>9.5851204374138632E-2</v>
      </c>
      <c r="T79" s="143">
        <v>0</v>
      </c>
      <c r="U79" s="143">
        <v>0</v>
      </c>
      <c r="V79" s="143">
        <v>0</v>
      </c>
      <c r="W79" s="154">
        <v>811.44</v>
      </c>
      <c r="X79" s="143">
        <v>463.93599999999998</v>
      </c>
      <c r="Y79" s="143">
        <v>571.74405994281767</v>
      </c>
      <c r="Z79" s="143">
        <v>0.11125130711099919</v>
      </c>
      <c r="AA79" s="143">
        <v>643.42335462203425</v>
      </c>
      <c r="AB79" s="143">
        <v>232.66200000000001</v>
      </c>
      <c r="AC79" s="155">
        <v>215.53399999999999</v>
      </c>
      <c r="AD79" s="143">
        <v>0.12646694634903621</v>
      </c>
      <c r="AE79" s="143">
        <v>926.38247758551029</v>
      </c>
      <c r="AF79" s="143">
        <v>578.77800000000002</v>
      </c>
      <c r="AG79" s="143">
        <v>1094.6647484329505</v>
      </c>
      <c r="AH79" s="143">
        <v>1839.7059999999999</v>
      </c>
      <c r="AI79" s="143">
        <v>0</v>
      </c>
      <c r="AJ79" s="143">
        <v>0</v>
      </c>
      <c r="AK79" s="143">
        <v>145.96600000000001</v>
      </c>
      <c r="AL79" s="143">
        <v>-3.3337748344370755E-2</v>
      </c>
      <c r="AM79">
        <v>49.826999999999998</v>
      </c>
      <c r="AN79">
        <v>1114.5329999999999</v>
      </c>
      <c r="AO79">
        <v>725.173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2:68" x14ac:dyDescent="0.2">
      <c r="B80" s="165" t="str">
        <v>2Q19</v>
      </c>
      <c r="C80" t="str">
        <v>Abr-2019</v>
      </c>
      <c r="D80" s="154">
        <v>2970.0059999999999</v>
      </c>
      <c r="E80" s="143">
        <v>1941.502</v>
      </c>
      <c r="F80" s="143">
        <v>2382.6410000000001</v>
      </c>
      <c r="G80" s="155">
        <v>2970.0059999999999</v>
      </c>
      <c r="H80" s="156">
        <v>7294.1489999999994</v>
      </c>
      <c r="I80" s="143">
        <v>5.3744592807269953E-5</v>
      </c>
      <c r="J80" s="143">
        <v>0</v>
      </c>
      <c r="K80" s="154">
        <v>0</v>
      </c>
      <c r="L80" s="143">
        <v>0</v>
      </c>
      <c r="M80" s="154">
        <v>1516.2820000000002</v>
      </c>
      <c r="N80" s="143">
        <v>1486.7860000000001</v>
      </c>
      <c r="O80" s="155">
        <v>29.496000000000002</v>
      </c>
      <c r="P80" s="143">
        <v>1026.8449999999998</v>
      </c>
      <c r="Q80" s="154">
        <v>307.92700000000002</v>
      </c>
      <c r="R80" s="155">
        <v>718.91799999999989</v>
      </c>
      <c r="S80" s="143">
        <v>-5.5193205755491914E-2</v>
      </c>
      <c r="T80" s="143">
        <v>0</v>
      </c>
      <c r="U80" s="143">
        <v>0</v>
      </c>
      <c r="V80" s="143">
        <v>0</v>
      </c>
      <c r="W80" s="154">
        <v>1063.7659999999998</v>
      </c>
      <c r="X80" s="143">
        <v>616.32000000000005</v>
      </c>
      <c r="Y80" s="143">
        <v>579.3755393573399</v>
      </c>
      <c r="Z80" s="143">
        <v>0.1458382602274782</v>
      </c>
      <c r="AA80" s="143">
        <v>643.42335462203425</v>
      </c>
      <c r="AB80" s="143">
        <v>244.26299999999998</v>
      </c>
      <c r="AC80" s="155">
        <v>226.88300000000001</v>
      </c>
      <c r="AD80" s="143">
        <v>0.14203145633077699</v>
      </c>
      <c r="AE80" s="143">
        <v>928.84718520610988</v>
      </c>
      <c r="AF80" s="143">
        <v>819.50299999999993</v>
      </c>
      <c r="AG80" s="143">
        <v>1094.6647484329505</v>
      </c>
      <c r="AH80" s="143">
        <v>1719.7809999999999</v>
      </c>
      <c r="AI80" s="143">
        <v>0</v>
      </c>
      <c r="AJ80" s="143">
        <v>0</v>
      </c>
      <c r="AK80" s="143">
        <v>119.822</v>
      </c>
      <c r="AL80" s="143">
        <v>-0.22193506493506487</v>
      </c>
      <c r="AM80">
        <v>60.676000000000002</v>
      </c>
      <c r="AN80">
        <v>998.61</v>
      </c>
      <c r="AO80">
        <v>721.17100000000005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2:68" x14ac:dyDescent="0.2">
      <c r="B81" s="165" t="str">
        <v>2Q19</v>
      </c>
      <c r="C81" t="str">
        <v>Mai-2019</v>
      </c>
      <c r="D81" s="154">
        <v>2826.2950000000001</v>
      </c>
      <c r="E81" s="143">
        <v>2010.4690000000001</v>
      </c>
      <c r="F81" s="143">
        <v>2295.3960000000002</v>
      </c>
      <c r="G81" s="155">
        <v>2826.2950000000001</v>
      </c>
      <c r="H81" s="156">
        <v>7132.16</v>
      </c>
      <c r="I81" s="143">
        <v>-2.2208073895940372E-2</v>
      </c>
      <c r="J81" s="143">
        <v>0</v>
      </c>
      <c r="K81" s="154">
        <v>0</v>
      </c>
      <c r="L81" s="143">
        <v>0</v>
      </c>
      <c r="M81" s="154">
        <v>1556.8480000000002</v>
      </c>
      <c r="N81" s="143">
        <v>1526.2460000000001</v>
      </c>
      <c r="O81" s="155">
        <v>30.601999999999997</v>
      </c>
      <c r="P81" s="143">
        <v>1021.1959999999999</v>
      </c>
      <c r="Q81" s="154">
        <v>363.53500000000003</v>
      </c>
      <c r="R81" s="155">
        <v>657.66099999999994</v>
      </c>
      <c r="S81" s="143">
        <v>1.372994742299527E-2</v>
      </c>
      <c r="T81" s="143">
        <v>0</v>
      </c>
      <c r="U81" s="143">
        <v>0</v>
      </c>
      <c r="V81" s="143">
        <v>0</v>
      </c>
      <c r="W81" s="154">
        <v>1235.019</v>
      </c>
      <c r="X81" s="143">
        <v>759.75699999999995</v>
      </c>
      <c r="Y81" s="143">
        <v>615.1783899680895</v>
      </c>
      <c r="Z81" s="143">
        <v>0.17316198739231875</v>
      </c>
      <c r="AA81" s="143">
        <v>643.42335462203425</v>
      </c>
      <c r="AB81" s="143">
        <v>232.57900000000001</v>
      </c>
      <c r="AC81" s="155">
        <v>237.07900000000001</v>
      </c>
      <c r="AD81" s="143">
        <v>0.12992507126692851</v>
      </c>
      <c r="AE81" s="143">
        <v>1019.3482644606778</v>
      </c>
      <c r="AF81" s="143">
        <v>1002.44</v>
      </c>
      <c r="AG81" s="143">
        <v>1094.6647484329505</v>
      </c>
      <c r="AH81" s="143">
        <v>1790.1010000000001</v>
      </c>
      <c r="AI81" s="143">
        <v>0</v>
      </c>
      <c r="AJ81" s="143">
        <v>0</v>
      </c>
      <c r="AK81" s="143">
        <v>156.83799999999999</v>
      </c>
      <c r="AL81" s="143">
        <v>0.12833093525179851</v>
      </c>
      <c r="AM81">
        <v>73.858000000000004</v>
      </c>
      <c r="AN81">
        <v>1074.2090000000001</v>
      </c>
      <c r="AO81">
        <v>715.89200000000005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2:68" x14ac:dyDescent="0.2">
      <c r="B82" s="165" t="str">
        <v>2Q19</v>
      </c>
      <c r="C82" t="str">
        <v>Jun-2019</v>
      </c>
      <c r="D82" s="154">
        <v>2882.5439999999999</v>
      </c>
      <c r="E82" s="143">
        <v>1801.0140000000001</v>
      </c>
      <c r="F82" s="143">
        <v>2277.06</v>
      </c>
      <c r="G82" s="155">
        <v>2882.5439999999999</v>
      </c>
      <c r="H82" s="156">
        <v>6960.6180000000004</v>
      </c>
      <c r="I82" s="143">
        <v>-2.4051900125628078E-2</v>
      </c>
      <c r="J82" s="143">
        <v>0</v>
      </c>
      <c r="K82" s="154">
        <v>0</v>
      </c>
      <c r="L82" s="143">
        <v>0</v>
      </c>
      <c r="M82" s="154">
        <v>1578.172</v>
      </c>
      <c r="N82" s="143">
        <v>1540.0430000000001</v>
      </c>
      <c r="O82" s="155">
        <v>38.129000000000005</v>
      </c>
      <c r="P82" s="143">
        <v>1241.5500000000002</v>
      </c>
      <c r="Q82" s="154">
        <v>388.78800000000001</v>
      </c>
      <c r="R82" s="155">
        <v>852.76200000000006</v>
      </c>
      <c r="S82" s="143">
        <v>9.3744714985469768E-2</v>
      </c>
      <c r="T82" s="143">
        <v>0</v>
      </c>
      <c r="U82" s="143">
        <v>0</v>
      </c>
      <c r="V82" s="143">
        <v>0</v>
      </c>
      <c r="W82" s="154">
        <v>1099.2560000000001</v>
      </c>
      <c r="X82" s="143">
        <v>685.51199999999994</v>
      </c>
      <c r="Y82" s="143">
        <v>623.61451745544252</v>
      </c>
      <c r="Z82" s="143">
        <v>0.15792505780377547</v>
      </c>
      <c r="AA82" s="143">
        <v>643.42335462203425</v>
      </c>
      <c r="AB82" s="143">
        <v>167.66499999999999</v>
      </c>
      <c r="AC82" s="155">
        <v>180.27099999999999</v>
      </c>
      <c r="AD82" s="143">
        <v>9.6026249217511933E-2</v>
      </c>
      <c r="AE82" s="143">
        <v>1075.1856380282111</v>
      </c>
      <c r="AF82" s="143">
        <v>931.59100000000012</v>
      </c>
      <c r="AG82" s="143">
        <v>1094.6647484329505</v>
      </c>
      <c r="AH82" s="143">
        <v>1746.0329999999999</v>
      </c>
      <c r="AI82" s="143">
        <v>0</v>
      </c>
      <c r="AJ82" s="143">
        <v>0</v>
      </c>
      <c r="AK82" s="143">
        <v>94.823999999999998</v>
      </c>
      <c r="AL82" s="143">
        <v>-0.39984810126582282</v>
      </c>
      <c r="AM82">
        <v>71.59</v>
      </c>
      <c r="AN82">
        <v>1049.394</v>
      </c>
      <c r="AO82">
        <v>696.63900000000001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2:68" x14ac:dyDescent="0.2">
      <c r="B83" s="165" t="str">
        <v>3Q19</v>
      </c>
      <c r="C83" t="str">
        <v>Jul-2019</v>
      </c>
      <c r="D83" s="154">
        <v>2504.7539999999999</v>
      </c>
      <c r="E83" s="143">
        <v>1894.3120000000001</v>
      </c>
      <c r="F83" s="143">
        <v>1879.4770000000001</v>
      </c>
      <c r="G83" s="155">
        <v>2504.7539999999999</v>
      </c>
      <c r="H83" s="156">
        <v>6278.5429999999997</v>
      </c>
      <c r="I83" s="143">
        <v>-9.7990580721424525E-2</v>
      </c>
      <c r="J83" s="143">
        <v>0</v>
      </c>
      <c r="K83" s="154">
        <v>0</v>
      </c>
      <c r="L83" s="143">
        <v>0</v>
      </c>
      <c r="M83" s="154">
        <v>1564.0809999999999</v>
      </c>
      <c r="N83" s="143">
        <v>1538.126</v>
      </c>
      <c r="O83" s="155">
        <v>25.954999999999998</v>
      </c>
      <c r="P83" s="143">
        <v>864.67200000000003</v>
      </c>
      <c r="Q83" s="154">
        <v>225.19</v>
      </c>
      <c r="R83" s="155">
        <v>639.48199999999997</v>
      </c>
      <c r="S83" s="143">
        <v>-0.13865515820353935</v>
      </c>
      <c r="T83" s="143">
        <v>0</v>
      </c>
      <c r="U83" s="143">
        <v>0</v>
      </c>
      <c r="V83" s="143">
        <v>0</v>
      </c>
      <c r="W83" s="154">
        <v>999.59999999999991</v>
      </c>
      <c r="X83" s="143">
        <v>582.04700000000003</v>
      </c>
      <c r="Y83" s="143">
        <v>582.27991196478592</v>
      </c>
      <c r="Z83" s="143">
        <v>0.15920891200394741</v>
      </c>
      <c r="AA83" s="143">
        <v>643.42335462203425</v>
      </c>
      <c r="AB83" s="143">
        <v>201.16799999999998</v>
      </c>
      <c r="AC83" s="155">
        <v>220.66</v>
      </c>
      <c r="AD83" s="143">
        <v>0.11422315896578664</v>
      </c>
      <c r="AE83" s="143">
        <v>1096.8941382327209</v>
      </c>
      <c r="AF83" s="143">
        <v>798.4319999999999</v>
      </c>
      <c r="AG83" s="143">
        <v>1094.6647484329505</v>
      </c>
      <c r="AH83" s="143">
        <v>1761.184</v>
      </c>
      <c r="AI83" s="143">
        <v>0</v>
      </c>
      <c r="AJ83" s="143">
        <v>0</v>
      </c>
      <c r="AK83" s="143">
        <v>128.54499999999999</v>
      </c>
      <c r="AL83" s="143">
        <v>-9.4753521126760609E-2</v>
      </c>
      <c r="AM83">
        <v>70.762</v>
      </c>
      <c r="AN83">
        <v>1020.933</v>
      </c>
      <c r="AO83">
        <v>740.25099999999998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2:68" x14ac:dyDescent="0.2">
      <c r="B84" s="165" t="str">
        <v>3Q19</v>
      </c>
      <c r="C84" t="str">
        <v>Ago-2019</v>
      </c>
      <c r="D84" s="154">
        <v>2536.5729999999999</v>
      </c>
      <c r="E84" s="143">
        <v>1895.4430000000002</v>
      </c>
      <c r="F84" s="143">
        <v>1926.3130000000001</v>
      </c>
      <c r="G84" s="155">
        <v>2536.5729999999999</v>
      </c>
      <c r="H84" s="156">
        <v>6358.3289999999997</v>
      </c>
      <c r="I84" s="143">
        <v>1.2707725343284348E-2</v>
      </c>
      <c r="J84" s="143">
        <v>0</v>
      </c>
      <c r="K84" s="154">
        <v>0</v>
      </c>
      <c r="L84" s="143">
        <v>0</v>
      </c>
      <c r="M84" s="154">
        <v>1637.925</v>
      </c>
      <c r="N84" s="143">
        <v>1615.588</v>
      </c>
      <c r="O84" s="155">
        <v>22.337</v>
      </c>
      <c r="P84" s="143">
        <v>1013.0659999999999</v>
      </c>
      <c r="Q84" s="154">
        <v>328.18799999999999</v>
      </c>
      <c r="R84" s="155">
        <v>684.87799999999993</v>
      </c>
      <c r="S84" s="143">
        <v>9.1502923516718404E-2</v>
      </c>
      <c r="T84" s="143">
        <v>0</v>
      </c>
      <c r="U84" s="143">
        <v>0</v>
      </c>
      <c r="V84" s="143">
        <v>0</v>
      </c>
      <c r="W84" s="154">
        <v>917.096</v>
      </c>
      <c r="X84" s="143">
        <v>537.59699999999998</v>
      </c>
      <c r="Y84" s="143">
        <v>586.19490216945667</v>
      </c>
      <c r="Z84" s="143">
        <v>0.14423538008177936</v>
      </c>
      <c r="AA84" s="143">
        <v>643.42335462203425</v>
      </c>
      <c r="AB84" s="143">
        <v>250.81599999999997</v>
      </c>
      <c r="AC84" s="155">
        <v>231.47499999999999</v>
      </c>
      <c r="AD84" s="143">
        <v>0.13701659390173015</v>
      </c>
      <c r="AE84" s="143">
        <v>922.88769456494015</v>
      </c>
      <c r="AF84" s="143">
        <v>666.28</v>
      </c>
      <c r="AG84" s="143">
        <v>1094.6647484329505</v>
      </c>
      <c r="AH84" s="143">
        <v>1830.5520000000001</v>
      </c>
      <c r="AI84" s="143">
        <v>0</v>
      </c>
      <c r="AJ84" s="143">
        <v>0</v>
      </c>
      <c r="AK84" s="143">
        <v>120.104</v>
      </c>
      <c r="AL84" s="143">
        <v>-0.12332846715328472</v>
      </c>
      <c r="AM84">
        <v>61.726999999999997</v>
      </c>
      <c r="AN84">
        <v>1066.3030000000001</v>
      </c>
      <c r="AO84">
        <v>764.24900000000002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2:68" x14ac:dyDescent="0.2">
      <c r="B85" s="165" t="str">
        <v>3Q19</v>
      </c>
      <c r="C85" t="str">
        <v>Set-2019</v>
      </c>
      <c r="D85" s="154">
        <v>2394.4870000000001</v>
      </c>
      <c r="E85" s="143">
        <v>1969.2950000000001</v>
      </c>
      <c r="F85" s="143">
        <v>1906.2329999999999</v>
      </c>
      <c r="G85" s="155">
        <v>2394.4870000000001</v>
      </c>
      <c r="H85" s="156">
        <v>6270.0150000000003</v>
      </c>
      <c r="I85" s="143">
        <v>-1.3889498325739269E-2</v>
      </c>
      <c r="J85" s="143">
        <v>0</v>
      </c>
      <c r="K85" s="154">
        <v>0</v>
      </c>
      <c r="L85" s="143">
        <v>0</v>
      </c>
      <c r="M85" s="154">
        <v>1612.146</v>
      </c>
      <c r="N85" s="143">
        <v>1592.627</v>
      </c>
      <c r="O85" s="155">
        <v>19.518999999999998</v>
      </c>
      <c r="P85" s="143">
        <v>1018.0459999999999</v>
      </c>
      <c r="Q85" s="154">
        <v>364.56399999999996</v>
      </c>
      <c r="R85" s="155">
        <v>653.48199999999997</v>
      </c>
      <c r="S85" s="143">
        <v>-7.8457452326318178E-3</v>
      </c>
      <c r="T85" s="143">
        <v>0</v>
      </c>
      <c r="U85" s="143">
        <v>0</v>
      </c>
      <c r="V85" s="143">
        <v>0</v>
      </c>
      <c r="W85" s="154">
        <v>955.50599999999986</v>
      </c>
      <c r="X85" s="143">
        <v>522.87599999999998</v>
      </c>
      <c r="Y85" s="143">
        <v>547.22419325467354</v>
      </c>
      <c r="Z85" s="143">
        <v>0.15239293685900271</v>
      </c>
      <c r="AA85" s="143">
        <v>643.42335462203425</v>
      </c>
      <c r="AB85" s="143">
        <v>184.447</v>
      </c>
      <c r="AC85" s="155">
        <v>210.79300000000001</v>
      </c>
      <c r="AD85" s="143">
        <v>0.10263505674372536</v>
      </c>
      <c r="AE85" s="143">
        <v>1142.8377799584705</v>
      </c>
      <c r="AF85" s="143">
        <v>771.05899999999986</v>
      </c>
      <c r="AG85" s="143">
        <v>1094.6647484329505</v>
      </c>
      <c r="AH85" s="143">
        <v>1797.115</v>
      </c>
      <c r="AI85" s="143">
        <v>0</v>
      </c>
      <c r="AJ85" s="143">
        <v>0</v>
      </c>
      <c r="AK85" s="143">
        <v>114.55500000000001</v>
      </c>
      <c r="AL85" s="143">
        <v>-0.18174999999999997</v>
      </c>
      <c r="AM85">
        <v>67.539000000000001</v>
      </c>
      <c r="AN85">
        <v>1037.6320000000001</v>
      </c>
      <c r="AO85">
        <v>759.48299999999995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2:68" x14ac:dyDescent="0.2">
      <c r="B86" s="165" t="str">
        <v>4Q19</v>
      </c>
      <c r="C86" t="str">
        <v>Out-2019</v>
      </c>
      <c r="D86" s="154">
        <v>2690.47</v>
      </c>
      <c r="E86" s="143">
        <v>1886.739</v>
      </c>
      <c r="F86" s="143">
        <v>2193.3939999999998</v>
      </c>
      <c r="G86" s="155">
        <v>2690.47</v>
      </c>
      <c r="H86" s="156">
        <v>6770.6029999999992</v>
      </c>
      <c r="I86" s="143">
        <v>7.9838405490257891E-2</v>
      </c>
      <c r="J86" s="143">
        <v>0</v>
      </c>
      <c r="K86" s="154">
        <v>0</v>
      </c>
      <c r="L86" s="143">
        <v>0</v>
      </c>
      <c r="M86" s="154">
        <v>1653.7739999999999</v>
      </c>
      <c r="N86" s="143">
        <v>1639.5549999999998</v>
      </c>
      <c r="O86" s="155">
        <v>14.219000000000001</v>
      </c>
      <c r="P86" s="143">
        <v>928.72199999999998</v>
      </c>
      <c r="Q86" s="154">
        <v>384.351</v>
      </c>
      <c r="R86" s="155">
        <v>544.37099999999998</v>
      </c>
      <c r="S86" s="143">
        <v>-1.8134037363051747E-2</v>
      </c>
      <c r="T86" s="143">
        <v>0</v>
      </c>
      <c r="U86" s="143">
        <v>0</v>
      </c>
      <c r="V86" s="143">
        <v>0</v>
      </c>
      <c r="W86" s="154">
        <v>1144.431</v>
      </c>
      <c r="X86" s="143">
        <v>603.98500000000001</v>
      </c>
      <c r="Y86" s="143">
        <v>527.76008339515442</v>
      </c>
      <c r="Z86" s="143">
        <v>0.16902940550494544</v>
      </c>
      <c r="AA86" s="143">
        <v>643.42335462203425</v>
      </c>
      <c r="AB86" s="143">
        <v>209.58799999999999</v>
      </c>
      <c r="AC86" s="155">
        <v>218.64500000000001</v>
      </c>
      <c r="AD86" s="143">
        <v>0.11243707910798387</v>
      </c>
      <c r="AE86" s="143">
        <v>1043.2133519094605</v>
      </c>
      <c r="AF86" s="143">
        <v>934.84300000000007</v>
      </c>
      <c r="AG86" s="143">
        <v>1094.6647484329505</v>
      </c>
      <c r="AH86" s="143">
        <v>1864.047</v>
      </c>
      <c r="AI86" s="143">
        <v>0</v>
      </c>
      <c r="AJ86" s="143">
        <v>0</v>
      </c>
      <c r="AK86" s="143">
        <v>155.94</v>
      </c>
      <c r="AL86" s="143">
        <v>0.97392405063291143</v>
      </c>
      <c r="AM86">
        <v>52.728999999999999</v>
      </c>
      <c r="AN86">
        <v>1119.0219999999999</v>
      </c>
      <c r="AO86">
        <v>745.02499999999998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2:68" x14ac:dyDescent="0.2">
      <c r="B87" s="165" t="str">
        <v>4Q19</v>
      </c>
      <c r="C87" t="str">
        <v>Nov-2019</v>
      </c>
      <c r="D87" s="154">
        <v>2656.8029999999999</v>
      </c>
      <c r="E87" s="143">
        <v>1774.3980000000001</v>
      </c>
      <c r="F87" s="143">
        <v>2179.277</v>
      </c>
      <c r="G87" s="155">
        <v>2656.8029999999999</v>
      </c>
      <c r="H87" s="156">
        <v>6610.4780000000001</v>
      </c>
      <c r="I87" s="143">
        <v>-2.3650035307047124E-2</v>
      </c>
      <c r="J87" s="143">
        <v>0</v>
      </c>
      <c r="K87" s="154">
        <v>0</v>
      </c>
      <c r="L87" s="143">
        <v>0</v>
      </c>
      <c r="M87" s="154">
        <v>1623.963</v>
      </c>
      <c r="N87" s="143">
        <v>1604.529</v>
      </c>
      <c r="O87" s="155">
        <v>19.434000000000001</v>
      </c>
      <c r="P87" s="143">
        <v>1024.3589999999999</v>
      </c>
      <c r="Q87" s="154">
        <v>247.84500000000003</v>
      </c>
      <c r="R87" s="155">
        <v>776.51400000000001</v>
      </c>
      <c r="S87" s="143">
        <v>2.548929407828715E-2</v>
      </c>
      <c r="T87" s="143">
        <v>0</v>
      </c>
      <c r="U87" s="143">
        <v>0</v>
      </c>
      <c r="V87" s="143">
        <v>0</v>
      </c>
      <c r="W87" s="154">
        <v>1089.096</v>
      </c>
      <c r="X87" s="143">
        <v>543.47299999999996</v>
      </c>
      <c r="Y87" s="143">
        <v>499.01294284434061</v>
      </c>
      <c r="Z87" s="143">
        <v>0.16475298760543489</v>
      </c>
      <c r="AA87" s="143">
        <v>643.42335462203425</v>
      </c>
      <c r="AB87" s="143">
        <v>128.04500000000002</v>
      </c>
      <c r="AC87" s="155">
        <v>156.33699999999999</v>
      </c>
      <c r="AD87" s="143">
        <v>7.3079164291001697E-2</v>
      </c>
      <c r="AE87" s="143">
        <v>1220.9535710101916</v>
      </c>
      <c r="AF87" s="143">
        <v>961.05099999999993</v>
      </c>
      <c r="AG87" s="143">
        <v>1094.6647484329505</v>
      </c>
      <c r="AH87" s="143">
        <v>1752.1410000000001</v>
      </c>
      <c r="AI87" s="143">
        <v>0</v>
      </c>
      <c r="AJ87" s="143">
        <v>0</v>
      </c>
      <c r="AK87" s="143">
        <v>77.093000000000004</v>
      </c>
      <c r="AL87" s="143">
        <v>-0.35755833333333331</v>
      </c>
      <c r="AM87">
        <v>48.634999999999998</v>
      </c>
      <c r="AN87">
        <v>1018.811</v>
      </c>
      <c r="AO87">
        <v>733.33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2:68" x14ac:dyDescent="0.2">
      <c r="B88" s="165" t="str">
        <v>4Q19</v>
      </c>
      <c r="C88" t="str">
        <v>Dez-2019</v>
      </c>
      <c r="D88" s="154">
        <v>2461.7660000000001</v>
      </c>
      <c r="E88" s="143">
        <v>1482.443</v>
      </c>
      <c r="F88" s="143">
        <v>2232.9299999999998</v>
      </c>
      <c r="G88" s="155">
        <v>2461.7660000000001</v>
      </c>
      <c r="H88" s="156">
        <v>6177.1389999999992</v>
      </c>
      <c r="I88" s="143">
        <v>-6.5553353327853281E-2</v>
      </c>
      <c r="J88" s="143">
        <v>0</v>
      </c>
      <c r="K88" s="154">
        <v>0</v>
      </c>
      <c r="L88" s="143">
        <v>0</v>
      </c>
      <c r="M88" s="154">
        <v>1427.462</v>
      </c>
      <c r="N88" s="143">
        <v>1409.5940000000001</v>
      </c>
      <c r="O88" s="155">
        <v>17.868000000000002</v>
      </c>
      <c r="P88" s="143">
        <v>1174.9680000000001</v>
      </c>
      <c r="Q88" s="154">
        <v>248.42500000000001</v>
      </c>
      <c r="R88" s="155">
        <v>926.54300000000001</v>
      </c>
      <c r="S88" s="143">
        <v>-1.7328708518072888E-2</v>
      </c>
      <c r="T88" s="143">
        <v>0</v>
      </c>
      <c r="U88" s="143">
        <v>0</v>
      </c>
      <c r="V88" s="143">
        <v>0</v>
      </c>
      <c r="W88" s="154">
        <v>1009.5360000000001</v>
      </c>
      <c r="X88" s="143">
        <v>501.93299999999999</v>
      </c>
      <c r="Y88" s="143">
        <v>497.1917791936097</v>
      </c>
      <c r="Z88" s="143">
        <v>0.16343099936718281</v>
      </c>
      <c r="AA88" s="143">
        <v>643.42335462203425</v>
      </c>
      <c r="AB88" s="143">
        <v>133.34399999999999</v>
      </c>
      <c r="AC88" s="155">
        <v>147.82499999999999</v>
      </c>
      <c r="AD88" s="143">
        <v>8.5438256788914743E-2</v>
      </c>
      <c r="AE88" s="143">
        <v>1108.5988120950324</v>
      </c>
      <c r="AF88" s="143">
        <v>876.19200000000001</v>
      </c>
      <c r="AG88" s="143">
        <v>1094.6647484329505</v>
      </c>
      <c r="AH88" s="143">
        <v>1560.7060000000001</v>
      </c>
      <c r="AI88" s="143">
        <v>0</v>
      </c>
      <c r="AJ88" s="143">
        <v>0</v>
      </c>
      <c r="AK88" s="143">
        <v>81.006</v>
      </c>
      <c r="AL88" s="143">
        <v>-0.3016724137931035</v>
      </c>
      <c r="AM88">
        <v>51.604999999999997</v>
      </c>
      <c r="AN88">
        <v>937.18299999999999</v>
      </c>
      <c r="AO88">
        <v>623.52300000000002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2:68" x14ac:dyDescent="0.2">
      <c r="B89" s="165" t="str">
        <v>1Q20</v>
      </c>
      <c r="C89" t="str">
        <v>Jan-2020</v>
      </c>
      <c r="D89" s="154">
        <v>2740.451</v>
      </c>
      <c r="E89" s="143">
        <v>2042.982</v>
      </c>
      <c r="F89" s="143">
        <v>2184.2440000000001</v>
      </c>
      <c r="G89" s="155">
        <v>2740.451</v>
      </c>
      <c r="H89" s="156">
        <v>6967.6769999999997</v>
      </c>
      <c r="I89" s="143">
        <v>0.12797801700754996</v>
      </c>
      <c r="J89" s="143">
        <v>0</v>
      </c>
      <c r="K89" s="154">
        <v>0</v>
      </c>
      <c r="L89" s="143">
        <v>0</v>
      </c>
      <c r="M89" s="154">
        <v>1546.72</v>
      </c>
      <c r="N89" s="143">
        <v>1525.173</v>
      </c>
      <c r="O89" s="155">
        <v>21.547000000000001</v>
      </c>
      <c r="P89" s="143">
        <v>787.35300000000007</v>
      </c>
      <c r="Q89" s="154">
        <v>212.87</v>
      </c>
      <c r="R89" s="155">
        <v>574.48300000000006</v>
      </c>
      <c r="S89" s="143">
        <v>-0.10311785523529926</v>
      </c>
      <c r="T89" s="143">
        <v>0</v>
      </c>
      <c r="U89" s="143">
        <v>0</v>
      </c>
      <c r="V89" s="143">
        <v>0</v>
      </c>
      <c r="W89" s="154">
        <v>1093.9749999999999</v>
      </c>
      <c r="X89" s="143">
        <v>525.60500000000002</v>
      </c>
      <c r="Y89" s="143">
        <v>480.45430654265414</v>
      </c>
      <c r="Z89" s="143">
        <v>0.15700713451556378</v>
      </c>
      <c r="AA89" s="143">
        <v>643.42335462203425</v>
      </c>
      <c r="AB89" s="143">
        <v>229.75399999999999</v>
      </c>
      <c r="AC89" s="155">
        <v>231.29300000000001</v>
      </c>
      <c r="AD89" s="143">
        <v>0.12926431179978362</v>
      </c>
      <c r="AE89" s="143">
        <v>1006.6984687970612</v>
      </c>
      <c r="AF89" s="143">
        <v>864.22099999999989</v>
      </c>
      <c r="AG89" s="143">
        <v>1094.6647484329505</v>
      </c>
      <c r="AH89" s="143">
        <v>1777.3969999999999</v>
      </c>
      <c r="AI89" s="143">
        <v>0</v>
      </c>
      <c r="AJ89" s="143">
        <v>0</v>
      </c>
      <c r="AK89" s="143">
        <v>148.179</v>
      </c>
      <c r="AL89" s="143">
        <v>0.2538628171063988</v>
      </c>
      <c r="AM89">
        <v>81.075999999999993</v>
      </c>
      <c r="AN89">
        <v>1060.4829999999999</v>
      </c>
      <c r="AO89">
        <v>716.91399999999999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2:68" x14ac:dyDescent="0.2">
      <c r="B90" s="165" t="str">
        <v>1Q20</v>
      </c>
      <c r="C90" t="str">
        <v>Feb-2020</v>
      </c>
      <c r="D90" s="154">
        <v>2772.4369999999999</v>
      </c>
      <c r="E90" s="143">
        <v>1898.4580000000001</v>
      </c>
      <c r="F90" s="143">
        <v>2171.4140000000002</v>
      </c>
      <c r="G90" s="155">
        <v>2772.4369999999999</v>
      </c>
      <c r="H90" s="156">
        <v>6842.3090000000011</v>
      </c>
      <c r="I90" s="143">
        <v>-1.7992797312504361E-2</v>
      </c>
      <c r="J90" s="143">
        <v>0</v>
      </c>
      <c r="K90" s="154">
        <v>0</v>
      </c>
      <c r="L90" s="143">
        <v>0</v>
      </c>
      <c r="M90" s="154">
        <v>1567.1200000000001</v>
      </c>
      <c r="N90" s="143">
        <v>1538.104</v>
      </c>
      <c r="O90" s="155">
        <v>29.015999999999998</v>
      </c>
      <c r="P90" s="143">
        <v>914.32799999999997</v>
      </c>
      <c r="Q90" s="154">
        <v>233.19800000000001</v>
      </c>
      <c r="R90" s="155">
        <v>681.13</v>
      </c>
      <c r="S90" s="143">
        <v>6.3140698684231333E-2</v>
      </c>
      <c r="T90" s="143">
        <v>0</v>
      </c>
      <c r="U90" s="143">
        <v>0</v>
      </c>
      <c r="V90" s="143">
        <v>0</v>
      </c>
      <c r="W90" s="154">
        <v>736.40300000000013</v>
      </c>
      <c r="X90" s="143">
        <v>379.24099999999999</v>
      </c>
      <c r="Y90" s="143">
        <v>514.99111220350801</v>
      </c>
      <c r="Z90" s="143">
        <v>0.10762492603008722</v>
      </c>
      <c r="AA90" s="143">
        <v>643.42335462203425</v>
      </c>
      <c r="AB90" s="143">
        <v>150.85599999999999</v>
      </c>
      <c r="AC90" s="155">
        <v>165.399</v>
      </c>
      <c r="AD90" s="143">
        <v>8.7788282985346314E-2</v>
      </c>
      <c r="AE90" s="143">
        <v>1096.4031924484277</v>
      </c>
      <c r="AF90" s="143">
        <v>585.54700000000014</v>
      </c>
      <c r="AG90" s="143">
        <v>1094.6647484329505</v>
      </c>
      <c r="AH90" s="143">
        <v>1718.4069999999999</v>
      </c>
      <c r="AI90" s="143">
        <v>0</v>
      </c>
      <c r="AJ90" s="143">
        <v>0</v>
      </c>
      <c r="AK90" s="143">
        <v>92.504999999999995</v>
      </c>
      <c r="AL90" s="143">
        <v>-0.22635276407125537</v>
      </c>
      <c r="AM90">
        <v>55.618000000000002</v>
      </c>
      <c r="AN90">
        <v>1000.6319999999999</v>
      </c>
      <c r="AO90">
        <v>717.77499999999998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2:68" x14ac:dyDescent="0.2">
      <c r="B91" s="165" t="str">
        <v>1Q20</v>
      </c>
      <c r="C91" t="str">
        <v>Mar-2020</v>
      </c>
      <c r="D91" s="154">
        <v>2722.125</v>
      </c>
      <c r="E91" s="143">
        <v>1902.5589999999997</v>
      </c>
      <c r="F91" s="143">
        <v>2095.2060000000001</v>
      </c>
      <c r="G91" s="155">
        <v>2722.125</v>
      </c>
      <c r="H91" s="156">
        <v>6719.8899999999994</v>
      </c>
      <c r="I91" s="143">
        <v>-1.789147493923493E-2</v>
      </c>
      <c r="J91" s="143">
        <v>0</v>
      </c>
      <c r="K91" s="154">
        <v>0</v>
      </c>
      <c r="L91" s="143">
        <v>0</v>
      </c>
      <c r="M91" s="154">
        <v>1511.75</v>
      </c>
      <c r="N91" s="143">
        <v>1484.279</v>
      </c>
      <c r="O91" s="155">
        <v>27.471</v>
      </c>
      <c r="P91" s="143">
        <v>986.26599999999996</v>
      </c>
      <c r="Q91" s="154">
        <v>318.678</v>
      </c>
      <c r="R91" s="155">
        <v>667.58799999999997</v>
      </c>
      <c r="S91" s="143">
        <v>6.6767468026731613E-3</v>
      </c>
      <c r="T91" s="143">
        <v>0</v>
      </c>
      <c r="U91" s="143">
        <v>0</v>
      </c>
      <c r="V91" s="143">
        <v>0</v>
      </c>
      <c r="W91" s="154">
        <v>1381.777</v>
      </c>
      <c r="X91" s="143">
        <v>717.52499999999998</v>
      </c>
      <c r="Y91" s="143">
        <v>519.2769889786847</v>
      </c>
      <c r="Z91" s="143">
        <v>0.20562494326544037</v>
      </c>
      <c r="AA91" s="143">
        <v>643.42335462203425</v>
      </c>
      <c r="AB91" s="143">
        <v>143.47999999999999</v>
      </c>
      <c r="AC91" s="155">
        <v>176.614</v>
      </c>
      <c r="AD91" s="143">
        <v>8.6637437299868295E-2</v>
      </c>
      <c r="AE91" s="143">
        <v>1230.9311402286035</v>
      </c>
      <c r="AF91" s="143">
        <v>1238.297</v>
      </c>
      <c r="AG91" s="143">
        <v>1094.6647484329505</v>
      </c>
      <c r="AH91" s="143">
        <v>1656.097</v>
      </c>
      <c r="AI91" s="143">
        <v>0</v>
      </c>
      <c r="AJ91" s="143">
        <v>0</v>
      </c>
      <c r="AK91" s="143">
        <v>94.947000000000003</v>
      </c>
      <c r="AL91" s="143">
        <v>-0.34952660208541719</v>
      </c>
      <c r="AM91">
        <v>47.183999999999997</v>
      </c>
      <c r="AN91">
        <v>993.16800000000001</v>
      </c>
      <c r="AO91">
        <v>662.92899999999997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2:68" x14ac:dyDescent="0.2">
      <c r="B92" s="165" t="str">
        <v>2Q20</v>
      </c>
      <c r="C92" t="str">
        <v>Abr-2020</v>
      </c>
      <c r="D92" s="154">
        <v>1929.2929999999999</v>
      </c>
      <c r="E92" s="143">
        <v>1278.48</v>
      </c>
      <c r="F92" s="143">
        <v>1763.846</v>
      </c>
      <c r="G92" s="155">
        <v>1929.2929999999999</v>
      </c>
      <c r="H92" s="156">
        <v>4971.6190000000006</v>
      </c>
      <c r="I92" s="143">
        <v>-0.26016363363090744</v>
      </c>
      <c r="J92" s="143">
        <v>0</v>
      </c>
      <c r="K92" s="154">
        <v>0</v>
      </c>
      <c r="L92" s="143">
        <v>0</v>
      </c>
      <c r="M92" s="154">
        <v>991.46</v>
      </c>
      <c r="N92" s="143">
        <v>975.36400000000003</v>
      </c>
      <c r="O92" s="155">
        <v>16.096</v>
      </c>
      <c r="P92" s="143">
        <v>733.89900000000011</v>
      </c>
      <c r="Q92" s="154">
        <v>213.07400000000001</v>
      </c>
      <c r="R92" s="155">
        <v>520.82500000000005</v>
      </c>
      <c r="S92" s="143">
        <v>-0.30930826704072345</v>
      </c>
      <c r="T92" s="143">
        <v>0</v>
      </c>
      <c r="U92" s="143">
        <v>0</v>
      </c>
      <c r="V92" s="143">
        <v>0</v>
      </c>
      <c r="W92" s="154">
        <v>880.37600000000009</v>
      </c>
      <c r="X92" s="143">
        <v>480.22300000000001</v>
      </c>
      <c r="Y92" s="143">
        <v>545.47488800239887</v>
      </c>
      <c r="Z92" s="143">
        <v>0.17708034344546514</v>
      </c>
      <c r="AA92" s="143">
        <v>643.42335462203425</v>
      </c>
      <c r="AB92" s="143">
        <v>186.44</v>
      </c>
      <c r="AC92" s="155">
        <v>184.92099999999999</v>
      </c>
      <c r="AD92" s="143">
        <v>0.16343518958446926</v>
      </c>
      <c r="AE92" s="143">
        <v>991.8526067367518</v>
      </c>
      <c r="AF92" s="143">
        <v>693.93600000000015</v>
      </c>
      <c r="AG92" s="143">
        <v>1094.6647484329505</v>
      </c>
      <c r="AH92" s="143">
        <v>1140.758</v>
      </c>
      <c r="AI92" s="143">
        <v>0</v>
      </c>
      <c r="AJ92" s="143">
        <v>0</v>
      </c>
      <c r="AK92" s="143">
        <v>91.933999999999997</v>
      </c>
      <c r="AL92" s="143">
        <v>-0.23274523877084341</v>
      </c>
      <c r="AM92">
        <v>56.277999999999999</v>
      </c>
      <c r="AN92">
        <v>600.63800000000003</v>
      </c>
      <c r="AO92">
        <v>540.12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2:68" x14ac:dyDescent="0.2">
      <c r="B93" s="165" t="str">
        <v>2Q20</v>
      </c>
      <c r="C93" t="str">
        <v>Mai-2020</v>
      </c>
      <c r="D93" s="154">
        <v>2255.6979999999999</v>
      </c>
      <c r="E93" s="143">
        <v>1432.067</v>
      </c>
      <c r="F93" s="143">
        <v>1723.9380000000001</v>
      </c>
      <c r="G93" s="155">
        <v>2255.6979999999999</v>
      </c>
      <c r="H93" s="156">
        <v>5411.7029999999995</v>
      </c>
      <c r="I93" s="143">
        <v>8.8519252983786378E-2</v>
      </c>
      <c r="J93" s="143">
        <v>0</v>
      </c>
      <c r="K93" s="154">
        <v>0</v>
      </c>
      <c r="L93" s="143">
        <v>0</v>
      </c>
      <c r="M93" s="154">
        <v>1216.7070000000001</v>
      </c>
      <c r="N93" s="143">
        <v>1195.5</v>
      </c>
      <c r="O93" s="155">
        <v>21.207000000000001</v>
      </c>
      <c r="P93" s="143">
        <v>966.71299999999997</v>
      </c>
      <c r="Q93" s="154">
        <v>239.72299999999998</v>
      </c>
      <c r="R93" s="155">
        <v>726.99</v>
      </c>
      <c r="S93" s="143">
        <v>0.26548735654434807</v>
      </c>
      <c r="T93" s="143">
        <v>0</v>
      </c>
      <c r="U93" s="143">
        <v>0</v>
      </c>
      <c r="V93" s="143">
        <v>0</v>
      </c>
      <c r="W93" s="154">
        <v>849.46699999999998</v>
      </c>
      <c r="X93" s="143">
        <v>421.37700000000001</v>
      </c>
      <c r="Y93" s="143">
        <v>496.04869877228896</v>
      </c>
      <c r="Z93" s="143">
        <v>0.15696851804321119</v>
      </c>
      <c r="AA93" s="143">
        <v>643.42335462203425</v>
      </c>
      <c r="AB93" s="143">
        <v>149.68600000000001</v>
      </c>
      <c r="AC93" s="155">
        <v>165.38399999999999</v>
      </c>
      <c r="AD93" s="143">
        <v>0.10950948768616343</v>
      </c>
      <c r="AE93" s="143">
        <v>1104.8728672020095</v>
      </c>
      <c r="AF93" s="143">
        <v>699.78099999999995</v>
      </c>
      <c r="AG93" s="143">
        <v>1094.6647484329505</v>
      </c>
      <c r="AH93" s="143">
        <v>1366.877</v>
      </c>
      <c r="AI93" s="143">
        <v>0</v>
      </c>
      <c r="AJ93" s="143">
        <v>0</v>
      </c>
      <c r="AK93" s="143">
        <v>105.15300000000001</v>
      </c>
      <c r="AL93" s="143">
        <v>-0.32954386054400076</v>
      </c>
      <c r="AM93">
        <v>42.643999999999998</v>
      </c>
      <c r="AN93">
        <v>729.80399999999997</v>
      </c>
      <c r="AO93">
        <v>637.07299999999998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2:68" x14ac:dyDescent="0.2">
      <c r="B94" s="165" t="str">
        <v>2Q20</v>
      </c>
      <c r="C94" t="str">
        <v>Jun-2020</v>
      </c>
      <c r="D94" s="154">
        <v>2148.3989999999999</v>
      </c>
      <c r="E94" s="143">
        <v>1549.992</v>
      </c>
      <c r="F94" s="143">
        <v>1687.461</v>
      </c>
      <c r="G94" s="155">
        <v>2148.3989999999999</v>
      </c>
      <c r="H94" s="156">
        <v>5385.8519999999999</v>
      </c>
      <c r="I94" s="143">
        <v>-4.7768696840901903E-3</v>
      </c>
      <c r="J94" s="143">
        <v>0</v>
      </c>
      <c r="K94" s="154">
        <v>0</v>
      </c>
      <c r="L94" s="143">
        <v>0</v>
      </c>
      <c r="M94" s="154">
        <v>1571.4470000000001</v>
      </c>
      <c r="N94" s="143">
        <v>1545.2090000000001</v>
      </c>
      <c r="O94" s="155">
        <v>26.238</v>
      </c>
      <c r="P94" s="143">
        <v>1002.8340000000001</v>
      </c>
      <c r="Q94" s="154">
        <v>294.00700000000001</v>
      </c>
      <c r="R94" s="155">
        <v>708.827</v>
      </c>
      <c r="S94" s="143">
        <v>0.17901319947605132</v>
      </c>
      <c r="T94" s="143">
        <v>0</v>
      </c>
      <c r="U94" s="143">
        <v>0</v>
      </c>
      <c r="V94" s="143">
        <v>0</v>
      </c>
      <c r="W94" s="154">
        <v>1066.4759999999999</v>
      </c>
      <c r="X94" s="143">
        <v>472.601</v>
      </c>
      <c r="Y94" s="143">
        <v>443.14264924855325</v>
      </c>
      <c r="Z94" s="143">
        <v>0.19801435316083693</v>
      </c>
      <c r="AA94" s="143">
        <v>643.42335462203425</v>
      </c>
      <c r="AB94" s="143">
        <v>190.41100000000003</v>
      </c>
      <c r="AC94" s="155">
        <v>183.404</v>
      </c>
      <c r="AD94" s="143">
        <v>0.1080412916316527</v>
      </c>
      <c r="AE94" s="143">
        <v>963.20065542431882</v>
      </c>
      <c r="AF94" s="143">
        <v>876.06499999999983</v>
      </c>
      <c r="AG94" s="143">
        <v>1094.6647484329505</v>
      </c>
      <c r="AH94" s="143">
        <v>1762.3910000000001</v>
      </c>
      <c r="AI94" s="143">
        <v>0</v>
      </c>
      <c r="AJ94" s="143">
        <v>0</v>
      </c>
      <c r="AK94" s="143">
        <v>129.78100000000001</v>
      </c>
      <c r="AL94" s="143">
        <v>0.36865139627098631</v>
      </c>
      <c r="AM94">
        <v>57.05</v>
      </c>
      <c r="AN94">
        <v>973.92399999999998</v>
      </c>
      <c r="AO94">
        <v>788.46699999999998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2:68" x14ac:dyDescent="0.2">
      <c r="B95" s="165" t="str">
        <v>3Q20</v>
      </c>
      <c r="C95" t="str">
        <v>Jul-2020</v>
      </c>
      <c r="D95" s="154">
        <v>2626.4270000000001</v>
      </c>
      <c r="E95" s="143">
        <v>1656.616</v>
      </c>
      <c r="F95" s="143">
        <v>2004.0329999999999</v>
      </c>
      <c r="G95" s="155">
        <v>2626.4270000000001</v>
      </c>
      <c r="H95" s="156">
        <v>6287.0759999999991</v>
      </c>
      <c r="I95" s="143">
        <v>0.16733174249867977</v>
      </c>
      <c r="J95" s="143">
        <v>0</v>
      </c>
      <c r="K95" s="154">
        <v>0</v>
      </c>
      <c r="L95" s="143">
        <v>0</v>
      </c>
      <c r="M95" s="154">
        <v>1761.7670000000001</v>
      </c>
      <c r="N95" s="143">
        <v>1730.3040000000001</v>
      </c>
      <c r="O95" s="155">
        <v>31.463000000000001</v>
      </c>
      <c r="P95" s="143">
        <v>888.63499999999999</v>
      </c>
      <c r="Q95" s="154">
        <v>187.86799999999999</v>
      </c>
      <c r="R95" s="155">
        <v>700.76699999999994</v>
      </c>
      <c r="S95" s="143">
        <v>2.9569809978009509E-2</v>
      </c>
      <c r="T95" s="143">
        <v>0</v>
      </c>
      <c r="U95" s="143">
        <v>0</v>
      </c>
      <c r="V95" s="143">
        <v>0</v>
      </c>
      <c r="W95" s="154">
        <v>875.06099999999992</v>
      </c>
      <c r="X95" s="143">
        <v>391.79199999999997</v>
      </c>
      <c r="Y95" s="143">
        <v>447.73107246237697</v>
      </c>
      <c r="Z95" s="143">
        <v>0.13918409766320625</v>
      </c>
      <c r="AA95" s="143">
        <v>643.42335462203425</v>
      </c>
      <c r="AB95" s="143">
        <v>145.893</v>
      </c>
      <c r="AC95" s="155">
        <v>170.12799999999999</v>
      </c>
      <c r="AD95" s="143">
        <v>7.6467443432866336E-2</v>
      </c>
      <c r="AE95" s="143">
        <v>1166.1148924211579</v>
      </c>
      <c r="AF95" s="143">
        <v>729.16799999999989</v>
      </c>
      <c r="AG95" s="143">
        <v>1094.6647484329505</v>
      </c>
      <c r="AH95" s="143">
        <v>1907.9099999999999</v>
      </c>
      <c r="AI95" s="143">
        <v>0</v>
      </c>
      <c r="AJ95" s="143">
        <v>0</v>
      </c>
      <c r="AK95" s="143">
        <v>110.22499999999999</v>
      </c>
      <c r="AL95" s="143">
        <v>-0.1425181842934381</v>
      </c>
      <c r="AM95">
        <v>32.820999999999998</v>
      </c>
      <c r="AN95">
        <v>1037.4159999999999</v>
      </c>
      <c r="AO95">
        <v>870.49400000000003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2:68" x14ac:dyDescent="0.2">
      <c r="B96" s="165" t="str">
        <v>3Q20</v>
      </c>
      <c r="C96" t="str">
        <v>Ago-2020</v>
      </c>
      <c r="D96" s="154">
        <v>2759.058</v>
      </c>
      <c r="E96" s="143">
        <v>1846.3600000000001</v>
      </c>
      <c r="F96" s="143">
        <v>2138.598</v>
      </c>
      <c r="G96" s="155">
        <v>2759.058</v>
      </c>
      <c r="H96" s="156">
        <v>6744.0159999999996</v>
      </c>
      <c r="I96" s="143">
        <v>7.2679255030478451E-2</v>
      </c>
      <c r="J96" s="143">
        <v>0</v>
      </c>
      <c r="K96" s="154">
        <v>0</v>
      </c>
      <c r="L96" s="143">
        <v>0</v>
      </c>
      <c r="M96" s="154">
        <v>1777.3870000000002</v>
      </c>
      <c r="N96" s="143">
        <v>1750.2270000000001</v>
      </c>
      <c r="O96" s="155">
        <v>27.159999999999997</v>
      </c>
      <c r="P96" s="143">
        <v>841.08400000000006</v>
      </c>
      <c r="Q96" s="154">
        <v>183.65800000000002</v>
      </c>
      <c r="R96" s="155">
        <v>657.42600000000004</v>
      </c>
      <c r="S96" s="143">
        <v>-1.2047606363110086E-2</v>
      </c>
      <c r="T96" s="143">
        <v>0</v>
      </c>
      <c r="U96" s="143">
        <v>0</v>
      </c>
      <c r="V96" s="143">
        <v>0</v>
      </c>
      <c r="W96" s="154">
        <v>840.55600000000004</v>
      </c>
      <c r="X96" s="143">
        <v>380.34</v>
      </c>
      <c r="Y96" s="143">
        <v>452.48621150762114</v>
      </c>
      <c r="Z96" s="143">
        <v>0.12463730809654071</v>
      </c>
      <c r="AA96" s="143">
        <v>643.42335462203425</v>
      </c>
      <c r="AB96" s="143">
        <v>129.98299999999998</v>
      </c>
      <c r="AC96" s="155">
        <v>152.31100000000001</v>
      </c>
      <c r="AD96" s="143">
        <v>6.8151015137271467E-2</v>
      </c>
      <c r="AE96" s="143">
        <v>1171.7763092096661</v>
      </c>
      <c r="AF96" s="143">
        <v>710.57300000000009</v>
      </c>
      <c r="AG96" s="143">
        <v>1094.6647484329505</v>
      </c>
      <c r="AH96" s="143">
        <v>1907.279</v>
      </c>
      <c r="AI96" s="143">
        <v>0</v>
      </c>
      <c r="AJ96" s="143">
        <v>0</v>
      </c>
      <c r="AK96" s="143">
        <v>91.346999999999994</v>
      </c>
      <c r="AL96" s="143">
        <v>-0.23943415706387805</v>
      </c>
      <c r="AM96">
        <v>37.805</v>
      </c>
      <c r="AN96">
        <v>1067.8309999999999</v>
      </c>
      <c r="AO96">
        <v>839.44799999999998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2:68" x14ac:dyDescent="0.2">
      <c r="B97" s="165" t="str">
        <v>3Q20</v>
      </c>
      <c r="C97" t="str">
        <v>Set-2020</v>
      </c>
      <c r="D97" s="154">
        <v>2645.3789999999999</v>
      </c>
      <c r="E97" s="143">
        <v>1972.0239999999999</v>
      </c>
      <c r="F97" s="143">
        <v>2003.6569999999999</v>
      </c>
      <c r="G97" s="155">
        <v>2645.3789999999999</v>
      </c>
      <c r="H97" s="156">
        <v>6621.06</v>
      </c>
      <c r="I97" s="143">
        <v>-1.8231866591063683E-2</v>
      </c>
      <c r="J97" s="143">
        <v>0</v>
      </c>
      <c r="K97" s="154">
        <v>0</v>
      </c>
      <c r="L97" s="143">
        <v>0</v>
      </c>
      <c r="M97" s="154">
        <v>1887.4680000000001</v>
      </c>
      <c r="N97" s="143">
        <v>1865.326</v>
      </c>
      <c r="O97" s="155">
        <v>22.141999999999999</v>
      </c>
      <c r="P97" s="143">
        <v>627.78700000000003</v>
      </c>
      <c r="Q97" s="154">
        <v>228.678</v>
      </c>
      <c r="R97" s="155">
        <v>399.10899999999998</v>
      </c>
      <c r="S97" s="143">
        <v>-3.941842395810391E-2</v>
      </c>
      <c r="T97" s="143">
        <v>0</v>
      </c>
      <c r="U97" s="143">
        <v>0</v>
      </c>
      <c r="V97" s="143">
        <v>0</v>
      </c>
      <c r="W97" s="154">
        <v>749.41100000000006</v>
      </c>
      <c r="X97" s="143">
        <v>376.55399999999997</v>
      </c>
      <c r="Y97" s="143">
        <v>502.46660377282956</v>
      </c>
      <c r="Z97" s="143">
        <v>0.11318595511896887</v>
      </c>
      <c r="AA97" s="143">
        <v>643.42335462203425</v>
      </c>
      <c r="AB97" s="143">
        <v>142.52300000000002</v>
      </c>
      <c r="AC97" s="155">
        <v>173.07900000000001</v>
      </c>
      <c r="AD97" s="143">
        <v>7.01823757898552E-2</v>
      </c>
      <c r="AE97" s="143">
        <v>1214.393466317717</v>
      </c>
      <c r="AF97" s="143">
        <v>606.88800000000003</v>
      </c>
      <c r="AG97" s="143">
        <v>1094.6647484329505</v>
      </c>
      <c r="AH97" s="143">
        <v>2030.752</v>
      </c>
      <c r="AI97" s="143">
        <v>0</v>
      </c>
      <c r="AJ97" s="143">
        <v>0</v>
      </c>
      <c r="AK97" s="143">
        <v>106.197</v>
      </c>
      <c r="AL97" s="143">
        <v>-7.2960586617781931E-2</v>
      </c>
      <c r="AM97">
        <v>34.198999999999998</v>
      </c>
      <c r="AN97">
        <v>1211.588</v>
      </c>
      <c r="AO97">
        <v>819.16399999999999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2:68" x14ac:dyDescent="0.2">
      <c r="B98" s="165" t="str">
        <v>4Q20</v>
      </c>
      <c r="C98" t="str">
        <v>Out-2020</v>
      </c>
      <c r="D98" s="154">
        <v>2853.7440000000001</v>
      </c>
      <c r="E98" s="143">
        <v>2176.7779999999998</v>
      </c>
      <c r="F98" s="143">
        <v>2168.4760000000001</v>
      </c>
      <c r="G98" s="155">
        <v>2853.7440000000001</v>
      </c>
      <c r="H98" s="156">
        <v>7198.9979999999996</v>
      </c>
      <c r="I98" s="143">
        <v>8.728783608666868E-2</v>
      </c>
      <c r="J98" s="143">
        <v>0</v>
      </c>
      <c r="K98" s="154">
        <v>0</v>
      </c>
      <c r="L98" s="143">
        <v>0</v>
      </c>
      <c r="M98" s="154">
        <v>1941.8880000000001</v>
      </c>
      <c r="N98" s="143">
        <v>1905.9110000000001</v>
      </c>
      <c r="O98" s="155">
        <v>35.977000000000004</v>
      </c>
      <c r="P98" s="143">
        <v>791.17100000000005</v>
      </c>
      <c r="Q98" s="154">
        <v>172.29599999999999</v>
      </c>
      <c r="R98" s="155">
        <v>618.875</v>
      </c>
      <c r="S98" s="143">
        <v>8.6593208243299413E-2</v>
      </c>
      <c r="T98" s="143">
        <v>0</v>
      </c>
      <c r="U98" s="143">
        <v>0</v>
      </c>
      <c r="V98" s="143">
        <v>0</v>
      </c>
      <c r="W98" s="154">
        <v>784.10300000000007</v>
      </c>
      <c r="X98" s="143">
        <v>392.68299999999999</v>
      </c>
      <c r="Y98" s="143">
        <v>500.80537888517193</v>
      </c>
      <c r="Z98" s="143">
        <v>0.1089183522484657</v>
      </c>
      <c r="AA98" s="143">
        <v>643.42335462203425</v>
      </c>
      <c r="AB98" s="143">
        <v>162.96599999999998</v>
      </c>
      <c r="AC98" s="155">
        <v>165.387</v>
      </c>
      <c r="AD98" s="143">
        <v>7.8172623895881116E-2</v>
      </c>
      <c r="AE98" s="143">
        <v>1014.8558595044366</v>
      </c>
      <c r="AF98" s="143">
        <v>621.13700000000006</v>
      </c>
      <c r="AG98" s="143">
        <v>1094.6647484329505</v>
      </c>
      <c r="AH98" s="143">
        <v>2084.694</v>
      </c>
      <c r="AI98" s="143">
        <v>0</v>
      </c>
      <c r="AJ98" s="143">
        <v>0</v>
      </c>
      <c r="AK98" s="143">
        <v>95.873999999999995</v>
      </c>
      <c r="AL98" s="143">
        <v>-0.38518661023470568</v>
      </c>
      <c r="AM98">
        <v>43.654000000000003</v>
      </c>
      <c r="AN98">
        <v>1203.8710000000001</v>
      </c>
      <c r="AO98">
        <v>880.82299999999998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2:68" x14ac:dyDescent="0.2">
      <c r="B99" s="165" t="str">
        <v>4Q20</v>
      </c>
      <c r="C99" t="str">
        <v>Nov-2020</v>
      </c>
      <c r="D99" s="154">
        <v>3017.509</v>
      </c>
      <c r="E99" s="143">
        <v>1955.5059999999999</v>
      </c>
      <c r="F99" s="143">
        <v>2347.576</v>
      </c>
      <c r="G99" s="155">
        <v>3017.509</v>
      </c>
      <c r="H99" s="156">
        <v>7320.5909999999994</v>
      </c>
      <c r="I99" s="143">
        <v>1.6890267228856004E-2</v>
      </c>
      <c r="J99" s="143">
        <v>0</v>
      </c>
      <c r="K99" s="154">
        <v>0</v>
      </c>
      <c r="L99" s="143">
        <v>0</v>
      </c>
      <c r="M99" s="154">
        <v>1848.7060000000001</v>
      </c>
      <c r="N99" s="143">
        <v>1810.8530000000001</v>
      </c>
      <c r="O99" s="155">
        <v>37.853000000000002</v>
      </c>
      <c r="P99" s="143">
        <v>660.048</v>
      </c>
      <c r="Q99" s="154">
        <v>176.131</v>
      </c>
      <c r="R99" s="155">
        <v>483.91699999999997</v>
      </c>
      <c r="S99" s="143">
        <v>-8.2071042008240669E-2</v>
      </c>
      <c r="T99" s="143">
        <v>0</v>
      </c>
      <c r="U99" s="143">
        <v>0</v>
      </c>
      <c r="V99" s="143">
        <v>0</v>
      </c>
      <c r="W99" s="154">
        <v>513.97900000000004</v>
      </c>
      <c r="X99" s="143">
        <v>299.06400000000002</v>
      </c>
      <c r="Y99" s="143">
        <v>581.86034837999216</v>
      </c>
      <c r="Z99" s="143">
        <v>7.0210041784877761E-2</v>
      </c>
      <c r="AA99" s="143">
        <v>643.42335462203425</v>
      </c>
      <c r="AB99" s="143">
        <v>199.52599999999998</v>
      </c>
      <c r="AC99" s="155">
        <v>196.34200000000001</v>
      </c>
      <c r="AD99" s="143">
        <v>9.734803853406615E-2</v>
      </c>
      <c r="AE99" s="143">
        <v>984.04217996652073</v>
      </c>
      <c r="AF99" s="143">
        <v>314.45300000000009</v>
      </c>
      <c r="AG99" s="143">
        <v>1094.6647484329505</v>
      </c>
      <c r="AH99" s="143">
        <v>2049.6149999999998</v>
      </c>
      <c r="AI99" s="143">
        <v>0</v>
      </c>
      <c r="AJ99" s="143">
        <v>0</v>
      </c>
      <c r="AK99" s="143">
        <v>131.49600000000001</v>
      </c>
      <c r="AL99" s="143">
        <v>0.70568015254303251</v>
      </c>
      <c r="AM99">
        <v>66.852999999999994</v>
      </c>
      <c r="AN99">
        <v>1187.002</v>
      </c>
      <c r="AO99">
        <v>862.61300000000006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2:68" x14ac:dyDescent="0.2">
      <c r="B100" s="165" t="str">
        <v>4Q20</v>
      </c>
      <c r="C100" t="str">
        <v>Dez-2020</v>
      </c>
      <c r="D100" s="154">
        <v>2944.3359999999998</v>
      </c>
      <c r="E100" s="143">
        <v>2095.4579999999996</v>
      </c>
      <c r="F100" s="143">
        <v>2355.48</v>
      </c>
      <c r="G100" s="155">
        <v>2944.3359999999998</v>
      </c>
      <c r="H100" s="156">
        <v>7395.2739999999994</v>
      </c>
      <c r="I100" s="143">
        <v>1.0201771960760997E-2</v>
      </c>
      <c r="J100" s="143">
        <v>0</v>
      </c>
      <c r="K100" s="154">
        <v>0</v>
      </c>
      <c r="L100" s="143">
        <v>0</v>
      </c>
      <c r="M100" s="154">
        <v>1839.5650000000001</v>
      </c>
      <c r="N100" s="143">
        <v>1802.0030000000002</v>
      </c>
      <c r="O100" s="155">
        <v>37.561999999999998</v>
      </c>
      <c r="P100" s="143">
        <v>920.53500000000008</v>
      </c>
      <c r="Q100" s="154">
        <v>200.642</v>
      </c>
      <c r="R100" s="155">
        <v>719.89300000000003</v>
      </c>
      <c r="S100" s="143">
        <v>0.10018758315881127</v>
      </c>
      <c r="T100" s="143">
        <v>0</v>
      </c>
      <c r="U100" s="143">
        <v>0</v>
      </c>
      <c r="V100" s="143">
        <v>0</v>
      </c>
      <c r="W100" s="154">
        <v>766.34100000000001</v>
      </c>
      <c r="X100" s="143">
        <v>433.959</v>
      </c>
      <c r="Y100" s="143">
        <v>566.27402161700866</v>
      </c>
      <c r="Z100" s="143">
        <v>0.10362577505579916</v>
      </c>
      <c r="AA100" s="143">
        <v>643.42335462203425</v>
      </c>
      <c r="AB100" s="143">
        <v>205.82000000000002</v>
      </c>
      <c r="AC100" s="155">
        <v>207.607</v>
      </c>
      <c r="AD100" s="143">
        <v>0.10056423857109074</v>
      </c>
      <c r="AE100" s="143">
        <v>1008.6823437955494</v>
      </c>
      <c r="AF100" s="143">
        <v>560.52099999999996</v>
      </c>
      <c r="AG100" s="143">
        <v>1094.6647484329505</v>
      </c>
      <c r="AH100" s="143">
        <v>2046.652</v>
      </c>
      <c r="AI100" s="143">
        <v>0</v>
      </c>
      <c r="AJ100" s="143">
        <v>0</v>
      </c>
      <c r="AK100" s="143">
        <v>130.815</v>
      </c>
      <c r="AL100" s="143">
        <v>0.61488037923116812</v>
      </c>
      <c r="AM100">
        <v>74.11</v>
      </c>
      <c r="AN100">
        <v>1226.1379999999999</v>
      </c>
      <c r="AO100">
        <v>820.51400000000001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2:68" x14ac:dyDescent="0.2">
      <c r="B101" s="165" t="str">
        <v>1Q21</v>
      </c>
      <c r="C101" t="str">
        <v>Jan-2021</v>
      </c>
      <c r="D101" s="154">
        <v>3022.8739999999998</v>
      </c>
      <c r="E101" s="143">
        <v>2145.1170000000002</v>
      </c>
      <c r="F101" s="143">
        <v>2431.0030000000002</v>
      </c>
      <c r="G101" s="155">
        <v>3022.8739999999998</v>
      </c>
      <c r="H101" s="156">
        <v>7598.9940000000006</v>
      </c>
      <c r="I101" s="143">
        <v>2.7547322790203665E-2</v>
      </c>
      <c r="J101" s="143">
        <v>0</v>
      </c>
      <c r="K101" s="154">
        <v>0</v>
      </c>
      <c r="L101" s="143">
        <v>0</v>
      </c>
      <c r="M101" s="154">
        <v>1938.4180000000001</v>
      </c>
      <c r="N101" s="143">
        <v>1916.393</v>
      </c>
      <c r="O101" s="155">
        <v>22.024999999999999</v>
      </c>
      <c r="P101" s="143">
        <v>560.50900000000001</v>
      </c>
      <c r="Q101" s="154">
        <v>124.904</v>
      </c>
      <c r="R101" s="155">
        <v>435.60500000000002</v>
      </c>
      <c r="S101" s="143">
        <v>-9.4624470127893989E-2</v>
      </c>
      <c r="T101" s="143">
        <v>0</v>
      </c>
      <c r="U101" s="143">
        <v>0</v>
      </c>
      <c r="V101" s="143">
        <v>0</v>
      </c>
      <c r="W101" s="154">
        <v>527.38900000000001</v>
      </c>
      <c r="X101" s="143">
        <v>311.84800000000001</v>
      </c>
      <c r="Y101" s="143">
        <v>591.30546901812511</v>
      </c>
      <c r="Z101" s="143">
        <v>6.9402476169871954E-2</v>
      </c>
      <c r="AA101" s="143">
        <v>643.42335462203425</v>
      </c>
      <c r="AB101" s="143">
        <v>325.55200000000002</v>
      </c>
      <c r="AC101" s="155">
        <v>290.48599999999999</v>
      </c>
      <c r="AD101" s="143">
        <v>0.14619972857449517</v>
      </c>
      <c r="AE101" s="143">
        <v>892.28756081977679</v>
      </c>
      <c r="AF101" s="143">
        <v>201.83699999999999</v>
      </c>
      <c r="AG101" s="143">
        <v>1094.6647484329505</v>
      </c>
      <c r="AH101" s="143">
        <v>2226.7620000000002</v>
      </c>
      <c r="AI101" s="143">
        <v>0</v>
      </c>
      <c r="AJ101" s="143">
        <v>0</v>
      </c>
      <c r="AK101" s="143">
        <v>201.24700000000001</v>
      </c>
      <c r="AL101" s="143">
        <v>0.35813441850734584</v>
      </c>
      <c r="AM101">
        <v>75.251999999999995</v>
      </c>
      <c r="AN101">
        <v>1351.211</v>
      </c>
      <c r="AO101">
        <v>875.55100000000004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2:68" x14ac:dyDescent="0.2">
      <c r="B102" s="165" t="str">
        <v>1Q21</v>
      </c>
      <c r="C102" t="str">
        <v>Feb-2021</v>
      </c>
      <c r="D102" s="154">
        <v>2867.058</v>
      </c>
      <c r="E102" s="143">
        <v>2064.0479999999998</v>
      </c>
      <c r="F102" s="143">
        <v>2251.5680000000002</v>
      </c>
      <c r="G102" s="155">
        <v>2867.058</v>
      </c>
      <c r="H102" s="156">
        <v>7182.674</v>
      </c>
      <c r="I102" s="143">
        <v>-5.4786199331122054E-2</v>
      </c>
      <c r="J102" s="143">
        <v>0</v>
      </c>
      <c r="K102" s="154">
        <v>0</v>
      </c>
      <c r="L102" s="143">
        <v>0</v>
      </c>
      <c r="M102" s="154">
        <v>1883.5650000000001</v>
      </c>
      <c r="N102" s="143">
        <v>1858.1790000000001</v>
      </c>
      <c r="O102" s="155">
        <v>25.386000000000003</v>
      </c>
      <c r="P102" s="143">
        <v>657.04300000000001</v>
      </c>
      <c r="Q102" s="154">
        <v>140.636</v>
      </c>
      <c r="R102" s="155">
        <v>516.40700000000004</v>
      </c>
      <c r="S102" s="143">
        <v>1.66795588666655E-2</v>
      </c>
      <c r="T102" s="143">
        <v>0</v>
      </c>
      <c r="U102" s="143">
        <v>0</v>
      </c>
      <c r="V102" s="143">
        <v>0</v>
      </c>
      <c r="W102" s="154">
        <v>763.36599999999999</v>
      </c>
      <c r="X102" s="143">
        <v>520.44399999999996</v>
      </c>
      <c r="Y102" s="143">
        <v>681.7751904066987</v>
      </c>
      <c r="Z102" s="143">
        <v>0.10627880368787446</v>
      </c>
      <c r="AA102" s="143">
        <v>643.42335462203425</v>
      </c>
      <c r="AB102" s="143">
        <v>335.125</v>
      </c>
      <c r="AC102" s="155">
        <v>296.61900000000003</v>
      </c>
      <c r="AD102" s="143">
        <v>0.15753863192770404</v>
      </c>
      <c r="AE102" s="143">
        <v>885.09958970533387</v>
      </c>
      <c r="AF102" s="143">
        <v>428.24099999999999</v>
      </c>
      <c r="AG102" s="143">
        <v>1094.6647484329505</v>
      </c>
      <c r="AH102" s="143">
        <v>2127.2560000000003</v>
      </c>
      <c r="AI102" s="143">
        <v>0</v>
      </c>
      <c r="AJ102" s="143">
        <v>0</v>
      </c>
      <c r="AK102" s="143">
        <v>133.755</v>
      </c>
      <c r="AL102" s="143">
        <v>0.44592184206259122</v>
      </c>
      <c r="AM102">
        <v>103.08799999999999</v>
      </c>
      <c r="AN102">
        <v>1227.825</v>
      </c>
      <c r="AO102">
        <v>899.43100000000004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2:68" x14ac:dyDescent="0.2">
      <c r="B103" s="165" t="str">
        <v>1Q21</v>
      </c>
      <c r="C103" t="str">
        <v>Mar-2021</v>
      </c>
      <c r="D103" s="154">
        <v>2801.8409999999999</v>
      </c>
      <c r="E103" s="143">
        <v>2082.3490000000002</v>
      </c>
      <c r="F103" s="143">
        <v>2179.4839999999999</v>
      </c>
      <c r="G103" s="155">
        <v>2801.8409999999999</v>
      </c>
      <c r="H103" s="156">
        <v>7063.6740000000009</v>
      </c>
      <c r="I103" s="143">
        <v>-1.656764597697169E-2</v>
      </c>
      <c r="J103" s="143">
        <v>0</v>
      </c>
      <c r="K103" s="154">
        <v>0</v>
      </c>
      <c r="L103" s="143">
        <v>0</v>
      </c>
      <c r="M103" s="154">
        <v>2074.4699999999998</v>
      </c>
      <c r="N103" s="143">
        <v>2040.223</v>
      </c>
      <c r="O103" s="155">
        <v>34.247</v>
      </c>
      <c r="P103" s="143">
        <v>918.678</v>
      </c>
      <c r="Q103" s="154">
        <v>155.46199999999999</v>
      </c>
      <c r="R103" s="155">
        <v>763.21600000000001</v>
      </c>
      <c r="S103" s="143">
        <v>0.17812271708189509</v>
      </c>
      <c r="T103" s="143">
        <v>0</v>
      </c>
      <c r="U103" s="143">
        <v>0</v>
      </c>
      <c r="V103" s="143">
        <v>0</v>
      </c>
      <c r="W103" s="154">
        <v>1393.615</v>
      </c>
      <c r="X103" s="143">
        <v>910.73699999999997</v>
      </c>
      <c r="Y103" s="143">
        <v>653.5068867657136</v>
      </c>
      <c r="Z103" s="143">
        <v>0.19729322162942398</v>
      </c>
      <c r="AA103" s="143">
        <v>643.42335462203425</v>
      </c>
      <c r="AB103" s="143">
        <v>400.25099999999998</v>
      </c>
      <c r="AC103" s="155">
        <v>362.82799999999997</v>
      </c>
      <c r="AD103" s="143">
        <v>0.16603020186567288</v>
      </c>
      <c r="AE103" s="143">
        <v>906.5011705155016</v>
      </c>
      <c r="AF103" s="143">
        <v>993.36400000000003</v>
      </c>
      <c r="AG103" s="143">
        <v>1094.6647484329505</v>
      </c>
      <c r="AH103" s="143">
        <v>2410.712</v>
      </c>
      <c r="AI103" s="143">
        <v>0</v>
      </c>
      <c r="AJ103" s="143">
        <v>0</v>
      </c>
      <c r="AK103" s="143">
        <v>182.86099999999999</v>
      </c>
      <c r="AL103" s="143">
        <v>0.92592709616944169</v>
      </c>
      <c r="AM103">
        <v>145.95699999999999</v>
      </c>
      <c r="AN103">
        <v>1415.434</v>
      </c>
      <c r="AO103">
        <v>995.27800000000002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2:68" x14ac:dyDescent="0.2">
      <c r="B104" s="165" t="str">
        <v>2Q21</v>
      </c>
      <c r="C104" t="str">
        <v>Abr-2021</v>
      </c>
      <c r="D104" s="154">
        <v>3037.1</v>
      </c>
      <c r="E104" s="143">
        <v>2225.375</v>
      </c>
      <c r="F104" s="143">
        <v>2322.7449999999999</v>
      </c>
      <c r="G104" s="155">
        <v>3037.1</v>
      </c>
      <c r="H104" s="156">
        <v>7585.22</v>
      </c>
      <c r="I104" s="143">
        <v>7.3834947649056293E-2</v>
      </c>
      <c r="J104" s="143">
        <v>0</v>
      </c>
      <c r="K104" s="154">
        <v>0</v>
      </c>
      <c r="L104" s="143">
        <v>0</v>
      </c>
      <c r="M104" s="154">
        <v>1926.9519999999998</v>
      </c>
      <c r="N104" s="143">
        <v>1899.8249999999998</v>
      </c>
      <c r="O104" s="155">
        <v>27.126999999999999</v>
      </c>
      <c r="P104" s="143">
        <v>646.38099999999997</v>
      </c>
      <c r="Q104" s="154">
        <v>113.55800000000001</v>
      </c>
      <c r="R104" s="155">
        <v>532.82299999999998</v>
      </c>
      <c r="S104" s="143">
        <v>-0.14025868416797305</v>
      </c>
      <c r="T104" s="143">
        <v>0</v>
      </c>
      <c r="U104" s="143">
        <v>0</v>
      </c>
      <c r="V104" s="143">
        <v>0</v>
      </c>
      <c r="W104" s="154">
        <v>829.55399999999986</v>
      </c>
      <c r="X104" s="143">
        <v>655.78499999999997</v>
      </c>
      <c r="Y104" s="143">
        <v>790.52719895269036</v>
      </c>
      <c r="Z104" s="143">
        <v>0.10936452733078274</v>
      </c>
      <c r="AA104" s="143">
        <v>643.42335462203425</v>
      </c>
      <c r="AB104" s="143">
        <v>355.64799999999997</v>
      </c>
      <c r="AC104" s="155">
        <v>342.84800000000001</v>
      </c>
      <c r="AD104" s="143">
        <v>0.16053915096362401</v>
      </c>
      <c r="AE104" s="143">
        <v>964.00935756703268</v>
      </c>
      <c r="AF104" s="143">
        <v>473.90599999999989</v>
      </c>
      <c r="AG104" s="143">
        <v>1094.6647484329505</v>
      </c>
      <c r="AH104" s="143">
        <v>2215.335</v>
      </c>
      <c r="AI104" s="143">
        <v>0</v>
      </c>
      <c r="AJ104" s="143">
        <v>0</v>
      </c>
      <c r="AK104" s="143">
        <v>174.607</v>
      </c>
      <c r="AL104" s="143">
        <v>0.89926468988622288</v>
      </c>
      <c r="AM104">
        <v>110.663</v>
      </c>
      <c r="AN104">
        <v>1282.1320000000001</v>
      </c>
      <c r="AO104">
        <v>933.20299999999997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2:68" x14ac:dyDescent="0.2">
      <c r="B105" s="165" t="str">
        <v>2Q21</v>
      </c>
      <c r="C105" t="str">
        <v>Mai-2021</v>
      </c>
      <c r="D105" s="154">
        <v>3125.1489999999999</v>
      </c>
      <c r="E105" s="143">
        <v>2413.377</v>
      </c>
      <c r="F105" s="143">
        <v>2415.616</v>
      </c>
      <c r="G105" s="155">
        <v>3125.1489999999999</v>
      </c>
      <c r="H105" s="156">
        <v>7954.1419999999998</v>
      </c>
      <c r="I105" s="143">
        <v>4.8636954498353369E-2</v>
      </c>
      <c r="J105" s="143">
        <v>0</v>
      </c>
      <c r="K105" s="154">
        <v>0</v>
      </c>
      <c r="L105" s="143">
        <v>0</v>
      </c>
      <c r="M105" s="154">
        <v>2105.8830000000003</v>
      </c>
      <c r="N105" s="143">
        <v>2075.8510000000001</v>
      </c>
      <c r="O105" s="155">
        <v>30.032</v>
      </c>
      <c r="P105" s="143">
        <v>934.77600000000007</v>
      </c>
      <c r="Q105" s="154">
        <v>158.86799999999999</v>
      </c>
      <c r="R105" s="155">
        <v>775.90800000000002</v>
      </c>
      <c r="S105" s="143">
        <v>0.18160339139940351</v>
      </c>
      <c r="T105" s="143">
        <v>0</v>
      </c>
      <c r="U105" s="143">
        <v>0</v>
      </c>
      <c r="V105" s="143">
        <v>0</v>
      </c>
      <c r="W105" s="154">
        <v>743.83799999999997</v>
      </c>
      <c r="X105" s="143">
        <v>633.84199999999998</v>
      </c>
      <c r="Y105" s="143">
        <v>852.12371511001061</v>
      </c>
      <c r="Z105" s="143">
        <v>9.35158059788221E-2</v>
      </c>
      <c r="AA105" s="143">
        <v>643.42335462203425</v>
      </c>
      <c r="AB105" s="143">
        <v>550.4</v>
      </c>
      <c r="AC105" s="155">
        <v>488.42</v>
      </c>
      <c r="AD105" s="143">
        <v>0.22098844146938043</v>
      </c>
      <c r="AE105" s="143">
        <v>887.39098837209303</v>
      </c>
      <c r="AF105" s="143">
        <v>193.43799999999999</v>
      </c>
      <c r="AG105" s="143">
        <v>1094.6647484329505</v>
      </c>
      <c r="AH105" s="143">
        <v>2490.6279999999997</v>
      </c>
      <c r="AI105" s="143">
        <v>0</v>
      </c>
      <c r="AJ105" s="143">
        <v>0</v>
      </c>
      <c r="AK105" s="143">
        <v>230.209</v>
      </c>
      <c r="AL105" s="143">
        <v>1.1892765779388128</v>
      </c>
      <c r="AM105">
        <v>166.60400000000001</v>
      </c>
      <c r="AN105">
        <v>1450.511</v>
      </c>
      <c r="AO105">
        <v>1040.117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2:68" x14ac:dyDescent="0.2">
      <c r="B106" s="165" t="str">
        <v>2Q21</v>
      </c>
      <c r="C106" t="str">
        <v>Jun-2021</v>
      </c>
      <c r="D106" s="154">
        <v>3068.51</v>
      </c>
      <c r="E106" s="143">
        <v>2229.7759999999998</v>
      </c>
      <c r="F106" s="143">
        <v>2383.8739999999998</v>
      </c>
      <c r="G106" s="155">
        <v>3068.51</v>
      </c>
      <c r="H106" s="156">
        <v>7682.16</v>
      </c>
      <c r="I106" s="143">
        <v>-3.4193757164506233E-2</v>
      </c>
      <c r="J106" s="143">
        <v>0</v>
      </c>
      <c r="K106" s="154">
        <v>0</v>
      </c>
      <c r="L106" s="143">
        <v>0</v>
      </c>
      <c r="M106" s="154">
        <v>2080.2559999999999</v>
      </c>
      <c r="N106" s="143">
        <v>2048.828</v>
      </c>
      <c r="O106" s="155">
        <v>31.428000000000001</v>
      </c>
      <c r="P106" s="143">
        <v>957.27799999999991</v>
      </c>
      <c r="Q106" s="154">
        <v>183.51499999999999</v>
      </c>
      <c r="R106" s="155">
        <v>773.76299999999992</v>
      </c>
      <c r="S106" s="143">
        <v>-1.0277377371158414E-3</v>
      </c>
      <c r="T106" s="143">
        <v>0</v>
      </c>
      <c r="U106" s="143">
        <v>0</v>
      </c>
      <c r="V106" s="143">
        <v>0</v>
      </c>
      <c r="W106" s="154">
        <v>951.76100000000008</v>
      </c>
      <c r="X106" s="143">
        <v>835.08100000000002</v>
      </c>
      <c r="Y106" s="143">
        <v>877.40619756430442</v>
      </c>
      <c r="Z106" s="143">
        <v>0.12389236881293804</v>
      </c>
      <c r="AA106" s="143">
        <v>643.42335462203425</v>
      </c>
      <c r="AB106" s="143">
        <v>562.64800000000002</v>
      </c>
      <c r="AC106" s="155">
        <v>500.24599999999998</v>
      </c>
      <c r="AD106" s="143">
        <v>0.2268584598164966</v>
      </c>
      <c r="AE106" s="143">
        <v>889.09229216135134</v>
      </c>
      <c r="AF106" s="143">
        <v>389.11300000000006</v>
      </c>
      <c r="AG106" s="143">
        <v>1094.6647484329505</v>
      </c>
      <c r="AH106" s="143">
        <v>2480.172</v>
      </c>
      <c r="AI106" s="143">
        <v>0</v>
      </c>
      <c r="AJ106" s="143">
        <v>0</v>
      </c>
      <c r="AK106" s="143">
        <v>265.76900000000001</v>
      </c>
      <c r="AL106" s="143">
        <v>1.0478267234803247</v>
      </c>
      <c r="AM106">
        <v>154.38800000000001</v>
      </c>
      <c r="AN106">
        <v>1460.4259999999999</v>
      </c>
      <c r="AO106">
        <v>1019.746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2:68" x14ac:dyDescent="0.2">
      <c r="B107" s="165" t="str">
        <v>3Q21</v>
      </c>
      <c r="C107" t="str">
        <v>Jul-2021</v>
      </c>
      <c r="D107" s="154">
        <v>3091.223</v>
      </c>
      <c r="E107" s="143">
        <v>2263.64</v>
      </c>
      <c r="F107" s="143">
        <v>2470.3820000000001</v>
      </c>
      <c r="G107" s="155">
        <v>3091.223</v>
      </c>
      <c r="H107" s="156">
        <v>7825.244999999999</v>
      </c>
      <c r="I107" s="143">
        <v>1.8625620919116459E-2</v>
      </c>
      <c r="J107" s="143">
        <v>0</v>
      </c>
      <c r="K107" s="154">
        <v>0</v>
      </c>
      <c r="L107" s="143">
        <v>0</v>
      </c>
      <c r="M107" s="154">
        <v>1899.06</v>
      </c>
      <c r="N107" s="143">
        <v>1859.7069999999999</v>
      </c>
      <c r="O107" s="155">
        <v>39.353000000000002</v>
      </c>
      <c r="P107" s="143">
        <v>648.95399999999995</v>
      </c>
      <c r="Q107" s="154">
        <v>132.20699999999999</v>
      </c>
      <c r="R107" s="155">
        <v>516.74699999999996</v>
      </c>
      <c r="S107" s="143">
        <v>-0.16115704383885077</v>
      </c>
      <c r="T107" s="143">
        <v>0</v>
      </c>
      <c r="U107" s="143">
        <v>0</v>
      </c>
      <c r="V107" s="143">
        <v>0</v>
      </c>
      <c r="W107" s="154">
        <v>825.78000000000009</v>
      </c>
      <c r="X107" s="143">
        <v>792.35400000000004</v>
      </c>
      <c r="Y107" s="143">
        <v>959.52190656106939</v>
      </c>
      <c r="Z107" s="143">
        <v>0.10552768635359024</v>
      </c>
      <c r="AA107" s="143">
        <v>643.42335462203425</v>
      </c>
      <c r="AB107" s="143">
        <v>511.63900000000001</v>
      </c>
      <c r="AC107" s="155">
        <v>480.48599999999999</v>
      </c>
      <c r="AD107" s="143">
        <v>0.2220796109475687</v>
      </c>
      <c r="AE107" s="143">
        <v>939.11136563084517</v>
      </c>
      <c r="AF107" s="143">
        <v>314.14100000000008</v>
      </c>
      <c r="AG107" s="143">
        <v>1094.6647484329505</v>
      </c>
      <c r="AH107" s="143">
        <v>2303.8540000000003</v>
      </c>
      <c r="AI107" s="143">
        <v>0</v>
      </c>
      <c r="AJ107" s="143">
        <v>0</v>
      </c>
      <c r="AK107" s="143">
        <v>250.96100000000001</v>
      </c>
      <c r="AL107" s="143">
        <v>1.2768065320934454</v>
      </c>
      <c r="AM107">
        <v>144.82</v>
      </c>
      <c r="AN107">
        <v>1300.249</v>
      </c>
      <c r="AO107">
        <v>1003.605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2:68" x14ac:dyDescent="0.2">
      <c r="B108" s="165" t="str">
        <v>3Q21</v>
      </c>
      <c r="C108" t="str">
        <v>Ago-2021</v>
      </c>
      <c r="D108" s="154">
        <v>3203.3829999999998</v>
      </c>
      <c r="E108" s="143">
        <v>2303.741</v>
      </c>
      <c r="F108" s="143">
        <v>2538.154</v>
      </c>
      <c r="G108" s="155">
        <v>3203.3829999999998</v>
      </c>
      <c r="H108" s="156">
        <v>8045.2780000000002</v>
      </c>
      <c r="I108" s="143">
        <v>2.8118352843904626E-2</v>
      </c>
      <c r="J108" s="143">
        <v>0</v>
      </c>
      <c r="K108" s="154">
        <v>0</v>
      </c>
      <c r="L108" s="143">
        <v>0</v>
      </c>
      <c r="M108" s="154">
        <v>1871.9639999999999</v>
      </c>
      <c r="N108" s="143">
        <v>1834.35</v>
      </c>
      <c r="O108" s="155">
        <v>37.613999999999997</v>
      </c>
      <c r="P108" s="143">
        <v>932.34399999999994</v>
      </c>
      <c r="Q108" s="154">
        <v>242.053</v>
      </c>
      <c r="R108" s="155">
        <v>690.29099999999994</v>
      </c>
      <c r="S108" s="143">
        <v>0.10058578956002595</v>
      </c>
      <c r="T108" s="143">
        <v>0</v>
      </c>
      <c r="U108" s="143">
        <v>0</v>
      </c>
      <c r="V108" s="143">
        <v>0</v>
      </c>
      <c r="W108" s="154">
        <v>863.80499999999995</v>
      </c>
      <c r="X108" s="143">
        <v>867.62900000000002</v>
      </c>
      <c r="Y108" s="143">
        <v>1004.4269250583176</v>
      </c>
      <c r="Z108" s="143">
        <v>0.10736794924923662</v>
      </c>
      <c r="AA108" s="143">
        <v>643.42335462203425</v>
      </c>
      <c r="AB108" s="143">
        <v>461.29099999999994</v>
      </c>
      <c r="AC108" s="155">
        <v>462.54700000000003</v>
      </c>
      <c r="AD108" s="143">
        <v>0.205012026303205</v>
      </c>
      <c r="AE108" s="143">
        <v>1002.7227932042898</v>
      </c>
      <c r="AF108" s="143">
        <v>402.51400000000001</v>
      </c>
      <c r="AG108" s="143">
        <v>1094.6647484329505</v>
      </c>
      <c r="AH108" s="143">
        <v>2250.0680000000002</v>
      </c>
      <c r="AI108" s="143">
        <v>0</v>
      </c>
      <c r="AJ108" s="143">
        <v>0</v>
      </c>
      <c r="AK108" s="143">
        <v>226.536</v>
      </c>
      <c r="AL108" s="143">
        <v>1.4799500804624128</v>
      </c>
      <c r="AM108">
        <v>122.643</v>
      </c>
      <c r="AN108">
        <v>1267.1030000000001</v>
      </c>
      <c r="AO108">
        <v>982.96500000000003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2:68" x14ac:dyDescent="0.2">
      <c r="B109" s="165" t="str">
        <v>3Q21</v>
      </c>
      <c r="C109" t="str">
        <v>Set-2021</v>
      </c>
      <c r="D109" s="154">
        <v>3107.8969999999999</v>
      </c>
      <c r="E109" s="143">
        <v>2171.1309999999999</v>
      </c>
      <c r="F109" s="143">
        <v>2483.77</v>
      </c>
      <c r="G109" s="155">
        <v>3107.8969999999999</v>
      </c>
      <c r="H109" s="156">
        <v>7762.7980000000007</v>
      </c>
      <c r="I109" s="143">
        <v>-3.511127893902477E-2</v>
      </c>
      <c r="J109" s="143">
        <v>0</v>
      </c>
      <c r="K109" s="154">
        <v>0</v>
      </c>
      <c r="L109" s="143">
        <v>0</v>
      </c>
      <c r="M109" s="154">
        <v>1818.8330000000001</v>
      </c>
      <c r="N109" s="143">
        <v>1792.135</v>
      </c>
      <c r="O109" s="155">
        <v>26.698</v>
      </c>
      <c r="P109" s="143">
        <v>928.90900000000011</v>
      </c>
      <c r="Q109" s="154">
        <v>260.35000000000002</v>
      </c>
      <c r="R109" s="155">
        <v>668.55900000000008</v>
      </c>
      <c r="S109" s="143">
        <v>-2.0171108166435303E-2</v>
      </c>
      <c r="T109" s="143">
        <v>0</v>
      </c>
      <c r="U109" s="143">
        <v>0</v>
      </c>
      <c r="V109" s="143">
        <v>0</v>
      </c>
      <c r="W109" s="154">
        <v>944.44900000000007</v>
      </c>
      <c r="X109" s="143">
        <v>937.27700000000004</v>
      </c>
      <c r="Y109" s="143">
        <v>992.40615427619696</v>
      </c>
      <c r="Z109" s="143">
        <v>0.12166347752446992</v>
      </c>
      <c r="AA109" s="143">
        <v>643.42335462203425</v>
      </c>
      <c r="AB109" s="143">
        <v>357.83800000000002</v>
      </c>
      <c r="AC109" s="155">
        <v>414.37400000000002</v>
      </c>
      <c r="AD109" s="143">
        <v>0.16934138968234588</v>
      </c>
      <c r="AE109" s="143">
        <v>1157.9932818761563</v>
      </c>
      <c r="AF109" s="143">
        <v>586.6110000000001</v>
      </c>
      <c r="AG109" s="143">
        <v>1094.6647484329505</v>
      </c>
      <c r="AH109" s="143">
        <v>2113.116</v>
      </c>
      <c r="AI109" s="143">
        <v>0</v>
      </c>
      <c r="AJ109" s="143">
        <v>0</v>
      </c>
      <c r="AK109" s="143">
        <v>205.32900000000001</v>
      </c>
      <c r="AL109" s="143">
        <v>0.93347269696884094</v>
      </c>
      <c r="AM109">
        <v>120.577</v>
      </c>
      <c r="AN109">
        <v>1222.4770000000001</v>
      </c>
      <c r="AO109">
        <v>890.63900000000001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2:68" x14ac:dyDescent="0.2">
      <c r="B110" s="165" t="str">
        <v>4Q21</v>
      </c>
      <c r="C110" t="str">
        <v>Out-2021</v>
      </c>
      <c r="D110" s="154">
        <v>2968.4490000000001</v>
      </c>
      <c r="E110" s="143">
        <v>2160.9</v>
      </c>
      <c r="F110" s="143">
        <v>2281.8690000000001</v>
      </c>
      <c r="G110" s="155">
        <v>2968.4490000000001</v>
      </c>
      <c r="H110" s="156">
        <v>7411.2180000000008</v>
      </c>
      <c r="I110" s="143">
        <v>-4.5290370817326453E-2</v>
      </c>
      <c r="J110" s="143">
        <v>0</v>
      </c>
      <c r="K110" s="154">
        <v>0</v>
      </c>
      <c r="L110" s="143">
        <v>0</v>
      </c>
      <c r="M110" s="154">
        <v>1677.172</v>
      </c>
      <c r="N110" s="143">
        <v>1649.7090000000001</v>
      </c>
      <c r="O110" s="155">
        <v>27.463000000000001</v>
      </c>
      <c r="P110" s="143">
        <v>984.22699999999998</v>
      </c>
      <c r="Q110" s="154">
        <v>341.1</v>
      </c>
      <c r="R110" s="155">
        <v>643.12699999999995</v>
      </c>
      <c r="S110" s="143">
        <v>-3.1423255895204227E-2</v>
      </c>
      <c r="T110" s="143">
        <v>0</v>
      </c>
      <c r="U110" s="143">
        <v>0</v>
      </c>
      <c r="V110" s="143">
        <v>0</v>
      </c>
      <c r="W110" s="154">
        <v>812.53300000000002</v>
      </c>
      <c r="X110" s="143">
        <v>817.74599999999998</v>
      </c>
      <c r="Y110" s="143">
        <v>1006.4157394222758</v>
      </c>
      <c r="Z110" s="143">
        <v>0.10963555518134804</v>
      </c>
      <c r="AA110" s="143">
        <v>643.42335462203425</v>
      </c>
      <c r="AB110" s="143">
        <v>368.99800000000005</v>
      </c>
      <c r="AC110" s="155">
        <v>421.255</v>
      </c>
      <c r="AD110" s="143">
        <v>0.1862386552789608</v>
      </c>
      <c r="AE110" s="143">
        <v>1141.6186537596409</v>
      </c>
      <c r="AF110" s="143">
        <v>443.53499999999997</v>
      </c>
      <c r="AG110" s="143">
        <v>1094.6647484329505</v>
      </c>
      <c r="AH110" s="143">
        <v>1981.318</v>
      </c>
      <c r="AI110" s="143">
        <v>0</v>
      </c>
      <c r="AJ110" s="143">
        <v>0</v>
      </c>
      <c r="AK110" s="143">
        <v>147.48500000000001</v>
      </c>
      <c r="AL110" s="143">
        <v>0.53832112981621738</v>
      </c>
      <c r="AM110">
        <v>153.845</v>
      </c>
      <c r="AN110">
        <v>1089.49</v>
      </c>
      <c r="AO110">
        <v>891.82799999999997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2:68" x14ac:dyDescent="0.2">
      <c r="B111" s="165" t="str">
        <v>4Q21</v>
      </c>
      <c r="C111" t="str">
        <v>Nov-2021</v>
      </c>
      <c r="D111" s="154">
        <v>3133.9009999999998</v>
      </c>
      <c r="E111" s="143">
        <v>1938.6869999999999</v>
      </c>
      <c r="F111" s="143">
        <v>2413.1619999999998</v>
      </c>
      <c r="G111" s="155">
        <v>3133.9009999999998</v>
      </c>
      <c r="H111" s="156">
        <v>7485.75</v>
      </c>
      <c r="I111" s="143">
        <v>1.0056646559310378E-2</v>
      </c>
      <c r="J111" s="143">
        <v>0</v>
      </c>
      <c r="K111" s="154">
        <v>0</v>
      </c>
      <c r="L111" s="143">
        <v>0</v>
      </c>
      <c r="M111" s="154">
        <v>1615.9639999999999</v>
      </c>
      <c r="N111" s="143">
        <v>1588.364</v>
      </c>
      <c r="O111" s="155">
        <v>27.6</v>
      </c>
      <c r="P111" s="143">
        <v>1086.933</v>
      </c>
      <c r="Q111" s="154">
        <v>399.16399999999999</v>
      </c>
      <c r="R111" s="155">
        <v>687.76900000000001</v>
      </c>
      <c r="S111" s="143">
        <v>1.5592551135699795E-2</v>
      </c>
      <c r="T111" s="143">
        <v>0</v>
      </c>
      <c r="U111" s="143">
        <v>0</v>
      </c>
      <c r="V111" s="143">
        <v>0</v>
      </c>
      <c r="W111" s="154">
        <v>963.55500000000006</v>
      </c>
      <c r="X111" s="143">
        <v>884.471</v>
      </c>
      <c r="Y111" s="143">
        <v>917.92476817618081</v>
      </c>
      <c r="Z111" s="143">
        <v>0.12871856527402065</v>
      </c>
      <c r="AA111" s="143">
        <v>643.42335462203425</v>
      </c>
      <c r="AB111" s="143">
        <v>436.33199999999999</v>
      </c>
      <c r="AC111" s="155">
        <v>532.14099999999996</v>
      </c>
      <c r="AD111" s="143">
        <v>0.21613401604812357</v>
      </c>
      <c r="AE111" s="143">
        <v>1219.5782110869704</v>
      </c>
      <c r="AF111" s="143">
        <v>527.22300000000007</v>
      </c>
      <c r="AG111" s="143">
        <v>1094.6647484329505</v>
      </c>
      <c r="AH111" s="143">
        <v>2018.8029999999999</v>
      </c>
      <c r="AI111" s="143">
        <v>0</v>
      </c>
      <c r="AJ111" s="143">
        <v>0</v>
      </c>
      <c r="AK111" s="143">
        <v>285.976</v>
      </c>
      <c r="AL111" s="143">
        <v>1.1747885867250711</v>
      </c>
      <c r="AM111">
        <v>114.408</v>
      </c>
      <c r="AN111">
        <v>1192.327</v>
      </c>
      <c r="AO111">
        <v>826.476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2:68" x14ac:dyDescent="0.2">
      <c r="B112" s="165" t="str">
        <v>4Q21</v>
      </c>
      <c r="C112" t="str">
        <v>Dez-2021</v>
      </c>
      <c r="D112" s="154">
        <v>2643.6819999999998</v>
      </c>
      <c r="E112" s="143">
        <v>1756.633</v>
      </c>
      <c r="F112" s="143">
        <v>2338.453</v>
      </c>
      <c r="G112" s="155">
        <v>2643.6819999999998</v>
      </c>
      <c r="H112" s="156">
        <v>6738.768</v>
      </c>
      <c r="I112" s="143">
        <v>-9.9787195671776407E-2</v>
      </c>
      <c r="J112" s="143">
        <v>0</v>
      </c>
      <c r="K112" s="154">
        <v>0</v>
      </c>
      <c r="L112" s="143">
        <v>0</v>
      </c>
      <c r="M112" s="154">
        <v>1410.3710000000001</v>
      </c>
      <c r="N112" s="143">
        <v>1386.3870000000002</v>
      </c>
      <c r="O112" s="155">
        <v>23.983999999999998</v>
      </c>
      <c r="P112" s="143">
        <v>1440.24</v>
      </c>
      <c r="Q112" s="154">
        <v>424.05599999999998</v>
      </c>
      <c r="R112" s="155">
        <v>1016.1840000000001</v>
      </c>
      <c r="S112" s="143">
        <v>5.465025119344169E-2</v>
      </c>
      <c r="T112" s="143">
        <v>0</v>
      </c>
      <c r="U112" s="143">
        <v>0</v>
      </c>
      <c r="V112" s="143">
        <v>0</v>
      </c>
      <c r="W112" s="154">
        <v>1354.914</v>
      </c>
      <c r="X112" s="143">
        <v>1177.9349999999999</v>
      </c>
      <c r="Y112" s="143">
        <v>869.37990160261097</v>
      </c>
      <c r="Z112" s="143">
        <v>0.20106256811334058</v>
      </c>
      <c r="AA112" s="143">
        <v>643.42335462203425</v>
      </c>
      <c r="AB112" s="143">
        <v>308.58499999999998</v>
      </c>
      <c r="AC112" s="155">
        <v>398.61399999999998</v>
      </c>
      <c r="AD112" s="143">
        <v>0.17949932030087082</v>
      </c>
      <c r="AE112" s="143">
        <v>1291.7478166469532</v>
      </c>
      <c r="AF112" s="143">
        <v>1046.329</v>
      </c>
      <c r="AG112" s="143">
        <v>1094.6647484329505</v>
      </c>
      <c r="AH112" s="143">
        <v>1719.143</v>
      </c>
      <c r="AI112" s="143">
        <v>0</v>
      </c>
      <c r="AJ112" s="143">
        <v>0</v>
      </c>
      <c r="AK112" s="143">
        <v>196.88399999999999</v>
      </c>
      <c r="AL112" s="143">
        <v>0.50505675954592366</v>
      </c>
      <c r="AM112">
        <v>111.31100000000001</v>
      </c>
      <c r="AN112">
        <v>1003.506</v>
      </c>
      <c r="AO112">
        <v>715.63699999999994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2:68" x14ac:dyDescent="0.2">
      <c r="B113" s="165" t="str">
        <v>1Q22</v>
      </c>
      <c r="C113" t="str">
        <v>Jan-2022</v>
      </c>
      <c r="D113" s="154">
        <v>2937.0030000000002</v>
      </c>
      <c r="E113" s="143">
        <v>2016.547</v>
      </c>
      <c r="F113" s="143">
        <v>2309.3890000000001</v>
      </c>
      <c r="G113" s="155">
        <v>2937.0030000000002</v>
      </c>
      <c r="H113" s="156">
        <v>7262.9390000000003</v>
      </c>
      <c r="I113" s="143">
        <v>7.778439619823696E-2</v>
      </c>
      <c r="J113" s="143">
        <v>0</v>
      </c>
      <c r="K113" s="154">
        <v>0</v>
      </c>
      <c r="L113" s="143">
        <v>0</v>
      </c>
      <c r="M113" s="154">
        <v>1485.6380000000001</v>
      </c>
      <c r="N113" s="143">
        <v>1466.806</v>
      </c>
      <c r="O113" s="155">
        <v>18.832000000000001</v>
      </c>
      <c r="P113" s="143">
        <v>1214.9580000000001</v>
      </c>
      <c r="Q113" s="154">
        <v>373.30099999999999</v>
      </c>
      <c r="R113" s="155">
        <v>841.65700000000004</v>
      </c>
      <c r="S113" s="143">
        <v>-5.2625559923819676E-2</v>
      </c>
      <c r="T113" s="143">
        <v>0</v>
      </c>
      <c r="U113" s="143">
        <v>0</v>
      </c>
      <c r="V113" s="143">
        <v>0</v>
      </c>
      <c r="W113" s="154">
        <v>1177.9569999999999</v>
      </c>
      <c r="X113" s="143">
        <v>1008.397</v>
      </c>
      <c r="Y113" s="143">
        <v>856.05586621582972</v>
      </c>
      <c r="Z113" s="143">
        <v>0.16218737345859574</v>
      </c>
      <c r="AA113" s="143">
        <v>643.42335462203425</v>
      </c>
      <c r="AB113" s="143">
        <v>295.71899999999999</v>
      </c>
      <c r="AC113" s="155">
        <v>407.32499999999999</v>
      </c>
      <c r="AD113" s="143">
        <v>0.16592676798565389</v>
      </c>
      <c r="AE113" s="143">
        <v>1377.4055775922413</v>
      </c>
      <c r="AF113" s="143">
        <v>882.23799999999983</v>
      </c>
      <c r="AG113" s="143">
        <v>1094.6647484329505</v>
      </c>
      <c r="AH113" s="143">
        <v>1782.2260000000001</v>
      </c>
      <c r="AI113" s="143">
        <v>0</v>
      </c>
      <c r="AJ113" s="143">
        <v>0</v>
      </c>
      <c r="AK113" s="143">
        <v>206.07599999999999</v>
      </c>
      <c r="AL113" s="143">
        <v>2.3995388751136604E-2</v>
      </c>
      <c r="AM113">
        <v>88.825000000000003</v>
      </c>
      <c r="AN113">
        <v>1045.1220000000001</v>
      </c>
      <c r="AO113">
        <v>737.10400000000004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2:68" x14ac:dyDescent="0.2">
      <c r="B114" s="165" t="str">
        <v>1Q22</v>
      </c>
      <c r="C114" t="str">
        <v>Feb-2022</v>
      </c>
      <c r="D114" s="154">
        <v>2721.9690000000001</v>
      </c>
      <c r="E114" s="143">
        <v>1878.1690000000001</v>
      </c>
      <c r="F114" s="143">
        <v>2105.5659999999998</v>
      </c>
      <c r="G114" s="155">
        <v>2721.9690000000001</v>
      </c>
      <c r="H114" s="156">
        <v>6705.7039999999997</v>
      </c>
      <c r="I114" s="143">
        <v>-7.6723073125080754E-2</v>
      </c>
      <c r="J114" s="143">
        <v>0</v>
      </c>
      <c r="K114" s="154">
        <v>0</v>
      </c>
      <c r="L114" s="143">
        <v>0</v>
      </c>
      <c r="M114" s="154">
        <v>1563.5029999999999</v>
      </c>
      <c r="N114" s="143">
        <v>1538.9929999999999</v>
      </c>
      <c r="O114" s="155">
        <v>24.509999999999998</v>
      </c>
      <c r="P114" s="143">
        <v>922.51700000000005</v>
      </c>
      <c r="Q114" s="154">
        <v>375.36799999999999</v>
      </c>
      <c r="R114" s="155">
        <v>547.149</v>
      </c>
      <c r="S114" s="143">
        <v>-7.945505362519989E-2</v>
      </c>
      <c r="T114" s="143">
        <v>0</v>
      </c>
      <c r="U114" s="143">
        <v>0</v>
      </c>
      <c r="V114" s="143">
        <v>0</v>
      </c>
      <c r="W114" s="154">
        <v>950.44899999999996</v>
      </c>
      <c r="X114" s="143">
        <v>757.73400000000004</v>
      </c>
      <c r="Y114" s="143">
        <v>797.23793701713612</v>
      </c>
      <c r="Z114" s="143">
        <v>0.14173739252433451</v>
      </c>
      <c r="AA114" s="143">
        <v>643.42335462203425</v>
      </c>
      <c r="AB114" s="143">
        <v>307.11099999999999</v>
      </c>
      <c r="AC114" s="155">
        <v>429.8</v>
      </c>
      <c r="AD114" s="143">
        <v>0.16511841216724804</v>
      </c>
      <c r="AE114" s="143">
        <v>1399.4939940282179</v>
      </c>
      <c r="AF114" s="143">
        <v>643.33799999999997</v>
      </c>
      <c r="AG114" s="143">
        <v>1094.6647484329505</v>
      </c>
      <c r="AH114" s="143">
        <v>1859.944</v>
      </c>
      <c r="AI114" s="143">
        <v>0</v>
      </c>
      <c r="AJ114" s="143">
        <v>0</v>
      </c>
      <c r="AK114" s="143">
        <v>180.34800000000001</v>
      </c>
      <c r="AL114" s="143">
        <v>0.34834585622967373</v>
      </c>
      <c r="AM114">
        <v>111.032</v>
      </c>
      <c r="AN114">
        <v>1089.202</v>
      </c>
      <c r="AO114">
        <v>770.74199999999996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2:68" x14ac:dyDescent="0.2">
      <c r="B115" s="165" t="str">
        <v>1Q22</v>
      </c>
      <c r="C115" t="str">
        <v>Mar-2022</v>
      </c>
      <c r="D115" s="154">
        <v>3000.0459999999998</v>
      </c>
      <c r="E115" s="143">
        <v>2132.596</v>
      </c>
      <c r="F115" s="143">
        <v>2282.0740000000001</v>
      </c>
      <c r="G115" s="155">
        <v>3000.0459999999998</v>
      </c>
      <c r="H115" s="156">
        <v>7414.7160000000003</v>
      </c>
      <c r="I115" s="143">
        <v>0.10573267176720003</v>
      </c>
      <c r="J115" s="143">
        <v>0</v>
      </c>
      <c r="K115" s="154">
        <v>0</v>
      </c>
      <c r="L115" s="143">
        <v>0</v>
      </c>
      <c r="M115" s="154">
        <v>1861.4399999999998</v>
      </c>
      <c r="N115" s="143">
        <v>1826.6589999999999</v>
      </c>
      <c r="O115" s="155">
        <v>34.781000000000006</v>
      </c>
      <c r="P115" s="143">
        <v>1217.5039999999999</v>
      </c>
      <c r="Q115" s="154">
        <v>322.52300000000002</v>
      </c>
      <c r="R115" s="155">
        <v>894.98099999999999</v>
      </c>
      <c r="S115" s="143">
        <v>0.23850331051238505</v>
      </c>
      <c r="T115" s="143">
        <v>0</v>
      </c>
      <c r="U115" s="143">
        <v>0</v>
      </c>
      <c r="V115" s="143">
        <v>0</v>
      </c>
      <c r="W115" s="154">
        <v>1276.1199999999999</v>
      </c>
      <c r="X115" s="143">
        <v>1010.002</v>
      </c>
      <c r="Y115" s="143">
        <v>791.46318528038125</v>
      </c>
      <c r="Z115" s="143">
        <v>0.17210638950972632</v>
      </c>
      <c r="AA115" s="143">
        <v>643.42335462203425</v>
      </c>
      <c r="AB115" s="143">
        <v>243.80999999999997</v>
      </c>
      <c r="AC115" s="155">
        <v>374.81700000000001</v>
      </c>
      <c r="AD115" s="143">
        <v>0.11573241181580407</v>
      </c>
      <c r="AE115" s="143">
        <v>1537.332348960256</v>
      </c>
      <c r="AF115" s="143">
        <v>1032.31</v>
      </c>
      <c r="AG115" s="143">
        <v>1094.6647484329505</v>
      </c>
      <c r="AH115" s="143">
        <v>2106.67</v>
      </c>
      <c r="AI115" s="143">
        <v>0</v>
      </c>
      <c r="AJ115" s="143">
        <v>0</v>
      </c>
      <c r="AK115" s="143">
        <v>158.93299999999999</v>
      </c>
      <c r="AL115" s="143">
        <v>-0.13085348980919931</v>
      </c>
      <c r="AM115">
        <v>78.337000000000003</v>
      </c>
      <c r="AN115">
        <v>1214.76</v>
      </c>
      <c r="AO115">
        <v>891.91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2:68" x14ac:dyDescent="0.2">
      <c r="B116" s="165" t="str">
        <v>2Q22</v>
      </c>
      <c r="C116" t="str">
        <v>Abr-2022</v>
      </c>
      <c r="D116" s="154">
        <v>2946.67</v>
      </c>
      <c r="E116" s="143">
        <v>2012.479</v>
      </c>
      <c r="F116" s="143">
        <v>2335.645</v>
      </c>
      <c r="G116" s="155">
        <v>2946.67</v>
      </c>
      <c r="H116" s="156">
        <v>7294.7939999999999</v>
      </c>
      <c r="I116" s="143">
        <v>-1.6173512242410926E-2</v>
      </c>
      <c r="J116" s="143">
        <v>0</v>
      </c>
      <c r="K116" s="154">
        <v>0</v>
      </c>
      <c r="L116" s="143">
        <v>0</v>
      </c>
      <c r="M116" s="154">
        <v>1751.33</v>
      </c>
      <c r="N116" s="143">
        <v>1723.3579999999999</v>
      </c>
      <c r="O116" s="155">
        <v>27.972000000000001</v>
      </c>
      <c r="P116" s="143">
        <v>1022.925</v>
      </c>
      <c r="Q116" s="154">
        <v>369.59699999999998</v>
      </c>
      <c r="R116" s="155">
        <v>653.32799999999997</v>
      </c>
      <c r="S116" s="143">
        <v>-9.8958928775579991E-2</v>
      </c>
      <c r="T116" s="143">
        <v>0</v>
      </c>
      <c r="U116" s="143">
        <v>0</v>
      </c>
      <c r="V116" s="143">
        <v>0</v>
      </c>
      <c r="W116" s="154">
        <v>1103.4169999999999</v>
      </c>
      <c r="X116" s="143">
        <v>895.56299999999999</v>
      </c>
      <c r="Y116" s="143">
        <v>811.62697330202457</v>
      </c>
      <c r="Z116" s="143">
        <v>0.15126088550272976</v>
      </c>
      <c r="AA116" s="143">
        <v>643.42335462203425</v>
      </c>
      <c r="AB116" s="143">
        <v>222.654</v>
      </c>
      <c r="AC116" s="155">
        <v>350.53899999999999</v>
      </c>
      <c r="AD116" s="143">
        <v>0.11271531452905437</v>
      </c>
      <c r="AE116" s="143">
        <v>1574.3665058790771</v>
      </c>
      <c r="AF116" s="143">
        <v>880.76299999999992</v>
      </c>
      <c r="AG116" s="143">
        <v>1094.6647484329505</v>
      </c>
      <c r="AH116" s="143">
        <v>1975.366</v>
      </c>
      <c r="AI116" s="143">
        <v>0</v>
      </c>
      <c r="AJ116" s="143">
        <v>0</v>
      </c>
      <c r="AK116" s="143">
        <v>152.23699999999999</v>
      </c>
      <c r="AL116" s="143">
        <v>-0.12811628399777786</v>
      </c>
      <c r="AM116">
        <v>69.507999999999996</v>
      </c>
      <c r="AN116">
        <v>1119.5170000000001</v>
      </c>
      <c r="AO116">
        <v>855.84900000000005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2:68" x14ac:dyDescent="0.2">
      <c r="B117" s="165" t="str">
        <v>2Q22</v>
      </c>
      <c r="C117" t="str">
        <v>Mai-2022</v>
      </c>
      <c r="D117" s="154">
        <v>2985.3809999999999</v>
      </c>
      <c r="E117" s="143">
        <v>1995.1509999999998</v>
      </c>
      <c r="F117" s="143">
        <v>2269.7570000000001</v>
      </c>
      <c r="G117" s="155">
        <v>2985.3809999999999</v>
      </c>
      <c r="H117" s="156">
        <v>7250.2889999999989</v>
      </c>
      <c r="I117" s="143">
        <v>-6.1009262221799476E-3</v>
      </c>
      <c r="J117" s="143">
        <v>0</v>
      </c>
      <c r="K117" s="154">
        <v>0</v>
      </c>
      <c r="L117" s="143">
        <v>0</v>
      </c>
      <c r="M117" s="154">
        <v>1778.6399999999999</v>
      </c>
      <c r="N117" s="143">
        <v>1744.8119999999999</v>
      </c>
      <c r="O117" s="155">
        <v>33.828000000000003</v>
      </c>
      <c r="P117" s="143">
        <v>873.48900000000003</v>
      </c>
      <c r="Q117" s="154">
        <v>299.18099999999998</v>
      </c>
      <c r="R117" s="155">
        <v>574.30799999999999</v>
      </c>
      <c r="S117" s="143">
        <v>-4.4021187670203465E-2</v>
      </c>
      <c r="T117" s="143">
        <v>0</v>
      </c>
      <c r="U117" s="143">
        <v>0</v>
      </c>
      <c r="V117" s="143">
        <v>0</v>
      </c>
      <c r="W117" s="154">
        <v>1029.6189999999999</v>
      </c>
      <c r="X117" s="143">
        <v>1014.457</v>
      </c>
      <c r="Y117" s="143">
        <v>985.27416452105103</v>
      </c>
      <c r="Z117" s="143">
        <v>0.1420107529506755</v>
      </c>
      <c r="AA117" s="143">
        <v>643.42335462203425</v>
      </c>
      <c r="AB117" s="143">
        <v>275.85700000000003</v>
      </c>
      <c r="AC117" s="155">
        <v>429.47899999999998</v>
      </c>
      <c r="AD117" s="143">
        <v>0.13420792091250316</v>
      </c>
      <c r="AE117" s="143">
        <v>1556.8899828534347</v>
      </c>
      <c r="AF117" s="143">
        <v>753.76199999999994</v>
      </c>
      <c r="AG117" s="143">
        <v>1094.6647484329505</v>
      </c>
      <c r="AH117" s="143">
        <v>2055.4449999999997</v>
      </c>
      <c r="AI117" s="143">
        <v>0</v>
      </c>
      <c r="AJ117" s="143">
        <v>0</v>
      </c>
      <c r="AK117" s="143">
        <v>174.42500000000001</v>
      </c>
      <c r="AL117" s="143">
        <v>-0.2423189362709538</v>
      </c>
      <c r="AM117">
        <v>93.025999999999996</v>
      </c>
      <c r="AN117">
        <v>1157.857</v>
      </c>
      <c r="AO117">
        <v>897.58799999999997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2:68" x14ac:dyDescent="0.2">
      <c r="B118" s="165" t="str">
        <v>2Q22</v>
      </c>
      <c r="C118" t="str">
        <v>Jun-2022</v>
      </c>
      <c r="D118" s="154">
        <v>2933.027</v>
      </c>
      <c r="E118" s="143">
        <v>1936.7939999999999</v>
      </c>
      <c r="F118" s="143">
        <v>2296.7359999999999</v>
      </c>
      <c r="G118" s="155">
        <v>2933.027</v>
      </c>
      <c r="H118" s="156">
        <v>7166.5569999999998</v>
      </c>
      <c r="I118" s="143">
        <v>-1.154878102100465E-2</v>
      </c>
      <c r="J118" s="143">
        <v>0</v>
      </c>
      <c r="K118" s="154">
        <v>0</v>
      </c>
      <c r="L118" s="143">
        <v>0</v>
      </c>
      <c r="M118" s="154">
        <v>1767.4349999999999</v>
      </c>
      <c r="N118" s="143">
        <v>1721.8579999999999</v>
      </c>
      <c r="O118" s="155">
        <v>45.576999999999998</v>
      </c>
      <c r="P118" s="143">
        <v>1192.6669999999999</v>
      </c>
      <c r="Q118" s="154">
        <v>368.339</v>
      </c>
      <c r="R118" s="155">
        <v>824.32799999999997</v>
      </c>
      <c r="S118" s="143">
        <v>0.1161229336883689</v>
      </c>
      <c r="T118" s="143">
        <v>0</v>
      </c>
      <c r="U118" s="143">
        <v>0</v>
      </c>
      <c r="V118" s="143">
        <v>0</v>
      </c>
      <c r="W118" s="154">
        <v>1052.7559999999999</v>
      </c>
      <c r="X118" s="143">
        <v>1224.268</v>
      </c>
      <c r="Y118" s="143">
        <v>1162.9171431936747</v>
      </c>
      <c r="Z118" s="143">
        <v>0.14689843393417507</v>
      </c>
      <c r="AA118" s="143">
        <v>643.42335462203425</v>
      </c>
      <c r="AB118" s="143">
        <v>196.67299999999997</v>
      </c>
      <c r="AC118" s="155">
        <v>311.77</v>
      </c>
      <c r="AD118" s="143">
        <v>0.10007454465428324</v>
      </c>
      <c r="AE118" s="143">
        <v>1585.2201369786399</v>
      </c>
      <c r="AF118" s="143">
        <v>856.08299999999986</v>
      </c>
      <c r="AG118" s="143">
        <v>1094.6647484329505</v>
      </c>
      <c r="AH118" s="143">
        <v>1965.2650000000001</v>
      </c>
      <c r="AI118" s="143">
        <v>0</v>
      </c>
      <c r="AJ118" s="143">
        <v>0</v>
      </c>
      <c r="AK118" s="143">
        <v>140.93199999999999</v>
      </c>
      <c r="AL118" s="143">
        <v>-0.46971994476406209</v>
      </c>
      <c r="AM118">
        <v>49.320999999999998</v>
      </c>
      <c r="AN118">
        <v>1149.42</v>
      </c>
      <c r="AO118">
        <v>815.84500000000003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2:68" x14ac:dyDescent="0.2">
      <c r="B119" s="165" t="str">
        <v>3Q22</v>
      </c>
      <c r="C119" t="str">
        <v>Jul-2022</v>
      </c>
      <c r="D119" s="154">
        <v>2845.5610000000001</v>
      </c>
      <c r="E119" s="143">
        <v>2147.6309999999999</v>
      </c>
      <c r="F119" s="143">
        <v>2173.982</v>
      </c>
      <c r="G119" s="155">
        <v>2845.5610000000001</v>
      </c>
      <c r="H119" s="156">
        <v>7167.174</v>
      </c>
      <c r="I119" s="143">
        <v>8.6094340699505167E-5</v>
      </c>
      <c r="J119" s="143">
        <v>0</v>
      </c>
      <c r="K119" s="154">
        <v>0</v>
      </c>
      <c r="L119" s="143">
        <v>0</v>
      </c>
      <c r="M119" s="154">
        <v>1741.9549999999999</v>
      </c>
      <c r="N119" s="143">
        <v>1722.855</v>
      </c>
      <c r="O119" s="155">
        <v>19.100000000000001</v>
      </c>
      <c r="P119" s="143">
        <v>620.07499999999993</v>
      </c>
      <c r="Q119" s="154">
        <v>223.20099999999999</v>
      </c>
      <c r="R119" s="155">
        <v>396.87399999999997</v>
      </c>
      <c r="S119" s="143">
        <v>-0.20204438901091926</v>
      </c>
      <c r="T119" s="143">
        <v>0</v>
      </c>
      <c r="U119" s="143">
        <v>0</v>
      </c>
      <c r="V119" s="143">
        <v>0</v>
      </c>
      <c r="W119" s="154">
        <v>960.58299999999997</v>
      </c>
      <c r="X119" s="143">
        <v>1034.854</v>
      </c>
      <c r="Y119" s="143">
        <v>1077.3186700160215</v>
      </c>
      <c r="Z119" s="143">
        <v>0.1340253494613079</v>
      </c>
      <c r="AA119" s="143">
        <v>643.42335462203425</v>
      </c>
      <c r="AB119" s="143">
        <v>269.75399999999996</v>
      </c>
      <c r="AC119" s="155">
        <v>410.69200000000001</v>
      </c>
      <c r="AD119" s="143">
        <v>0.13747780511720728</v>
      </c>
      <c r="AE119" s="143">
        <v>1522.4686195570782</v>
      </c>
      <c r="AF119" s="143">
        <v>690.82899999999995</v>
      </c>
      <c r="AG119" s="143">
        <v>1094.6647484329505</v>
      </c>
      <c r="AH119" s="143">
        <v>1962.1640000000002</v>
      </c>
      <c r="AI119" s="143">
        <v>0</v>
      </c>
      <c r="AJ119" s="143">
        <v>0</v>
      </c>
      <c r="AK119" s="143">
        <v>152.15299999999999</v>
      </c>
      <c r="AL119" s="143">
        <v>-0.39371854590952382</v>
      </c>
      <c r="AM119">
        <v>60.045000000000002</v>
      </c>
      <c r="AN119">
        <v>1133.4190000000001</v>
      </c>
      <c r="AO119">
        <v>828.745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2:68" x14ac:dyDescent="0.2">
      <c r="B120" s="165" t="str">
        <v>3Q22</v>
      </c>
      <c r="C120" t="str">
        <v>Ago-2022</v>
      </c>
      <c r="D120" s="154">
        <v>2889.893</v>
      </c>
      <c r="E120" s="143">
        <v>2110.9270000000001</v>
      </c>
      <c r="F120" s="143">
        <v>2234.4250000000002</v>
      </c>
      <c r="G120" s="155">
        <v>2889.893</v>
      </c>
      <c r="H120" s="156">
        <v>7235.2449999999999</v>
      </c>
      <c r="I120" s="143">
        <v>9.4976067275609477E-3</v>
      </c>
      <c r="J120" s="143">
        <v>0</v>
      </c>
      <c r="K120" s="154">
        <v>0</v>
      </c>
      <c r="L120" s="143">
        <v>0</v>
      </c>
      <c r="M120" s="154">
        <v>1824.69</v>
      </c>
      <c r="N120" s="143">
        <v>1801.7260000000001</v>
      </c>
      <c r="O120" s="155">
        <v>22.963999999999999</v>
      </c>
      <c r="P120" s="143">
        <v>945.30400000000009</v>
      </c>
      <c r="Q120" s="154">
        <v>326.59899999999999</v>
      </c>
      <c r="R120" s="155">
        <v>618.70500000000004</v>
      </c>
      <c r="S120" s="143">
        <v>0.17271753534036427</v>
      </c>
      <c r="T120" s="143">
        <v>0</v>
      </c>
      <c r="U120" s="143">
        <v>0</v>
      </c>
      <c r="V120" s="143">
        <v>0</v>
      </c>
      <c r="W120" s="154">
        <v>889.10600000000011</v>
      </c>
      <c r="X120" s="143">
        <v>866.38900000000001</v>
      </c>
      <c r="Y120" s="143">
        <v>974.44961568136966</v>
      </c>
      <c r="Z120" s="143">
        <v>0.12288540332773805</v>
      </c>
      <c r="AA120" s="143">
        <v>643.42335462203425</v>
      </c>
      <c r="AB120" s="143">
        <v>318.56100000000004</v>
      </c>
      <c r="AC120" s="155">
        <v>461.58300000000003</v>
      </c>
      <c r="AD120" s="143">
        <v>0.14863163768632554</v>
      </c>
      <c r="AE120" s="143">
        <v>1448.9626790473408</v>
      </c>
      <c r="AF120" s="143">
        <v>570.54500000000007</v>
      </c>
      <c r="AG120" s="143">
        <v>1094.6647484329505</v>
      </c>
      <c r="AH120" s="143">
        <v>2143.2919999999999</v>
      </c>
      <c r="AI120" s="143">
        <v>0</v>
      </c>
      <c r="AJ120" s="143">
        <v>0</v>
      </c>
      <c r="AK120" s="143">
        <v>187.36600000000001</v>
      </c>
      <c r="AL120" s="143">
        <v>-0.17290850019422954</v>
      </c>
      <c r="AM120">
        <v>124.43899999999999</v>
      </c>
      <c r="AN120">
        <v>1241.884</v>
      </c>
      <c r="AO120">
        <v>901.40800000000002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2:68" x14ac:dyDescent="0.2">
      <c r="B121" s="165" t="str">
        <v>3Q22</v>
      </c>
      <c r="C121" t="str">
        <v>Set-2022</v>
      </c>
      <c r="D121" s="154">
        <v>2786.556</v>
      </c>
      <c r="E121" s="143">
        <v>1860.3890000000001</v>
      </c>
      <c r="F121" s="143">
        <v>2174.346</v>
      </c>
      <c r="G121" s="155">
        <v>2786.556</v>
      </c>
      <c r="H121" s="156">
        <v>6821.2909999999993</v>
      </c>
      <c r="I121" s="143">
        <v>-5.7213542872425305E-2</v>
      </c>
      <c r="J121" s="143">
        <v>0</v>
      </c>
      <c r="K121" s="154">
        <v>0</v>
      </c>
      <c r="L121" s="143">
        <v>0</v>
      </c>
      <c r="M121" s="154">
        <v>1827.8489999999999</v>
      </c>
      <c r="N121" s="143">
        <v>1801.607</v>
      </c>
      <c r="O121" s="155">
        <v>26.241999999999997</v>
      </c>
      <c r="P121" s="143">
        <v>820.99</v>
      </c>
      <c r="Q121" s="154">
        <v>248.31700000000001</v>
      </c>
      <c r="R121" s="155">
        <v>572.673</v>
      </c>
      <c r="S121" s="143">
        <v>-4.3738361888148614E-2</v>
      </c>
      <c r="T121" s="143">
        <v>0</v>
      </c>
      <c r="U121" s="143">
        <v>0</v>
      </c>
      <c r="V121" s="143">
        <v>0</v>
      </c>
      <c r="W121" s="154">
        <v>841.24599999999998</v>
      </c>
      <c r="X121" s="143">
        <v>763.03099999999995</v>
      </c>
      <c r="Y121" s="143">
        <v>907.02481794861433</v>
      </c>
      <c r="Z121" s="143">
        <v>0.12332650813460386</v>
      </c>
      <c r="AA121" s="143">
        <v>643.42335462203425</v>
      </c>
      <c r="AB121" s="143">
        <v>235.01400000000001</v>
      </c>
      <c r="AC121" s="155">
        <v>372.28800000000001</v>
      </c>
      <c r="AD121" s="143">
        <v>0.11386789591446947</v>
      </c>
      <c r="AE121" s="143">
        <v>1584.1098828154918</v>
      </c>
      <c r="AF121" s="143">
        <v>606.23199999999997</v>
      </c>
      <c r="AG121" s="143">
        <v>1094.6647484329505</v>
      </c>
      <c r="AH121" s="143">
        <v>2063.9180000000001</v>
      </c>
      <c r="AI121" s="143">
        <v>0</v>
      </c>
      <c r="AJ121" s="143">
        <v>0</v>
      </c>
      <c r="AK121" s="143">
        <v>145.602</v>
      </c>
      <c r="AL121" s="143">
        <v>-0.29088438554709761</v>
      </c>
      <c r="AM121">
        <v>87.317999999999998</v>
      </c>
      <c r="AN121">
        <v>1210.47</v>
      </c>
      <c r="AO121">
        <v>853.44799999999998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2:68" x14ac:dyDescent="0.2">
      <c r="B122" s="165" t="str">
        <v>4Q22</v>
      </c>
      <c r="C122" t="str">
        <v>Out-2022</v>
      </c>
      <c r="D122" s="154">
        <v>2907.3739999999998</v>
      </c>
      <c r="E122" s="143">
        <v>2008.7719999999999</v>
      </c>
      <c r="F122" s="143">
        <v>2293.9180000000001</v>
      </c>
      <c r="G122" s="155">
        <v>2907.3739999999998</v>
      </c>
      <c r="H122" s="156">
        <v>7210.0640000000003</v>
      </c>
      <c r="I122" s="143">
        <v>5.6994049953300818E-2</v>
      </c>
      <c r="J122" s="143">
        <v>0</v>
      </c>
      <c r="K122" s="154">
        <v>0</v>
      </c>
      <c r="L122" s="143">
        <v>0</v>
      </c>
      <c r="M122" s="154">
        <v>1703.31</v>
      </c>
      <c r="N122" s="143">
        <v>1674.7069999999999</v>
      </c>
      <c r="O122" s="155">
        <v>28.603000000000002</v>
      </c>
      <c r="P122" s="143">
        <v>876.05600000000004</v>
      </c>
      <c r="Q122" s="154">
        <v>142.13999999999999</v>
      </c>
      <c r="R122" s="155">
        <v>733.91600000000005</v>
      </c>
      <c r="S122" s="143">
        <v>-2.6227717124370331E-2</v>
      </c>
      <c r="T122" s="143">
        <v>0</v>
      </c>
      <c r="U122" s="143">
        <v>0</v>
      </c>
      <c r="V122" s="143">
        <v>0</v>
      </c>
      <c r="W122" s="154">
        <v>907.05600000000004</v>
      </c>
      <c r="X122" s="143">
        <v>794.04600000000005</v>
      </c>
      <c r="Y122" s="143">
        <v>875.41011800814942</v>
      </c>
      <c r="Z122" s="143">
        <v>0.12580415374953677</v>
      </c>
      <c r="AA122" s="143">
        <v>643.42335462203425</v>
      </c>
      <c r="AB122" s="143">
        <v>320.81299999999999</v>
      </c>
      <c r="AC122" s="155">
        <v>454.18799999999999</v>
      </c>
      <c r="AD122" s="143">
        <v>0.15838354615671338</v>
      </c>
      <c r="AE122" s="143">
        <v>1415.7406339518661</v>
      </c>
      <c r="AF122" s="143">
        <v>586.24300000000005</v>
      </c>
      <c r="AG122" s="143">
        <v>1094.6647484329505</v>
      </c>
      <c r="AH122" s="143">
        <v>2025.5450000000001</v>
      </c>
      <c r="AI122" s="143">
        <v>0</v>
      </c>
      <c r="AJ122" s="143">
        <v>0</v>
      </c>
      <c r="AK122" s="143">
        <v>211.75399999999999</v>
      </c>
      <c r="AL122" s="143">
        <v>0.43576634912024925</v>
      </c>
      <c r="AM122">
        <v>105.639</v>
      </c>
      <c r="AN122">
        <v>1218.4559999999999</v>
      </c>
      <c r="AO122">
        <v>807.08900000000006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2:68" x14ac:dyDescent="0.2">
      <c r="B123" s="165" t="str">
        <v>4Q22</v>
      </c>
      <c r="C123" t="str">
        <v>Nov-2022</v>
      </c>
      <c r="D123" s="154">
        <v>2636.3209999999999</v>
      </c>
      <c r="E123" s="143">
        <v>1910.8130000000001</v>
      </c>
      <c r="F123" s="143">
        <v>2114.857</v>
      </c>
      <c r="G123" s="155">
        <v>2636.3209999999999</v>
      </c>
      <c r="H123" s="156">
        <v>6661.991</v>
      </c>
      <c r="I123" s="143">
        <v>-7.6014997925122452E-2</v>
      </c>
      <c r="J123" s="143">
        <v>0</v>
      </c>
      <c r="K123" s="154">
        <v>0</v>
      </c>
      <c r="L123" s="143">
        <v>0</v>
      </c>
      <c r="M123" s="154">
        <v>1641.088</v>
      </c>
      <c r="N123" s="143">
        <v>1609.357</v>
      </c>
      <c r="O123" s="155">
        <v>31.731000000000002</v>
      </c>
      <c r="P123" s="143">
        <v>732.40800000000002</v>
      </c>
      <c r="Q123" s="154">
        <v>117.125</v>
      </c>
      <c r="R123" s="155">
        <v>615.28300000000002</v>
      </c>
      <c r="S123" s="143">
        <v>-7.9814186897090189E-2</v>
      </c>
      <c r="T123" s="143">
        <v>0</v>
      </c>
      <c r="U123" s="143">
        <v>0</v>
      </c>
      <c r="V123" s="143">
        <v>0</v>
      </c>
      <c r="W123" s="154">
        <v>809.84900000000005</v>
      </c>
      <c r="X123" s="143">
        <v>684.59</v>
      </c>
      <c r="Y123" s="143">
        <v>845.33042579542598</v>
      </c>
      <c r="Z123" s="143">
        <v>0.12156260793507527</v>
      </c>
      <c r="AA123" s="143">
        <v>643.42335462203425</v>
      </c>
      <c r="AB123" s="143">
        <v>325.762</v>
      </c>
      <c r="AC123" s="155">
        <v>432.245</v>
      </c>
      <c r="AD123" s="143">
        <v>0.17002937498303683</v>
      </c>
      <c r="AE123" s="143">
        <v>1326.8736071119406</v>
      </c>
      <c r="AF123" s="143">
        <v>484.08700000000005</v>
      </c>
      <c r="AG123" s="143">
        <v>1094.6647484329505</v>
      </c>
      <c r="AH123" s="143">
        <v>1915.9159999999999</v>
      </c>
      <c r="AI123" s="143">
        <v>0</v>
      </c>
      <c r="AJ123" s="143">
        <v>0</v>
      </c>
      <c r="AK123" s="143">
        <v>187.73400000000001</v>
      </c>
      <c r="AL123" s="143">
        <v>-0.3435323243908579</v>
      </c>
      <c r="AM123">
        <v>79.864999999999995</v>
      </c>
      <c r="AN123">
        <v>1134.6559999999999</v>
      </c>
      <c r="AO123">
        <v>781.26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2:68" x14ac:dyDescent="0.2">
      <c r="B124" s="165" t="str">
        <v>4Q22</v>
      </c>
      <c r="C124" t="str">
        <v>Dez-2022</v>
      </c>
      <c r="D124" s="154">
        <v>2499.694</v>
      </c>
      <c r="E124" s="143">
        <v>1423.7669999999998</v>
      </c>
      <c r="F124" s="143">
        <v>2222.6210000000001</v>
      </c>
      <c r="G124" s="155">
        <v>2499.694</v>
      </c>
      <c r="H124" s="156">
        <v>6146.0820000000003</v>
      </c>
      <c r="I124" s="143">
        <v>-7.744066300900132E-2</v>
      </c>
      <c r="J124" s="143">
        <v>0</v>
      </c>
      <c r="K124" s="154">
        <v>0</v>
      </c>
      <c r="L124" s="143">
        <v>0</v>
      </c>
      <c r="M124" s="154">
        <v>1379.2820000000002</v>
      </c>
      <c r="N124" s="143">
        <v>1351.0360000000001</v>
      </c>
      <c r="O124" s="155">
        <v>28.246000000000002</v>
      </c>
      <c r="P124" s="143">
        <v>913.41399999999999</v>
      </c>
      <c r="Q124" s="154">
        <v>272.29500000000002</v>
      </c>
      <c r="R124" s="155">
        <v>641.11900000000003</v>
      </c>
      <c r="S124" s="143">
        <v>-3.4042610562646902E-2</v>
      </c>
      <c r="T124" s="143">
        <v>0</v>
      </c>
      <c r="U124" s="143">
        <v>0</v>
      </c>
      <c r="V124" s="143">
        <v>0</v>
      </c>
      <c r="W124" s="154">
        <v>942.55399999999997</v>
      </c>
      <c r="X124" s="143">
        <v>820.49099999999999</v>
      </c>
      <c r="Y124" s="143">
        <v>870.49760544223466</v>
      </c>
      <c r="Z124" s="143">
        <v>0.1533585136026496</v>
      </c>
      <c r="AA124" s="143">
        <v>643.42335462203425</v>
      </c>
      <c r="AB124" s="143">
        <v>338.22900000000004</v>
      </c>
      <c r="AC124" s="155">
        <v>439.06200000000001</v>
      </c>
      <c r="AD124" s="143">
        <v>0.2015232709034166</v>
      </c>
      <c r="AE124" s="143">
        <v>1298.1205041554686</v>
      </c>
      <c r="AF124" s="143">
        <v>604.32499999999993</v>
      </c>
      <c r="AG124" s="143">
        <v>1094.6647484329505</v>
      </c>
      <c r="AH124" s="143">
        <v>1678.3619999999999</v>
      </c>
      <c r="AI124" s="143">
        <v>0</v>
      </c>
      <c r="AJ124" s="143">
        <v>0</v>
      </c>
      <c r="AK124" s="143">
        <v>204.39400000000001</v>
      </c>
      <c r="AL124" s="143">
        <v>3.8144288007151417E-2</v>
      </c>
      <c r="AM124">
        <v>92.376999999999995</v>
      </c>
      <c r="AN124">
        <v>1061.2929999999999</v>
      </c>
      <c r="AO124">
        <v>617.06899999999996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2:68" x14ac:dyDescent="0.2">
      <c r="B125" s="165" t="str">
        <v>1Q23</v>
      </c>
      <c r="C125" t="str">
        <v>Jan-2023</v>
      </c>
      <c r="D125" s="154">
        <v>2716.4780000000001</v>
      </c>
      <c r="E125" s="143">
        <v>1822.85</v>
      </c>
      <c r="F125" s="143">
        <v>2212.518</v>
      </c>
      <c r="G125" s="155">
        <v>2716.4780000000001</v>
      </c>
      <c r="H125" s="156">
        <v>6751.8459999999995</v>
      </c>
      <c r="I125" s="143">
        <v>9.8561001952137905E-2</v>
      </c>
      <c r="J125" s="143">
        <v>0</v>
      </c>
      <c r="K125" s="154">
        <v>0</v>
      </c>
      <c r="L125" s="143">
        <v>0</v>
      </c>
      <c r="M125" s="154">
        <v>1579.5</v>
      </c>
      <c r="N125" s="143">
        <v>1548.047</v>
      </c>
      <c r="O125" s="155">
        <v>31.453000000000003</v>
      </c>
      <c r="P125" s="143">
        <v>891.07099999999991</v>
      </c>
      <c r="Q125" s="154">
        <v>151.50899999999996</v>
      </c>
      <c r="R125" s="155">
        <v>739.56200000000001</v>
      </c>
      <c r="S125" s="143">
        <v>7.7583334205668875E-2</v>
      </c>
      <c r="T125" s="143">
        <v>0</v>
      </c>
      <c r="U125" s="143">
        <v>0</v>
      </c>
      <c r="V125" s="143">
        <v>0</v>
      </c>
      <c r="W125" s="154">
        <v>960.49199999999996</v>
      </c>
      <c r="X125" s="143">
        <v>798.85900000000004</v>
      </c>
      <c r="Y125" s="143">
        <v>831.71853591700926</v>
      </c>
      <c r="Z125" s="143">
        <v>0.14225620667296027</v>
      </c>
      <c r="AA125" s="143">
        <v>643.42335462203425</v>
      </c>
      <c r="AB125" s="143">
        <v>377.28000000000003</v>
      </c>
      <c r="AC125" s="155">
        <v>490.97800000000001</v>
      </c>
      <c r="AD125" s="143">
        <v>0.19658610881120328</v>
      </c>
      <c r="AE125" s="143">
        <v>1301.362383375742</v>
      </c>
      <c r="AF125" s="143">
        <v>583.21199999999999</v>
      </c>
      <c r="AG125" s="143">
        <v>1094.6647484329505</v>
      </c>
      <c r="AH125" s="143">
        <v>1919.1589999999999</v>
      </c>
      <c r="AI125" s="143">
        <v>0</v>
      </c>
      <c r="AJ125" s="143">
        <v>0</v>
      </c>
      <c r="AK125" s="143">
        <v>220.20099999999999</v>
      </c>
      <c r="AL125" s="143">
        <v>6.8542673576738711E-2</v>
      </c>
      <c r="AM125">
        <v>114.229</v>
      </c>
      <c r="AN125">
        <v>1174.4369999999999</v>
      </c>
      <c r="AO125">
        <v>744.72199999999998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2:68" x14ac:dyDescent="0.2">
      <c r="B126" s="165" t="str">
        <v>1Q23</v>
      </c>
      <c r="C126" t="str">
        <v>Feb-2023</v>
      </c>
      <c r="D126" s="154">
        <v>2456.6060000000002</v>
      </c>
      <c r="E126" s="143">
        <v>1759.596</v>
      </c>
      <c r="F126" s="143">
        <v>2015.4380000000001</v>
      </c>
      <c r="G126" s="155">
        <v>2456.6060000000002</v>
      </c>
      <c r="H126" s="156">
        <v>6231.64</v>
      </c>
      <c r="I126" s="143">
        <v>-7.7046484768757972E-2</v>
      </c>
      <c r="J126" s="143">
        <v>0</v>
      </c>
      <c r="K126" s="154">
        <v>0</v>
      </c>
      <c r="L126" s="143">
        <v>0</v>
      </c>
      <c r="M126" s="154">
        <v>1459.0349999999999</v>
      </c>
      <c r="N126" s="143">
        <v>1430.463</v>
      </c>
      <c r="O126" s="155">
        <v>28.571999999999999</v>
      </c>
      <c r="P126" s="143">
        <v>1057.0550000000001</v>
      </c>
      <c r="Q126" s="154">
        <v>200.53100000000001</v>
      </c>
      <c r="R126" s="155">
        <v>856.524</v>
      </c>
      <c r="S126" s="143">
        <v>1.8424485675578639E-2</v>
      </c>
      <c r="T126" s="143">
        <v>0</v>
      </c>
      <c r="U126" s="143">
        <v>0</v>
      </c>
      <c r="V126" s="143">
        <v>0</v>
      </c>
      <c r="W126" s="154">
        <v>949.82899999999995</v>
      </c>
      <c r="X126" s="143">
        <v>785.28800000000001</v>
      </c>
      <c r="Y126" s="143">
        <v>826.76776556622303</v>
      </c>
      <c r="Z126" s="143">
        <v>0.15242039013806957</v>
      </c>
      <c r="AA126" s="143">
        <v>643.42335462203425</v>
      </c>
      <c r="AB126" s="143">
        <v>325.05799999999999</v>
      </c>
      <c r="AC126" s="155">
        <v>370.79</v>
      </c>
      <c r="AD126" s="143">
        <v>0.1889255888050467</v>
      </c>
      <c r="AE126" s="143">
        <v>1140.6887386251069</v>
      </c>
      <c r="AF126" s="143">
        <v>624.77099999999996</v>
      </c>
      <c r="AG126" s="143">
        <v>1094.6647484329505</v>
      </c>
      <c r="AH126" s="143">
        <v>1720.5610000000001</v>
      </c>
      <c r="AI126" s="143">
        <v>0</v>
      </c>
      <c r="AJ126" s="143">
        <v>0</v>
      </c>
      <c r="AK126" s="143">
        <v>183.202</v>
      </c>
      <c r="AL126" s="143">
        <v>1.5824960631667606E-2</v>
      </c>
      <c r="AM126">
        <v>77.355000000000004</v>
      </c>
      <c r="AN126">
        <v>1030.2750000000001</v>
      </c>
      <c r="AO126">
        <v>690.28599999999994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2:68" x14ac:dyDescent="0.2">
      <c r="B127" s="165" t="str">
        <v>1Q23</v>
      </c>
      <c r="C127" t="str">
        <v>Mar-2023</v>
      </c>
      <c r="D127" s="154">
        <v>2638.3969999999999</v>
      </c>
      <c r="E127" s="143">
        <v>1867.3890000000001</v>
      </c>
      <c r="F127" s="143">
        <v>2155.5340000000001</v>
      </c>
      <c r="G127" s="155">
        <v>2638.3969999999999</v>
      </c>
      <c r="H127" s="156">
        <v>6661.32</v>
      </c>
      <c r="I127" s="143">
        <v>6.8951351490137425E-2</v>
      </c>
      <c r="J127" s="143">
        <v>0</v>
      </c>
      <c r="K127" s="154">
        <v>0</v>
      </c>
      <c r="L127" s="143">
        <v>0</v>
      </c>
      <c r="M127" s="154">
        <v>1807.6120000000001</v>
      </c>
      <c r="N127" s="143">
        <v>1788.25</v>
      </c>
      <c r="O127" s="155">
        <v>19.362000000000002</v>
      </c>
      <c r="P127" s="143">
        <v>937.36700000000008</v>
      </c>
      <c r="Q127" s="154">
        <v>341.92400000000009</v>
      </c>
      <c r="R127" s="155">
        <v>595.44299999999998</v>
      </c>
      <c r="S127" s="143">
        <v>9.0970116331291928E-2</v>
      </c>
      <c r="T127" s="143">
        <v>0</v>
      </c>
      <c r="U127" s="143">
        <v>0</v>
      </c>
      <c r="V127" s="143">
        <v>0</v>
      </c>
      <c r="W127" s="154">
        <v>1228.7649999999999</v>
      </c>
      <c r="X127" s="143">
        <v>1044.115</v>
      </c>
      <c r="Y127" s="143">
        <v>849.7271650803857</v>
      </c>
      <c r="Z127" s="143">
        <v>0.18446268907663946</v>
      </c>
      <c r="AA127" s="143">
        <v>643.42335462203425</v>
      </c>
      <c r="AB127" s="143">
        <v>332.596</v>
      </c>
      <c r="AC127" s="155">
        <v>477.839</v>
      </c>
      <c r="AD127" s="143">
        <v>0.1553059133694504</v>
      </c>
      <c r="AE127" s="143">
        <v>1436.6949692720298</v>
      </c>
      <c r="AF127" s="143">
        <v>896.16899999999987</v>
      </c>
      <c r="AG127" s="143">
        <v>1094.6647484329505</v>
      </c>
      <c r="AH127" s="143">
        <v>2141.5540000000001</v>
      </c>
      <c r="AI127" s="143">
        <v>0</v>
      </c>
      <c r="AJ127" s="143">
        <v>0</v>
      </c>
      <c r="AK127" s="143">
        <v>212.30699999999999</v>
      </c>
      <c r="AL127" s="143">
        <v>0.33582704661712803</v>
      </c>
      <c r="AM127">
        <v>113.807</v>
      </c>
      <c r="AN127">
        <v>1221.3920000000001</v>
      </c>
      <c r="AO127">
        <v>920.16200000000003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2:68" x14ac:dyDescent="0.2">
      <c r="B128" s="165" t="str">
        <v>2Q23</v>
      </c>
      <c r="C128" t="str">
        <v>Abr-2023</v>
      </c>
      <c r="D128" s="154">
        <v>2773.3809999999999</v>
      </c>
      <c r="E128" s="143">
        <v>1898.354</v>
      </c>
      <c r="F128" s="143">
        <v>2164.4989999999998</v>
      </c>
      <c r="G128" s="155">
        <v>2773.3809999999999</v>
      </c>
      <c r="H128" s="156">
        <v>6836.2339999999995</v>
      </c>
      <c r="I128" s="143">
        <v>2.6258159043552887E-2</v>
      </c>
      <c r="J128" s="143">
        <v>0</v>
      </c>
      <c r="K128" s="154">
        <v>0</v>
      </c>
      <c r="L128" s="143">
        <v>0</v>
      </c>
      <c r="M128" s="154">
        <v>1548.4690000000001</v>
      </c>
      <c r="N128" s="143">
        <v>1530.221</v>
      </c>
      <c r="O128" s="155">
        <v>18.247999999999998</v>
      </c>
      <c r="P128" s="143">
        <v>938.07500000000005</v>
      </c>
      <c r="Q128" s="154">
        <v>221.68199999999999</v>
      </c>
      <c r="R128" s="155">
        <v>716.39300000000003</v>
      </c>
      <c r="S128" s="143">
        <v>-9.4148261243528819E-2</v>
      </c>
      <c r="T128" s="143">
        <v>0</v>
      </c>
      <c r="U128" s="143">
        <v>0</v>
      </c>
      <c r="V128" s="143">
        <v>0</v>
      </c>
      <c r="W128" s="154">
        <v>836.49</v>
      </c>
      <c r="X128" s="143">
        <v>773.23099999999999</v>
      </c>
      <c r="Y128" s="143">
        <v>924.37566498105173</v>
      </c>
      <c r="Z128" s="143">
        <v>0.12236122988183261</v>
      </c>
      <c r="AA128" s="143">
        <v>643.42335462203425</v>
      </c>
      <c r="AB128" s="143">
        <v>402.62600000000003</v>
      </c>
      <c r="AC128" s="155">
        <v>473.88099999999997</v>
      </c>
      <c r="AD128" s="143">
        <v>0.21501631209423366</v>
      </c>
      <c r="AE128" s="143">
        <v>1176.9756548260668</v>
      </c>
      <c r="AF128" s="143">
        <v>433.86399999999998</v>
      </c>
      <c r="AG128" s="143">
        <v>1094.6647484329505</v>
      </c>
      <c r="AH128" s="143">
        <v>1872.537</v>
      </c>
      <c r="AI128" s="143">
        <v>0</v>
      </c>
      <c r="AJ128" s="143">
        <v>0</v>
      </c>
      <c r="AK128" s="143">
        <v>195.87700000000001</v>
      </c>
      <c r="AL128" s="143">
        <v>0.28665830251515745</v>
      </c>
      <c r="AM128">
        <v>127.47799999999999</v>
      </c>
      <c r="AN128">
        <v>1088.8040000000001</v>
      </c>
      <c r="AO128">
        <v>783.73299999999995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2:68" x14ac:dyDescent="0.2">
      <c r="B129" s="165" t="str">
        <v>2Q23</v>
      </c>
      <c r="C129" t="str">
        <v>Mai-2023</v>
      </c>
      <c r="D129" s="154">
        <v>2821.9189999999999</v>
      </c>
      <c r="E129" s="143">
        <v>1880.893</v>
      </c>
      <c r="F129" s="143">
        <v>2241.0909999999999</v>
      </c>
      <c r="G129" s="155">
        <v>2821.9189999999999</v>
      </c>
      <c r="H129" s="156">
        <v>6943.9030000000002</v>
      </c>
      <c r="I129" s="143">
        <v>1.5749753446122616E-2</v>
      </c>
      <c r="J129" s="143">
        <v>0</v>
      </c>
      <c r="K129" s="154">
        <v>0</v>
      </c>
      <c r="L129" s="143">
        <v>0</v>
      </c>
      <c r="M129" s="154">
        <v>1655.1139999999998</v>
      </c>
      <c r="N129" s="143">
        <v>1618.4879999999998</v>
      </c>
      <c r="O129" s="155">
        <v>36.625999999999998</v>
      </c>
      <c r="P129" s="143">
        <v>1045.1569999999999</v>
      </c>
      <c r="Q129" s="154">
        <v>148.46100000000001</v>
      </c>
      <c r="R129" s="155">
        <v>896.69599999999991</v>
      </c>
      <c r="S129" s="143">
        <v>8.595343577270298E-2</v>
      </c>
      <c r="T129" s="143">
        <v>0</v>
      </c>
      <c r="U129" s="143">
        <v>0</v>
      </c>
      <c r="V129" s="143">
        <v>0</v>
      </c>
      <c r="W129" s="154">
        <v>1144.22</v>
      </c>
      <c r="X129" s="143">
        <v>1029.0709999999999</v>
      </c>
      <c r="Y129" s="143">
        <v>899.36463267553427</v>
      </c>
      <c r="Z129" s="143">
        <v>0.16478052760817655</v>
      </c>
      <c r="AA129" s="143">
        <v>643.42335462203425</v>
      </c>
      <c r="AB129" s="143">
        <v>388.40300000000002</v>
      </c>
      <c r="AC129" s="155">
        <v>499.43200000000002</v>
      </c>
      <c r="AD129" s="143">
        <v>0.19479504048836807</v>
      </c>
      <c r="AE129" s="143">
        <v>1285.8603048895091</v>
      </c>
      <c r="AF129" s="143">
        <v>755.81700000000001</v>
      </c>
      <c r="AG129" s="143">
        <v>1094.6647484329505</v>
      </c>
      <c r="AH129" s="143">
        <v>1993.9059999999999</v>
      </c>
      <c r="AI129" s="143">
        <v>0</v>
      </c>
      <c r="AJ129" s="143">
        <v>0</v>
      </c>
      <c r="AK129" s="143">
        <v>245.12799999999999</v>
      </c>
      <c r="AL129" s="143">
        <v>0.40534900386985795</v>
      </c>
      <c r="AM129">
        <v>89.001999999999995</v>
      </c>
      <c r="AN129">
        <v>1192.963</v>
      </c>
      <c r="AO129">
        <v>800.94299999999998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2:68" x14ac:dyDescent="0.2">
      <c r="B130" s="165" t="str">
        <v>2Q23</v>
      </c>
      <c r="C130" t="str">
        <v>Jun-2023</v>
      </c>
      <c r="D130" s="154">
        <v>2565.5160000000001</v>
      </c>
      <c r="E130" s="143">
        <v>1596.9969999999998</v>
      </c>
      <c r="F130" s="143">
        <v>2056.6370000000002</v>
      </c>
      <c r="G130" s="155">
        <v>2565.5160000000001</v>
      </c>
      <c r="H130" s="156">
        <v>6219.15</v>
      </c>
      <c r="I130" s="143">
        <v>-0.10437256972051601</v>
      </c>
      <c r="J130" s="143">
        <v>0</v>
      </c>
      <c r="K130" s="154">
        <v>0</v>
      </c>
      <c r="L130" s="143">
        <v>0</v>
      </c>
      <c r="M130" s="154">
        <v>1576.2859999999998</v>
      </c>
      <c r="N130" s="143">
        <v>1543.6569999999999</v>
      </c>
      <c r="O130" s="155">
        <v>32.628999999999998</v>
      </c>
      <c r="P130" s="143">
        <v>1043.75</v>
      </c>
      <c r="Q130" s="154">
        <v>206.20500000000004</v>
      </c>
      <c r="R130" s="155">
        <v>837.54499999999996</v>
      </c>
      <c r="S130" s="143">
        <v>-2.9713684293169007E-2</v>
      </c>
      <c r="T130" s="143">
        <v>0</v>
      </c>
      <c r="U130" s="143">
        <v>0</v>
      </c>
      <c r="V130" s="143">
        <v>0</v>
      </c>
      <c r="W130" s="154">
        <v>1195.2470000000001</v>
      </c>
      <c r="X130" s="143">
        <v>1093.2829999999999</v>
      </c>
      <c r="Y130" s="143">
        <v>914.69210966436219</v>
      </c>
      <c r="Z130" s="143">
        <v>0.19218816076151887</v>
      </c>
      <c r="AA130" s="143">
        <v>643.42335462203425</v>
      </c>
      <c r="AB130" s="143">
        <v>381.75600000000003</v>
      </c>
      <c r="AC130" s="155">
        <v>445.17099999999999</v>
      </c>
      <c r="AD130" s="143">
        <v>0.19996165824929055</v>
      </c>
      <c r="AE130" s="143">
        <v>1166.113957606429</v>
      </c>
      <c r="AF130" s="143">
        <v>813.49099999999999</v>
      </c>
      <c r="AG130" s="143">
        <v>1094.6647484329505</v>
      </c>
      <c r="AH130" s="143">
        <v>1909.146</v>
      </c>
      <c r="AI130" s="143">
        <v>0</v>
      </c>
      <c r="AJ130" s="143" t="str">
        <v>x</v>
      </c>
      <c r="AK130" s="143">
        <v>241.75</v>
      </c>
      <c r="AL130" s="143">
        <v>0.71536627593449342</v>
      </c>
      <c r="AM130">
        <v>89.48</v>
      </c>
      <c r="AN130">
        <v>1143.539</v>
      </c>
      <c r="AO130">
        <v>765.60699999999997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2:68" x14ac:dyDescent="0.2">
      <c r="B131" s="165">
        <v>0</v>
      </c>
      <c r="C131">
        <v>0</v>
      </c>
      <c r="D131" s="154">
        <v>0</v>
      </c>
      <c r="E131" s="143">
        <v>0</v>
      </c>
      <c r="F131" s="143">
        <v>0</v>
      </c>
      <c r="G131" s="155">
        <v>0</v>
      </c>
      <c r="H131" s="156">
        <v>0</v>
      </c>
      <c r="I131" s="143">
        <v>0</v>
      </c>
      <c r="J131" s="143">
        <v>0</v>
      </c>
      <c r="K131" s="154">
        <v>0</v>
      </c>
      <c r="L131" s="143">
        <v>0</v>
      </c>
      <c r="M131" s="154">
        <v>0</v>
      </c>
      <c r="N131" s="143">
        <v>0</v>
      </c>
      <c r="O131" s="155">
        <v>0</v>
      </c>
      <c r="P131" s="143">
        <v>0</v>
      </c>
      <c r="Q131" s="154">
        <v>0</v>
      </c>
      <c r="R131" s="155">
        <v>0</v>
      </c>
      <c r="S131" s="143">
        <v>0</v>
      </c>
      <c r="T131" s="143">
        <v>0</v>
      </c>
      <c r="U131" s="143">
        <v>0</v>
      </c>
      <c r="V131" s="143">
        <v>0</v>
      </c>
      <c r="W131" s="154">
        <v>0</v>
      </c>
      <c r="X131" s="143">
        <v>0</v>
      </c>
      <c r="Y131" s="143">
        <v>0</v>
      </c>
      <c r="Z131" s="143">
        <v>0</v>
      </c>
      <c r="AA131" s="143">
        <v>0</v>
      </c>
      <c r="AB131" s="143">
        <v>0</v>
      </c>
      <c r="AC131" s="155">
        <v>0</v>
      </c>
      <c r="AD131" s="143">
        <v>0</v>
      </c>
      <c r="AE131" s="143">
        <v>0</v>
      </c>
      <c r="AF131" s="143">
        <v>0</v>
      </c>
      <c r="AG131" s="143">
        <v>0</v>
      </c>
      <c r="AH131" s="143">
        <v>0</v>
      </c>
      <c r="AI131" s="143">
        <v>0</v>
      </c>
      <c r="AJ131" s="143">
        <v>0</v>
      </c>
      <c r="AK131" s="143">
        <v>0</v>
      </c>
      <c r="AL131" s="143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2:68" s="167" customFormat="1" ht="15" x14ac:dyDescent="0.25">
      <c r="B132" s="166">
        <v>0</v>
      </c>
      <c r="C132" s="167">
        <v>0</v>
      </c>
      <c r="D132" s="168" t="str">
        <v>Crude Steel</v>
      </c>
      <c r="E132" s="169" t="str">
        <v>Laminados</v>
      </c>
      <c r="F132" s="169" t="str">
        <v>Semiacabados</v>
      </c>
      <c r="G132" s="170" t="str">
        <v>Pig Iron</v>
      </c>
      <c r="H132" s="171" t="str">
        <v>Total Production (000't)</v>
      </c>
      <c r="I132" s="169" t="str">
        <v>QoQ (%)</v>
      </c>
      <c r="J132" s="169">
        <v>0</v>
      </c>
      <c r="K132" s="168" t="str">
        <v>Steel Sales</v>
      </c>
      <c r="L132" s="169">
        <v>0</v>
      </c>
      <c r="M132" s="168" t="str">
        <v>Domestic Sales</v>
      </c>
      <c r="N132" s="169" t="str">
        <v>Laminados</v>
      </c>
      <c r="O132" s="170" t="str">
        <v xml:space="preserve">Semiacabados </v>
      </c>
      <c r="P132" s="169" t="str">
        <v>Foreign Market</v>
      </c>
      <c r="Q132" s="168" t="str">
        <v>Laminados</v>
      </c>
      <c r="R132" s="170" t="str">
        <v xml:space="preserve">Semiacabados </v>
      </c>
      <c r="S132" s="169" t="str">
        <v>QoQ (%)</v>
      </c>
      <c r="T132" s="169">
        <v>0</v>
      </c>
      <c r="U132" s="169" t="str">
        <v>Foreign Trade</v>
      </c>
      <c r="V132" s="169">
        <v>0</v>
      </c>
      <c r="W132" s="168" t="str">
        <v>Exports (000t)</v>
      </c>
      <c r="X132" s="169" t="str">
        <v>Exports (US$m)</v>
      </c>
      <c r="Y132" s="169" t="str">
        <v>Exports Avg. Ticket</v>
      </c>
      <c r="Z132" s="169" t="str">
        <v>% of Production</v>
      </c>
      <c r="AA132" s="169">
        <v>0</v>
      </c>
      <c r="AB132" s="169" t="str">
        <v>Imports (000t)</v>
      </c>
      <c r="AC132" s="170" t="str">
        <v>Imports (US$m)</v>
      </c>
      <c r="AD132" s="169" t="str">
        <v>% of Apparent Consumption</v>
      </c>
      <c r="AE132" s="169" t="str">
        <v>Imports Avg. Ticket</v>
      </c>
      <c r="AF132" s="169" t="str">
        <v>Net Exports</v>
      </c>
      <c r="AG132" s="169">
        <v>0</v>
      </c>
      <c r="AH132" s="169" t="str">
        <v>Apparent Consumption</v>
      </c>
      <c r="AI132" s="169">
        <v>0</v>
      </c>
      <c r="AJ132" s="169">
        <v>0</v>
      </c>
      <c r="AK132" s="169">
        <v>0</v>
      </c>
      <c r="AL132" s="169">
        <v>0</v>
      </c>
      <c r="AM132" s="167">
        <v>0</v>
      </c>
      <c r="AN132" s="167">
        <v>0</v>
      </c>
      <c r="AO132" s="167">
        <v>0</v>
      </c>
      <c r="AP132" s="167">
        <v>0</v>
      </c>
      <c r="AQ132" s="167">
        <v>0</v>
      </c>
      <c r="AR132" s="167">
        <v>0</v>
      </c>
      <c r="AS132" s="167">
        <v>0</v>
      </c>
      <c r="AT132" s="167">
        <v>0</v>
      </c>
      <c r="AU132" s="167">
        <v>0</v>
      </c>
      <c r="AV132" s="167">
        <v>0</v>
      </c>
      <c r="AW132" s="167">
        <v>0</v>
      </c>
      <c r="AX132" s="167">
        <v>0</v>
      </c>
      <c r="AY132" s="167">
        <v>0</v>
      </c>
      <c r="AZ132" s="167">
        <v>0</v>
      </c>
      <c r="BA132" s="167">
        <v>0</v>
      </c>
      <c r="BB132" s="167">
        <v>0</v>
      </c>
      <c r="BC132" s="167">
        <v>0</v>
      </c>
      <c r="BD132" s="167">
        <v>0</v>
      </c>
      <c r="BE132" s="167">
        <v>0</v>
      </c>
      <c r="BF132" s="167">
        <v>0</v>
      </c>
      <c r="BG132" s="167">
        <v>0</v>
      </c>
      <c r="BH132" s="167">
        <v>0</v>
      </c>
      <c r="BI132" s="167">
        <v>0</v>
      </c>
      <c r="BJ132" s="167">
        <v>0</v>
      </c>
      <c r="BK132" s="167">
        <v>0</v>
      </c>
      <c r="BL132" s="167">
        <v>0</v>
      </c>
      <c r="BM132" s="167">
        <v>0</v>
      </c>
      <c r="BN132" s="167">
        <v>0</v>
      </c>
      <c r="BO132" s="167">
        <v>0</v>
      </c>
      <c r="BP132" s="167">
        <v>0</v>
      </c>
    </row>
    <row r="133" spans="2:68" x14ac:dyDescent="0.2">
      <c r="B133" s="165">
        <v>0</v>
      </c>
      <c r="C133" t="str">
        <v>1Q13</v>
      </c>
      <c r="D133" s="154">
        <v>8202.8520000000008</v>
      </c>
      <c r="E133" s="143">
        <v>6188.6610000000001</v>
      </c>
      <c r="F133" s="143">
        <v>6335.0889999999999</v>
      </c>
      <c r="G133" s="155">
        <v>8202.8520000000008</v>
      </c>
      <c r="H133" s="156">
        <v>20726.601999999999</v>
      </c>
      <c r="I133" s="143">
        <v>0</v>
      </c>
      <c r="J133" s="143">
        <v>0</v>
      </c>
      <c r="K133" s="154">
        <v>0</v>
      </c>
      <c r="L133" s="143">
        <v>0</v>
      </c>
      <c r="M133" s="154">
        <v>5760.3029999999999</v>
      </c>
      <c r="N133" s="143">
        <v>5613.2659999999996</v>
      </c>
      <c r="O133" s="155">
        <v>147.03699999999998</v>
      </c>
      <c r="P133" s="143">
        <v>2094.2470000000003</v>
      </c>
      <c r="Q133" s="154">
        <v>770.68299999999999</v>
      </c>
      <c r="R133" s="155">
        <v>1323.5640000000001</v>
      </c>
      <c r="S133" s="143">
        <v>0</v>
      </c>
      <c r="T133" s="143">
        <v>0</v>
      </c>
      <c r="U133" s="143">
        <v>0</v>
      </c>
      <c r="V133" s="143">
        <v>0</v>
      </c>
      <c r="W133" s="154">
        <v>2466.7550000000001</v>
      </c>
      <c r="X133" s="143">
        <v>1557.6280000000002</v>
      </c>
      <c r="Y133" s="143">
        <v>1.5836611822591786</v>
      </c>
      <c r="Z133" s="143">
        <v>0.11901396089913822</v>
      </c>
      <c r="AA133" s="143">
        <v>0</v>
      </c>
      <c r="AB133" s="143">
        <v>844.57500000000005</v>
      </c>
      <c r="AC133" s="155">
        <v>1003.223</v>
      </c>
      <c r="AD133" s="143">
        <v>0.12858038696747595</v>
      </c>
      <c r="AE133" s="143">
        <v>0.84186167980598536</v>
      </c>
      <c r="AF133" s="143">
        <v>1622.18</v>
      </c>
      <c r="AG133" s="143">
        <v>0</v>
      </c>
      <c r="AH133" s="143">
        <v>6568.4589999999998</v>
      </c>
      <c r="AI133" s="143">
        <v>0</v>
      </c>
      <c r="AJ133" s="143">
        <v>0</v>
      </c>
      <c r="AK133" s="143">
        <v>0</v>
      </c>
      <c r="AL133" s="14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2:68" x14ac:dyDescent="0.2">
      <c r="B134" s="165">
        <v>0</v>
      </c>
      <c r="C134" t="str">
        <v>2Q13</v>
      </c>
      <c r="D134" s="154">
        <v>8749.9320000000007</v>
      </c>
      <c r="E134" s="143">
        <v>6850.7199999999993</v>
      </c>
      <c r="F134" s="143">
        <v>6602.9760000000006</v>
      </c>
      <c r="G134" s="155">
        <v>8749.9320000000007</v>
      </c>
      <c r="H134" s="156">
        <v>22203.628000000001</v>
      </c>
      <c r="I134" s="143">
        <v>7.1262332339859791E-2</v>
      </c>
      <c r="J134" s="143">
        <v>0</v>
      </c>
      <c r="K134" s="154">
        <v>0</v>
      </c>
      <c r="L134" s="143">
        <v>0</v>
      </c>
      <c r="M134" s="154">
        <v>6390.5509999999995</v>
      </c>
      <c r="N134" s="143">
        <v>6219.7529999999997</v>
      </c>
      <c r="O134" s="155">
        <v>170.798</v>
      </c>
      <c r="P134" s="143">
        <v>1643.1799999999998</v>
      </c>
      <c r="Q134" s="154">
        <v>622.33199999999999</v>
      </c>
      <c r="R134" s="155">
        <v>1020.848</v>
      </c>
      <c r="S134" s="143">
        <v>2.2812382631723027E-2</v>
      </c>
      <c r="T134" s="143">
        <v>0</v>
      </c>
      <c r="U134" s="143">
        <v>0</v>
      </c>
      <c r="V134" s="143">
        <v>0</v>
      </c>
      <c r="W134" s="154">
        <v>1967.943</v>
      </c>
      <c r="X134" s="143">
        <v>1433.3229999999999</v>
      </c>
      <c r="Y134" s="143">
        <v>1.3729933866965089</v>
      </c>
      <c r="Z134" s="143">
        <v>8.8631596602140872E-2</v>
      </c>
      <c r="AA134" s="143">
        <v>0</v>
      </c>
      <c r="AB134" s="143">
        <v>836.625</v>
      </c>
      <c r="AC134" s="155">
        <v>1071.318</v>
      </c>
      <c r="AD134" s="143">
        <v>0.11590690983207856</v>
      </c>
      <c r="AE134" s="143">
        <v>0.78093059203709825</v>
      </c>
      <c r="AF134" s="143">
        <v>1131.318</v>
      </c>
      <c r="AG134" s="143">
        <v>0</v>
      </c>
      <c r="AH134" s="143">
        <v>7218.0769999999993</v>
      </c>
      <c r="AI134" s="143">
        <v>0</v>
      </c>
      <c r="AJ134" s="143">
        <v>0</v>
      </c>
      <c r="AK134" s="143">
        <v>0</v>
      </c>
      <c r="AL134" s="143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2:68" x14ac:dyDescent="0.2">
      <c r="B135" s="165">
        <v>0</v>
      </c>
      <c r="C135" t="str">
        <v>3Q13</v>
      </c>
      <c r="D135" s="154">
        <v>8876.32</v>
      </c>
      <c r="E135" s="143">
        <v>6691.3509999999997</v>
      </c>
      <c r="F135" s="143">
        <v>6765.6270000000004</v>
      </c>
      <c r="G135" s="155">
        <v>8876.32</v>
      </c>
      <c r="H135" s="156">
        <v>22333.297999999999</v>
      </c>
      <c r="I135" s="143">
        <v>5.8400365922179898E-3</v>
      </c>
      <c r="J135" s="143">
        <v>0</v>
      </c>
      <c r="K135" s="154">
        <v>0</v>
      </c>
      <c r="L135" s="143">
        <v>0</v>
      </c>
      <c r="M135" s="154">
        <v>6434.0770000000002</v>
      </c>
      <c r="N135" s="143">
        <v>6279.9000000000005</v>
      </c>
      <c r="O135" s="155">
        <v>154.17700000000002</v>
      </c>
      <c r="P135" s="143">
        <v>1697.2359999999999</v>
      </c>
      <c r="Q135" s="154">
        <v>504.78499999999997</v>
      </c>
      <c r="R135" s="155">
        <v>1192.451</v>
      </c>
      <c r="S135" s="143">
        <v>1.2146535650745527E-2</v>
      </c>
      <c r="T135" s="143">
        <v>0</v>
      </c>
      <c r="U135" s="143">
        <v>0</v>
      </c>
      <c r="V135" s="143">
        <v>0</v>
      </c>
      <c r="W135" s="154">
        <v>1683.3689999999999</v>
      </c>
      <c r="X135" s="143">
        <v>1202.835</v>
      </c>
      <c r="Y135" s="143">
        <v>1.3995011784658742</v>
      </c>
      <c r="Z135" s="143">
        <v>7.5374850593047202E-2</v>
      </c>
      <c r="AA135" s="143">
        <v>0</v>
      </c>
      <c r="AB135" s="143">
        <v>1083.1579999999999</v>
      </c>
      <c r="AC135" s="155">
        <v>1194.5040000000001</v>
      </c>
      <c r="AD135" s="143">
        <v>0.14434887298365842</v>
      </c>
      <c r="AE135" s="143">
        <v>0.90678474077943627</v>
      </c>
      <c r="AF135" s="143">
        <v>600.21100000000001</v>
      </c>
      <c r="AG135" s="143">
        <v>0</v>
      </c>
      <c r="AH135" s="143">
        <v>7503.7510000000002</v>
      </c>
      <c r="AI135" s="143">
        <v>0</v>
      </c>
      <c r="AJ135" s="143">
        <v>0</v>
      </c>
      <c r="AK135" s="143">
        <v>0</v>
      </c>
      <c r="AL135" s="143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2:68" x14ac:dyDescent="0.2">
      <c r="B136" s="165">
        <v>0</v>
      </c>
      <c r="C136" t="str">
        <v>4Q13</v>
      </c>
      <c r="D136" s="154">
        <v>8333.3529999999992</v>
      </c>
      <c r="E136" s="143">
        <v>6532.3950000000004</v>
      </c>
      <c r="F136" s="143">
        <v>6496.5280000000002</v>
      </c>
      <c r="G136" s="155">
        <v>8333.3529999999992</v>
      </c>
      <c r="H136" s="156">
        <v>21362.276000000002</v>
      </c>
      <c r="I136" s="143">
        <v>-4.3478665802068162E-2</v>
      </c>
      <c r="J136" s="143">
        <v>0</v>
      </c>
      <c r="K136" s="154">
        <v>0</v>
      </c>
      <c r="L136" s="143">
        <v>0</v>
      </c>
      <c r="M136" s="154">
        <v>5802.357</v>
      </c>
      <c r="N136" s="143">
        <v>5666.558</v>
      </c>
      <c r="O136" s="155">
        <v>135.79899999999998</v>
      </c>
      <c r="P136" s="143">
        <v>1901.2569999999998</v>
      </c>
      <c r="Q136" s="154">
        <v>676.55400000000009</v>
      </c>
      <c r="R136" s="155">
        <v>1224.703</v>
      </c>
      <c r="S136" s="143">
        <v>-5.2599008302841144E-2</v>
      </c>
      <c r="T136" s="143">
        <v>0</v>
      </c>
      <c r="U136" s="143">
        <v>0</v>
      </c>
      <c r="V136" s="143">
        <v>0</v>
      </c>
      <c r="W136" s="154">
        <v>1972.5730000000001</v>
      </c>
      <c r="X136" s="143">
        <v>1373.6</v>
      </c>
      <c r="Y136" s="143">
        <v>1.4360607163657544</v>
      </c>
      <c r="Z136" s="143">
        <v>9.2339084093848431E-2</v>
      </c>
      <c r="AA136" s="143">
        <v>0</v>
      </c>
      <c r="AB136" s="143">
        <v>939.69099999999992</v>
      </c>
      <c r="AC136" s="155">
        <v>1012.379</v>
      </c>
      <c r="AD136" s="143">
        <v>0.13967552812853065</v>
      </c>
      <c r="AE136" s="143">
        <v>0.92820080226871549</v>
      </c>
      <c r="AF136" s="143">
        <v>1032.8820000000001</v>
      </c>
      <c r="AG136" s="143">
        <v>0</v>
      </c>
      <c r="AH136" s="143">
        <v>6727.6710000000003</v>
      </c>
      <c r="AI136" s="143">
        <v>0</v>
      </c>
      <c r="AJ136" s="143">
        <v>0</v>
      </c>
      <c r="AK136" s="143">
        <v>0</v>
      </c>
      <c r="AL136" s="143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2:68" x14ac:dyDescent="0.2">
      <c r="B137" s="165">
        <v>0</v>
      </c>
      <c r="C137" t="str">
        <v>1Q14</v>
      </c>
      <c r="D137" s="154">
        <v>8364.5280000000002</v>
      </c>
      <c r="E137" s="143">
        <v>6304.165</v>
      </c>
      <c r="F137" s="143">
        <v>6290.018</v>
      </c>
      <c r="G137" s="155">
        <v>8364.5280000000002</v>
      </c>
      <c r="H137" s="156">
        <v>20958.710999999999</v>
      </c>
      <c r="I137" s="143">
        <v>-1.8891479540850575E-2</v>
      </c>
      <c r="J137" s="143">
        <v>0</v>
      </c>
      <c r="K137" s="154">
        <v>0</v>
      </c>
      <c r="L137" s="143">
        <v>0</v>
      </c>
      <c r="M137" s="154">
        <v>5701.1949999999997</v>
      </c>
      <c r="N137" s="143">
        <v>5603.1859999999997</v>
      </c>
      <c r="O137" s="155">
        <v>98.009</v>
      </c>
      <c r="P137" s="143">
        <v>1747.5339999999997</v>
      </c>
      <c r="Q137" s="154">
        <v>571.30399999999997</v>
      </c>
      <c r="R137" s="155">
        <v>1176.23</v>
      </c>
      <c r="S137" s="143">
        <v>-3.3086418919743399E-2</v>
      </c>
      <c r="T137" s="143">
        <v>0</v>
      </c>
      <c r="U137" s="143">
        <v>0</v>
      </c>
      <c r="V137" s="143">
        <v>0</v>
      </c>
      <c r="W137" s="154">
        <v>1995.5439999999999</v>
      </c>
      <c r="X137" s="143">
        <v>1451.2949999999998</v>
      </c>
      <c r="Y137" s="143">
        <v>1.3750092159071725</v>
      </c>
      <c r="Z137" s="143">
        <v>9.5213107332793506E-2</v>
      </c>
      <c r="AA137" s="143">
        <v>0</v>
      </c>
      <c r="AB137" s="143">
        <v>876.81200000000001</v>
      </c>
      <c r="AC137" s="155">
        <v>971.24300000000005</v>
      </c>
      <c r="AD137" s="143">
        <v>0.13369052774101473</v>
      </c>
      <c r="AE137" s="143">
        <v>0.90277304443893025</v>
      </c>
      <c r="AF137" s="143">
        <v>1118.732</v>
      </c>
      <c r="AG137" s="143">
        <v>0</v>
      </c>
      <c r="AH137" s="143">
        <v>6558.52</v>
      </c>
      <c r="AI137" s="143">
        <v>0</v>
      </c>
      <c r="AJ137" s="143">
        <v>0</v>
      </c>
      <c r="AK137" s="143">
        <v>0</v>
      </c>
      <c r="AL137" s="143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2:68" x14ac:dyDescent="0.2">
      <c r="B138" s="165">
        <v>0</v>
      </c>
      <c r="C138" t="str">
        <v>2Q14</v>
      </c>
      <c r="D138" s="154">
        <v>8383.652</v>
      </c>
      <c r="E138" s="143">
        <v>6270.5869999999995</v>
      </c>
      <c r="F138" s="143">
        <v>6461.4449999999997</v>
      </c>
      <c r="G138" s="155">
        <v>8383.652</v>
      </c>
      <c r="H138" s="156">
        <v>21115.684000000001</v>
      </c>
      <c r="I138" s="143">
        <v>7.4896304453075935E-3</v>
      </c>
      <c r="J138" s="143">
        <v>0</v>
      </c>
      <c r="K138" s="154">
        <v>0</v>
      </c>
      <c r="L138" s="143">
        <v>0</v>
      </c>
      <c r="M138" s="154">
        <v>5470.4219999999996</v>
      </c>
      <c r="N138" s="143">
        <v>5371.2970000000005</v>
      </c>
      <c r="O138" s="155">
        <v>99.125</v>
      </c>
      <c r="P138" s="143">
        <v>2074.4189999999999</v>
      </c>
      <c r="Q138" s="154">
        <v>641.87200000000007</v>
      </c>
      <c r="R138" s="155">
        <v>1432.547</v>
      </c>
      <c r="S138" s="143">
        <v>1.290314092511613E-2</v>
      </c>
      <c r="T138" s="143">
        <v>0</v>
      </c>
      <c r="U138" s="143">
        <v>0</v>
      </c>
      <c r="V138" s="143">
        <v>0</v>
      </c>
      <c r="W138" s="154">
        <v>1928.3580000000002</v>
      </c>
      <c r="X138" s="143">
        <v>1461.0140000000001</v>
      </c>
      <c r="Y138" s="143">
        <v>1.3198764693562142</v>
      </c>
      <c r="Z138" s="143">
        <v>9.1323492054531608E-2</v>
      </c>
      <c r="AA138" s="143">
        <v>0</v>
      </c>
      <c r="AB138" s="143">
        <v>1106.059</v>
      </c>
      <c r="AC138" s="155">
        <v>1118.0990000000002</v>
      </c>
      <c r="AD138" s="143">
        <v>0.16888008397747875</v>
      </c>
      <c r="AE138" s="143">
        <v>0.98923172277231253</v>
      </c>
      <c r="AF138" s="143">
        <v>822.29900000000021</v>
      </c>
      <c r="AG138" s="143">
        <v>0</v>
      </c>
      <c r="AH138" s="143">
        <v>6549.3750000000009</v>
      </c>
      <c r="AI138" s="143">
        <v>0</v>
      </c>
      <c r="AJ138" s="143">
        <v>0</v>
      </c>
      <c r="AK138" s="143">
        <v>0</v>
      </c>
      <c r="AL138" s="143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2:68" x14ac:dyDescent="0.2">
      <c r="B139" s="165">
        <v>0</v>
      </c>
      <c r="C139" t="str">
        <v>3Q14</v>
      </c>
      <c r="D139" s="154">
        <v>8807.6769999999997</v>
      </c>
      <c r="E139" s="143">
        <v>6366.8799999999992</v>
      </c>
      <c r="F139" s="143">
        <v>7216.6050000000005</v>
      </c>
      <c r="G139" s="155">
        <v>8807.6769999999997</v>
      </c>
      <c r="H139" s="156">
        <v>22391.162</v>
      </c>
      <c r="I139" s="143">
        <v>6.040429474129283E-2</v>
      </c>
      <c r="J139" s="143">
        <v>0</v>
      </c>
      <c r="K139" s="154">
        <v>0</v>
      </c>
      <c r="L139" s="143">
        <v>0</v>
      </c>
      <c r="M139" s="154">
        <v>5436.1100000000006</v>
      </c>
      <c r="N139" s="143">
        <v>5330.86</v>
      </c>
      <c r="O139" s="155">
        <v>105.25</v>
      </c>
      <c r="P139" s="143">
        <v>2756.9769999999999</v>
      </c>
      <c r="Q139" s="154">
        <v>865.39799999999991</v>
      </c>
      <c r="R139" s="155">
        <v>1891.5790000000002</v>
      </c>
      <c r="S139" s="143">
        <v>8.5919106844001059E-2</v>
      </c>
      <c r="T139" s="143">
        <v>0</v>
      </c>
      <c r="U139" s="143">
        <v>0</v>
      </c>
      <c r="V139" s="143">
        <v>0</v>
      </c>
      <c r="W139" s="154">
        <v>2832.7530000000002</v>
      </c>
      <c r="X139" s="143">
        <v>1954.826</v>
      </c>
      <c r="Y139" s="143">
        <v>1.4491074908968882</v>
      </c>
      <c r="Z139" s="143">
        <v>0.12651210330218682</v>
      </c>
      <c r="AA139" s="143">
        <v>0</v>
      </c>
      <c r="AB139" s="143">
        <v>1157.7160000000001</v>
      </c>
      <c r="AC139" s="155">
        <v>1134.133</v>
      </c>
      <c r="AD139" s="143">
        <v>0.17599330635728841</v>
      </c>
      <c r="AE139" s="143">
        <v>1.0207938575105389</v>
      </c>
      <c r="AF139" s="143">
        <v>1675.037</v>
      </c>
      <c r="AG139" s="143">
        <v>0</v>
      </c>
      <c r="AH139" s="143">
        <v>6578.1819999999998</v>
      </c>
      <c r="AI139" s="143">
        <v>0</v>
      </c>
      <c r="AJ139" s="143">
        <v>0</v>
      </c>
      <c r="AK139" s="143">
        <v>0</v>
      </c>
      <c r="AL139" s="143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2:68" x14ac:dyDescent="0.2">
      <c r="B140" s="165">
        <v>0</v>
      </c>
      <c r="C140" t="str">
        <v>4Q14</v>
      </c>
      <c r="D140" s="154">
        <v>8341.1769999999997</v>
      </c>
      <c r="E140" s="143">
        <v>5963.723</v>
      </c>
      <c r="F140" s="143">
        <v>7048.2380000000003</v>
      </c>
      <c r="G140" s="155">
        <v>8341.1769999999997</v>
      </c>
      <c r="H140" s="156">
        <v>21353.137999999999</v>
      </c>
      <c r="I140" s="143">
        <v>-4.6358648113036804E-2</v>
      </c>
      <c r="J140" s="143">
        <v>0</v>
      </c>
      <c r="K140" s="154">
        <v>0</v>
      </c>
      <c r="L140" s="143">
        <v>0</v>
      </c>
      <c r="M140" s="154">
        <v>5101.1109999999999</v>
      </c>
      <c r="N140" s="143">
        <v>4994.7309999999998</v>
      </c>
      <c r="O140" s="155">
        <v>106.38</v>
      </c>
      <c r="P140" s="143">
        <v>3026.2750000000001</v>
      </c>
      <c r="Q140" s="154">
        <v>1161.4470000000001</v>
      </c>
      <c r="R140" s="155">
        <v>1864.828</v>
      </c>
      <c r="S140" s="143">
        <v>-8.0190775467170461E-3</v>
      </c>
      <c r="T140" s="143">
        <v>0</v>
      </c>
      <c r="U140" s="143">
        <v>0</v>
      </c>
      <c r="V140" s="143">
        <v>0</v>
      </c>
      <c r="W140" s="154">
        <v>3024.2969999999996</v>
      </c>
      <c r="X140" s="143">
        <v>1941.1999999999998</v>
      </c>
      <c r="Y140" s="143">
        <v>1.5579522975479085</v>
      </c>
      <c r="Z140" s="143">
        <v>0.14163243828611979</v>
      </c>
      <c r="AA140" s="143">
        <v>0</v>
      </c>
      <c r="AB140" s="143">
        <v>837.14499999999998</v>
      </c>
      <c r="AC140" s="155">
        <v>885.58199999999999</v>
      </c>
      <c r="AD140" s="143">
        <v>0.14141961374975462</v>
      </c>
      <c r="AE140" s="143">
        <v>0.94530489553762387</v>
      </c>
      <c r="AF140" s="143">
        <v>2187.1519999999996</v>
      </c>
      <c r="AG140" s="143">
        <v>0</v>
      </c>
      <c r="AH140" s="143">
        <v>5919.5820000000003</v>
      </c>
      <c r="AI140" s="143">
        <v>0</v>
      </c>
      <c r="AJ140" s="143">
        <v>0</v>
      </c>
      <c r="AK140" s="143">
        <v>0</v>
      </c>
      <c r="AL140" s="143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2:68" x14ac:dyDescent="0.2">
      <c r="B141" s="165">
        <v>0</v>
      </c>
      <c r="C141" t="str">
        <v>1Q15</v>
      </c>
      <c r="D141" s="154">
        <v>8430.8029999999999</v>
      </c>
      <c r="E141" s="143">
        <v>6166</v>
      </c>
      <c r="F141" s="143">
        <v>6951.8780000000006</v>
      </c>
      <c r="G141" s="155">
        <v>8430.8029999999999</v>
      </c>
      <c r="H141" s="156">
        <v>21548.681000000004</v>
      </c>
      <c r="I141" s="143">
        <v>9.1575767458631496E-3</v>
      </c>
      <c r="J141" s="143">
        <v>0</v>
      </c>
      <c r="K141" s="154">
        <v>0</v>
      </c>
      <c r="L141" s="143">
        <v>0</v>
      </c>
      <c r="M141" s="154">
        <v>5176</v>
      </c>
      <c r="N141" s="143">
        <v>5094</v>
      </c>
      <c r="O141" s="155">
        <v>82</v>
      </c>
      <c r="P141" s="143">
        <v>2504.5240000000003</v>
      </c>
      <c r="Q141" s="154">
        <v>901.45399999999995</v>
      </c>
      <c r="R141" s="155">
        <v>1603.07</v>
      </c>
      <c r="S141" s="143">
        <v>-5.4982253826753147E-2</v>
      </c>
      <c r="T141" s="143">
        <v>0</v>
      </c>
      <c r="U141" s="143">
        <v>0</v>
      </c>
      <c r="V141" s="143">
        <v>0</v>
      </c>
      <c r="W141" s="154">
        <v>2782</v>
      </c>
      <c r="X141" s="143">
        <v>1765</v>
      </c>
      <c r="Y141" s="143">
        <v>1.5762039660056657</v>
      </c>
      <c r="Z141" s="143">
        <v>0.12910302955433789</v>
      </c>
      <c r="AA141" s="143">
        <v>0</v>
      </c>
      <c r="AB141" s="143">
        <v>995</v>
      </c>
      <c r="AC141" s="155">
        <v>1014</v>
      </c>
      <c r="AD141" s="143">
        <v>0.16186757768016918</v>
      </c>
      <c r="AE141" s="143">
        <v>0.98126232741617359</v>
      </c>
      <c r="AF141" s="143">
        <v>1787</v>
      </c>
      <c r="AG141" s="143">
        <v>0</v>
      </c>
      <c r="AH141" s="143">
        <v>6147</v>
      </c>
      <c r="AI141" s="143">
        <v>0</v>
      </c>
      <c r="AJ141" s="143">
        <v>0</v>
      </c>
      <c r="AK141" s="143">
        <v>0</v>
      </c>
      <c r="AL141" s="143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2:68" x14ac:dyDescent="0.2">
      <c r="B142" s="165">
        <v>0</v>
      </c>
      <c r="C142" t="str">
        <v>2Q15</v>
      </c>
      <c r="D142" s="154">
        <v>8656.9160000000011</v>
      </c>
      <c r="E142" s="143">
        <v>5808</v>
      </c>
      <c r="F142" s="143">
        <v>7168.6949999999997</v>
      </c>
      <c r="G142" s="155">
        <v>8656.9160000000011</v>
      </c>
      <c r="H142" s="156">
        <v>21633.611000000001</v>
      </c>
      <c r="I142" s="143">
        <v>3.9413085190689312E-3</v>
      </c>
      <c r="J142" s="143">
        <v>0</v>
      </c>
      <c r="K142" s="154">
        <v>0</v>
      </c>
      <c r="L142" s="143">
        <v>0</v>
      </c>
      <c r="M142" s="154">
        <v>4550</v>
      </c>
      <c r="N142" s="143">
        <v>4460</v>
      </c>
      <c r="O142" s="155">
        <v>90</v>
      </c>
      <c r="P142" s="143">
        <v>3229.52</v>
      </c>
      <c r="Q142" s="154">
        <v>1160.049</v>
      </c>
      <c r="R142" s="155">
        <v>2069.471</v>
      </c>
      <c r="S142" s="143">
        <v>1.2889224745603389E-2</v>
      </c>
      <c r="T142" s="143">
        <v>0</v>
      </c>
      <c r="U142" s="143">
        <v>0</v>
      </c>
      <c r="V142" s="143">
        <v>0</v>
      </c>
      <c r="W142" s="154">
        <v>2949</v>
      </c>
      <c r="X142" s="143">
        <v>1518</v>
      </c>
      <c r="Y142" s="143">
        <v>1.9426877470355732</v>
      </c>
      <c r="Z142" s="143">
        <v>0.13631566177278495</v>
      </c>
      <c r="AA142" s="143">
        <v>0</v>
      </c>
      <c r="AB142" s="143">
        <v>1073</v>
      </c>
      <c r="AC142" s="155">
        <v>935</v>
      </c>
      <c r="AD142" s="143">
        <v>0.19181265641759027</v>
      </c>
      <c r="AE142" s="143">
        <v>1.1475935828877006</v>
      </c>
      <c r="AF142" s="143">
        <v>1876</v>
      </c>
      <c r="AG142" s="143">
        <v>0</v>
      </c>
      <c r="AH142" s="143">
        <v>5594</v>
      </c>
      <c r="AI142" s="143">
        <v>0</v>
      </c>
      <c r="AJ142" s="143">
        <v>0</v>
      </c>
      <c r="AK142" s="143">
        <v>0</v>
      </c>
      <c r="AL142" s="143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2:68" x14ac:dyDescent="0.2">
      <c r="B143" s="165">
        <v>0</v>
      </c>
      <c r="C143" t="str">
        <v>3Q15</v>
      </c>
      <c r="D143" s="154">
        <v>8176.1610000000001</v>
      </c>
      <c r="E143" s="143">
        <v>5443</v>
      </c>
      <c r="F143" s="143">
        <v>6956.1329999999998</v>
      </c>
      <c r="G143" s="155">
        <v>8176.1610000000001</v>
      </c>
      <c r="H143" s="156">
        <v>20575.294000000002</v>
      </c>
      <c r="I143" s="143">
        <v>-4.8920034662729206E-2</v>
      </c>
      <c r="J143" s="143">
        <v>0</v>
      </c>
      <c r="K143" s="154">
        <v>0</v>
      </c>
      <c r="L143" s="143">
        <v>0</v>
      </c>
      <c r="M143" s="154">
        <v>4497</v>
      </c>
      <c r="N143" s="143">
        <v>4430</v>
      </c>
      <c r="O143" s="155">
        <v>67</v>
      </c>
      <c r="P143" s="143">
        <v>4059.8779999999997</v>
      </c>
      <c r="Q143" s="154">
        <v>1440.9669999999999</v>
      </c>
      <c r="R143" s="155">
        <v>2618.9110000000001</v>
      </c>
      <c r="S143" s="143">
        <v>9.992364567479739E-2</v>
      </c>
      <c r="T143" s="143">
        <v>0</v>
      </c>
      <c r="U143" s="143">
        <v>0</v>
      </c>
      <c r="V143" s="143">
        <v>0</v>
      </c>
      <c r="W143" s="154">
        <v>4312</v>
      </c>
      <c r="X143" s="143">
        <v>1880</v>
      </c>
      <c r="Y143" s="143">
        <v>2.2936170212765958</v>
      </c>
      <c r="Z143" s="143">
        <v>0.20957173200052451</v>
      </c>
      <c r="AA143" s="143">
        <v>0</v>
      </c>
      <c r="AB143" s="143">
        <v>699</v>
      </c>
      <c r="AC143" s="155">
        <v>673</v>
      </c>
      <c r="AD143" s="143">
        <v>0.13517694836588667</v>
      </c>
      <c r="AE143" s="143">
        <v>1.0386329866270432</v>
      </c>
      <c r="AF143" s="143">
        <v>3613</v>
      </c>
      <c r="AG143" s="143">
        <v>0</v>
      </c>
      <c r="AH143" s="143">
        <v>5171</v>
      </c>
      <c r="AI143" s="143">
        <v>0</v>
      </c>
      <c r="AJ143" s="143">
        <v>0</v>
      </c>
      <c r="AK143" s="143">
        <v>0</v>
      </c>
      <c r="AL143" s="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2:68" x14ac:dyDescent="0.2">
      <c r="B144" s="165">
        <v>0</v>
      </c>
      <c r="C144" t="str">
        <v>4Q15</v>
      </c>
      <c r="D144" s="154">
        <v>7993.7070000000003</v>
      </c>
      <c r="E144" s="143">
        <v>5254</v>
      </c>
      <c r="F144" s="143">
        <v>6907.9140000000007</v>
      </c>
      <c r="G144" s="155">
        <v>7993.7070000000003</v>
      </c>
      <c r="H144" s="156">
        <v>20155.620999999999</v>
      </c>
      <c r="I144" s="143">
        <v>-2.0396938191989067E-2</v>
      </c>
      <c r="J144" s="143">
        <v>0</v>
      </c>
      <c r="K144" s="154">
        <v>0</v>
      </c>
      <c r="L144" s="143">
        <v>0</v>
      </c>
      <c r="M144" s="154">
        <v>3950</v>
      </c>
      <c r="N144" s="143">
        <v>3868</v>
      </c>
      <c r="O144" s="155">
        <v>82</v>
      </c>
      <c r="P144" s="143">
        <v>3558.0190000000002</v>
      </c>
      <c r="Q144" s="154">
        <v>1259.9949999999999</v>
      </c>
      <c r="R144" s="155">
        <v>2298.0240000000003</v>
      </c>
      <c r="S144" s="143">
        <v>-0.12257496250384781</v>
      </c>
      <c r="T144" s="143">
        <v>0</v>
      </c>
      <c r="U144" s="143">
        <v>0</v>
      </c>
      <c r="V144" s="143">
        <v>0</v>
      </c>
      <c r="W144" s="154">
        <v>3683</v>
      </c>
      <c r="X144" s="143">
        <v>1422</v>
      </c>
      <c r="Y144" s="143">
        <v>2.5900140646976091</v>
      </c>
      <c r="Z144" s="143">
        <v>0.18272818287265871</v>
      </c>
      <c r="AA144" s="143">
        <v>0</v>
      </c>
      <c r="AB144" s="143">
        <v>443</v>
      </c>
      <c r="AC144" s="155">
        <v>488</v>
      </c>
      <c r="AD144" s="143">
        <v>0.10107232489162674</v>
      </c>
      <c r="AE144" s="143">
        <v>0.90778688524590168</v>
      </c>
      <c r="AF144" s="143">
        <v>3240</v>
      </c>
      <c r="AG144" s="143">
        <v>0</v>
      </c>
      <c r="AH144" s="143">
        <v>4383</v>
      </c>
      <c r="AI144" s="143">
        <v>0</v>
      </c>
      <c r="AJ144" s="143">
        <v>0</v>
      </c>
      <c r="AK144" s="143">
        <v>0</v>
      </c>
      <c r="AL144" s="143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2:68" x14ac:dyDescent="0.2">
      <c r="B145" s="165">
        <v>0</v>
      </c>
      <c r="C145" t="str">
        <v>1Q16</v>
      </c>
      <c r="D145" s="154">
        <v>7497.9359999999997</v>
      </c>
      <c r="E145" s="143">
        <v>5115</v>
      </c>
      <c r="F145" s="143">
        <v>6157.6440000000002</v>
      </c>
      <c r="G145" s="155">
        <v>7497.9359999999997</v>
      </c>
      <c r="H145" s="156">
        <v>18770.580000000002</v>
      </c>
      <c r="I145" s="143">
        <v>-6.8717356810787278E-2</v>
      </c>
      <c r="J145" s="143">
        <v>0</v>
      </c>
      <c r="K145" s="154">
        <v>0</v>
      </c>
      <c r="L145" s="143">
        <v>0</v>
      </c>
      <c r="M145" s="154">
        <v>4034</v>
      </c>
      <c r="N145" s="143">
        <v>3951</v>
      </c>
      <c r="O145" s="155">
        <v>83</v>
      </c>
      <c r="P145" s="143">
        <v>2941.5779999999995</v>
      </c>
      <c r="Q145" s="154">
        <v>1018.9739999999999</v>
      </c>
      <c r="R145" s="155">
        <v>1922.6039999999998</v>
      </c>
      <c r="S145" s="143">
        <v>-7.0916309615092987E-2</v>
      </c>
      <c r="T145" s="143">
        <v>0</v>
      </c>
      <c r="U145" s="143">
        <v>0</v>
      </c>
      <c r="V145" s="143">
        <v>0</v>
      </c>
      <c r="W145" s="154">
        <v>3257</v>
      </c>
      <c r="X145" s="143">
        <v>1189</v>
      </c>
      <c r="Y145" s="143">
        <v>2.7392767031118588</v>
      </c>
      <c r="Z145" s="143">
        <v>0.17351621526878763</v>
      </c>
      <c r="AA145" s="143">
        <v>0</v>
      </c>
      <c r="AB145" s="143">
        <v>368</v>
      </c>
      <c r="AC145" s="155">
        <v>380</v>
      </c>
      <c r="AD145" s="143">
        <v>8.3560399636693913E-2</v>
      </c>
      <c r="AE145" s="143">
        <v>0.96842105263157896</v>
      </c>
      <c r="AF145" s="143">
        <v>2889</v>
      </c>
      <c r="AG145" s="143">
        <v>0</v>
      </c>
      <c r="AH145" s="143">
        <v>4404</v>
      </c>
      <c r="AI145" s="143">
        <v>0</v>
      </c>
      <c r="AJ145" s="143">
        <v>0</v>
      </c>
      <c r="AK145" s="143">
        <v>0</v>
      </c>
      <c r="AL145" s="143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2:68" x14ac:dyDescent="0.2">
      <c r="B146" s="165">
        <v>0</v>
      </c>
      <c r="C146" t="str">
        <v>2Q16</v>
      </c>
      <c r="D146" s="154">
        <v>7510.8240000000005</v>
      </c>
      <c r="E146" s="143">
        <v>5184</v>
      </c>
      <c r="F146" s="143">
        <v>6119.1109999999999</v>
      </c>
      <c r="G146" s="155">
        <v>7510.8240000000005</v>
      </c>
      <c r="H146" s="156">
        <v>18813.934999999998</v>
      </c>
      <c r="I146" s="143">
        <v>2.3097315053661749E-3</v>
      </c>
      <c r="J146" s="143">
        <v>0</v>
      </c>
      <c r="K146" s="154">
        <v>0</v>
      </c>
      <c r="L146" s="143">
        <v>0</v>
      </c>
      <c r="M146" s="154">
        <v>4304</v>
      </c>
      <c r="N146" s="143">
        <v>4200</v>
      </c>
      <c r="O146" s="155">
        <v>104</v>
      </c>
      <c r="P146" s="143">
        <v>3208.2669999999998</v>
      </c>
      <c r="Q146" s="154">
        <v>1121.287</v>
      </c>
      <c r="R146" s="155">
        <v>2086.98</v>
      </c>
      <c r="S146" s="143">
        <v>7.6938283823935416E-2</v>
      </c>
      <c r="T146" s="143">
        <v>0</v>
      </c>
      <c r="U146" s="143">
        <v>0</v>
      </c>
      <c r="V146" s="143">
        <v>0</v>
      </c>
      <c r="W146" s="154">
        <v>3428</v>
      </c>
      <c r="X146" s="143">
        <v>1360</v>
      </c>
      <c r="Y146" s="143">
        <v>2.5205882352941176</v>
      </c>
      <c r="Z146" s="143">
        <v>0.18220537064681047</v>
      </c>
      <c r="AA146" s="143">
        <v>0</v>
      </c>
      <c r="AB146" s="143">
        <v>373</v>
      </c>
      <c r="AC146" s="155">
        <v>385</v>
      </c>
      <c r="AD146" s="143">
        <v>7.9734929457032921E-2</v>
      </c>
      <c r="AE146" s="143">
        <v>0.96883116883116882</v>
      </c>
      <c r="AF146" s="143">
        <v>3055</v>
      </c>
      <c r="AG146" s="143">
        <v>0</v>
      </c>
      <c r="AH146" s="143">
        <v>4678</v>
      </c>
      <c r="AI146" s="143">
        <v>0</v>
      </c>
      <c r="AJ146" s="143">
        <v>0</v>
      </c>
      <c r="AK146" s="143">
        <v>0</v>
      </c>
      <c r="AL146" s="143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2:68" x14ac:dyDescent="0.2">
      <c r="B147" s="165">
        <v>0</v>
      </c>
      <c r="C147" t="str">
        <v>3Q16</v>
      </c>
      <c r="D147" s="154">
        <v>8590.5059999999994</v>
      </c>
      <c r="E147" s="143">
        <v>5659</v>
      </c>
      <c r="F147" s="143">
        <v>7050.2930000000006</v>
      </c>
      <c r="G147" s="155">
        <v>8590.5059999999994</v>
      </c>
      <c r="H147" s="156">
        <v>21299.798999999999</v>
      </c>
      <c r="I147" s="143">
        <v>0.13212887149870567</v>
      </c>
      <c r="J147" s="143">
        <v>0</v>
      </c>
      <c r="K147" s="154">
        <v>0</v>
      </c>
      <c r="L147" s="143">
        <v>0</v>
      </c>
      <c r="M147" s="154">
        <v>4426</v>
      </c>
      <c r="N147" s="143">
        <v>4293</v>
      </c>
      <c r="O147" s="155">
        <v>133</v>
      </c>
      <c r="P147" s="143">
        <v>3146.9790000000003</v>
      </c>
      <c r="Q147" s="154">
        <v>1214.326</v>
      </c>
      <c r="R147" s="155">
        <v>1932.6530000000002</v>
      </c>
      <c r="S147" s="143">
        <v>8.0817148804748218E-3</v>
      </c>
      <c r="T147" s="143">
        <v>0</v>
      </c>
      <c r="U147" s="143">
        <v>0</v>
      </c>
      <c r="V147" s="143">
        <v>0</v>
      </c>
      <c r="W147" s="154">
        <v>3382</v>
      </c>
      <c r="X147" s="143">
        <v>1579</v>
      </c>
      <c r="Y147" s="143">
        <v>2.1418619379354022</v>
      </c>
      <c r="Z147" s="143">
        <v>0.15878084107742049</v>
      </c>
      <c r="AA147" s="143">
        <v>0</v>
      </c>
      <c r="AB147" s="143">
        <v>427</v>
      </c>
      <c r="AC147" s="155">
        <v>413</v>
      </c>
      <c r="AD147" s="143">
        <v>8.8958333333333334E-2</v>
      </c>
      <c r="AE147" s="143">
        <v>1.0338983050847457</v>
      </c>
      <c r="AF147" s="143">
        <v>2955</v>
      </c>
      <c r="AG147" s="143">
        <v>0</v>
      </c>
      <c r="AH147" s="143">
        <v>4800</v>
      </c>
      <c r="AI147" s="143">
        <v>0</v>
      </c>
      <c r="AJ147" s="143">
        <v>0</v>
      </c>
      <c r="AK147" s="143">
        <v>0</v>
      </c>
      <c r="AL147" s="143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2:68" x14ac:dyDescent="0.2">
      <c r="B148" s="165">
        <v>0</v>
      </c>
      <c r="C148" t="str">
        <v>4Q16</v>
      </c>
      <c r="D148" s="154">
        <v>8043.1209999999992</v>
      </c>
      <c r="E148" s="143">
        <v>5163</v>
      </c>
      <c r="F148" s="143">
        <v>7017.8230000000003</v>
      </c>
      <c r="G148" s="155">
        <v>8043.1209999999992</v>
      </c>
      <c r="H148" s="156">
        <v>20223.944</v>
      </c>
      <c r="I148" s="143">
        <v>-5.0510101057761103E-2</v>
      </c>
      <c r="J148" s="143">
        <v>0</v>
      </c>
      <c r="K148" s="154">
        <v>0</v>
      </c>
      <c r="L148" s="143">
        <v>0</v>
      </c>
      <c r="M148" s="154">
        <v>4064</v>
      </c>
      <c r="N148" s="143">
        <v>3962</v>
      </c>
      <c r="O148" s="155">
        <v>102</v>
      </c>
      <c r="P148" s="143">
        <v>3738.7810000000004</v>
      </c>
      <c r="Q148" s="154">
        <v>1295.1109999999999</v>
      </c>
      <c r="R148" s="155">
        <v>2443.67</v>
      </c>
      <c r="S148" s="143">
        <v>3.0344993694027211E-2</v>
      </c>
      <c r="T148" s="143">
        <v>0</v>
      </c>
      <c r="U148" s="143">
        <v>0</v>
      </c>
      <c r="V148" s="143">
        <v>0</v>
      </c>
      <c r="W148" s="154">
        <v>3365</v>
      </c>
      <c r="X148" s="143">
        <v>1466</v>
      </c>
      <c r="Y148" s="143">
        <v>2.2953615279672577</v>
      </c>
      <c r="Z148" s="143">
        <v>0.16638693224229656</v>
      </c>
      <c r="AA148" s="143">
        <v>0</v>
      </c>
      <c r="AB148" s="143">
        <v>711</v>
      </c>
      <c r="AC148" s="155">
        <v>505</v>
      </c>
      <c r="AD148" s="143">
        <v>0.15329883570504527</v>
      </c>
      <c r="AE148" s="143">
        <v>1.4079207920792078</v>
      </c>
      <c r="AF148" s="143">
        <v>2654</v>
      </c>
      <c r="AG148" s="143">
        <v>0</v>
      </c>
      <c r="AH148" s="143">
        <v>4638</v>
      </c>
      <c r="AI148" s="143">
        <v>0</v>
      </c>
      <c r="AJ148" s="143">
        <v>0</v>
      </c>
      <c r="AK148" s="143">
        <v>0</v>
      </c>
      <c r="AL148" s="143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2:68" x14ac:dyDescent="0.2">
      <c r="B149" s="165">
        <v>0</v>
      </c>
      <c r="C149" t="str">
        <v>1Q17</v>
      </c>
      <c r="D149" s="154">
        <v>8366.8760000000002</v>
      </c>
      <c r="E149" s="143">
        <v>5483</v>
      </c>
      <c r="F149" s="143">
        <v>6742.0050000000001</v>
      </c>
      <c r="G149" s="155">
        <v>8366.8760000000002</v>
      </c>
      <c r="H149" s="156">
        <v>20591.881000000001</v>
      </c>
      <c r="I149" s="143">
        <v>1.8193137797454462E-2</v>
      </c>
      <c r="J149" s="143">
        <v>0</v>
      </c>
      <c r="K149" s="154">
        <v>0</v>
      </c>
      <c r="L149" s="143">
        <v>0</v>
      </c>
      <c r="M149" s="154">
        <v>4056</v>
      </c>
      <c r="N149" s="143">
        <v>3977</v>
      </c>
      <c r="O149" s="155">
        <v>79</v>
      </c>
      <c r="P149" s="143">
        <v>3304.7769999999996</v>
      </c>
      <c r="Q149" s="154">
        <v>1028.3440000000001</v>
      </c>
      <c r="R149" s="155">
        <v>2276.433</v>
      </c>
      <c r="S149" s="143">
        <v>-5.6646982659131484E-2</v>
      </c>
      <c r="T149" s="143">
        <v>0</v>
      </c>
      <c r="U149" s="143">
        <v>0</v>
      </c>
      <c r="V149" s="143">
        <v>0</v>
      </c>
      <c r="W149" s="154">
        <v>3822</v>
      </c>
      <c r="X149" s="143">
        <v>1850</v>
      </c>
      <c r="Y149" s="143">
        <v>2.0659459459459462</v>
      </c>
      <c r="Z149" s="143">
        <v>0.18560713321915565</v>
      </c>
      <c r="AA149" s="143">
        <v>0</v>
      </c>
      <c r="AB149" s="143">
        <v>636</v>
      </c>
      <c r="AC149" s="155">
        <v>524</v>
      </c>
      <c r="AD149" s="143">
        <v>0.13648068669527896</v>
      </c>
      <c r="AE149" s="143">
        <v>1.2137404580152671</v>
      </c>
      <c r="AF149" s="143">
        <v>3186</v>
      </c>
      <c r="AG149" s="143">
        <v>0</v>
      </c>
      <c r="AH149" s="143">
        <v>4660</v>
      </c>
      <c r="AI149" s="143">
        <v>0</v>
      </c>
      <c r="AJ149" s="143">
        <v>0</v>
      </c>
      <c r="AK149" s="143">
        <v>0</v>
      </c>
      <c r="AL149" s="143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2:68" x14ac:dyDescent="0.2">
      <c r="B150" s="165">
        <v>0</v>
      </c>
      <c r="C150" t="str">
        <v>2Q17</v>
      </c>
      <c r="D150" s="154">
        <v>8552.24</v>
      </c>
      <c r="E150" s="143">
        <v>5563</v>
      </c>
      <c r="F150" s="143">
        <v>7192.4779999999992</v>
      </c>
      <c r="G150" s="155">
        <v>8552.24</v>
      </c>
      <c r="H150" s="156">
        <v>21307.718000000001</v>
      </c>
      <c r="I150" s="143">
        <v>3.4763069969178551E-2</v>
      </c>
      <c r="J150" s="143">
        <v>0</v>
      </c>
      <c r="K150" s="154">
        <v>0</v>
      </c>
      <c r="L150" s="143">
        <v>0</v>
      </c>
      <c r="M150" s="154">
        <v>4183</v>
      </c>
      <c r="N150" s="143">
        <v>4096</v>
      </c>
      <c r="O150" s="155">
        <v>87</v>
      </c>
      <c r="P150" s="143">
        <v>3625.9</v>
      </c>
      <c r="Q150" s="154">
        <v>1255.7240000000002</v>
      </c>
      <c r="R150" s="155">
        <v>2370.1759999999999</v>
      </c>
      <c r="S150" s="143">
        <v>6.0879850048439099E-2</v>
      </c>
      <c r="T150" s="143">
        <v>0</v>
      </c>
      <c r="U150" s="143">
        <v>0</v>
      </c>
      <c r="V150" s="143">
        <v>0</v>
      </c>
      <c r="W150" s="154">
        <v>3478</v>
      </c>
      <c r="X150" s="143">
        <v>1849</v>
      </c>
      <c r="Y150" s="143">
        <v>1.8810167658193617</v>
      </c>
      <c r="Z150" s="143">
        <v>0.16322724000758784</v>
      </c>
      <c r="AA150" s="143">
        <v>0</v>
      </c>
      <c r="AB150" s="143">
        <v>579</v>
      </c>
      <c r="AC150" s="155">
        <v>555</v>
      </c>
      <c r="AD150" s="143">
        <v>0.12215189873417721</v>
      </c>
      <c r="AE150" s="143">
        <v>1.0432432432432432</v>
      </c>
      <c r="AF150" s="143">
        <v>2899</v>
      </c>
      <c r="AG150" s="143">
        <v>0</v>
      </c>
      <c r="AH150" s="143">
        <v>4740</v>
      </c>
      <c r="AI150" s="143">
        <v>0</v>
      </c>
      <c r="AJ150" s="143">
        <v>0</v>
      </c>
      <c r="AK150" s="143">
        <v>0</v>
      </c>
      <c r="AL150" s="143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2:68" x14ac:dyDescent="0.2">
      <c r="B151" s="165">
        <v>0</v>
      </c>
      <c r="C151" t="str">
        <v>3Q17</v>
      </c>
      <c r="D151" s="154">
        <v>8820.1049999999996</v>
      </c>
      <c r="E151" s="143">
        <v>5717</v>
      </c>
      <c r="F151" s="143">
        <v>7240.0550000000003</v>
      </c>
      <c r="G151" s="155">
        <v>8820.1049999999996</v>
      </c>
      <c r="H151" s="156">
        <v>21777.16</v>
      </c>
      <c r="I151" s="143">
        <v>2.2031547442105115E-2</v>
      </c>
      <c r="J151" s="143">
        <v>0</v>
      </c>
      <c r="K151" s="154">
        <v>0</v>
      </c>
      <c r="L151" s="143">
        <v>0</v>
      </c>
      <c r="M151" s="154">
        <v>4607</v>
      </c>
      <c r="N151" s="143">
        <v>4500</v>
      </c>
      <c r="O151" s="155">
        <v>107</v>
      </c>
      <c r="P151" s="143">
        <v>3785.4389999999999</v>
      </c>
      <c r="Q151" s="154">
        <v>1424.106</v>
      </c>
      <c r="R151" s="155">
        <v>2361.3330000000001</v>
      </c>
      <c r="S151" s="143">
        <v>7.4727426398084384E-2</v>
      </c>
      <c r="T151" s="143">
        <v>0</v>
      </c>
      <c r="U151" s="143">
        <v>0</v>
      </c>
      <c r="V151" s="143">
        <v>0</v>
      </c>
      <c r="W151" s="154">
        <v>3703</v>
      </c>
      <c r="X151" s="143">
        <v>1911</v>
      </c>
      <c r="Y151" s="143">
        <v>1.9377289377289377</v>
      </c>
      <c r="Z151" s="143">
        <v>0.17004053788464613</v>
      </c>
      <c r="AA151" s="143">
        <v>0</v>
      </c>
      <c r="AB151" s="143">
        <v>616</v>
      </c>
      <c r="AC151" s="155">
        <v>622</v>
      </c>
      <c r="AD151" s="143">
        <v>0.11787217757367011</v>
      </c>
      <c r="AE151" s="143">
        <v>0.99035369774919613</v>
      </c>
      <c r="AF151" s="143">
        <v>3087</v>
      </c>
      <c r="AG151" s="143">
        <v>0</v>
      </c>
      <c r="AH151" s="143">
        <v>5226</v>
      </c>
      <c r="AI151" s="143">
        <v>0</v>
      </c>
      <c r="AJ151" s="143">
        <v>0</v>
      </c>
      <c r="AK151" s="143">
        <v>0</v>
      </c>
      <c r="AL151" s="143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2:68" x14ac:dyDescent="0.2">
      <c r="B152" s="165">
        <v>0</v>
      </c>
      <c r="C152" t="str">
        <v>4Q17</v>
      </c>
      <c r="D152" s="154">
        <v>9038.4150000000009</v>
      </c>
      <c r="E152" s="143">
        <v>5927</v>
      </c>
      <c r="F152" s="143">
        <v>7397.0680000000002</v>
      </c>
      <c r="G152" s="155">
        <v>9038.4150000000009</v>
      </c>
      <c r="H152" s="156">
        <v>22362.483</v>
      </c>
      <c r="I152" s="143">
        <v>2.6877838983595748E-2</v>
      </c>
      <c r="J152" s="143">
        <v>0</v>
      </c>
      <c r="K152" s="154">
        <v>0</v>
      </c>
      <c r="L152" s="143">
        <v>0</v>
      </c>
      <c r="M152" s="154">
        <v>4401</v>
      </c>
      <c r="N152" s="143">
        <v>4292</v>
      </c>
      <c r="O152" s="155">
        <v>109</v>
      </c>
      <c r="P152" s="143">
        <v>4036.6319999999996</v>
      </c>
      <c r="Q152" s="154">
        <v>1479.2849999999999</v>
      </c>
      <c r="R152" s="155">
        <v>2557.3469999999998</v>
      </c>
      <c r="S152" s="143">
        <v>5.38496615822881E-3</v>
      </c>
      <c r="T152" s="143">
        <v>0</v>
      </c>
      <c r="U152" s="143">
        <v>0</v>
      </c>
      <c r="V152" s="143">
        <v>0</v>
      </c>
      <c r="W152" s="154">
        <v>4348</v>
      </c>
      <c r="X152" s="143">
        <v>2436</v>
      </c>
      <c r="Y152" s="143">
        <v>1.7848932676518883</v>
      </c>
      <c r="Z152" s="143">
        <v>0.19443279174320668</v>
      </c>
      <c r="AA152" s="143">
        <v>0</v>
      </c>
      <c r="AB152" s="143">
        <v>498</v>
      </c>
      <c r="AC152" s="155">
        <v>531</v>
      </c>
      <c r="AD152" s="143">
        <v>0.10169491525423729</v>
      </c>
      <c r="AE152" s="143">
        <v>0.93785310734463279</v>
      </c>
      <c r="AF152" s="143">
        <v>3850</v>
      </c>
      <c r="AG152" s="143">
        <v>0</v>
      </c>
      <c r="AH152" s="143">
        <v>4897</v>
      </c>
      <c r="AI152" s="143">
        <v>0</v>
      </c>
      <c r="AJ152" s="143">
        <v>0</v>
      </c>
      <c r="AK152" s="143">
        <v>0</v>
      </c>
      <c r="AL152" s="143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2:68" x14ac:dyDescent="0.2">
      <c r="B153" s="165">
        <v>0</v>
      </c>
      <c r="C153" t="str">
        <v>1Q18</v>
      </c>
      <c r="D153" s="154">
        <v>8792.9189999999999</v>
      </c>
      <c r="E153" s="143">
        <v>5914</v>
      </c>
      <c r="F153" s="143">
        <v>7000.3820000000005</v>
      </c>
      <c r="G153" s="155">
        <v>8792.9189999999999</v>
      </c>
      <c r="H153" s="156">
        <v>21707.300999999999</v>
      </c>
      <c r="I153" s="143">
        <v>-2.9298267102092379E-2</v>
      </c>
      <c r="J153" s="143">
        <v>0</v>
      </c>
      <c r="K153" s="154">
        <v>0</v>
      </c>
      <c r="L153" s="143">
        <v>0</v>
      </c>
      <c r="M153" s="154">
        <v>4573</v>
      </c>
      <c r="N153" s="143">
        <v>4447</v>
      </c>
      <c r="O153" s="155">
        <v>126</v>
      </c>
      <c r="P153" s="143">
        <v>3361.7489999999998</v>
      </c>
      <c r="Q153" s="154">
        <v>1086.6320000000001</v>
      </c>
      <c r="R153" s="155">
        <v>2275.1170000000002</v>
      </c>
      <c r="S153" s="143">
        <v>-5.9600015739012968E-2</v>
      </c>
      <c r="T153" s="143">
        <v>0</v>
      </c>
      <c r="U153" s="143">
        <v>0</v>
      </c>
      <c r="V153" s="143">
        <v>0</v>
      </c>
      <c r="W153" s="154">
        <v>3578</v>
      </c>
      <c r="X153" s="143">
        <v>2153</v>
      </c>
      <c r="Y153" s="143">
        <v>1.6618671620993961</v>
      </c>
      <c r="Z153" s="143">
        <v>0.16482933553093496</v>
      </c>
      <c r="AA153" s="143">
        <v>0</v>
      </c>
      <c r="AB153" s="143">
        <v>588</v>
      </c>
      <c r="AC153" s="155">
        <v>646</v>
      </c>
      <c r="AD153" s="143">
        <v>0.11388727484020918</v>
      </c>
      <c r="AE153" s="143">
        <v>0.91021671826625383</v>
      </c>
      <c r="AF153" s="143">
        <v>2990</v>
      </c>
      <c r="AG153" s="143">
        <v>0</v>
      </c>
      <c r="AH153" s="143">
        <v>5163</v>
      </c>
      <c r="AI153" s="143">
        <v>0</v>
      </c>
      <c r="AJ153" s="143">
        <v>0</v>
      </c>
      <c r="AK153" s="143">
        <v>0</v>
      </c>
      <c r="AL153" s="14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2:68" x14ac:dyDescent="0.2">
      <c r="B154" s="165">
        <v>0</v>
      </c>
      <c r="C154" t="str">
        <v>2Q18</v>
      </c>
      <c r="D154" s="154">
        <v>8688.8260000000009</v>
      </c>
      <c r="E154" s="143">
        <v>5982</v>
      </c>
      <c r="F154" s="143">
        <v>6987.4120000000003</v>
      </c>
      <c r="G154" s="155">
        <v>8688.8260000000009</v>
      </c>
      <c r="H154" s="156">
        <v>21658.238000000001</v>
      </c>
      <c r="I154" s="143">
        <v>-2.2602072915466342E-3</v>
      </c>
      <c r="J154" s="143">
        <v>0</v>
      </c>
      <c r="K154" s="154">
        <v>0</v>
      </c>
      <c r="L154" s="143">
        <v>0</v>
      </c>
      <c r="M154" s="154">
        <v>4547</v>
      </c>
      <c r="N154" s="143">
        <v>4468</v>
      </c>
      <c r="O154" s="155">
        <v>79</v>
      </c>
      <c r="P154" s="143">
        <v>3365.5879999999997</v>
      </c>
      <c r="Q154" s="154">
        <v>1078.201</v>
      </c>
      <c r="R154" s="155">
        <v>2287.3870000000002</v>
      </c>
      <c r="S154" s="143">
        <v>-2.7929049803592232E-3</v>
      </c>
      <c r="T154" s="143">
        <v>0</v>
      </c>
      <c r="U154" s="143">
        <v>0</v>
      </c>
      <c r="V154" s="143">
        <v>0</v>
      </c>
      <c r="W154" s="154">
        <v>3302</v>
      </c>
      <c r="X154" s="143">
        <v>2139</v>
      </c>
      <c r="Y154" s="143">
        <v>1.5437120149602619</v>
      </c>
      <c r="Z154" s="143">
        <v>0.15245930901673532</v>
      </c>
      <c r="AA154" s="143">
        <v>0</v>
      </c>
      <c r="AB154" s="143">
        <v>675</v>
      </c>
      <c r="AC154" s="155">
        <v>693</v>
      </c>
      <c r="AD154" s="143">
        <v>0.13013302486986697</v>
      </c>
      <c r="AE154" s="143">
        <v>0.97402597402597402</v>
      </c>
      <c r="AF154" s="143">
        <v>2627</v>
      </c>
      <c r="AG154" s="143">
        <v>0</v>
      </c>
      <c r="AH154" s="143">
        <v>5187</v>
      </c>
      <c r="AI154" s="143">
        <v>0</v>
      </c>
      <c r="AJ154" s="143">
        <v>0</v>
      </c>
      <c r="AK154" s="143">
        <v>0</v>
      </c>
      <c r="AL154" s="143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2:68" x14ac:dyDescent="0.2">
      <c r="B155" s="165">
        <v>0</v>
      </c>
      <c r="C155" t="str">
        <v>3Q18</v>
      </c>
      <c r="D155" s="154">
        <v>9081.3450000000012</v>
      </c>
      <c r="E155" s="143">
        <v>5960</v>
      </c>
      <c r="F155" s="143">
        <v>7378.8590000000004</v>
      </c>
      <c r="G155" s="155">
        <v>9081.3450000000012</v>
      </c>
      <c r="H155" s="156">
        <v>22420.204000000002</v>
      </c>
      <c r="I155" s="143">
        <v>3.5181347623938874E-2</v>
      </c>
      <c r="J155" s="143">
        <v>0</v>
      </c>
      <c r="K155" s="154">
        <v>0</v>
      </c>
      <c r="L155" s="143">
        <v>0</v>
      </c>
      <c r="M155" s="154">
        <v>5142</v>
      </c>
      <c r="N155" s="143">
        <v>5005</v>
      </c>
      <c r="O155" s="155">
        <v>137</v>
      </c>
      <c r="P155" s="143">
        <v>3515.431</v>
      </c>
      <c r="Q155" s="154">
        <v>1110.4380000000001</v>
      </c>
      <c r="R155" s="155">
        <v>2404.9929999999999</v>
      </c>
      <c r="S155" s="143">
        <v>9.4133929379363712E-2</v>
      </c>
      <c r="T155" s="143">
        <v>0</v>
      </c>
      <c r="U155" s="143">
        <v>0</v>
      </c>
      <c r="V155" s="143">
        <v>0</v>
      </c>
      <c r="W155" s="154">
        <v>2641</v>
      </c>
      <c r="X155" s="143">
        <v>1819</v>
      </c>
      <c r="Y155" s="143">
        <v>1.451896646509071</v>
      </c>
      <c r="Z155" s="143">
        <v>0.11779553834568142</v>
      </c>
      <c r="AA155" s="143">
        <v>0</v>
      </c>
      <c r="AB155" s="143">
        <v>687</v>
      </c>
      <c r="AC155" s="155">
        <v>722</v>
      </c>
      <c r="AD155" s="143">
        <v>0.11964472309299895</v>
      </c>
      <c r="AE155" s="143">
        <v>0.95152354570637121</v>
      </c>
      <c r="AF155" s="143">
        <v>1954</v>
      </c>
      <c r="AG155" s="143">
        <v>0</v>
      </c>
      <c r="AH155" s="143">
        <v>5742</v>
      </c>
      <c r="AI155" s="143">
        <v>0</v>
      </c>
      <c r="AJ155" s="143">
        <v>0</v>
      </c>
      <c r="AK155" s="143">
        <v>0</v>
      </c>
      <c r="AL155" s="143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2:68" x14ac:dyDescent="0.2">
      <c r="B156" s="165">
        <v>0</v>
      </c>
      <c r="C156" t="str">
        <v>4Q18</v>
      </c>
      <c r="D156" s="154">
        <v>8843.4580000000005</v>
      </c>
      <c r="E156" s="143">
        <v>5840</v>
      </c>
      <c r="F156" s="143">
        <v>7351.8970000000008</v>
      </c>
      <c r="G156" s="155">
        <v>8843.4580000000005</v>
      </c>
      <c r="H156" s="156">
        <v>22035.355000000003</v>
      </c>
      <c r="I156" s="143">
        <v>-1.7165276462247969E-2</v>
      </c>
      <c r="J156" s="143">
        <v>0</v>
      </c>
      <c r="K156" s="154">
        <v>0</v>
      </c>
      <c r="L156" s="143">
        <v>0</v>
      </c>
      <c r="M156" s="154">
        <v>4658</v>
      </c>
      <c r="N156" s="143">
        <v>4548</v>
      </c>
      <c r="O156" s="155">
        <v>110</v>
      </c>
      <c r="P156" s="143">
        <v>3874.2960000000003</v>
      </c>
      <c r="Q156" s="154">
        <v>1243.1199999999999</v>
      </c>
      <c r="R156" s="155">
        <v>2631.1759999999999</v>
      </c>
      <c r="S156" s="143">
        <v>-1.4454056867447163E-2</v>
      </c>
      <c r="T156" s="143">
        <v>0</v>
      </c>
      <c r="U156" s="143">
        <v>0</v>
      </c>
      <c r="V156" s="143">
        <v>0</v>
      </c>
      <c r="W156" s="154">
        <v>4424</v>
      </c>
      <c r="X156" s="143">
        <v>2763</v>
      </c>
      <c r="Y156" s="143">
        <v>1.6011581614187478</v>
      </c>
      <c r="Z156" s="143">
        <v>0.20076826536264106</v>
      </c>
      <c r="AA156" s="143">
        <v>0</v>
      </c>
      <c r="AB156" s="143">
        <v>457</v>
      </c>
      <c r="AC156" s="155">
        <v>549</v>
      </c>
      <c r="AD156" s="143">
        <v>8.9345063538611921E-2</v>
      </c>
      <c r="AE156" s="143">
        <v>0.83242258652094714</v>
      </c>
      <c r="AF156" s="143">
        <v>3967</v>
      </c>
      <c r="AG156" s="143">
        <v>0</v>
      </c>
      <c r="AH156" s="143">
        <v>5115</v>
      </c>
      <c r="AI156" s="143">
        <v>0</v>
      </c>
      <c r="AJ156" s="143">
        <v>0</v>
      </c>
      <c r="AK156" s="143">
        <v>0</v>
      </c>
      <c r="AL156" s="143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2:68" x14ac:dyDescent="0.2">
      <c r="B157" s="165">
        <v>0</v>
      </c>
      <c r="C157" t="str">
        <v>1Q19</v>
      </c>
      <c r="D157" s="154">
        <v>8645.2360000000008</v>
      </c>
      <c r="E157" s="143">
        <v>5831.8679999999995</v>
      </c>
      <c r="F157" s="143">
        <v>7007.6150000000007</v>
      </c>
      <c r="G157" s="155">
        <v>8645.2360000000008</v>
      </c>
      <c r="H157" s="156">
        <v>21484.718999999997</v>
      </c>
      <c r="I157" s="143">
        <v>-2.4988751032148371E-2</v>
      </c>
      <c r="J157" s="143">
        <v>0</v>
      </c>
      <c r="K157" s="154">
        <v>0</v>
      </c>
      <c r="L157" s="143">
        <v>0</v>
      </c>
      <c r="M157" s="154">
        <v>4628.29</v>
      </c>
      <c r="N157" s="143">
        <v>4537.2820000000002</v>
      </c>
      <c r="O157" s="155">
        <v>91.00800000000001</v>
      </c>
      <c r="P157" s="143">
        <v>3080.1129999999998</v>
      </c>
      <c r="Q157" s="154">
        <v>1012.408</v>
      </c>
      <c r="R157" s="155">
        <v>2067.7049999999999</v>
      </c>
      <c r="S157" s="143">
        <v>-9.6561699219061325E-2</v>
      </c>
      <c r="T157" s="143">
        <v>0</v>
      </c>
      <c r="U157" s="143">
        <v>0</v>
      </c>
      <c r="V157" s="143">
        <v>0</v>
      </c>
      <c r="W157" s="154">
        <v>3291.51</v>
      </c>
      <c r="X157" s="143">
        <v>1954.4649999999999</v>
      </c>
      <c r="Y157" s="143">
        <v>1.6840976942539265</v>
      </c>
      <c r="Z157" s="143">
        <v>0.15320237607017345</v>
      </c>
      <c r="AA157" s="143">
        <v>0</v>
      </c>
      <c r="AB157" s="143">
        <v>613.23199999999997</v>
      </c>
      <c r="AC157" s="155">
        <v>632.99900000000002</v>
      </c>
      <c r="AD157" s="143">
        <v>0.11896110396041043</v>
      </c>
      <c r="AE157" s="143">
        <v>0.96877246251573845</v>
      </c>
      <c r="AF157" s="143">
        <v>2678.2780000000002</v>
      </c>
      <c r="AG157" s="143">
        <v>0</v>
      </c>
      <c r="AH157" s="143">
        <v>5154.8950000000004</v>
      </c>
      <c r="AI157" s="143">
        <v>0</v>
      </c>
      <c r="AJ157" s="143">
        <v>0</v>
      </c>
      <c r="AK157" s="143">
        <v>0</v>
      </c>
      <c r="AL157" s="143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2:68" x14ac:dyDescent="0.2">
      <c r="B158" s="165">
        <v>0</v>
      </c>
      <c r="C158" t="str">
        <v>2Q19</v>
      </c>
      <c r="D158" s="154">
        <v>8678.8449999999993</v>
      </c>
      <c r="E158" s="143">
        <v>5752.9850000000006</v>
      </c>
      <c r="F158" s="143">
        <v>6955.0969999999998</v>
      </c>
      <c r="G158" s="155">
        <v>8678.8449999999993</v>
      </c>
      <c r="H158" s="156">
        <v>21386.927</v>
      </c>
      <c r="I158" s="143">
        <v>-4.5517002107403615E-3</v>
      </c>
      <c r="J158" s="143">
        <v>0</v>
      </c>
      <c r="K158" s="154">
        <v>0</v>
      </c>
      <c r="L158" s="143">
        <v>0</v>
      </c>
      <c r="M158" s="154">
        <v>4651.3019999999997</v>
      </c>
      <c r="N158" s="143">
        <v>4553.0750000000007</v>
      </c>
      <c r="O158" s="155">
        <v>98.227000000000004</v>
      </c>
      <c r="P158" s="143">
        <v>3289.5909999999999</v>
      </c>
      <c r="Q158" s="154">
        <v>1060.25</v>
      </c>
      <c r="R158" s="155">
        <v>2229.3409999999999</v>
      </c>
      <c r="S158" s="143">
        <v>3.0160592278322795E-2</v>
      </c>
      <c r="T158" s="143">
        <v>0</v>
      </c>
      <c r="U158" s="143">
        <v>0</v>
      </c>
      <c r="V158" s="143">
        <v>0</v>
      </c>
      <c r="W158" s="154">
        <v>3398.0410000000002</v>
      </c>
      <c r="X158" s="143">
        <v>2061.5889999999999</v>
      </c>
      <c r="Y158" s="143">
        <v>1.6482630631032666</v>
      </c>
      <c r="Z158" s="143">
        <v>0.15888402293606746</v>
      </c>
      <c r="AA158" s="143">
        <v>0</v>
      </c>
      <c r="AB158" s="143">
        <v>644.50699999999995</v>
      </c>
      <c r="AC158" s="155">
        <v>644.23299999999995</v>
      </c>
      <c r="AD158" s="143">
        <v>0.12262508050453631</v>
      </c>
      <c r="AE158" s="143">
        <v>1.0004253119601139</v>
      </c>
      <c r="AF158" s="143">
        <v>2753.5340000000001</v>
      </c>
      <c r="AG158" s="143">
        <v>0</v>
      </c>
      <c r="AH158" s="143">
        <v>5255.915</v>
      </c>
      <c r="AI158" s="143">
        <v>0</v>
      </c>
      <c r="AJ158" s="143">
        <v>0</v>
      </c>
      <c r="AK158" s="143">
        <v>0</v>
      </c>
      <c r="AL158" s="143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2:68" x14ac:dyDescent="0.2">
      <c r="B159" s="165">
        <v>0</v>
      </c>
      <c r="C159" t="str">
        <v>3Q19</v>
      </c>
      <c r="D159" s="154">
        <v>7435.8139999999994</v>
      </c>
      <c r="E159" s="143">
        <v>5759.05</v>
      </c>
      <c r="F159" s="143">
        <v>5712.0230000000001</v>
      </c>
      <c r="G159" s="155">
        <v>7435.8139999999994</v>
      </c>
      <c r="H159" s="156">
        <v>18906.886999999999</v>
      </c>
      <c r="I159" s="143">
        <v>-0.11596055852250309</v>
      </c>
      <c r="J159" s="143">
        <v>0</v>
      </c>
      <c r="K159" s="154">
        <v>0</v>
      </c>
      <c r="L159" s="143">
        <v>0</v>
      </c>
      <c r="M159" s="154">
        <v>4814.152</v>
      </c>
      <c r="N159" s="143">
        <v>4746.3410000000003</v>
      </c>
      <c r="O159" s="155">
        <v>67.811000000000007</v>
      </c>
      <c r="P159" s="143">
        <v>2895.7839999999997</v>
      </c>
      <c r="Q159" s="154">
        <v>917.94199999999989</v>
      </c>
      <c r="R159" s="155">
        <v>1977.8419999999999</v>
      </c>
      <c r="S159" s="143">
        <v>-2.9084512283442221E-2</v>
      </c>
      <c r="T159" s="143">
        <v>0</v>
      </c>
      <c r="U159" s="143">
        <v>0</v>
      </c>
      <c r="V159" s="143">
        <v>0</v>
      </c>
      <c r="W159" s="154">
        <v>2872.2019999999998</v>
      </c>
      <c r="X159" s="143">
        <v>1642.52</v>
      </c>
      <c r="Y159" s="143">
        <v>1.7486557241312128</v>
      </c>
      <c r="Z159" s="143">
        <v>0.15191300397574703</v>
      </c>
      <c r="AA159" s="143">
        <v>0</v>
      </c>
      <c r="AB159" s="143">
        <v>636.43099999999993</v>
      </c>
      <c r="AC159" s="155">
        <v>662.928</v>
      </c>
      <c r="AD159" s="143">
        <v>0.11810142830076392</v>
      </c>
      <c r="AE159" s="143">
        <v>0.96003035020394356</v>
      </c>
      <c r="AF159" s="143">
        <v>2235.7709999999997</v>
      </c>
      <c r="AG159" s="143">
        <v>0</v>
      </c>
      <c r="AH159" s="143">
        <v>5388.8509999999997</v>
      </c>
      <c r="AI159" s="143">
        <v>0</v>
      </c>
      <c r="AJ159" s="143">
        <v>0</v>
      </c>
      <c r="AK159" s="143">
        <v>0</v>
      </c>
      <c r="AL159" s="143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2:68" x14ac:dyDescent="0.2">
      <c r="B160" s="165">
        <v>0</v>
      </c>
      <c r="C160" t="str">
        <v>4Q19</v>
      </c>
      <c r="D160" s="154">
        <v>7809.0389999999989</v>
      </c>
      <c r="E160" s="143">
        <v>5143.58</v>
      </c>
      <c r="F160" s="143">
        <v>6605.6010000000006</v>
      </c>
      <c r="G160" s="155">
        <v>7809.0389999999989</v>
      </c>
      <c r="H160" s="156">
        <v>19558.219999999998</v>
      </c>
      <c r="I160" s="143">
        <v>3.44495103821163E-2</v>
      </c>
      <c r="J160" s="143">
        <v>0</v>
      </c>
      <c r="K160" s="154">
        <v>0</v>
      </c>
      <c r="L160" s="143">
        <v>0</v>
      </c>
      <c r="M160" s="154">
        <v>4705.1990000000005</v>
      </c>
      <c r="N160" s="143">
        <v>4653.6779999999999</v>
      </c>
      <c r="O160" s="155">
        <v>51.521000000000008</v>
      </c>
      <c r="P160" s="143">
        <v>3128.049</v>
      </c>
      <c r="Q160" s="154">
        <v>880.62100000000009</v>
      </c>
      <c r="R160" s="155">
        <v>2247.4279999999999</v>
      </c>
      <c r="S160" s="143">
        <v>1.5993907083016179E-2</v>
      </c>
      <c r="T160" s="143">
        <v>0</v>
      </c>
      <c r="U160" s="143">
        <v>0</v>
      </c>
      <c r="V160" s="143">
        <v>0</v>
      </c>
      <c r="W160" s="154">
        <v>3243.0630000000001</v>
      </c>
      <c r="X160" s="143">
        <v>1649.3910000000001</v>
      </c>
      <c r="Y160" s="143">
        <v>1.9662184406244487</v>
      </c>
      <c r="Z160" s="143">
        <v>0.16581585645319463</v>
      </c>
      <c r="AA160" s="143">
        <v>0</v>
      </c>
      <c r="AB160" s="143">
        <v>470.97700000000003</v>
      </c>
      <c r="AC160" s="155">
        <v>522.80700000000002</v>
      </c>
      <c r="AD160" s="143">
        <v>9.0976751697060057E-2</v>
      </c>
      <c r="AE160" s="143">
        <v>0.90086207721013689</v>
      </c>
      <c r="AF160" s="143">
        <v>2772.0860000000002</v>
      </c>
      <c r="AG160" s="143">
        <v>0</v>
      </c>
      <c r="AH160" s="143">
        <v>5176.8940000000002</v>
      </c>
      <c r="AI160" s="143">
        <v>0</v>
      </c>
      <c r="AJ160" s="143">
        <v>0</v>
      </c>
      <c r="AK160" s="143">
        <v>0</v>
      </c>
      <c r="AL160" s="143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2:68" x14ac:dyDescent="0.2">
      <c r="B161" s="165">
        <v>0</v>
      </c>
      <c r="C161" t="str">
        <v>1Q20</v>
      </c>
      <c r="D161" s="154">
        <v>8235.012999999999</v>
      </c>
      <c r="E161" s="143">
        <v>5843.9989999999998</v>
      </c>
      <c r="F161" s="143">
        <v>6450.8640000000005</v>
      </c>
      <c r="G161" s="155">
        <v>8235.012999999999</v>
      </c>
      <c r="H161" s="156">
        <v>20529.876</v>
      </c>
      <c r="I161" s="143">
        <v>4.9680185620163853E-2</v>
      </c>
      <c r="J161" s="143">
        <v>0</v>
      </c>
      <c r="K161" s="154">
        <v>0</v>
      </c>
      <c r="L161" s="143">
        <v>0</v>
      </c>
      <c r="M161" s="154">
        <v>4625.59</v>
      </c>
      <c r="N161" s="143">
        <v>4547.5560000000005</v>
      </c>
      <c r="O161" s="155">
        <v>78.034000000000006</v>
      </c>
      <c r="P161" s="143">
        <v>2687.9470000000001</v>
      </c>
      <c r="Q161" s="154">
        <v>764.74599999999998</v>
      </c>
      <c r="R161" s="155">
        <v>1923.201</v>
      </c>
      <c r="S161" s="143">
        <v>-6.6346807863098434E-2</v>
      </c>
      <c r="T161" s="143">
        <v>0</v>
      </c>
      <c r="U161" s="143">
        <v>0</v>
      </c>
      <c r="V161" s="143">
        <v>0</v>
      </c>
      <c r="W161" s="154">
        <v>3212.1550000000002</v>
      </c>
      <c r="X161" s="143">
        <v>1622.3710000000001</v>
      </c>
      <c r="Y161" s="143">
        <v>1.9799139654246778</v>
      </c>
      <c r="Z161" s="143">
        <v>0.15646246475137016</v>
      </c>
      <c r="AA161" s="143">
        <v>0</v>
      </c>
      <c r="AB161" s="143">
        <v>524.09</v>
      </c>
      <c r="AC161" s="155">
        <v>573.30600000000004</v>
      </c>
      <c r="AD161" s="143">
        <v>0.10172749825743935</v>
      </c>
      <c r="AE161" s="143">
        <v>0.91415404687897905</v>
      </c>
      <c r="AF161" s="143">
        <v>2688.0650000000001</v>
      </c>
      <c r="AG161" s="143">
        <v>0</v>
      </c>
      <c r="AH161" s="143">
        <v>5151.9009999999998</v>
      </c>
      <c r="AI161" s="143">
        <v>0</v>
      </c>
      <c r="AJ161" s="143">
        <v>0</v>
      </c>
      <c r="AK161" s="143">
        <v>0</v>
      </c>
      <c r="AL161" s="143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2:68" x14ac:dyDescent="0.2">
      <c r="B162" s="165">
        <v>0</v>
      </c>
      <c r="C162" t="str">
        <v>2Q20</v>
      </c>
      <c r="D162" s="154">
        <v>6333.3899999999994</v>
      </c>
      <c r="E162" s="143">
        <v>4260.5389999999998</v>
      </c>
      <c r="F162" s="143">
        <v>5175.2449999999999</v>
      </c>
      <c r="G162" s="155">
        <v>6333.3899999999994</v>
      </c>
      <c r="H162" s="156">
        <v>15769.173999999999</v>
      </c>
      <c r="I162" s="143">
        <v>-0.23189141522335555</v>
      </c>
      <c r="J162" s="143">
        <v>0</v>
      </c>
      <c r="K162" s="154">
        <v>0</v>
      </c>
      <c r="L162" s="143">
        <v>0</v>
      </c>
      <c r="M162" s="154">
        <v>3779.6140000000005</v>
      </c>
      <c r="N162" s="143">
        <v>3716.0730000000003</v>
      </c>
      <c r="O162" s="155">
        <v>63.540999999999997</v>
      </c>
      <c r="P162" s="143">
        <v>2703.4459999999999</v>
      </c>
      <c r="Q162" s="154">
        <v>746.80400000000009</v>
      </c>
      <c r="R162" s="155">
        <v>1956.6420000000001</v>
      </c>
      <c r="S162" s="143">
        <v>-0.1135534010424778</v>
      </c>
      <c r="T162" s="143">
        <v>0</v>
      </c>
      <c r="U162" s="143">
        <v>0</v>
      </c>
      <c r="V162" s="143">
        <v>0</v>
      </c>
      <c r="W162" s="154">
        <v>2796.319</v>
      </c>
      <c r="X162" s="143">
        <v>1374.201</v>
      </c>
      <c r="Y162" s="143">
        <v>2.0348689893254335</v>
      </c>
      <c r="Z162" s="143">
        <v>0.17732818472292841</v>
      </c>
      <c r="AA162" s="143">
        <v>0</v>
      </c>
      <c r="AB162" s="143">
        <v>526.53700000000003</v>
      </c>
      <c r="AC162" s="155">
        <v>533.70899999999995</v>
      </c>
      <c r="AD162" s="143">
        <v>0.12331002199986606</v>
      </c>
      <c r="AE162" s="143">
        <v>0.98656196541561059</v>
      </c>
      <c r="AF162" s="143">
        <v>2269.7820000000002</v>
      </c>
      <c r="AG162" s="143">
        <v>0</v>
      </c>
      <c r="AH162" s="143">
        <v>4270.0259999999998</v>
      </c>
      <c r="AI162" s="143">
        <v>0</v>
      </c>
      <c r="AJ162" s="143">
        <v>0</v>
      </c>
      <c r="AK162" s="143">
        <v>0</v>
      </c>
      <c r="AL162" s="143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2:68" x14ac:dyDescent="0.2">
      <c r="B163" s="165">
        <v>0</v>
      </c>
      <c r="C163" t="str">
        <v>3Q20</v>
      </c>
      <c r="D163" s="154">
        <v>8030.8640000000005</v>
      </c>
      <c r="E163" s="143">
        <v>5475</v>
      </c>
      <c r="F163" s="143">
        <v>6146.2879999999996</v>
      </c>
      <c r="G163" s="155">
        <v>8030.8640000000005</v>
      </c>
      <c r="H163" s="156">
        <v>19652.151999999998</v>
      </c>
      <c r="I163" s="143">
        <v>0.24623851572694933</v>
      </c>
      <c r="J163" s="143">
        <v>0</v>
      </c>
      <c r="K163" s="154">
        <v>0</v>
      </c>
      <c r="L163" s="143">
        <v>0</v>
      </c>
      <c r="M163" s="154">
        <v>5426.6220000000003</v>
      </c>
      <c r="N163" s="143">
        <v>5345.857</v>
      </c>
      <c r="O163" s="155">
        <v>80.765000000000001</v>
      </c>
      <c r="P163" s="143">
        <v>2357.5060000000003</v>
      </c>
      <c r="Q163" s="154">
        <v>600.20399999999995</v>
      </c>
      <c r="R163" s="155">
        <v>1757.3019999999999</v>
      </c>
      <c r="S163" s="143">
        <v>0.20068732974860648</v>
      </c>
      <c r="T163" s="143">
        <v>0</v>
      </c>
      <c r="U163" s="143">
        <v>0</v>
      </c>
      <c r="V163" s="143">
        <v>0</v>
      </c>
      <c r="W163" s="154">
        <v>2465.0280000000002</v>
      </c>
      <c r="X163" s="143">
        <v>1148.6859999999999</v>
      </c>
      <c r="Y163" s="143">
        <v>2.1459545950764616</v>
      </c>
      <c r="Z163" s="143">
        <v>0.1254329805712881</v>
      </c>
      <c r="AA163" s="143">
        <v>0</v>
      </c>
      <c r="AB163" s="143">
        <v>418.399</v>
      </c>
      <c r="AC163" s="155">
        <v>495.51799999999997</v>
      </c>
      <c r="AD163" s="143">
        <v>7.1570855744182163E-2</v>
      </c>
      <c r="AE163" s="143">
        <v>0.84436690493584499</v>
      </c>
      <c r="AF163" s="143">
        <v>2046.6290000000004</v>
      </c>
      <c r="AG163" s="143">
        <v>0</v>
      </c>
      <c r="AH163" s="143">
        <v>5845.9409999999998</v>
      </c>
      <c r="AI163" s="143">
        <v>0</v>
      </c>
      <c r="AJ163" s="143">
        <v>0</v>
      </c>
      <c r="AK163" s="143">
        <v>0</v>
      </c>
      <c r="AL163" s="14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2:68" x14ac:dyDescent="0.2">
      <c r="B164" s="165">
        <v>0</v>
      </c>
      <c r="C164" t="str">
        <v>4Q20</v>
      </c>
      <c r="D164" s="154">
        <v>8815.5889999999999</v>
      </c>
      <c r="E164" s="143">
        <v>6227.7419999999993</v>
      </c>
      <c r="F164" s="143">
        <v>6871.5319999999992</v>
      </c>
      <c r="G164" s="155">
        <v>8815.5889999999999</v>
      </c>
      <c r="H164" s="156">
        <v>21914.862999999998</v>
      </c>
      <c r="I164" s="143">
        <v>0.11513807749909533</v>
      </c>
      <c r="J164" s="143">
        <v>0</v>
      </c>
      <c r="K164" s="154">
        <v>0</v>
      </c>
      <c r="L164" s="143">
        <v>0</v>
      </c>
      <c r="M164" s="154">
        <v>5630.1589999999997</v>
      </c>
      <c r="N164" s="143">
        <v>5518.7669999999998</v>
      </c>
      <c r="O164" s="155">
        <v>111.39200000000001</v>
      </c>
      <c r="P164" s="143">
        <v>2371.7539999999999</v>
      </c>
      <c r="Q164" s="154">
        <v>549.06899999999996</v>
      </c>
      <c r="R164" s="155">
        <v>1822.6849999999999</v>
      </c>
      <c r="S164" s="143">
        <v>2.7978085663544983E-2</v>
      </c>
      <c r="T164" s="143">
        <v>0</v>
      </c>
      <c r="U164" s="143">
        <v>0</v>
      </c>
      <c r="V164" s="143">
        <v>0</v>
      </c>
      <c r="W164" s="154">
        <v>2064.4230000000002</v>
      </c>
      <c r="X164" s="143">
        <v>1125.7060000000001</v>
      </c>
      <c r="Y164" s="143">
        <v>1.8338917976807443</v>
      </c>
      <c r="Z164" s="143">
        <v>9.4201957821958573E-2</v>
      </c>
      <c r="AA164" s="143">
        <v>0</v>
      </c>
      <c r="AB164" s="143">
        <v>568.31200000000001</v>
      </c>
      <c r="AC164" s="155">
        <v>569.33600000000001</v>
      </c>
      <c r="AD164" s="143">
        <v>9.1945572864802108E-2</v>
      </c>
      <c r="AE164" s="143">
        <v>0.99820141357651715</v>
      </c>
      <c r="AF164" s="143">
        <v>1496.1110000000003</v>
      </c>
      <c r="AG164" s="143">
        <v>0</v>
      </c>
      <c r="AH164" s="143">
        <v>6180.9609999999993</v>
      </c>
      <c r="AI164" s="143">
        <v>0</v>
      </c>
      <c r="AJ164" s="143">
        <v>0</v>
      </c>
      <c r="AK164" s="143">
        <v>0</v>
      </c>
      <c r="AL164" s="143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2:68" x14ac:dyDescent="0.2">
      <c r="B165" s="165">
        <v>0</v>
      </c>
      <c r="C165" t="str">
        <v>1Q21</v>
      </c>
      <c r="D165" s="154">
        <v>8691.7729999999992</v>
      </c>
      <c r="E165" s="143">
        <v>6291.5140000000001</v>
      </c>
      <c r="F165" s="143">
        <v>6862.0550000000003</v>
      </c>
      <c r="G165" s="155">
        <v>8691.7729999999992</v>
      </c>
      <c r="H165" s="156">
        <v>21845.342000000004</v>
      </c>
      <c r="I165" s="143">
        <v>-3.172321907738751E-3</v>
      </c>
      <c r="J165" s="143">
        <v>0</v>
      </c>
      <c r="K165" s="154">
        <v>0</v>
      </c>
      <c r="L165" s="143">
        <v>0</v>
      </c>
      <c r="M165" s="154">
        <v>5896.4529999999995</v>
      </c>
      <c r="N165" s="143">
        <v>5814.7950000000001</v>
      </c>
      <c r="O165" s="155">
        <v>81.658000000000001</v>
      </c>
      <c r="P165" s="143">
        <v>2136.23</v>
      </c>
      <c r="Q165" s="154">
        <v>421.00199999999995</v>
      </c>
      <c r="R165" s="155">
        <v>1715.2280000000001</v>
      </c>
      <c r="S165" s="143">
        <v>3.8453304853476311E-3</v>
      </c>
      <c r="T165" s="143">
        <v>0</v>
      </c>
      <c r="U165" s="143">
        <v>0</v>
      </c>
      <c r="V165" s="143">
        <v>0</v>
      </c>
      <c r="W165" s="154">
        <v>2684.37</v>
      </c>
      <c r="X165" s="143">
        <v>1743.029</v>
      </c>
      <c r="Y165" s="143">
        <v>1.5400604350243168</v>
      </c>
      <c r="Z165" s="143">
        <v>0.12288065803684828</v>
      </c>
      <c r="AA165" s="143">
        <v>0</v>
      </c>
      <c r="AB165" s="143">
        <v>1060.9279999999999</v>
      </c>
      <c r="AC165" s="155">
        <v>949.93299999999999</v>
      </c>
      <c r="AD165" s="143">
        <v>0.15683227564145205</v>
      </c>
      <c r="AE165" s="143">
        <v>1.1168450827584682</v>
      </c>
      <c r="AF165" s="143">
        <v>1623.442</v>
      </c>
      <c r="AG165" s="143">
        <v>0</v>
      </c>
      <c r="AH165" s="143">
        <v>6764.73</v>
      </c>
      <c r="AI165" s="143">
        <v>0</v>
      </c>
      <c r="AJ165" s="143">
        <v>0</v>
      </c>
      <c r="AK165" s="143">
        <v>0</v>
      </c>
      <c r="AL165" s="143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2:68" x14ac:dyDescent="0.2">
      <c r="B166" s="165">
        <v>0</v>
      </c>
      <c r="C166" t="str">
        <v>2Q21</v>
      </c>
      <c r="D166" s="154">
        <v>9230.759</v>
      </c>
      <c r="E166" s="143">
        <v>6868.5280000000002</v>
      </c>
      <c r="F166" s="143">
        <v>7122.2349999999997</v>
      </c>
      <c r="G166" s="155">
        <v>9230.759</v>
      </c>
      <c r="H166" s="156">
        <v>23221.522000000001</v>
      </c>
      <c r="I166" s="143">
        <v>6.2996496003587144E-2</v>
      </c>
      <c r="J166" s="143">
        <v>0</v>
      </c>
      <c r="K166" s="154">
        <v>0</v>
      </c>
      <c r="L166" s="143">
        <v>0</v>
      </c>
      <c r="M166" s="154">
        <v>6113.0910000000003</v>
      </c>
      <c r="N166" s="143">
        <v>6024.5039999999999</v>
      </c>
      <c r="O166" s="155">
        <v>88.587000000000003</v>
      </c>
      <c r="P166" s="143">
        <v>2538.4349999999999</v>
      </c>
      <c r="Q166" s="154">
        <v>455.94099999999997</v>
      </c>
      <c r="R166" s="155">
        <v>2082.4939999999997</v>
      </c>
      <c r="S166" s="143">
        <v>7.7040635115315892E-2</v>
      </c>
      <c r="T166" s="143">
        <v>0</v>
      </c>
      <c r="U166" s="143">
        <v>0</v>
      </c>
      <c r="V166" s="143">
        <v>0</v>
      </c>
      <c r="W166" s="154">
        <v>2525.1529999999998</v>
      </c>
      <c r="X166" s="143">
        <v>2124.7080000000001</v>
      </c>
      <c r="Y166" s="143">
        <v>1.1884706039606383</v>
      </c>
      <c r="Z166" s="143">
        <v>0.10874192484024087</v>
      </c>
      <c r="AA166" s="143">
        <v>0</v>
      </c>
      <c r="AB166" s="143">
        <v>1468.6959999999999</v>
      </c>
      <c r="AC166" s="155">
        <v>1331.5140000000001</v>
      </c>
      <c r="AD166" s="143">
        <v>0.20437912730556829</v>
      </c>
      <c r="AE166" s="143">
        <v>1.1030270804512756</v>
      </c>
      <c r="AF166" s="143">
        <v>1056.4569999999999</v>
      </c>
      <c r="AG166" s="143">
        <v>0</v>
      </c>
      <c r="AH166" s="143">
        <v>7186.1350000000002</v>
      </c>
      <c r="AI166" s="143">
        <v>0</v>
      </c>
      <c r="AJ166" s="143">
        <v>0</v>
      </c>
      <c r="AK166" s="143">
        <v>0</v>
      </c>
      <c r="AL166" s="143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2:68" x14ac:dyDescent="0.2">
      <c r="B167" s="165">
        <v>0</v>
      </c>
      <c r="C167" t="str">
        <v>3Q21</v>
      </c>
      <c r="D167" s="154">
        <v>9402.5030000000006</v>
      </c>
      <c r="E167" s="143">
        <v>6738.5119999999988</v>
      </c>
      <c r="F167" s="143">
        <v>7492.3060000000005</v>
      </c>
      <c r="G167" s="155">
        <v>9402.5030000000006</v>
      </c>
      <c r="H167" s="156">
        <v>23633.321</v>
      </c>
      <c r="I167" s="143">
        <v>1.7733506012224343E-2</v>
      </c>
      <c r="J167" s="143">
        <v>0</v>
      </c>
      <c r="K167" s="154">
        <v>0</v>
      </c>
      <c r="L167" s="143">
        <v>0</v>
      </c>
      <c r="M167" s="154">
        <v>5589.857</v>
      </c>
      <c r="N167" s="143">
        <v>5486.192</v>
      </c>
      <c r="O167" s="155">
        <v>103.66499999999999</v>
      </c>
      <c r="P167" s="143">
        <v>2510.2069999999999</v>
      </c>
      <c r="Q167" s="154">
        <v>634.61</v>
      </c>
      <c r="R167" s="155">
        <v>1875.5970000000002</v>
      </c>
      <c r="S167" s="143">
        <v>-6.3741587322282744E-2</v>
      </c>
      <c r="T167" s="143">
        <v>0</v>
      </c>
      <c r="U167" s="143">
        <v>0</v>
      </c>
      <c r="V167" s="143">
        <v>0</v>
      </c>
      <c r="W167" s="154">
        <v>2634.0340000000001</v>
      </c>
      <c r="X167" s="143">
        <v>2597.2600000000002</v>
      </c>
      <c r="Y167" s="143">
        <v>1.0141587673163257</v>
      </c>
      <c r="Z167" s="143">
        <v>0.11145424716230107</v>
      </c>
      <c r="AA167" s="143">
        <v>0</v>
      </c>
      <c r="AB167" s="143">
        <v>1330.768</v>
      </c>
      <c r="AC167" s="155">
        <v>1357.4070000000002</v>
      </c>
      <c r="AD167" s="143">
        <v>0.19960408205262967</v>
      </c>
      <c r="AE167" s="143">
        <v>0.98037508278651864</v>
      </c>
      <c r="AF167" s="143">
        <v>1303.2660000000001</v>
      </c>
      <c r="AG167" s="143">
        <v>0</v>
      </c>
      <c r="AH167" s="143">
        <v>6667.0380000000005</v>
      </c>
      <c r="AI167" s="143">
        <v>0</v>
      </c>
      <c r="AJ167" s="143">
        <v>0</v>
      </c>
      <c r="AK167" s="143">
        <v>0</v>
      </c>
      <c r="AL167" s="143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2:68" x14ac:dyDescent="0.2">
      <c r="B168" s="165">
        <v>0</v>
      </c>
      <c r="C168" t="str">
        <v>4Q21</v>
      </c>
      <c r="D168" s="154">
        <v>8746.0319999999992</v>
      </c>
      <c r="E168" s="143">
        <v>5856.2199999999993</v>
      </c>
      <c r="F168" s="143">
        <v>7033.4840000000004</v>
      </c>
      <c r="G168" s="155">
        <v>8746.0319999999992</v>
      </c>
      <c r="H168" s="156">
        <v>21635.736000000001</v>
      </c>
      <c r="I168" s="143">
        <v>-8.452409206475886E-2</v>
      </c>
      <c r="J168" s="143">
        <v>0</v>
      </c>
      <c r="K168" s="154">
        <v>0</v>
      </c>
      <c r="L168" s="143">
        <v>0</v>
      </c>
      <c r="M168" s="154">
        <v>4703.5069999999996</v>
      </c>
      <c r="N168" s="143">
        <v>4624.4600000000009</v>
      </c>
      <c r="O168" s="155">
        <v>79.046999999999997</v>
      </c>
      <c r="P168" s="143">
        <v>3511.3999999999996</v>
      </c>
      <c r="Q168" s="154">
        <v>1164.32</v>
      </c>
      <c r="R168" s="155">
        <v>2347.08</v>
      </c>
      <c r="S168" s="143">
        <v>1.4178036124158799E-2</v>
      </c>
      <c r="T168" s="143">
        <v>0</v>
      </c>
      <c r="U168" s="143">
        <v>0</v>
      </c>
      <c r="V168" s="143">
        <v>0</v>
      </c>
      <c r="W168" s="154">
        <v>3131.0020000000004</v>
      </c>
      <c r="X168" s="143">
        <v>2880.152</v>
      </c>
      <c r="Y168" s="143">
        <v>1.0870960977059545</v>
      </c>
      <c r="Z168" s="143">
        <v>0.14471437440353313</v>
      </c>
      <c r="AA168" s="143">
        <v>0</v>
      </c>
      <c r="AB168" s="143">
        <v>1113.915</v>
      </c>
      <c r="AC168" s="155">
        <v>1352.01</v>
      </c>
      <c r="AD168" s="143">
        <v>0.19476544534401627</v>
      </c>
      <c r="AE168" s="143">
        <v>0.82389553331706122</v>
      </c>
      <c r="AF168" s="143">
        <v>2017.0870000000004</v>
      </c>
      <c r="AG168" s="143">
        <v>0</v>
      </c>
      <c r="AH168" s="143">
        <v>5719.2640000000001</v>
      </c>
      <c r="AI168" s="143">
        <v>0</v>
      </c>
      <c r="AJ168" s="143">
        <v>0</v>
      </c>
      <c r="AK168" s="143">
        <v>0</v>
      </c>
      <c r="AL168" s="143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2:68" x14ac:dyDescent="0.2">
      <c r="B169" s="165">
        <v>0</v>
      </c>
      <c r="C169" t="str">
        <v>1Q22</v>
      </c>
      <c r="D169" s="154">
        <v>8659.018</v>
      </c>
      <c r="E169" s="143">
        <v>6027.3119999999999</v>
      </c>
      <c r="F169" s="143">
        <v>6697.0290000000005</v>
      </c>
      <c r="G169" s="155">
        <v>8659.018</v>
      </c>
      <c r="H169" s="156">
        <v>21383.359</v>
      </c>
      <c r="I169" s="143">
        <v>-1.1664821571126582E-2</v>
      </c>
      <c r="J169" s="143">
        <v>0</v>
      </c>
      <c r="K169" s="154">
        <v>0</v>
      </c>
      <c r="L169" s="143">
        <v>0</v>
      </c>
      <c r="M169" s="154">
        <v>4910.5810000000001</v>
      </c>
      <c r="N169" s="143">
        <v>4832.4579999999996</v>
      </c>
      <c r="O169" s="155">
        <v>78.123000000000005</v>
      </c>
      <c r="P169" s="143">
        <v>3354.9790000000003</v>
      </c>
      <c r="Q169" s="154">
        <v>1071.192</v>
      </c>
      <c r="R169" s="155">
        <v>2283.7870000000003</v>
      </c>
      <c r="S169" s="143">
        <v>6.1659858109168741E-3</v>
      </c>
      <c r="T169" s="143">
        <v>0</v>
      </c>
      <c r="U169" s="143">
        <v>0</v>
      </c>
      <c r="V169" s="143">
        <v>0</v>
      </c>
      <c r="W169" s="154">
        <v>3404.5259999999998</v>
      </c>
      <c r="X169" s="143">
        <v>2776.1329999999998</v>
      </c>
      <c r="Y169" s="143">
        <v>1.2263555096243588</v>
      </c>
      <c r="Z169" s="143">
        <v>0.15921380733494675</v>
      </c>
      <c r="AA169" s="143">
        <v>0</v>
      </c>
      <c r="AB169" s="143">
        <v>846.63999999999987</v>
      </c>
      <c r="AC169" s="155">
        <v>1211.942</v>
      </c>
      <c r="AD169" s="143">
        <v>0.14727144954460375</v>
      </c>
      <c r="AE169" s="143">
        <v>0.6985812852430231</v>
      </c>
      <c r="AF169" s="143">
        <v>2557.886</v>
      </c>
      <c r="AG169" s="143">
        <v>0</v>
      </c>
      <c r="AH169" s="143">
        <v>5748.84</v>
      </c>
      <c r="AI169" s="143">
        <v>0</v>
      </c>
      <c r="AJ169" s="143">
        <v>0</v>
      </c>
      <c r="AK169" s="143">
        <v>0</v>
      </c>
      <c r="AL169" s="143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2:68" x14ac:dyDescent="0.2">
      <c r="B170" s="165">
        <v>0</v>
      </c>
      <c r="C170" t="str">
        <v>2Q22</v>
      </c>
      <c r="D170" s="154">
        <v>8865.0779999999995</v>
      </c>
      <c r="E170" s="143">
        <v>5944.424</v>
      </c>
      <c r="F170" s="143">
        <v>6902.1379999999999</v>
      </c>
      <c r="G170" s="155">
        <v>8865.0779999999995</v>
      </c>
      <c r="H170" s="156">
        <v>21711.64</v>
      </c>
      <c r="I170" s="143">
        <v>1.5352171751874755E-2</v>
      </c>
      <c r="J170" s="143">
        <v>0</v>
      </c>
      <c r="K170" s="154">
        <v>0</v>
      </c>
      <c r="L170" s="143">
        <v>0</v>
      </c>
      <c r="M170" s="154">
        <v>5297.4049999999997</v>
      </c>
      <c r="N170" s="143">
        <v>5190.0280000000002</v>
      </c>
      <c r="O170" s="155">
        <v>107.37700000000001</v>
      </c>
      <c r="P170" s="143">
        <v>3089.0810000000001</v>
      </c>
      <c r="Q170" s="154">
        <v>1037.117</v>
      </c>
      <c r="R170" s="155">
        <v>2051.9639999999999</v>
      </c>
      <c r="S170" s="143">
        <v>1.4630103707431674E-2</v>
      </c>
      <c r="T170" s="143">
        <v>0</v>
      </c>
      <c r="U170" s="143">
        <v>0</v>
      </c>
      <c r="V170" s="143">
        <v>0</v>
      </c>
      <c r="W170" s="154">
        <v>3185.7919999999999</v>
      </c>
      <c r="X170" s="143">
        <v>3134.288</v>
      </c>
      <c r="Y170" s="143">
        <v>1.016432440158658</v>
      </c>
      <c r="Z170" s="143">
        <v>0.14673198339692442</v>
      </c>
      <c r="AA170" s="143">
        <v>0</v>
      </c>
      <c r="AB170" s="143">
        <v>695.18399999999997</v>
      </c>
      <c r="AC170" s="155">
        <v>1091.788</v>
      </c>
      <c r="AD170" s="143">
        <v>0.11593982464531803</v>
      </c>
      <c r="AE170" s="143">
        <v>0.63673900061184041</v>
      </c>
      <c r="AF170" s="143">
        <v>2490.6080000000002</v>
      </c>
      <c r="AG170" s="143">
        <v>0</v>
      </c>
      <c r="AH170" s="143">
        <v>5996.076</v>
      </c>
      <c r="AI170" s="143">
        <v>0</v>
      </c>
      <c r="AJ170" s="143">
        <v>0</v>
      </c>
      <c r="AK170" s="143">
        <v>0</v>
      </c>
      <c r="AL170" s="143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2:68" x14ac:dyDescent="0.2">
      <c r="B171" s="165">
        <v>0</v>
      </c>
      <c r="C171" t="str">
        <v>3Q22</v>
      </c>
      <c r="D171" s="154">
        <v>8522.01</v>
      </c>
      <c r="E171" s="143">
        <v>6118.9470000000001</v>
      </c>
      <c r="F171" s="143">
        <v>6582.7530000000006</v>
      </c>
      <c r="G171" s="155">
        <v>8522.01</v>
      </c>
      <c r="H171" s="156">
        <v>21223.71</v>
      </c>
      <c r="I171" s="143">
        <v>-2.2473198708158448E-2</v>
      </c>
      <c r="J171" s="143">
        <v>0</v>
      </c>
      <c r="K171" s="154">
        <v>0</v>
      </c>
      <c r="L171" s="143">
        <v>0</v>
      </c>
      <c r="M171" s="154">
        <v>5394.4939999999997</v>
      </c>
      <c r="N171" s="143">
        <v>5326.1880000000001</v>
      </c>
      <c r="O171" s="155">
        <v>68.305999999999997</v>
      </c>
      <c r="P171" s="143">
        <v>2386.3689999999997</v>
      </c>
      <c r="Q171" s="154">
        <v>798.11699999999996</v>
      </c>
      <c r="R171" s="155">
        <v>1588.252</v>
      </c>
      <c r="S171" s="143">
        <v>-7.2214155010811631E-2</v>
      </c>
      <c r="T171" s="143">
        <v>0</v>
      </c>
      <c r="U171" s="143">
        <v>0</v>
      </c>
      <c r="V171" s="143">
        <v>0</v>
      </c>
      <c r="W171" s="154">
        <v>2690.9349999999999</v>
      </c>
      <c r="X171" s="143">
        <v>2664.2739999999999</v>
      </c>
      <c r="Y171" s="143">
        <v>1.0100068536494369</v>
      </c>
      <c r="Z171" s="143">
        <v>0.126789095780144</v>
      </c>
      <c r="AA171" s="143">
        <v>0</v>
      </c>
      <c r="AB171" s="143">
        <v>823.32900000000006</v>
      </c>
      <c r="AC171" s="155">
        <v>1244.5630000000001</v>
      </c>
      <c r="AD171" s="143">
        <v>0.13345422080100836</v>
      </c>
      <c r="AE171" s="143">
        <v>0.66154063715537104</v>
      </c>
      <c r="AF171" s="143">
        <v>1867.6059999999998</v>
      </c>
      <c r="AG171" s="143">
        <v>0</v>
      </c>
      <c r="AH171" s="143">
        <v>6169.3739999999998</v>
      </c>
      <c r="AI171" s="143">
        <v>0</v>
      </c>
      <c r="AJ171" s="143">
        <v>0</v>
      </c>
      <c r="AK171" s="143">
        <v>0</v>
      </c>
      <c r="AL171" s="143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2:68" x14ac:dyDescent="0.2">
      <c r="B172" s="165">
        <v>0</v>
      </c>
      <c r="C172" t="str">
        <v>4Q22</v>
      </c>
      <c r="D172" s="154">
        <v>8043.3889999999992</v>
      </c>
      <c r="E172" s="143">
        <v>5343.3519999999999</v>
      </c>
      <c r="F172" s="143">
        <v>6631.3959999999997</v>
      </c>
      <c r="G172" s="155">
        <v>8043.3889999999992</v>
      </c>
      <c r="H172" s="156">
        <v>20018.137000000002</v>
      </c>
      <c r="I172" s="143">
        <v>-5.6803122545492579E-2</v>
      </c>
      <c r="J172" s="143">
        <v>0</v>
      </c>
      <c r="K172" s="154">
        <v>0</v>
      </c>
      <c r="L172" s="143">
        <v>0</v>
      </c>
      <c r="M172" s="154">
        <v>4723.68</v>
      </c>
      <c r="N172" s="143">
        <v>4635.1000000000004</v>
      </c>
      <c r="O172" s="155">
        <v>88.580000000000013</v>
      </c>
      <c r="P172" s="143">
        <v>2521.8779999999997</v>
      </c>
      <c r="Q172" s="154">
        <v>531.55999999999995</v>
      </c>
      <c r="R172" s="155">
        <v>1990.3180000000002</v>
      </c>
      <c r="S172" s="143">
        <v>-6.879763851387688E-2</v>
      </c>
      <c r="T172" s="143">
        <v>0</v>
      </c>
      <c r="U172" s="143">
        <v>0</v>
      </c>
      <c r="V172" s="143">
        <v>0</v>
      </c>
      <c r="W172" s="154">
        <v>2659.4590000000003</v>
      </c>
      <c r="X172" s="143">
        <v>2299.127</v>
      </c>
      <c r="Y172" s="143">
        <v>1.1567255745332905</v>
      </c>
      <c r="Z172" s="143">
        <v>0.13285247273510017</v>
      </c>
      <c r="AA172" s="143">
        <v>0</v>
      </c>
      <c r="AB172" s="143">
        <v>984.80400000000009</v>
      </c>
      <c r="AC172" s="155">
        <v>1325.4949999999999</v>
      </c>
      <c r="AD172" s="143">
        <v>0.17523754751706594</v>
      </c>
      <c r="AE172" s="143">
        <v>0.74297073923326773</v>
      </c>
      <c r="AF172" s="143">
        <v>1674.6550000000002</v>
      </c>
      <c r="AG172" s="143">
        <v>0</v>
      </c>
      <c r="AH172" s="143">
        <v>5619.8230000000003</v>
      </c>
      <c r="AI172" s="143">
        <v>0</v>
      </c>
      <c r="AJ172" s="143">
        <v>0</v>
      </c>
      <c r="AK172" s="143">
        <v>0</v>
      </c>
      <c r="AL172" s="143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2:68" x14ac:dyDescent="0.2">
      <c r="B173" s="165">
        <v>0</v>
      </c>
      <c r="C173" t="str">
        <v>1Q23</v>
      </c>
      <c r="D173" s="154">
        <v>7811.4810000000007</v>
      </c>
      <c r="E173" s="143">
        <v>5449.835</v>
      </c>
      <c r="F173" s="143">
        <v>6383.49</v>
      </c>
      <c r="G173" s="155">
        <v>7811.4810000000007</v>
      </c>
      <c r="H173" s="156">
        <v>19644.806</v>
      </c>
      <c r="I173" s="143">
        <v>-1.8649637576164113E-2</v>
      </c>
      <c r="J173" s="143">
        <v>0</v>
      </c>
      <c r="K173" s="154">
        <v>0</v>
      </c>
      <c r="L173" s="143">
        <v>0</v>
      </c>
      <c r="M173" s="154">
        <v>4846.1469999999999</v>
      </c>
      <c r="N173" s="143">
        <v>4766.76</v>
      </c>
      <c r="O173" s="155">
        <v>79.387</v>
      </c>
      <c r="P173" s="143">
        <v>2885.4929999999999</v>
      </c>
      <c r="Q173" s="154">
        <v>693.96400000000006</v>
      </c>
      <c r="R173" s="155">
        <v>2191.529</v>
      </c>
      <c r="S173" s="143">
        <v>6.708689655096256E-2</v>
      </c>
      <c r="T173" s="143">
        <v>0</v>
      </c>
      <c r="U173" s="143">
        <v>0</v>
      </c>
      <c r="V173" s="143">
        <v>0</v>
      </c>
      <c r="W173" s="154">
        <v>3139.0859999999998</v>
      </c>
      <c r="X173" s="143">
        <v>2628.2619999999997</v>
      </c>
      <c r="Y173" s="143">
        <v>1.1943580967194292</v>
      </c>
      <c r="Z173" s="143">
        <v>0.1597921608388497</v>
      </c>
      <c r="AA173" s="143">
        <v>0</v>
      </c>
      <c r="AB173" s="143">
        <v>1034.934</v>
      </c>
      <c r="AC173" s="155">
        <v>1339.607</v>
      </c>
      <c r="AD173" s="143">
        <v>0.17901486765719804</v>
      </c>
      <c r="AE173" s="143">
        <v>0.77256538671416319</v>
      </c>
      <c r="AF173" s="143">
        <v>2104.152</v>
      </c>
      <c r="AG173" s="143">
        <v>0</v>
      </c>
      <c r="AH173" s="143">
        <v>5781.2740000000003</v>
      </c>
      <c r="AI173" s="143">
        <v>0</v>
      </c>
      <c r="AJ173" s="143">
        <v>0</v>
      </c>
      <c r="AK173" s="143">
        <v>0</v>
      </c>
      <c r="AL173" s="14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2:68" x14ac:dyDescent="0.2">
      <c r="B174" s="165">
        <v>0</v>
      </c>
      <c r="C174" t="str">
        <v>2Q23</v>
      </c>
      <c r="D174" s="154">
        <v>8160.8159999999989</v>
      </c>
      <c r="E174" s="143">
        <v>5376.2440000000006</v>
      </c>
      <c r="F174" s="143">
        <v>6462.2270000000008</v>
      </c>
      <c r="G174" s="155">
        <v>8160.8159999999989</v>
      </c>
      <c r="H174" s="156">
        <v>19999.286999999997</v>
      </c>
      <c r="I174" s="143">
        <v>1.8044515176174114E-2</v>
      </c>
      <c r="J174" s="143">
        <v>0</v>
      </c>
      <c r="K174" s="154">
        <v>0</v>
      </c>
      <c r="L174" s="143">
        <v>0</v>
      </c>
      <c r="M174" s="154">
        <v>4779.8689999999997</v>
      </c>
      <c r="N174" s="143">
        <v>4692.366</v>
      </c>
      <c r="O174" s="155">
        <v>87.502999999999986</v>
      </c>
      <c r="P174" s="143">
        <v>3026.982</v>
      </c>
      <c r="Q174" s="154">
        <v>576.34800000000007</v>
      </c>
      <c r="R174" s="155">
        <v>2450.634</v>
      </c>
      <c r="S174" s="143">
        <v>0</v>
      </c>
      <c r="T174" s="143">
        <v>0</v>
      </c>
      <c r="U174" s="143">
        <v>0</v>
      </c>
      <c r="V174" s="143">
        <v>0</v>
      </c>
      <c r="W174" s="154">
        <v>3175.9570000000003</v>
      </c>
      <c r="X174" s="143">
        <v>2895.585</v>
      </c>
      <c r="Y174" s="143">
        <v>1.0968274113866456</v>
      </c>
      <c r="Z174" s="143">
        <v>0.1588035113451795</v>
      </c>
      <c r="AA174" s="143">
        <v>0</v>
      </c>
      <c r="AB174" s="143">
        <v>1172.7850000000001</v>
      </c>
      <c r="AC174" s="155">
        <v>1418.4839999999999</v>
      </c>
      <c r="AD174" s="143">
        <v>0.2030589434255104</v>
      </c>
      <c r="AE174" s="143">
        <v>0.82678761269073187</v>
      </c>
      <c r="AF174" s="143">
        <v>2003.1720000000003</v>
      </c>
      <c r="AG174" s="143">
        <v>0</v>
      </c>
      <c r="AH174" s="143">
        <v>5775.5889999999999</v>
      </c>
      <c r="AI174" s="143">
        <v>0</v>
      </c>
      <c r="AJ174" s="143">
        <v>0</v>
      </c>
      <c r="AK174" s="143">
        <v>0</v>
      </c>
      <c r="AL174" s="143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2:68" x14ac:dyDescent="0.2">
      <c r="B175" s="165">
        <v>0</v>
      </c>
      <c r="C175" t="str">
        <v>3Q23</v>
      </c>
      <c r="D175" s="154">
        <v>0</v>
      </c>
      <c r="E175" s="143">
        <v>0</v>
      </c>
      <c r="F175" s="143">
        <v>0</v>
      </c>
      <c r="G175" s="155">
        <v>0</v>
      </c>
      <c r="H175" s="156">
        <v>0</v>
      </c>
      <c r="I175" s="143">
        <v>-1</v>
      </c>
      <c r="J175" s="143">
        <v>0</v>
      </c>
      <c r="K175" s="154">
        <v>0</v>
      </c>
      <c r="L175" s="143">
        <v>0</v>
      </c>
      <c r="M175" s="154">
        <v>0</v>
      </c>
      <c r="N175" s="143">
        <v>0</v>
      </c>
      <c r="O175" s="155">
        <v>0</v>
      </c>
      <c r="P175" s="143">
        <v>0</v>
      </c>
      <c r="Q175" s="154">
        <v>0</v>
      </c>
      <c r="R175" s="155">
        <v>0</v>
      </c>
      <c r="S175" s="143">
        <v>0</v>
      </c>
      <c r="T175" s="143">
        <v>0</v>
      </c>
      <c r="U175" s="143">
        <v>0</v>
      </c>
      <c r="V175" s="143">
        <v>0</v>
      </c>
      <c r="W175" s="154">
        <v>0</v>
      </c>
      <c r="X175" s="143">
        <v>0</v>
      </c>
      <c r="Y175" s="143" t="e">
        <v>#DIV/0!</v>
      </c>
      <c r="Z175" s="143" t="e">
        <v>#DIV/0!</v>
      </c>
      <c r="AA175" s="143">
        <v>0</v>
      </c>
      <c r="AB175" s="143">
        <v>0</v>
      </c>
      <c r="AC175" s="155">
        <v>0</v>
      </c>
      <c r="AD175" s="143" t="e">
        <v>#DIV/0!</v>
      </c>
      <c r="AE175" s="143" t="e">
        <v>#DIV/0!</v>
      </c>
      <c r="AF175" s="143">
        <v>0</v>
      </c>
      <c r="AG175" s="143">
        <v>0</v>
      </c>
      <c r="AH175" s="143">
        <v>0</v>
      </c>
      <c r="AI175" s="143">
        <v>0</v>
      </c>
      <c r="AJ175" s="143">
        <v>0</v>
      </c>
      <c r="AK175" s="143">
        <v>0</v>
      </c>
      <c r="AL175" s="143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2:68" x14ac:dyDescent="0.2">
      <c r="B176" s="165">
        <v>0</v>
      </c>
      <c r="C176" t="str">
        <v>4Q23</v>
      </c>
      <c r="D176" s="154">
        <v>0</v>
      </c>
      <c r="E176" s="143">
        <v>0</v>
      </c>
      <c r="F176" s="143">
        <v>0</v>
      </c>
      <c r="G176" s="155">
        <v>0</v>
      </c>
      <c r="H176" s="156">
        <v>0</v>
      </c>
      <c r="I176" s="143" t="e">
        <v>#DIV/0!</v>
      </c>
      <c r="J176" s="143">
        <v>0</v>
      </c>
      <c r="K176" s="154">
        <v>0</v>
      </c>
      <c r="L176" s="143">
        <v>0</v>
      </c>
      <c r="M176" s="154">
        <v>0</v>
      </c>
      <c r="N176" s="143">
        <v>0</v>
      </c>
      <c r="O176" s="155">
        <v>0</v>
      </c>
      <c r="P176" s="143">
        <v>0</v>
      </c>
      <c r="Q176" s="154">
        <v>0</v>
      </c>
      <c r="R176" s="155">
        <v>0</v>
      </c>
      <c r="S176" s="143">
        <v>0</v>
      </c>
      <c r="T176" s="143">
        <v>0</v>
      </c>
      <c r="U176" s="143">
        <v>0</v>
      </c>
      <c r="V176" s="143">
        <v>0</v>
      </c>
      <c r="W176" s="154">
        <v>0</v>
      </c>
      <c r="X176" s="143">
        <v>0</v>
      </c>
      <c r="Y176" s="143" t="e">
        <v>#DIV/0!</v>
      </c>
      <c r="Z176" s="143" t="e">
        <v>#DIV/0!</v>
      </c>
      <c r="AA176" s="143">
        <v>0</v>
      </c>
      <c r="AB176" s="143">
        <v>0</v>
      </c>
      <c r="AC176" s="155">
        <v>0</v>
      </c>
      <c r="AD176" s="143" t="e">
        <v>#DIV/0!</v>
      </c>
      <c r="AE176" s="143" t="e">
        <v>#DIV/0!</v>
      </c>
      <c r="AF176" s="143">
        <v>0</v>
      </c>
      <c r="AG176" s="143">
        <v>0</v>
      </c>
      <c r="AH176" s="143">
        <v>0</v>
      </c>
      <c r="AI176" s="143">
        <v>0</v>
      </c>
      <c r="AJ176" s="143">
        <v>0</v>
      </c>
      <c r="AK176" s="143">
        <v>0</v>
      </c>
      <c r="AL176" s="143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2:68" x14ac:dyDescent="0.2">
      <c r="B177" s="165">
        <v>0</v>
      </c>
      <c r="C177">
        <v>0</v>
      </c>
      <c r="D177" s="154">
        <v>0</v>
      </c>
      <c r="E177" s="143">
        <v>0</v>
      </c>
      <c r="F177" s="143">
        <v>0</v>
      </c>
      <c r="G177" s="155">
        <v>0</v>
      </c>
      <c r="H177" s="156">
        <v>0</v>
      </c>
      <c r="I177" s="143">
        <v>0</v>
      </c>
      <c r="J177" s="143">
        <v>0</v>
      </c>
      <c r="K177" s="154">
        <v>0</v>
      </c>
      <c r="L177" s="143">
        <v>0</v>
      </c>
      <c r="M177" s="154">
        <v>0</v>
      </c>
      <c r="N177" s="143">
        <v>0</v>
      </c>
      <c r="O177" s="155">
        <v>0</v>
      </c>
      <c r="P177" s="143">
        <v>0</v>
      </c>
      <c r="Q177" s="154">
        <v>0</v>
      </c>
      <c r="R177" s="155">
        <v>0</v>
      </c>
      <c r="S177" s="143">
        <v>0</v>
      </c>
      <c r="T177" s="143">
        <v>0</v>
      </c>
      <c r="U177" s="143">
        <v>0</v>
      </c>
      <c r="V177" s="143">
        <v>0</v>
      </c>
      <c r="W177" s="154">
        <v>0</v>
      </c>
      <c r="X177" s="143">
        <v>0</v>
      </c>
      <c r="Y177" s="143">
        <v>0</v>
      </c>
      <c r="Z177" s="143">
        <v>0</v>
      </c>
      <c r="AA177" s="143">
        <v>0</v>
      </c>
      <c r="AB177" s="143">
        <v>0</v>
      </c>
      <c r="AC177" s="155">
        <v>0</v>
      </c>
      <c r="AD177" s="143">
        <v>0</v>
      </c>
      <c r="AE177" s="143">
        <v>0</v>
      </c>
      <c r="AF177" s="143">
        <v>0</v>
      </c>
      <c r="AG177" s="143">
        <v>0</v>
      </c>
      <c r="AH177" s="143">
        <v>0</v>
      </c>
      <c r="AI177" s="143">
        <v>0</v>
      </c>
      <c r="AJ177" s="143">
        <v>0</v>
      </c>
      <c r="AK177" s="143">
        <v>0</v>
      </c>
      <c r="AL177" s="143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2:68" s="167" customFormat="1" ht="15" x14ac:dyDescent="0.25">
      <c r="B178" s="166">
        <v>0</v>
      </c>
      <c r="C178" s="167">
        <v>0</v>
      </c>
      <c r="D178" s="168" t="str">
        <v>Crude Steel</v>
      </c>
      <c r="E178" s="169" t="str">
        <v>Laminados</v>
      </c>
      <c r="F178" s="169" t="str">
        <v>Semiacabados</v>
      </c>
      <c r="G178" s="170" t="str">
        <v>Pig Iron</v>
      </c>
      <c r="H178" s="171" t="str">
        <v>Total Production (000't)</v>
      </c>
      <c r="I178" s="169" t="str">
        <v>YoY (%)</v>
      </c>
      <c r="J178" s="169">
        <v>0</v>
      </c>
      <c r="K178" s="168" t="str">
        <v>Steel Sales</v>
      </c>
      <c r="L178" s="169">
        <v>0</v>
      </c>
      <c r="M178" s="168" t="str">
        <v>Domestic Sales</v>
      </c>
      <c r="N178" s="169" t="str">
        <v>Laminados</v>
      </c>
      <c r="O178" s="170" t="str">
        <v xml:space="preserve">Semiacabados </v>
      </c>
      <c r="P178" s="169" t="str">
        <v>Foreign Market</v>
      </c>
      <c r="Q178" s="168" t="str">
        <v>Laminados</v>
      </c>
      <c r="R178" s="170" t="str">
        <v xml:space="preserve">Semiacabados </v>
      </c>
      <c r="S178" s="169" t="str">
        <v>YoY (%)</v>
      </c>
      <c r="T178" s="169">
        <v>0</v>
      </c>
      <c r="U178" s="169" t="str">
        <v>Foreign Trade</v>
      </c>
      <c r="V178" s="169">
        <v>0</v>
      </c>
      <c r="W178" s="168" t="str">
        <v>Exports (000t)</v>
      </c>
      <c r="X178" s="169" t="str">
        <v>Exports (US$m)</v>
      </c>
      <c r="Y178" s="169" t="str">
        <v>Exports Avg. Ticket</v>
      </c>
      <c r="Z178" s="169" t="str">
        <v>% of Production</v>
      </c>
      <c r="AA178" s="169">
        <v>0</v>
      </c>
      <c r="AB178" s="169" t="str">
        <v>Imports (000t)</v>
      </c>
      <c r="AC178" s="170" t="str">
        <v>Imports (US$m)</v>
      </c>
      <c r="AD178" s="169" t="str">
        <v>% of Apparent Consumption</v>
      </c>
      <c r="AE178" s="169" t="str">
        <v>Imports Avg. Ticket</v>
      </c>
      <c r="AF178" s="169" t="str">
        <v>Net Exports</v>
      </c>
      <c r="AG178" s="169">
        <v>0</v>
      </c>
      <c r="AH178" s="169" t="str">
        <v>Apparent Consumption</v>
      </c>
      <c r="AI178" s="169">
        <v>0</v>
      </c>
      <c r="AJ178" s="169">
        <v>0</v>
      </c>
      <c r="AK178" s="169">
        <v>0</v>
      </c>
      <c r="AL178" s="169">
        <v>0</v>
      </c>
      <c r="AM178" s="167">
        <v>0</v>
      </c>
      <c r="AN178" s="167">
        <v>0</v>
      </c>
      <c r="AO178" s="167">
        <v>0</v>
      </c>
      <c r="AP178" s="167">
        <v>0</v>
      </c>
      <c r="AQ178" s="167">
        <v>0</v>
      </c>
      <c r="AR178" s="167">
        <v>0</v>
      </c>
      <c r="AS178" s="167">
        <v>0</v>
      </c>
      <c r="AT178" s="167">
        <v>0</v>
      </c>
      <c r="AU178" s="167">
        <v>0</v>
      </c>
      <c r="AV178" s="167">
        <v>0</v>
      </c>
      <c r="AW178" s="167">
        <v>0</v>
      </c>
      <c r="AX178" s="167">
        <v>0</v>
      </c>
      <c r="AY178" s="167">
        <v>0</v>
      </c>
      <c r="AZ178" s="167">
        <v>0</v>
      </c>
      <c r="BA178" s="167">
        <v>0</v>
      </c>
      <c r="BB178" s="167">
        <v>0</v>
      </c>
      <c r="BC178" s="167">
        <v>0</v>
      </c>
      <c r="BD178" s="167">
        <v>0</v>
      </c>
      <c r="BE178" s="167">
        <v>0</v>
      </c>
      <c r="BF178" s="167">
        <v>0</v>
      </c>
      <c r="BG178" s="167">
        <v>0</v>
      </c>
      <c r="BH178" s="167">
        <v>0</v>
      </c>
      <c r="BI178" s="167">
        <v>0</v>
      </c>
      <c r="BJ178" s="167">
        <v>0</v>
      </c>
      <c r="BK178" s="167">
        <v>0</v>
      </c>
      <c r="BL178" s="167">
        <v>0</v>
      </c>
      <c r="BM178" s="167">
        <v>0</v>
      </c>
      <c r="BN178" s="167">
        <v>0</v>
      </c>
      <c r="BO178" s="167">
        <v>0</v>
      </c>
      <c r="BP178" s="167">
        <v>0</v>
      </c>
    </row>
    <row r="179" spans="2:68" x14ac:dyDescent="0.2">
      <c r="B179" s="165">
        <v>0</v>
      </c>
      <c r="C179">
        <v>2013</v>
      </c>
      <c r="D179" s="154">
        <v>34162.457000000002</v>
      </c>
      <c r="E179" s="143">
        <v>26263.126999999997</v>
      </c>
      <c r="F179" s="143">
        <v>26200.22</v>
      </c>
      <c r="G179" s="155">
        <v>34162.457000000002</v>
      </c>
      <c r="H179" s="156">
        <v>86625.804000000004</v>
      </c>
      <c r="I179" s="143">
        <v>0</v>
      </c>
      <c r="J179" s="143">
        <v>0</v>
      </c>
      <c r="K179" s="154">
        <v>0</v>
      </c>
      <c r="L179" s="143">
        <v>0</v>
      </c>
      <c r="M179" s="154">
        <v>24387.288</v>
      </c>
      <c r="N179" s="143">
        <v>23779.477000000003</v>
      </c>
      <c r="O179" s="155">
        <v>607.81100000000004</v>
      </c>
      <c r="P179" s="143">
        <v>7335.9199999999992</v>
      </c>
      <c r="Q179" s="154">
        <v>2574.3539999999998</v>
      </c>
      <c r="R179" s="155">
        <v>4761.5660000000007</v>
      </c>
      <c r="S179" s="143">
        <v>0</v>
      </c>
      <c r="T179" s="143">
        <v>0</v>
      </c>
      <c r="U179" s="143">
        <v>0</v>
      </c>
      <c r="V179" s="143">
        <v>0</v>
      </c>
      <c r="W179" s="154">
        <v>8090.6399999999994</v>
      </c>
      <c r="X179" s="143">
        <v>5567.3860000000004</v>
      </c>
      <c r="Y179" s="143">
        <v>1.4532205958056437</v>
      </c>
      <c r="Z179" s="143">
        <v>9.3397574699566416E-2</v>
      </c>
      <c r="AA179" s="143">
        <v>0</v>
      </c>
      <c r="AB179" s="143">
        <v>3704.049</v>
      </c>
      <c r="AC179" s="155">
        <v>4281.4240000000009</v>
      </c>
      <c r="AD179" s="143">
        <v>0.13220267515569833</v>
      </c>
      <c r="AE179" s="143">
        <v>0.86514416698743202</v>
      </c>
      <c r="AF179" s="143">
        <v>4386.5909999999994</v>
      </c>
      <c r="AG179" s="143">
        <v>0</v>
      </c>
      <c r="AH179" s="143">
        <v>28017.958000000002</v>
      </c>
      <c r="AI179" s="143">
        <v>0</v>
      </c>
      <c r="AJ179" s="143">
        <v>0</v>
      </c>
      <c r="AK179" s="143">
        <v>0</v>
      </c>
      <c r="AL179" s="143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2:68" x14ac:dyDescent="0.2">
      <c r="B180" s="165">
        <v>0</v>
      </c>
      <c r="C180">
        <v>2014</v>
      </c>
      <c r="D180" s="154">
        <v>33897.034</v>
      </c>
      <c r="E180" s="143">
        <v>24905.355</v>
      </c>
      <c r="F180" s="143">
        <v>27016.306</v>
      </c>
      <c r="G180" s="155">
        <v>33897.034</v>
      </c>
      <c r="H180" s="156">
        <v>85818.695000000007</v>
      </c>
      <c r="I180" s="143">
        <v>-9.317189136853421E-3</v>
      </c>
      <c r="J180" s="143">
        <v>0</v>
      </c>
      <c r="K180" s="154">
        <v>0</v>
      </c>
      <c r="L180" s="143">
        <v>0</v>
      </c>
      <c r="M180" s="154">
        <v>21708.838000000003</v>
      </c>
      <c r="N180" s="143">
        <v>21300.074000000004</v>
      </c>
      <c r="O180" s="155">
        <v>408.76400000000001</v>
      </c>
      <c r="P180" s="143">
        <v>9605.2049999999981</v>
      </c>
      <c r="Q180" s="154">
        <v>3240.0209999999997</v>
      </c>
      <c r="R180" s="155">
        <v>6365.1840000000002</v>
      </c>
      <c r="S180" s="143">
        <v>-1.2897970470073461E-2</v>
      </c>
      <c r="T180" s="143">
        <v>0</v>
      </c>
      <c r="U180" s="143">
        <v>0</v>
      </c>
      <c r="V180" s="143">
        <v>0</v>
      </c>
      <c r="W180" s="154">
        <v>9780.9519999999993</v>
      </c>
      <c r="X180" s="143">
        <v>6808.335</v>
      </c>
      <c r="Y180" s="143">
        <v>1.436614385161717</v>
      </c>
      <c r="Z180" s="143">
        <v>0.11397227608739563</v>
      </c>
      <c r="AA180" s="143">
        <v>0</v>
      </c>
      <c r="AB180" s="143">
        <v>3977.732</v>
      </c>
      <c r="AC180" s="155">
        <v>4109.0569999999998</v>
      </c>
      <c r="AD180" s="143">
        <v>0.15534581632911693</v>
      </c>
      <c r="AE180" s="143">
        <v>0.96804011236641407</v>
      </c>
      <c r="AF180" s="143">
        <v>5803.2199999999993</v>
      </c>
      <c r="AG180" s="143">
        <v>0</v>
      </c>
      <c r="AH180" s="143">
        <v>25605.659</v>
      </c>
      <c r="AI180" s="143">
        <v>0</v>
      </c>
      <c r="AJ180" s="143">
        <v>0</v>
      </c>
      <c r="AK180" s="143">
        <v>0</v>
      </c>
      <c r="AL180" s="143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2:68" x14ac:dyDescent="0.2">
      <c r="B181" s="165">
        <v>0</v>
      </c>
      <c r="C181">
        <v>2015</v>
      </c>
      <c r="D181" s="154">
        <v>33257.587</v>
      </c>
      <c r="E181" s="143">
        <v>22671</v>
      </c>
      <c r="F181" s="143">
        <v>27984.620000000003</v>
      </c>
      <c r="G181" s="155">
        <v>33257.587</v>
      </c>
      <c r="H181" s="156">
        <v>83913.206999999995</v>
      </c>
      <c r="I181" s="143">
        <v>-2.2203646886031159E-2</v>
      </c>
      <c r="J181" s="143">
        <v>0</v>
      </c>
      <c r="K181" s="154">
        <v>0</v>
      </c>
      <c r="L181" s="143">
        <v>0</v>
      </c>
      <c r="M181" s="154">
        <v>18173</v>
      </c>
      <c r="N181" s="143">
        <v>17852</v>
      </c>
      <c r="O181" s="155">
        <v>321</v>
      </c>
      <c r="P181" s="143">
        <v>13351.941000000003</v>
      </c>
      <c r="Q181" s="154">
        <v>4762.4650000000001</v>
      </c>
      <c r="R181" s="155">
        <v>8589.4760000000006</v>
      </c>
      <c r="S181" s="143">
        <v>6.734933588741665E-3</v>
      </c>
      <c r="T181" s="143">
        <v>0</v>
      </c>
      <c r="U181" s="143">
        <v>0</v>
      </c>
      <c r="V181" s="143">
        <v>0</v>
      </c>
      <c r="W181" s="154">
        <v>13726</v>
      </c>
      <c r="X181" s="143">
        <v>6585</v>
      </c>
      <c r="Y181" s="143">
        <v>2.0844343204252089</v>
      </c>
      <c r="Z181" s="143">
        <v>0.16357377450727156</v>
      </c>
      <c r="AA181" s="143">
        <v>0</v>
      </c>
      <c r="AB181" s="143">
        <v>3210</v>
      </c>
      <c r="AC181" s="155">
        <v>3110</v>
      </c>
      <c r="AD181" s="143">
        <v>0.15073961023714488</v>
      </c>
      <c r="AE181" s="143">
        <v>1.0321543408360128</v>
      </c>
      <c r="AF181" s="143">
        <v>10516</v>
      </c>
      <c r="AG181" s="143">
        <v>0</v>
      </c>
      <c r="AH181" s="143">
        <v>21295</v>
      </c>
      <c r="AI181" s="143">
        <v>0</v>
      </c>
      <c r="AJ181" s="143">
        <v>0</v>
      </c>
      <c r="AK181" s="143">
        <v>0</v>
      </c>
      <c r="AL181" s="143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2:68" x14ac:dyDescent="0.2">
      <c r="B182" s="165">
        <v>0</v>
      </c>
      <c r="C182">
        <v>2016</v>
      </c>
      <c r="D182" s="154">
        <v>31642.387000000002</v>
      </c>
      <c r="E182" s="143">
        <v>21121</v>
      </c>
      <c r="F182" s="143">
        <v>26344.870999999999</v>
      </c>
      <c r="G182" s="155">
        <v>31642.387000000002</v>
      </c>
      <c r="H182" s="156">
        <v>79108.257999999987</v>
      </c>
      <c r="I182" s="143">
        <v>-5.726093867440929E-2</v>
      </c>
      <c r="J182" s="143">
        <v>0</v>
      </c>
      <c r="K182" s="154">
        <v>0</v>
      </c>
      <c r="L182" s="143">
        <v>0</v>
      </c>
      <c r="M182" s="154">
        <v>16828</v>
      </c>
      <c r="N182" s="143">
        <v>16406</v>
      </c>
      <c r="O182" s="155">
        <v>422</v>
      </c>
      <c r="P182" s="143">
        <v>13035.605</v>
      </c>
      <c r="Q182" s="154">
        <v>4649.6980000000003</v>
      </c>
      <c r="R182" s="155">
        <v>8385.9070000000011</v>
      </c>
      <c r="S182" s="143">
        <v>-5.2699099420995044E-2</v>
      </c>
      <c r="T182" s="143">
        <v>0</v>
      </c>
      <c r="U182" s="143">
        <v>0</v>
      </c>
      <c r="V182" s="143">
        <v>0</v>
      </c>
      <c r="W182" s="154">
        <v>13432</v>
      </c>
      <c r="X182" s="143">
        <v>5594</v>
      </c>
      <c r="Y182" s="143">
        <v>2.4011440829460136</v>
      </c>
      <c r="Z182" s="143">
        <v>0.16979264035873476</v>
      </c>
      <c r="AA182" s="143">
        <v>0</v>
      </c>
      <c r="AB182" s="143">
        <v>1879</v>
      </c>
      <c r="AC182" s="155">
        <v>1683</v>
      </c>
      <c r="AD182" s="143">
        <v>0.10145788336933045</v>
      </c>
      <c r="AE182" s="143">
        <v>1.1164587046939989</v>
      </c>
      <c r="AF182" s="143">
        <v>11553</v>
      </c>
      <c r="AG182" s="143">
        <v>0</v>
      </c>
      <c r="AH182" s="143">
        <v>18520</v>
      </c>
      <c r="AI182" s="143">
        <v>0</v>
      </c>
      <c r="AJ182" s="143">
        <v>0</v>
      </c>
      <c r="AK182" s="143">
        <v>0</v>
      </c>
      <c r="AL182" s="143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2:68" x14ac:dyDescent="0.2">
      <c r="B183" s="165">
        <v>0</v>
      </c>
      <c r="C183">
        <v>2017</v>
      </c>
      <c r="D183" s="154">
        <v>34777.635999999999</v>
      </c>
      <c r="E183" s="143">
        <v>22690</v>
      </c>
      <c r="F183" s="143">
        <v>28571.606</v>
      </c>
      <c r="G183" s="155">
        <v>34777.635999999999</v>
      </c>
      <c r="H183" s="156">
        <v>86039.241999999998</v>
      </c>
      <c r="I183" s="143">
        <v>8.7613912570290831E-2</v>
      </c>
      <c r="J183" s="143">
        <v>0</v>
      </c>
      <c r="K183" s="154">
        <v>0</v>
      </c>
      <c r="L183" s="143">
        <v>0</v>
      </c>
      <c r="M183" s="154">
        <v>17247</v>
      </c>
      <c r="N183" s="143">
        <v>16865</v>
      </c>
      <c r="O183" s="155">
        <v>382</v>
      </c>
      <c r="P183" s="143">
        <v>14752.748</v>
      </c>
      <c r="Q183" s="154">
        <v>5187.4590000000007</v>
      </c>
      <c r="R183" s="155">
        <v>9565.2890000000007</v>
      </c>
      <c r="S183" s="143">
        <v>7.1529977710326653E-2</v>
      </c>
      <c r="T183" s="143">
        <v>0</v>
      </c>
      <c r="U183" s="143">
        <v>0</v>
      </c>
      <c r="V183" s="143">
        <v>0</v>
      </c>
      <c r="W183" s="154">
        <v>15351</v>
      </c>
      <c r="X183" s="143">
        <v>8046</v>
      </c>
      <c r="Y183" s="143">
        <v>1.9079045488441462</v>
      </c>
      <c r="Z183" s="143">
        <v>0.17841858718374112</v>
      </c>
      <c r="AA183" s="143">
        <v>0</v>
      </c>
      <c r="AB183" s="143">
        <v>2329</v>
      </c>
      <c r="AC183" s="155">
        <v>2232</v>
      </c>
      <c r="AD183" s="143">
        <v>0.11929519028837782</v>
      </c>
      <c r="AE183" s="143">
        <v>1.0434587813620071</v>
      </c>
      <c r="AF183" s="143">
        <v>13022</v>
      </c>
      <c r="AG183" s="143">
        <v>0</v>
      </c>
      <c r="AH183" s="143">
        <v>19523</v>
      </c>
      <c r="AI183" s="143">
        <v>0</v>
      </c>
      <c r="AJ183" s="143">
        <v>0</v>
      </c>
      <c r="AK183" s="143">
        <v>0</v>
      </c>
      <c r="AL183" s="14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2:68" x14ac:dyDescent="0.2">
      <c r="B184" s="165">
        <v>0</v>
      </c>
      <c r="C184">
        <v>2018</v>
      </c>
      <c r="D184" s="154">
        <v>35406.547999999995</v>
      </c>
      <c r="E184" s="143">
        <v>23696</v>
      </c>
      <c r="F184" s="143">
        <v>28718.549999999996</v>
      </c>
      <c r="G184" s="155">
        <v>35406.547999999995</v>
      </c>
      <c r="H184" s="156">
        <v>87821.097999999998</v>
      </c>
      <c r="I184" s="143">
        <v>2.0709805881367505E-2</v>
      </c>
      <c r="J184" s="143">
        <v>0</v>
      </c>
      <c r="K184" s="154">
        <v>0</v>
      </c>
      <c r="L184" s="143">
        <v>0</v>
      </c>
      <c r="M184" s="154">
        <v>18920</v>
      </c>
      <c r="N184" s="143">
        <v>18468</v>
      </c>
      <c r="O184" s="155">
        <v>452</v>
      </c>
      <c r="P184" s="143">
        <v>14117.064000000002</v>
      </c>
      <c r="Q184" s="154">
        <v>4518.3910000000005</v>
      </c>
      <c r="R184" s="155">
        <v>9598.6730000000007</v>
      </c>
      <c r="S184" s="143">
        <v>3.2416380278994739E-2</v>
      </c>
      <c r="T184" s="143">
        <v>0</v>
      </c>
      <c r="U184" s="143">
        <v>0</v>
      </c>
      <c r="V184" s="143">
        <v>0</v>
      </c>
      <c r="W184" s="154">
        <v>13945</v>
      </c>
      <c r="X184" s="143">
        <v>8874</v>
      </c>
      <c r="Y184" s="143">
        <v>1.5714446698219517</v>
      </c>
      <c r="Z184" s="143">
        <v>0.1587887229558437</v>
      </c>
      <c r="AA184" s="143">
        <v>0</v>
      </c>
      <c r="AB184" s="143">
        <v>2407</v>
      </c>
      <c r="AC184" s="155">
        <v>2610</v>
      </c>
      <c r="AD184" s="143">
        <v>0.11350025934832839</v>
      </c>
      <c r="AE184" s="143">
        <v>0.92222222222222228</v>
      </c>
      <c r="AF184" s="143">
        <v>11538</v>
      </c>
      <c r="AG184" s="143">
        <v>0</v>
      </c>
      <c r="AH184" s="143">
        <v>21207</v>
      </c>
      <c r="AI184" s="143">
        <v>0</v>
      </c>
      <c r="AJ184" s="143">
        <v>0</v>
      </c>
      <c r="AK184" s="143">
        <v>0</v>
      </c>
      <c r="AL184" s="143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2:68" x14ac:dyDescent="0.2">
      <c r="B185" s="165">
        <v>0</v>
      </c>
      <c r="C185">
        <v>2019</v>
      </c>
      <c r="D185" s="154">
        <v>32568.934000000001</v>
      </c>
      <c r="E185" s="143">
        <v>22487.483</v>
      </c>
      <c r="F185" s="143">
        <v>26280.336000000003</v>
      </c>
      <c r="G185" s="155">
        <v>32568.934000000001</v>
      </c>
      <c r="H185" s="156">
        <v>81336.752999999982</v>
      </c>
      <c r="I185" s="143">
        <v>-7.3835845231632335E-2</v>
      </c>
      <c r="J185" s="143">
        <v>0</v>
      </c>
      <c r="K185" s="154">
        <v>0</v>
      </c>
      <c r="L185" s="143">
        <v>0</v>
      </c>
      <c r="M185" s="154">
        <v>18798.942999999999</v>
      </c>
      <c r="N185" s="143">
        <v>18490.376</v>
      </c>
      <c r="O185" s="155">
        <v>308.56700000000001</v>
      </c>
      <c r="P185" s="143">
        <v>12393.537000000002</v>
      </c>
      <c r="Q185" s="154">
        <v>3871.2210000000005</v>
      </c>
      <c r="R185" s="155">
        <v>8522.3159999999989</v>
      </c>
      <c r="S185" s="143">
        <v>-5.5833775059430102E-2</v>
      </c>
      <c r="T185" s="143">
        <v>0</v>
      </c>
      <c r="U185" s="143">
        <v>0</v>
      </c>
      <c r="V185" s="143">
        <v>0</v>
      </c>
      <c r="W185" s="154">
        <v>12804.815999999999</v>
      </c>
      <c r="X185" s="143">
        <v>7307.9650000000001</v>
      </c>
      <c r="Y185" s="143">
        <v>1.7521725952436826</v>
      </c>
      <c r="Z185" s="143">
        <v>0.15742964315283156</v>
      </c>
      <c r="AA185" s="143">
        <v>0</v>
      </c>
      <c r="AB185" s="143">
        <v>2365.1469999999999</v>
      </c>
      <c r="AC185" s="155">
        <v>2462.9669999999996</v>
      </c>
      <c r="AD185" s="143">
        <v>0.11275192709193668</v>
      </c>
      <c r="AE185" s="143">
        <v>0.96028367412149662</v>
      </c>
      <c r="AF185" s="143">
        <v>10439.668999999998</v>
      </c>
      <c r="AG185" s="143">
        <v>0</v>
      </c>
      <c r="AH185" s="143">
        <v>20976.555</v>
      </c>
      <c r="AI185" s="143">
        <v>0</v>
      </c>
      <c r="AJ185" s="143">
        <v>0</v>
      </c>
      <c r="AK185" s="143">
        <v>0</v>
      </c>
      <c r="AL185" s="143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2:68" x14ac:dyDescent="0.2">
      <c r="B186" s="165">
        <v>0</v>
      </c>
      <c r="C186">
        <v>2020</v>
      </c>
      <c r="D186" s="154">
        <v>31414.855999999996</v>
      </c>
      <c r="E186" s="143">
        <v>21807.279999999999</v>
      </c>
      <c r="F186" s="143">
        <v>24643.929</v>
      </c>
      <c r="G186" s="155">
        <v>31414.855999999996</v>
      </c>
      <c r="H186" s="156">
        <v>77866.065000000002</v>
      </c>
      <c r="I186" s="143">
        <v>-4.2670599353775263E-2</v>
      </c>
      <c r="J186" s="143">
        <v>0</v>
      </c>
      <c r="K186" s="154">
        <v>0</v>
      </c>
      <c r="L186" s="143">
        <v>0</v>
      </c>
      <c r="M186" s="154">
        <v>19461.985000000004</v>
      </c>
      <c r="N186" s="143">
        <v>19128.253000000001</v>
      </c>
      <c r="O186" s="155">
        <v>333.73200000000003</v>
      </c>
      <c r="P186" s="143">
        <v>10120.653</v>
      </c>
      <c r="Q186" s="154">
        <v>2660.8229999999994</v>
      </c>
      <c r="R186" s="155">
        <v>7459.8300000000008</v>
      </c>
      <c r="S186" s="143">
        <v>-5.1609939318707498E-2</v>
      </c>
      <c r="T186" s="143">
        <v>0</v>
      </c>
      <c r="U186" s="143">
        <v>0</v>
      </c>
      <c r="V186" s="143">
        <v>0</v>
      </c>
      <c r="W186" s="154">
        <v>10537.924999999999</v>
      </c>
      <c r="X186" s="143">
        <v>5270.9639999999999</v>
      </c>
      <c r="Y186" s="143">
        <v>1.9992405563764046</v>
      </c>
      <c r="Z186" s="143">
        <v>0.13533398663461418</v>
      </c>
      <c r="AA186" s="143">
        <v>0</v>
      </c>
      <c r="AB186" s="143">
        <v>2037.3379999999997</v>
      </c>
      <c r="AC186" s="155">
        <v>2171.8690000000001</v>
      </c>
      <c r="AD186" s="143">
        <v>9.4985978022389908E-2</v>
      </c>
      <c r="AE186" s="143">
        <v>0.93805749794301574</v>
      </c>
      <c r="AF186" s="143">
        <v>8500.5869999999995</v>
      </c>
      <c r="AG186" s="143">
        <v>0</v>
      </c>
      <c r="AH186" s="143">
        <v>21448.829000000005</v>
      </c>
      <c r="AI186" s="143">
        <v>0</v>
      </c>
      <c r="AJ186" s="143">
        <v>0</v>
      </c>
      <c r="AK186" s="143">
        <v>0</v>
      </c>
      <c r="AL186" s="143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2:68" x14ac:dyDescent="0.2">
      <c r="B187" s="165">
        <v>0</v>
      </c>
      <c r="C187">
        <v>2021</v>
      </c>
      <c r="D187" s="154">
        <v>36071.067000000003</v>
      </c>
      <c r="E187" s="143">
        <v>25754.774000000005</v>
      </c>
      <c r="F187" s="143">
        <v>28510.079999999998</v>
      </c>
      <c r="G187" s="155">
        <v>36071.067000000003</v>
      </c>
      <c r="H187" s="156">
        <v>90335.920999999988</v>
      </c>
      <c r="I187" s="143">
        <v>0.16014493605141067</v>
      </c>
      <c r="J187" s="143">
        <v>0</v>
      </c>
      <c r="K187" s="154">
        <v>0</v>
      </c>
      <c r="L187" s="143">
        <v>0</v>
      </c>
      <c r="M187" s="154">
        <v>22302.907999999996</v>
      </c>
      <c r="N187" s="143">
        <v>21949.950999999997</v>
      </c>
      <c r="O187" s="155">
        <v>352.95700000000005</v>
      </c>
      <c r="P187" s="143">
        <v>10696.271999999999</v>
      </c>
      <c r="Q187" s="154">
        <v>2675.873</v>
      </c>
      <c r="R187" s="155">
        <v>8020.3990000000003</v>
      </c>
      <c r="S187" s="143">
        <v>0.11549145819923101</v>
      </c>
      <c r="T187" s="143">
        <v>0</v>
      </c>
      <c r="U187" s="143">
        <v>0</v>
      </c>
      <c r="V187" s="143">
        <v>0</v>
      </c>
      <c r="W187" s="154">
        <v>10974.559000000001</v>
      </c>
      <c r="X187" s="143">
        <v>9345.1489999999994</v>
      </c>
      <c r="Y187" s="143">
        <v>1.1743589107032966</v>
      </c>
      <c r="Z187" s="143">
        <v>0.12148610296451179</v>
      </c>
      <c r="AA187" s="143">
        <v>0</v>
      </c>
      <c r="AB187" s="143">
        <v>4974.3070000000007</v>
      </c>
      <c r="AC187" s="155">
        <v>4990.8639999999996</v>
      </c>
      <c r="AD187" s="143">
        <v>0.18887023801762737</v>
      </c>
      <c r="AE187" s="143">
        <v>0.99668253833404419</v>
      </c>
      <c r="AF187" s="143">
        <v>6000.2520000000004</v>
      </c>
      <c r="AG187" s="143">
        <v>0</v>
      </c>
      <c r="AH187" s="143">
        <v>26337.166999999998</v>
      </c>
      <c r="AI187" s="143">
        <v>0</v>
      </c>
      <c r="AJ187" s="143">
        <v>0</v>
      </c>
      <c r="AK187" s="143">
        <v>0</v>
      </c>
      <c r="AL187" s="143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2:68" x14ac:dyDescent="0.2">
      <c r="B188" s="165">
        <v>0</v>
      </c>
      <c r="C188">
        <v>2022</v>
      </c>
      <c r="D188" s="154">
        <v>34089.495000000003</v>
      </c>
      <c r="E188" s="143">
        <v>23434.034999999996</v>
      </c>
      <c r="F188" s="143">
        <v>26813.316000000003</v>
      </c>
      <c r="G188" s="155">
        <v>34089.495000000003</v>
      </c>
      <c r="H188" s="156">
        <v>84336.84599999999</v>
      </c>
      <c r="I188" s="143">
        <v>-6.6408522031894734E-2</v>
      </c>
      <c r="J188" s="143">
        <v>0</v>
      </c>
      <c r="K188" s="154">
        <v>0</v>
      </c>
      <c r="L188" s="143">
        <v>0</v>
      </c>
      <c r="M188" s="154">
        <v>20326.16</v>
      </c>
      <c r="N188" s="143">
        <v>19983.774000000001</v>
      </c>
      <c r="O188" s="155">
        <v>342.38599999999997</v>
      </c>
      <c r="P188" s="143">
        <v>11352.307000000001</v>
      </c>
      <c r="Q188" s="154">
        <v>3437.9860000000003</v>
      </c>
      <c r="R188" s="155">
        <v>7914.3209999999999</v>
      </c>
      <c r="S188" s="143">
        <v>-4.0022600561589461E-2</v>
      </c>
      <c r="T188" s="143">
        <v>0</v>
      </c>
      <c r="U188" s="143">
        <v>0</v>
      </c>
      <c r="V188" s="143">
        <v>0</v>
      </c>
      <c r="W188" s="154">
        <v>11940.712</v>
      </c>
      <c r="X188" s="143">
        <v>10873.822</v>
      </c>
      <c r="Y188" s="143">
        <v>1.0981154556328032</v>
      </c>
      <c r="Z188" s="143">
        <v>0.14158357309212158</v>
      </c>
      <c r="AA188" s="143">
        <v>0</v>
      </c>
      <c r="AB188" s="143">
        <v>3349.9570000000003</v>
      </c>
      <c r="AC188" s="155">
        <v>4873.7880000000005</v>
      </c>
      <c r="AD188" s="143">
        <v>0.14234473166675116</v>
      </c>
      <c r="AE188" s="143">
        <v>0.68734155035056921</v>
      </c>
      <c r="AF188" s="143">
        <v>8590.7549999999992</v>
      </c>
      <c r="AG188" s="143">
        <v>0</v>
      </c>
      <c r="AH188" s="143">
        <v>23534.113000000001</v>
      </c>
      <c r="AI188" s="143">
        <v>0</v>
      </c>
      <c r="AJ188" s="143">
        <v>0</v>
      </c>
      <c r="AK188" s="143">
        <v>0</v>
      </c>
      <c r="AL188" s="143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2:68" x14ac:dyDescent="0.2">
      <c r="B189" s="165">
        <v>0</v>
      </c>
      <c r="C189">
        <v>2023</v>
      </c>
      <c r="D189" s="157">
        <v>15972.297</v>
      </c>
      <c r="E189" s="158">
        <v>10826.079</v>
      </c>
      <c r="F189" s="158">
        <v>12845.717000000001</v>
      </c>
      <c r="G189" s="159">
        <v>15972.297</v>
      </c>
      <c r="H189" s="160">
        <v>39644.093000000001</v>
      </c>
      <c r="I189" s="143">
        <v>0</v>
      </c>
      <c r="J189" s="143">
        <v>0</v>
      </c>
      <c r="K189" s="154">
        <v>0</v>
      </c>
      <c r="L189" s="143">
        <v>0</v>
      </c>
      <c r="M189" s="157">
        <v>9626.0159999999996</v>
      </c>
      <c r="N189" s="158">
        <v>9459.1259999999984</v>
      </c>
      <c r="O189" s="159">
        <v>166.89</v>
      </c>
      <c r="P189" s="143">
        <v>5912.4750000000004</v>
      </c>
      <c r="Q189" s="157">
        <v>1270.3119999999999</v>
      </c>
      <c r="R189" s="159">
        <v>4642.1629999999996</v>
      </c>
      <c r="S189" s="143">
        <v>-0.50949359386614257</v>
      </c>
      <c r="T189" s="143">
        <v>0</v>
      </c>
      <c r="U189" s="143">
        <v>0</v>
      </c>
      <c r="V189" s="143">
        <v>0</v>
      </c>
      <c r="W189" s="157">
        <v>6315.0430000000006</v>
      </c>
      <c r="X189" s="158">
        <v>5523.8469999999998</v>
      </c>
      <c r="Y189" s="158">
        <v>1.1432327868603169</v>
      </c>
      <c r="Z189" s="158">
        <v>0.15929341604561367</v>
      </c>
      <c r="AA189" s="158">
        <v>0</v>
      </c>
      <c r="AB189" s="158">
        <v>2207.7190000000001</v>
      </c>
      <c r="AC189" s="159">
        <v>2758.0909999999999</v>
      </c>
      <c r="AD189" s="143">
        <v>0.19103099171462012</v>
      </c>
      <c r="AE189" s="143">
        <v>0.80045183425782551</v>
      </c>
      <c r="AF189" s="143">
        <v>4107.3240000000005</v>
      </c>
      <c r="AG189" s="143">
        <v>0</v>
      </c>
      <c r="AH189" s="143">
        <v>11556.863000000001</v>
      </c>
      <c r="AI189" s="143">
        <v>0</v>
      </c>
      <c r="AJ189" s="143">
        <v>0</v>
      </c>
      <c r="AK189" s="143">
        <v>0</v>
      </c>
      <c r="AL189" s="143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2:68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2:68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2:68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2:68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2:68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2:68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2:68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2:68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2:68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2:68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2:68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2:68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2:68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2:68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2:68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2:68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2:68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2:68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2:68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2:68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2:68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2:68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2:68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2:68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2:68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2:68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2:68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2:68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2:68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2:68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2:68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2:68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2:68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2:68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2:68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2:68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2:68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2:68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2:68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2:68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2:68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2:68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2:68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2:68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2:68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2:68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2:68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2:68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2:68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2:68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2:68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2:68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2:68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2:68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2:68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2:68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2:68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2:68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2:68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2:68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2:68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2:68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2:68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2:68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2:68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2:68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2:68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2:68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2:68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2:68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2:68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2:68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2:68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2:68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2:68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2:68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2:68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2:68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BA13-96FD-41FF-A422-13FD3B3FB77F}">
  <dimension ref="A1:GE43"/>
  <sheetViews>
    <sheetView showGridLines="0" topLeftCell="A9" zoomScale="85" zoomScaleNormal="85" workbookViewId="0">
      <selection activeCell="C33" sqref="C33"/>
    </sheetView>
  </sheetViews>
  <sheetFormatPr defaultRowHeight="12.75" x14ac:dyDescent="0.2"/>
  <cols>
    <col min="2" max="2" width="30.7109375" customWidth="1"/>
    <col min="130" max="130" width="30.7109375" customWidth="1"/>
    <col min="131" max="131" width="14.85546875" bestFit="1" customWidth="1"/>
    <col min="176" max="176" width="30.7109375" customWidth="1"/>
  </cols>
  <sheetData>
    <row r="1" spans="1:187" x14ac:dyDescent="0.2">
      <c r="EA1" s="115" t="s">
        <v>192</v>
      </c>
      <c r="FU1" s="115" t="s">
        <v>192</v>
      </c>
    </row>
    <row r="2" spans="1:187" x14ac:dyDescent="0.2">
      <c r="C2" s="135">
        <v>2013</v>
      </c>
      <c r="D2" s="136">
        <f>C2</f>
        <v>2013</v>
      </c>
      <c r="E2" s="136">
        <f t="shared" ref="E2:N2" si="0">D2</f>
        <v>2013</v>
      </c>
      <c r="F2" s="136">
        <f t="shared" si="0"/>
        <v>2013</v>
      </c>
      <c r="G2" s="136">
        <f t="shared" si="0"/>
        <v>2013</v>
      </c>
      <c r="H2" s="136">
        <f t="shared" si="0"/>
        <v>2013</v>
      </c>
      <c r="I2" s="136">
        <f t="shared" si="0"/>
        <v>2013</v>
      </c>
      <c r="J2" s="136">
        <f t="shared" si="0"/>
        <v>2013</v>
      </c>
      <c r="K2" s="136">
        <f t="shared" si="0"/>
        <v>2013</v>
      </c>
      <c r="L2" s="136">
        <f t="shared" si="0"/>
        <v>2013</v>
      </c>
      <c r="M2" s="136">
        <f t="shared" si="0"/>
        <v>2013</v>
      </c>
      <c r="N2" s="136">
        <f t="shared" si="0"/>
        <v>2013</v>
      </c>
      <c r="O2" s="136">
        <f>N2+1</f>
        <v>2014</v>
      </c>
      <c r="P2" s="136">
        <f>O2</f>
        <v>2014</v>
      </c>
      <c r="Q2" s="136">
        <f t="shared" ref="Q2:Z2" si="1">P2</f>
        <v>2014</v>
      </c>
      <c r="R2" s="136">
        <f t="shared" si="1"/>
        <v>2014</v>
      </c>
      <c r="S2" s="136">
        <f t="shared" si="1"/>
        <v>2014</v>
      </c>
      <c r="T2" s="136">
        <f t="shared" si="1"/>
        <v>2014</v>
      </c>
      <c r="U2" s="136">
        <f t="shared" si="1"/>
        <v>2014</v>
      </c>
      <c r="V2" s="136">
        <f t="shared" si="1"/>
        <v>2014</v>
      </c>
      <c r="W2" s="136">
        <f t="shared" si="1"/>
        <v>2014</v>
      </c>
      <c r="X2" s="136">
        <f t="shared" si="1"/>
        <v>2014</v>
      </c>
      <c r="Y2" s="136">
        <f t="shared" si="1"/>
        <v>2014</v>
      </c>
      <c r="Z2" s="136">
        <f t="shared" si="1"/>
        <v>2014</v>
      </c>
      <c r="AA2" s="136">
        <f>Z2+1</f>
        <v>2015</v>
      </c>
      <c r="AB2" s="136">
        <f>AA2</f>
        <v>2015</v>
      </c>
      <c r="AC2" s="136">
        <f t="shared" ref="AC2:AL2" si="2">AB2</f>
        <v>2015</v>
      </c>
      <c r="AD2" s="136">
        <f t="shared" si="2"/>
        <v>2015</v>
      </c>
      <c r="AE2" s="136">
        <f t="shared" si="2"/>
        <v>2015</v>
      </c>
      <c r="AF2" s="136">
        <f t="shared" si="2"/>
        <v>2015</v>
      </c>
      <c r="AG2" s="136">
        <f t="shared" si="2"/>
        <v>2015</v>
      </c>
      <c r="AH2" s="136">
        <f t="shared" si="2"/>
        <v>2015</v>
      </c>
      <c r="AI2" s="136">
        <f t="shared" si="2"/>
        <v>2015</v>
      </c>
      <c r="AJ2" s="136">
        <f t="shared" si="2"/>
        <v>2015</v>
      </c>
      <c r="AK2" s="136">
        <f t="shared" si="2"/>
        <v>2015</v>
      </c>
      <c r="AL2" s="136">
        <f t="shared" si="2"/>
        <v>2015</v>
      </c>
      <c r="AM2" s="136">
        <f>AL2+1</f>
        <v>2016</v>
      </c>
      <c r="AN2" s="136">
        <f>AM2</f>
        <v>2016</v>
      </c>
      <c r="AO2" s="136">
        <f t="shared" ref="AO2:AX2" si="3">AN2</f>
        <v>2016</v>
      </c>
      <c r="AP2" s="136">
        <f t="shared" si="3"/>
        <v>2016</v>
      </c>
      <c r="AQ2" s="136">
        <f t="shared" si="3"/>
        <v>2016</v>
      </c>
      <c r="AR2" s="136">
        <f t="shared" si="3"/>
        <v>2016</v>
      </c>
      <c r="AS2" s="136">
        <f t="shared" si="3"/>
        <v>2016</v>
      </c>
      <c r="AT2" s="136">
        <f t="shared" si="3"/>
        <v>2016</v>
      </c>
      <c r="AU2" s="136">
        <f t="shared" si="3"/>
        <v>2016</v>
      </c>
      <c r="AV2" s="136">
        <f t="shared" si="3"/>
        <v>2016</v>
      </c>
      <c r="AW2" s="136">
        <f t="shared" si="3"/>
        <v>2016</v>
      </c>
      <c r="AX2" s="136">
        <f t="shared" si="3"/>
        <v>2016</v>
      </c>
      <c r="AY2" s="136">
        <f>AX2+1</f>
        <v>2017</v>
      </c>
      <c r="AZ2" s="136">
        <f>AY2</f>
        <v>2017</v>
      </c>
      <c r="BA2" s="136">
        <f t="shared" ref="BA2:BJ2" si="4">AZ2</f>
        <v>2017</v>
      </c>
      <c r="BB2" s="136">
        <f t="shared" si="4"/>
        <v>2017</v>
      </c>
      <c r="BC2" s="136">
        <f t="shared" si="4"/>
        <v>2017</v>
      </c>
      <c r="BD2" s="136">
        <f t="shared" si="4"/>
        <v>2017</v>
      </c>
      <c r="BE2" s="136">
        <f t="shared" si="4"/>
        <v>2017</v>
      </c>
      <c r="BF2" s="136">
        <f t="shared" si="4"/>
        <v>2017</v>
      </c>
      <c r="BG2" s="136">
        <f t="shared" si="4"/>
        <v>2017</v>
      </c>
      <c r="BH2" s="136">
        <f t="shared" si="4"/>
        <v>2017</v>
      </c>
      <c r="BI2" s="136">
        <f t="shared" si="4"/>
        <v>2017</v>
      </c>
      <c r="BJ2" s="136">
        <f t="shared" si="4"/>
        <v>2017</v>
      </c>
      <c r="BK2" s="136">
        <f>BJ2+1</f>
        <v>2018</v>
      </c>
      <c r="BL2" s="136">
        <f>BK2</f>
        <v>2018</v>
      </c>
      <c r="BM2" s="136">
        <f t="shared" ref="BM2:BV2" si="5">BL2</f>
        <v>2018</v>
      </c>
      <c r="BN2" s="136">
        <f t="shared" si="5"/>
        <v>2018</v>
      </c>
      <c r="BO2" s="136">
        <f t="shared" si="5"/>
        <v>2018</v>
      </c>
      <c r="BP2" s="136">
        <f t="shared" si="5"/>
        <v>2018</v>
      </c>
      <c r="BQ2" s="136">
        <f t="shared" si="5"/>
        <v>2018</v>
      </c>
      <c r="BR2" s="136">
        <f t="shared" si="5"/>
        <v>2018</v>
      </c>
      <c r="BS2" s="136">
        <f t="shared" si="5"/>
        <v>2018</v>
      </c>
      <c r="BT2" s="136">
        <f t="shared" si="5"/>
        <v>2018</v>
      </c>
      <c r="BU2" s="136">
        <f t="shared" si="5"/>
        <v>2018</v>
      </c>
      <c r="BV2" s="136">
        <f t="shared" si="5"/>
        <v>2018</v>
      </c>
      <c r="BW2" s="136">
        <f>BV2+1</f>
        <v>2019</v>
      </c>
      <c r="BX2" s="136">
        <f>BW2</f>
        <v>2019</v>
      </c>
      <c r="BY2" s="136">
        <f t="shared" ref="BY2:CH2" si="6">BX2</f>
        <v>2019</v>
      </c>
      <c r="BZ2" s="136">
        <f t="shared" si="6"/>
        <v>2019</v>
      </c>
      <c r="CA2" s="136">
        <f t="shared" si="6"/>
        <v>2019</v>
      </c>
      <c r="CB2" s="136">
        <f t="shared" si="6"/>
        <v>2019</v>
      </c>
      <c r="CC2" s="136">
        <f t="shared" si="6"/>
        <v>2019</v>
      </c>
      <c r="CD2" s="136">
        <f t="shared" si="6"/>
        <v>2019</v>
      </c>
      <c r="CE2" s="136">
        <f t="shared" si="6"/>
        <v>2019</v>
      </c>
      <c r="CF2" s="136">
        <f t="shared" si="6"/>
        <v>2019</v>
      </c>
      <c r="CG2" s="136">
        <f t="shared" si="6"/>
        <v>2019</v>
      </c>
      <c r="CH2" s="136">
        <f t="shared" si="6"/>
        <v>2019</v>
      </c>
      <c r="CI2" s="136">
        <f>CH2+1</f>
        <v>2020</v>
      </c>
      <c r="CJ2" s="136">
        <f>CI2</f>
        <v>2020</v>
      </c>
      <c r="CK2" s="136">
        <f t="shared" ref="CK2:CT2" si="7">CJ2</f>
        <v>2020</v>
      </c>
      <c r="CL2" s="136">
        <f t="shared" si="7"/>
        <v>2020</v>
      </c>
      <c r="CM2" s="136">
        <f t="shared" si="7"/>
        <v>2020</v>
      </c>
      <c r="CN2" s="136">
        <f t="shared" si="7"/>
        <v>2020</v>
      </c>
      <c r="CO2" s="136">
        <f t="shared" si="7"/>
        <v>2020</v>
      </c>
      <c r="CP2" s="136">
        <f t="shared" si="7"/>
        <v>2020</v>
      </c>
      <c r="CQ2" s="136">
        <f t="shared" si="7"/>
        <v>2020</v>
      </c>
      <c r="CR2" s="136">
        <f t="shared" si="7"/>
        <v>2020</v>
      </c>
      <c r="CS2" s="136">
        <f t="shared" si="7"/>
        <v>2020</v>
      </c>
      <c r="CT2" s="136">
        <f t="shared" si="7"/>
        <v>2020</v>
      </c>
      <c r="CU2" s="136">
        <f>CT2+1</f>
        <v>2021</v>
      </c>
      <c r="CV2" s="136">
        <f>CU2</f>
        <v>2021</v>
      </c>
      <c r="CW2" s="136">
        <f t="shared" ref="CW2:DF2" si="8">CV2</f>
        <v>2021</v>
      </c>
      <c r="CX2" s="136">
        <f t="shared" si="8"/>
        <v>2021</v>
      </c>
      <c r="CY2" s="136">
        <f t="shared" si="8"/>
        <v>2021</v>
      </c>
      <c r="CZ2" s="136">
        <f t="shared" si="8"/>
        <v>2021</v>
      </c>
      <c r="DA2" s="136">
        <f t="shared" si="8"/>
        <v>2021</v>
      </c>
      <c r="DB2" s="136">
        <f t="shared" si="8"/>
        <v>2021</v>
      </c>
      <c r="DC2" s="136">
        <f t="shared" si="8"/>
        <v>2021</v>
      </c>
      <c r="DD2" s="136">
        <f t="shared" si="8"/>
        <v>2021</v>
      </c>
      <c r="DE2" s="136">
        <f t="shared" si="8"/>
        <v>2021</v>
      </c>
      <c r="DF2" s="136">
        <f t="shared" si="8"/>
        <v>2021</v>
      </c>
      <c r="DG2" s="136">
        <f>DF2+1</f>
        <v>2022</v>
      </c>
      <c r="DH2" s="136">
        <f>DG2</f>
        <v>2022</v>
      </c>
      <c r="DI2" s="136">
        <f t="shared" ref="DI2:DR2" si="9">DH2</f>
        <v>2022</v>
      </c>
      <c r="DJ2" s="136">
        <f t="shared" si="9"/>
        <v>2022</v>
      </c>
      <c r="DK2" s="136">
        <f t="shared" si="9"/>
        <v>2022</v>
      </c>
      <c r="DL2" s="136">
        <f t="shared" si="9"/>
        <v>2022</v>
      </c>
      <c r="DM2" s="136">
        <f t="shared" si="9"/>
        <v>2022</v>
      </c>
      <c r="DN2" s="136">
        <f t="shared" si="9"/>
        <v>2022</v>
      </c>
      <c r="DO2" s="136">
        <f t="shared" si="9"/>
        <v>2022</v>
      </c>
      <c r="DP2" s="136">
        <f t="shared" si="9"/>
        <v>2022</v>
      </c>
      <c r="DQ2" s="136">
        <f t="shared" si="9"/>
        <v>2022</v>
      </c>
      <c r="DR2" s="136">
        <f t="shared" si="9"/>
        <v>2022</v>
      </c>
      <c r="DS2" s="136">
        <f>DR2+1</f>
        <v>2023</v>
      </c>
      <c r="DT2" s="136">
        <f>DS2</f>
        <v>2023</v>
      </c>
      <c r="DU2" s="136">
        <f t="shared" ref="DU2:DX2" si="10">DT2</f>
        <v>2023</v>
      </c>
      <c r="DV2" s="136">
        <f t="shared" si="10"/>
        <v>2023</v>
      </c>
      <c r="DW2" s="136">
        <f t="shared" si="10"/>
        <v>2023</v>
      </c>
      <c r="DX2" s="137">
        <f t="shared" si="10"/>
        <v>2023</v>
      </c>
      <c r="EA2" s="115" t="s">
        <v>192</v>
      </c>
      <c r="FU2" s="115" t="s">
        <v>192</v>
      </c>
    </row>
    <row r="3" spans="1:187" ht="15.75" x14ac:dyDescent="0.25">
      <c r="C3" s="138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4</v>
      </c>
      <c r="M3">
        <v>4</v>
      </c>
      <c r="N3">
        <v>4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4</v>
      </c>
      <c r="Y3">
        <v>4</v>
      </c>
      <c r="Z3">
        <v>4</v>
      </c>
      <c r="AA3">
        <v>1</v>
      </c>
      <c r="AB3">
        <v>1</v>
      </c>
      <c r="AC3">
        <v>1</v>
      </c>
      <c r="AD3">
        <v>2</v>
      </c>
      <c r="AE3">
        <v>2</v>
      </c>
      <c r="AF3">
        <v>2</v>
      </c>
      <c r="AG3">
        <v>3</v>
      </c>
      <c r="AH3">
        <v>3</v>
      </c>
      <c r="AI3">
        <v>3</v>
      </c>
      <c r="AJ3">
        <v>4</v>
      </c>
      <c r="AK3">
        <v>4</v>
      </c>
      <c r="AL3">
        <v>4</v>
      </c>
      <c r="AM3">
        <v>1</v>
      </c>
      <c r="AN3">
        <v>1</v>
      </c>
      <c r="AO3">
        <v>1</v>
      </c>
      <c r="AP3">
        <v>2</v>
      </c>
      <c r="AQ3">
        <v>2</v>
      </c>
      <c r="AR3">
        <v>2</v>
      </c>
      <c r="AS3">
        <v>3</v>
      </c>
      <c r="AT3">
        <v>3</v>
      </c>
      <c r="AU3">
        <v>3</v>
      </c>
      <c r="AV3">
        <v>4</v>
      </c>
      <c r="AW3">
        <v>4</v>
      </c>
      <c r="AX3">
        <v>4</v>
      </c>
      <c r="AY3">
        <v>1</v>
      </c>
      <c r="AZ3">
        <v>1</v>
      </c>
      <c r="BA3">
        <v>1</v>
      </c>
      <c r="BB3">
        <v>2</v>
      </c>
      <c r="BC3">
        <v>2</v>
      </c>
      <c r="BD3">
        <v>2</v>
      </c>
      <c r="BE3">
        <v>3</v>
      </c>
      <c r="BF3">
        <v>3</v>
      </c>
      <c r="BG3">
        <v>3</v>
      </c>
      <c r="BH3">
        <v>4</v>
      </c>
      <c r="BI3">
        <v>4</v>
      </c>
      <c r="BJ3">
        <v>4</v>
      </c>
      <c r="BK3">
        <v>1</v>
      </c>
      <c r="BL3">
        <v>1</v>
      </c>
      <c r="BM3">
        <v>1</v>
      </c>
      <c r="BN3">
        <v>2</v>
      </c>
      <c r="BO3">
        <v>2</v>
      </c>
      <c r="BP3">
        <v>2</v>
      </c>
      <c r="BQ3">
        <v>3</v>
      </c>
      <c r="BR3">
        <v>3</v>
      </c>
      <c r="BS3">
        <v>3</v>
      </c>
      <c r="BT3">
        <v>4</v>
      </c>
      <c r="BU3">
        <v>4</v>
      </c>
      <c r="BV3">
        <v>4</v>
      </c>
      <c r="BW3">
        <v>1</v>
      </c>
      <c r="BX3">
        <v>1</v>
      </c>
      <c r="BY3">
        <v>1</v>
      </c>
      <c r="BZ3">
        <v>2</v>
      </c>
      <c r="CA3">
        <v>2</v>
      </c>
      <c r="CB3">
        <v>2</v>
      </c>
      <c r="CC3">
        <v>3</v>
      </c>
      <c r="CD3">
        <v>3</v>
      </c>
      <c r="CE3">
        <v>3</v>
      </c>
      <c r="CF3">
        <v>4</v>
      </c>
      <c r="CG3">
        <v>4</v>
      </c>
      <c r="CH3">
        <v>4</v>
      </c>
      <c r="CI3">
        <v>1</v>
      </c>
      <c r="CJ3">
        <v>1</v>
      </c>
      <c r="CK3">
        <v>1</v>
      </c>
      <c r="CL3">
        <v>2</v>
      </c>
      <c r="CM3">
        <v>2</v>
      </c>
      <c r="CN3">
        <v>2</v>
      </c>
      <c r="CO3">
        <v>3</v>
      </c>
      <c r="CP3">
        <v>3</v>
      </c>
      <c r="CQ3">
        <v>3</v>
      </c>
      <c r="CR3">
        <v>4</v>
      </c>
      <c r="CS3">
        <v>4</v>
      </c>
      <c r="CT3">
        <v>4</v>
      </c>
      <c r="CU3">
        <v>1</v>
      </c>
      <c r="CV3">
        <v>1</v>
      </c>
      <c r="CW3">
        <v>1</v>
      </c>
      <c r="CX3">
        <v>2</v>
      </c>
      <c r="CY3">
        <v>2</v>
      </c>
      <c r="CZ3">
        <v>2</v>
      </c>
      <c r="DA3">
        <v>3</v>
      </c>
      <c r="DB3">
        <v>3</v>
      </c>
      <c r="DC3">
        <v>3</v>
      </c>
      <c r="DD3">
        <v>4</v>
      </c>
      <c r="DE3">
        <v>4</v>
      </c>
      <c r="DF3">
        <v>4</v>
      </c>
      <c r="DG3">
        <v>1</v>
      </c>
      <c r="DH3">
        <v>1</v>
      </c>
      <c r="DI3">
        <v>1</v>
      </c>
      <c r="DJ3">
        <v>2</v>
      </c>
      <c r="DK3">
        <v>2</v>
      </c>
      <c r="DL3">
        <v>2</v>
      </c>
      <c r="DM3">
        <v>3</v>
      </c>
      <c r="DN3">
        <v>3</v>
      </c>
      <c r="DO3">
        <v>3</v>
      </c>
      <c r="DP3">
        <v>4</v>
      </c>
      <c r="DQ3">
        <v>4</v>
      </c>
      <c r="DR3">
        <v>4</v>
      </c>
      <c r="DS3">
        <v>1</v>
      </c>
      <c r="DT3">
        <v>1</v>
      </c>
      <c r="DU3">
        <v>1</v>
      </c>
      <c r="DV3">
        <v>2</v>
      </c>
      <c r="DW3">
        <v>2</v>
      </c>
      <c r="DX3" s="139">
        <v>2</v>
      </c>
      <c r="EA3" s="134" t="s">
        <v>225</v>
      </c>
      <c r="FU3" s="134" t="s">
        <v>226</v>
      </c>
    </row>
    <row r="4" spans="1:187" x14ac:dyDescent="0.2">
      <c r="B4" s="117" t="s">
        <v>69</v>
      </c>
      <c r="C4" s="140" t="str">
        <f>C3&amp;"Q"&amp;C2-2000</f>
        <v>1Q13</v>
      </c>
      <c r="D4" s="141" t="str">
        <f t="shared" ref="D4:BO4" si="11">D3&amp;"Q"&amp;D2-2000</f>
        <v>1Q13</v>
      </c>
      <c r="E4" s="141" t="str">
        <f t="shared" si="11"/>
        <v>1Q13</v>
      </c>
      <c r="F4" s="141" t="str">
        <f t="shared" si="11"/>
        <v>2Q13</v>
      </c>
      <c r="G4" s="141" t="str">
        <f t="shared" si="11"/>
        <v>2Q13</v>
      </c>
      <c r="H4" s="141" t="str">
        <f t="shared" si="11"/>
        <v>2Q13</v>
      </c>
      <c r="I4" s="141" t="str">
        <f t="shared" si="11"/>
        <v>3Q13</v>
      </c>
      <c r="J4" s="141" t="str">
        <f t="shared" si="11"/>
        <v>3Q13</v>
      </c>
      <c r="K4" s="141" t="str">
        <f t="shared" si="11"/>
        <v>3Q13</v>
      </c>
      <c r="L4" s="141" t="str">
        <f t="shared" si="11"/>
        <v>4Q13</v>
      </c>
      <c r="M4" s="141" t="str">
        <f t="shared" si="11"/>
        <v>4Q13</v>
      </c>
      <c r="N4" s="141" t="str">
        <f t="shared" si="11"/>
        <v>4Q13</v>
      </c>
      <c r="O4" s="141" t="str">
        <f t="shared" si="11"/>
        <v>1Q14</v>
      </c>
      <c r="P4" s="141" t="str">
        <f t="shared" si="11"/>
        <v>1Q14</v>
      </c>
      <c r="Q4" s="141" t="str">
        <f t="shared" si="11"/>
        <v>1Q14</v>
      </c>
      <c r="R4" s="141" t="str">
        <f t="shared" si="11"/>
        <v>2Q14</v>
      </c>
      <c r="S4" s="141" t="str">
        <f t="shared" si="11"/>
        <v>2Q14</v>
      </c>
      <c r="T4" s="141" t="str">
        <f t="shared" si="11"/>
        <v>2Q14</v>
      </c>
      <c r="U4" s="141" t="str">
        <f t="shared" si="11"/>
        <v>3Q14</v>
      </c>
      <c r="V4" s="141" t="str">
        <f t="shared" si="11"/>
        <v>3Q14</v>
      </c>
      <c r="W4" s="141" t="str">
        <f t="shared" si="11"/>
        <v>3Q14</v>
      </c>
      <c r="X4" s="141" t="str">
        <f t="shared" si="11"/>
        <v>4Q14</v>
      </c>
      <c r="Y4" s="141" t="str">
        <f t="shared" si="11"/>
        <v>4Q14</v>
      </c>
      <c r="Z4" s="141" t="str">
        <f t="shared" si="11"/>
        <v>4Q14</v>
      </c>
      <c r="AA4" s="141" t="str">
        <f t="shared" si="11"/>
        <v>1Q15</v>
      </c>
      <c r="AB4" s="141" t="str">
        <f t="shared" si="11"/>
        <v>1Q15</v>
      </c>
      <c r="AC4" s="141" t="str">
        <f t="shared" si="11"/>
        <v>1Q15</v>
      </c>
      <c r="AD4" s="141" t="str">
        <f t="shared" si="11"/>
        <v>2Q15</v>
      </c>
      <c r="AE4" s="141" t="str">
        <f t="shared" si="11"/>
        <v>2Q15</v>
      </c>
      <c r="AF4" s="141" t="str">
        <f t="shared" si="11"/>
        <v>2Q15</v>
      </c>
      <c r="AG4" s="141" t="str">
        <f t="shared" si="11"/>
        <v>3Q15</v>
      </c>
      <c r="AH4" s="141" t="str">
        <f t="shared" si="11"/>
        <v>3Q15</v>
      </c>
      <c r="AI4" s="141" t="str">
        <f t="shared" si="11"/>
        <v>3Q15</v>
      </c>
      <c r="AJ4" s="141" t="str">
        <f t="shared" si="11"/>
        <v>4Q15</v>
      </c>
      <c r="AK4" s="141" t="str">
        <f t="shared" si="11"/>
        <v>4Q15</v>
      </c>
      <c r="AL4" s="141" t="str">
        <f t="shared" si="11"/>
        <v>4Q15</v>
      </c>
      <c r="AM4" s="141" t="str">
        <f t="shared" si="11"/>
        <v>1Q16</v>
      </c>
      <c r="AN4" s="141" t="str">
        <f t="shared" si="11"/>
        <v>1Q16</v>
      </c>
      <c r="AO4" s="141" t="str">
        <f t="shared" si="11"/>
        <v>1Q16</v>
      </c>
      <c r="AP4" s="141" t="str">
        <f t="shared" si="11"/>
        <v>2Q16</v>
      </c>
      <c r="AQ4" s="141" t="str">
        <f t="shared" si="11"/>
        <v>2Q16</v>
      </c>
      <c r="AR4" s="141" t="str">
        <f t="shared" si="11"/>
        <v>2Q16</v>
      </c>
      <c r="AS4" s="141" t="str">
        <f t="shared" si="11"/>
        <v>3Q16</v>
      </c>
      <c r="AT4" s="141" t="str">
        <f t="shared" si="11"/>
        <v>3Q16</v>
      </c>
      <c r="AU4" s="141" t="str">
        <f t="shared" si="11"/>
        <v>3Q16</v>
      </c>
      <c r="AV4" s="141" t="str">
        <f t="shared" si="11"/>
        <v>4Q16</v>
      </c>
      <c r="AW4" s="141" t="str">
        <f t="shared" si="11"/>
        <v>4Q16</v>
      </c>
      <c r="AX4" s="141" t="str">
        <f t="shared" si="11"/>
        <v>4Q16</v>
      </c>
      <c r="AY4" s="141" t="str">
        <f t="shared" si="11"/>
        <v>1Q17</v>
      </c>
      <c r="AZ4" s="141" t="str">
        <f t="shared" si="11"/>
        <v>1Q17</v>
      </c>
      <c r="BA4" s="141" t="str">
        <f t="shared" si="11"/>
        <v>1Q17</v>
      </c>
      <c r="BB4" s="141" t="str">
        <f t="shared" si="11"/>
        <v>2Q17</v>
      </c>
      <c r="BC4" s="141" t="str">
        <f t="shared" si="11"/>
        <v>2Q17</v>
      </c>
      <c r="BD4" s="141" t="str">
        <f t="shared" si="11"/>
        <v>2Q17</v>
      </c>
      <c r="BE4" s="141" t="str">
        <f t="shared" si="11"/>
        <v>3Q17</v>
      </c>
      <c r="BF4" s="141" t="str">
        <f t="shared" si="11"/>
        <v>3Q17</v>
      </c>
      <c r="BG4" s="141" t="str">
        <f t="shared" si="11"/>
        <v>3Q17</v>
      </c>
      <c r="BH4" s="141" t="str">
        <f t="shared" si="11"/>
        <v>4Q17</v>
      </c>
      <c r="BI4" s="141" t="str">
        <f t="shared" si="11"/>
        <v>4Q17</v>
      </c>
      <c r="BJ4" s="141" t="str">
        <f t="shared" si="11"/>
        <v>4Q17</v>
      </c>
      <c r="BK4" s="141" t="str">
        <f t="shared" si="11"/>
        <v>1Q18</v>
      </c>
      <c r="BL4" s="141" t="str">
        <f t="shared" si="11"/>
        <v>1Q18</v>
      </c>
      <c r="BM4" s="141" t="str">
        <f t="shared" si="11"/>
        <v>1Q18</v>
      </c>
      <c r="BN4" s="141" t="str">
        <f t="shared" si="11"/>
        <v>2Q18</v>
      </c>
      <c r="BO4" s="141" t="str">
        <f t="shared" si="11"/>
        <v>2Q18</v>
      </c>
      <c r="BP4" s="141" t="str">
        <f t="shared" ref="BP4:DX4" si="12">BP3&amp;"Q"&amp;BP2-2000</f>
        <v>2Q18</v>
      </c>
      <c r="BQ4" s="141" t="str">
        <f t="shared" si="12"/>
        <v>3Q18</v>
      </c>
      <c r="BR4" s="141" t="str">
        <f t="shared" si="12"/>
        <v>3Q18</v>
      </c>
      <c r="BS4" s="141" t="str">
        <f t="shared" si="12"/>
        <v>3Q18</v>
      </c>
      <c r="BT4" s="141" t="str">
        <f t="shared" si="12"/>
        <v>4Q18</v>
      </c>
      <c r="BU4" s="141" t="str">
        <f t="shared" si="12"/>
        <v>4Q18</v>
      </c>
      <c r="BV4" s="141" t="str">
        <f t="shared" si="12"/>
        <v>4Q18</v>
      </c>
      <c r="BW4" s="141" t="str">
        <f t="shared" si="12"/>
        <v>1Q19</v>
      </c>
      <c r="BX4" s="141" t="str">
        <f t="shared" si="12"/>
        <v>1Q19</v>
      </c>
      <c r="BY4" s="141" t="str">
        <f t="shared" si="12"/>
        <v>1Q19</v>
      </c>
      <c r="BZ4" s="141" t="str">
        <f t="shared" si="12"/>
        <v>2Q19</v>
      </c>
      <c r="CA4" s="141" t="str">
        <f t="shared" si="12"/>
        <v>2Q19</v>
      </c>
      <c r="CB4" s="141" t="str">
        <f t="shared" si="12"/>
        <v>2Q19</v>
      </c>
      <c r="CC4" s="141" t="str">
        <f t="shared" si="12"/>
        <v>3Q19</v>
      </c>
      <c r="CD4" s="141" t="str">
        <f t="shared" si="12"/>
        <v>3Q19</v>
      </c>
      <c r="CE4" s="141" t="str">
        <f t="shared" si="12"/>
        <v>3Q19</v>
      </c>
      <c r="CF4" s="141" t="str">
        <f t="shared" si="12"/>
        <v>4Q19</v>
      </c>
      <c r="CG4" s="141" t="str">
        <f t="shared" si="12"/>
        <v>4Q19</v>
      </c>
      <c r="CH4" s="141" t="str">
        <f t="shared" si="12"/>
        <v>4Q19</v>
      </c>
      <c r="CI4" s="141" t="str">
        <f t="shared" si="12"/>
        <v>1Q20</v>
      </c>
      <c r="CJ4" s="141" t="str">
        <f t="shared" si="12"/>
        <v>1Q20</v>
      </c>
      <c r="CK4" s="141" t="str">
        <f t="shared" si="12"/>
        <v>1Q20</v>
      </c>
      <c r="CL4" s="141" t="str">
        <f t="shared" si="12"/>
        <v>2Q20</v>
      </c>
      <c r="CM4" s="141" t="str">
        <f t="shared" si="12"/>
        <v>2Q20</v>
      </c>
      <c r="CN4" s="141" t="str">
        <f t="shared" si="12"/>
        <v>2Q20</v>
      </c>
      <c r="CO4" s="141" t="str">
        <f t="shared" si="12"/>
        <v>3Q20</v>
      </c>
      <c r="CP4" s="141" t="str">
        <f t="shared" si="12"/>
        <v>3Q20</v>
      </c>
      <c r="CQ4" s="141" t="str">
        <f t="shared" si="12"/>
        <v>3Q20</v>
      </c>
      <c r="CR4" s="141" t="str">
        <f t="shared" si="12"/>
        <v>4Q20</v>
      </c>
      <c r="CS4" s="141" t="str">
        <f t="shared" si="12"/>
        <v>4Q20</v>
      </c>
      <c r="CT4" s="141" t="str">
        <f t="shared" si="12"/>
        <v>4Q20</v>
      </c>
      <c r="CU4" s="141" t="str">
        <f t="shared" si="12"/>
        <v>1Q21</v>
      </c>
      <c r="CV4" s="141" t="str">
        <f t="shared" si="12"/>
        <v>1Q21</v>
      </c>
      <c r="CW4" s="141" t="str">
        <f t="shared" si="12"/>
        <v>1Q21</v>
      </c>
      <c r="CX4" s="141" t="str">
        <f t="shared" si="12"/>
        <v>2Q21</v>
      </c>
      <c r="CY4" s="141" t="str">
        <f t="shared" si="12"/>
        <v>2Q21</v>
      </c>
      <c r="CZ4" s="141" t="str">
        <f t="shared" si="12"/>
        <v>2Q21</v>
      </c>
      <c r="DA4" s="141" t="str">
        <f t="shared" si="12"/>
        <v>3Q21</v>
      </c>
      <c r="DB4" s="141" t="str">
        <f t="shared" si="12"/>
        <v>3Q21</v>
      </c>
      <c r="DC4" s="141" t="str">
        <f t="shared" si="12"/>
        <v>3Q21</v>
      </c>
      <c r="DD4" s="141" t="str">
        <f t="shared" si="12"/>
        <v>4Q21</v>
      </c>
      <c r="DE4" s="141" t="str">
        <f t="shared" si="12"/>
        <v>4Q21</v>
      </c>
      <c r="DF4" s="141" t="str">
        <f t="shared" si="12"/>
        <v>4Q21</v>
      </c>
      <c r="DG4" s="141" t="str">
        <f t="shared" si="12"/>
        <v>1Q22</v>
      </c>
      <c r="DH4" s="141" t="str">
        <f t="shared" si="12"/>
        <v>1Q22</v>
      </c>
      <c r="DI4" s="141" t="str">
        <f t="shared" si="12"/>
        <v>1Q22</v>
      </c>
      <c r="DJ4" s="141" t="str">
        <f t="shared" si="12"/>
        <v>2Q22</v>
      </c>
      <c r="DK4" s="141" t="str">
        <f t="shared" si="12"/>
        <v>2Q22</v>
      </c>
      <c r="DL4" s="141" t="str">
        <f t="shared" si="12"/>
        <v>2Q22</v>
      </c>
      <c r="DM4" s="141" t="str">
        <f t="shared" si="12"/>
        <v>3Q22</v>
      </c>
      <c r="DN4" s="141" t="str">
        <f t="shared" si="12"/>
        <v>3Q22</v>
      </c>
      <c r="DO4" s="141" t="str">
        <f t="shared" si="12"/>
        <v>3Q22</v>
      </c>
      <c r="DP4" s="141" t="str">
        <f t="shared" si="12"/>
        <v>4Q22</v>
      </c>
      <c r="DQ4" s="141" t="str">
        <f t="shared" si="12"/>
        <v>4Q22</v>
      </c>
      <c r="DR4" s="141" t="str">
        <f t="shared" si="12"/>
        <v>4Q22</v>
      </c>
      <c r="DS4" s="141" t="str">
        <f t="shared" si="12"/>
        <v>1Q23</v>
      </c>
      <c r="DT4" s="141" t="str">
        <f>DT3&amp;"Q"&amp;DT2-2000</f>
        <v>1Q23</v>
      </c>
      <c r="DU4" s="141" t="str">
        <f t="shared" si="12"/>
        <v>1Q23</v>
      </c>
      <c r="DV4" s="141" t="str">
        <f t="shared" si="12"/>
        <v>2Q23</v>
      </c>
      <c r="DW4" s="141" t="str">
        <f t="shared" si="12"/>
        <v>2Q23</v>
      </c>
      <c r="DX4" s="142" t="str">
        <f t="shared" si="12"/>
        <v>2Q23</v>
      </c>
    </row>
    <row r="5" spans="1:187" x14ac:dyDescent="0.2">
      <c r="B5" t="s">
        <v>227</v>
      </c>
      <c r="C5" s="150" t="s">
        <v>57</v>
      </c>
      <c r="D5" s="150" t="s">
        <v>58</v>
      </c>
      <c r="E5" s="150" t="s">
        <v>59</v>
      </c>
      <c r="F5" s="150" t="s">
        <v>60</v>
      </c>
      <c r="G5" s="150" t="s">
        <v>61</v>
      </c>
      <c r="H5" s="150" t="s">
        <v>62</v>
      </c>
      <c r="I5" s="150" t="s">
        <v>63</v>
      </c>
      <c r="J5" s="150" t="s">
        <v>64</v>
      </c>
      <c r="K5" s="150" t="s">
        <v>65</v>
      </c>
      <c r="L5" s="150" t="s">
        <v>66</v>
      </c>
      <c r="M5" s="150" t="s">
        <v>67</v>
      </c>
      <c r="N5" s="150" t="s">
        <v>68</v>
      </c>
      <c r="O5" s="150" t="s">
        <v>78</v>
      </c>
      <c r="P5" s="150" t="s">
        <v>79</v>
      </c>
      <c r="Q5" s="150" t="s">
        <v>80</v>
      </c>
      <c r="R5" s="150" t="s">
        <v>81</v>
      </c>
      <c r="S5" s="150" t="s">
        <v>82</v>
      </c>
      <c r="T5" s="150" t="s">
        <v>83</v>
      </c>
      <c r="U5" s="150" t="s">
        <v>84</v>
      </c>
      <c r="V5" s="150" t="s">
        <v>85</v>
      </c>
      <c r="W5" s="150" t="s">
        <v>86</v>
      </c>
      <c r="X5" s="150" t="s">
        <v>87</v>
      </c>
      <c r="Y5" s="150" t="s">
        <v>88</v>
      </c>
      <c r="Z5" s="150" t="s">
        <v>89</v>
      </c>
      <c r="AA5" s="150" t="s">
        <v>90</v>
      </c>
      <c r="AB5" s="150" t="s">
        <v>91</v>
      </c>
      <c r="AC5" s="150" t="s">
        <v>92</v>
      </c>
      <c r="AD5" s="150" t="s">
        <v>93</v>
      </c>
      <c r="AE5" s="150" t="s">
        <v>94</v>
      </c>
      <c r="AF5" s="150" t="s">
        <v>95</v>
      </c>
      <c r="AG5" s="150" t="s">
        <v>96</v>
      </c>
      <c r="AH5" s="150" t="s">
        <v>97</v>
      </c>
      <c r="AI5" s="150" t="s">
        <v>98</v>
      </c>
      <c r="AJ5" s="150" t="s">
        <v>99</v>
      </c>
      <c r="AK5" s="150" t="s">
        <v>100</v>
      </c>
      <c r="AL5" s="150" t="s">
        <v>101</v>
      </c>
      <c r="AM5" s="150" t="s">
        <v>102</v>
      </c>
      <c r="AN5" s="150" t="s">
        <v>103</v>
      </c>
      <c r="AO5" s="150" t="s">
        <v>104</v>
      </c>
      <c r="AP5" s="150" t="s">
        <v>105</v>
      </c>
      <c r="AQ5" s="150" t="s">
        <v>106</v>
      </c>
      <c r="AR5" s="150" t="s">
        <v>107</v>
      </c>
      <c r="AS5" s="150" t="s">
        <v>108</v>
      </c>
      <c r="AT5" s="150" t="s">
        <v>109</v>
      </c>
      <c r="AU5" s="150" t="s">
        <v>110</v>
      </c>
      <c r="AV5" s="150" t="s">
        <v>111</v>
      </c>
      <c r="AW5" s="150" t="s">
        <v>112</v>
      </c>
      <c r="AX5" s="150" t="s">
        <v>113</v>
      </c>
      <c r="AY5" s="150" t="s">
        <v>114</v>
      </c>
      <c r="AZ5" s="150" t="s">
        <v>115</v>
      </c>
      <c r="BA5" s="150" t="s">
        <v>116</v>
      </c>
      <c r="BB5" s="150" t="s">
        <v>117</v>
      </c>
      <c r="BC5" s="150" t="s">
        <v>118</v>
      </c>
      <c r="BD5" s="150" t="s">
        <v>119</v>
      </c>
      <c r="BE5" s="150" t="s">
        <v>120</v>
      </c>
      <c r="BF5" s="150" t="s">
        <v>121</v>
      </c>
      <c r="BG5" s="150" t="s">
        <v>122</v>
      </c>
      <c r="BH5" s="150" t="s">
        <v>123</v>
      </c>
      <c r="BI5" s="150" t="s">
        <v>124</v>
      </c>
      <c r="BJ5" s="150" t="s">
        <v>125</v>
      </c>
      <c r="BK5" s="150" t="s">
        <v>126</v>
      </c>
      <c r="BL5" s="150" t="s">
        <v>127</v>
      </c>
      <c r="BM5" s="150" t="s">
        <v>128</v>
      </c>
      <c r="BN5" s="150" t="s">
        <v>129</v>
      </c>
      <c r="BO5" s="150" t="s">
        <v>130</v>
      </c>
      <c r="BP5" s="150" t="s">
        <v>131</v>
      </c>
      <c r="BQ5" s="150" t="s">
        <v>132</v>
      </c>
      <c r="BR5" s="150" t="s">
        <v>133</v>
      </c>
      <c r="BS5" s="150" t="s">
        <v>134</v>
      </c>
      <c r="BT5" s="150" t="s">
        <v>135</v>
      </c>
      <c r="BU5" s="150" t="s">
        <v>136</v>
      </c>
      <c r="BV5" s="150" t="s">
        <v>137</v>
      </c>
      <c r="BW5" s="150" t="s">
        <v>138</v>
      </c>
      <c r="BX5" s="150" t="s">
        <v>139</v>
      </c>
      <c r="BY5" s="150" t="s">
        <v>140</v>
      </c>
      <c r="BZ5" s="150" t="s">
        <v>141</v>
      </c>
      <c r="CA5" s="150" t="s">
        <v>142</v>
      </c>
      <c r="CB5" s="150" t="s">
        <v>143</v>
      </c>
      <c r="CC5" s="150" t="s">
        <v>144</v>
      </c>
      <c r="CD5" s="150" t="s">
        <v>145</v>
      </c>
      <c r="CE5" s="150" t="s">
        <v>146</v>
      </c>
      <c r="CF5" s="150" t="s">
        <v>147</v>
      </c>
      <c r="CG5" s="150" t="s">
        <v>148</v>
      </c>
      <c r="CH5" s="150" t="s">
        <v>149</v>
      </c>
      <c r="CI5" s="150" t="s">
        <v>150</v>
      </c>
      <c r="CJ5" s="150" t="s">
        <v>151</v>
      </c>
      <c r="CK5" s="150" t="s">
        <v>152</v>
      </c>
      <c r="CL5" s="150" t="s">
        <v>153</v>
      </c>
      <c r="CM5" s="150" t="s">
        <v>154</v>
      </c>
      <c r="CN5" s="150" t="s">
        <v>155</v>
      </c>
      <c r="CO5" s="150" t="s">
        <v>156</v>
      </c>
      <c r="CP5" s="150" t="s">
        <v>157</v>
      </c>
      <c r="CQ5" s="150" t="s">
        <v>158</v>
      </c>
      <c r="CR5" s="150" t="s">
        <v>159</v>
      </c>
      <c r="CS5" s="150" t="s">
        <v>160</v>
      </c>
      <c r="CT5" s="150" t="s">
        <v>161</v>
      </c>
      <c r="CU5" s="150" t="s">
        <v>162</v>
      </c>
      <c r="CV5" s="150" t="s">
        <v>163</v>
      </c>
      <c r="CW5" s="150" t="s">
        <v>164</v>
      </c>
      <c r="CX5" s="150" t="s">
        <v>165</v>
      </c>
      <c r="CY5" s="150" t="s">
        <v>166</v>
      </c>
      <c r="CZ5" s="150" t="s">
        <v>167</v>
      </c>
      <c r="DA5" s="150" t="s">
        <v>168</v>
      </c>
      <c r="DB5" s="150" t="s">
        <v>169</v>
      </c>
      <c r="DC5" s="150" t="s">
        <v>170</v>
      </c>
      <c r="DD5" s="150" t="s">
        <v>171</v>
      </c>
      <c r="DE5" s="150" t="s">
        <v>172</v>
      </c>
      <c r="DF5" s="150" t="s">
        <v>173</v>
      </c>
      <c r="DG5" s="150" t="s">
        <v>174</v>
      </c>
      <c r="DH5" s="150" t="s">
        <v>175</v>
      </c>
      <c r="DI5" s="150" t="s">
        <v>176</v>
      </c>
      <c r="DJ5" s="150" t="s">
        <v>177</v>
      </c>
      <c r="DK5" s="150" t="s">
        <v>178</v>
      </c>
      <c r="DL5" s="150" t="s">
        <v>179</v>
      </c>
      <c r="DM5" s="150" t="s">
        <v>180</v>
      </c>
      <c r="DN5" s="150" t="s">
        <v>181</v>
      </c>
      <c r="DO5" s="150" t="s">
        <v>182</v>
      </c>
      <c r="DP5" s="150" t="s">
        <v>183</v>
      </c>
      <c r="DQ5" s="150" t="s">
        <v>184</v>
      </c>
      <c r="DR5" s="150" t="s">
        <v>185</v>
      </c>
      <c r="DS5" s="150" t="s">
        <v>186</v>
      </c>
      <c r="DT5" s="150" t="s">
        <v>187</v>
      </c>
      <c r="DU5" s="150" t="s">
        <v>188</v>
      </c>
      <c r="DV5" s="150" t="s">
        <v>189</v>
      </c>
      <c r="DW5" s="150" t="s">
        <v>190</v>
      </c>
      <c r="DX5" s="150" t="s">
        <v>191</v>
      </c>
      <c r="EA5" s="150" t="s">
        <v>230</v>
      </c>
      <c r="EB5" s="150" t="s">
        <v>231</v>
      </c>
      <c r="EC5" s="150" t="s">
        <v>232</v>
      </c>
      <c r="ED5" s="150" t="s">
        <v>233</v>
      </c>
      <c r="EE5" s="150" t="s">
        <v>234</v>
      </c>
      <c r="EF5" s="150" t="s">
        <v>235</v>
      </c>
      <c r="EG5" s="150" t="s">
        <v>236</v>
      </c>
      <c r="EH5" s="150" t="s">
        <v>237</v>
      </c>
      <c r="EI5" s="150" t="s">
        <v>238</v>
      </c>
      <c r="EJ5" s="150" t="s">
        <v>239</v>
      </c>
      <c r="EK5" s="150" t="s">
        <v>240</v>
      </c>
      <c r="EL5" s="150" t="s">
        <v>241</v>
      </c>
      <c r="EM5" s="150" t="s">
        <v>242</v>
      </c>
      <c r="EN5" s="150" t="s">
        <v>243</v>
      </c>
      <c r="EO5" s="150" t="s">
        <v>244</v>
      </c>
      <c r="EP5" s="150" t="s">
        <v>245</v>
      </c>
      <c r="EQ5" s="150" t="s">
        <v>246</v>
      </c>
      <c r="ER5" s="150" t="s">
        <v>247</v>
      </c>
      <c r="ES5" s="150" t="s">
        <v>248</v>
      </c>
      <c r="ET5" s="150" t="s">
        <v>249</v>
      </c>
      <c r="EU5" s="150" t="s">
        <v>250</v>
      </c>
      <c r="EV5" s="150" t="s">
        <v>251</v>
      </c>
      <c r="EW5" s="150" t="s">
        <v>252</v>
      </c>
      <c r="EX5" s="150" t="s">
        <v>253</v>
      </c>
      <c r="EY5" s="150" t="s">
        <v>254</v>
      </c>
      <c r="EZ5" s="150" t="s">
        <v>255</v>
      </c>
      <c r="FA5" s="150" t="s">
        <v>256</v>
      </c>
      <c r="FB5" s="150" t="s">
        <v>257</v>
      </c>
      <c r="FC5" s="150" t="s">
        <v>258</v>
      </c>
      <c r="FD5" s="150" t="s">
        <v>259</v>
      </c>
      <c r="FE5" s="150" t="s">
        <v>260</v>
      </c>
      <c r="FF5" s="150" t="s">
        <v>261</v>
      </c>
      <c r="FG5" s="150" t="s">
        <v>262</v>
      </c>
      <c r="FH5" s="150" t="s">
        <v>263</v>
      </c>
      <c r="FI5" s="150" t="s">
        <v>264</v>
      </c>
      <c r="FJ5" s="150" t="s">
        <v>265</v>
      </c>
      <c r="FK5" s="150" t="s">
        <v>266</v>
      </c>
      <c r="FL5" s="150" t="s">
        <v>267</v>
      </c>
      <c r="FM5" s="150" t="s">
        <v>268</v>
      </c>
      <c r="FN5" s="150" t="s">
        <v>269</v>
      </c>
      <c r="FO5" s="150" t="s">
        <v>270</v>
      </c>
      <c r="FP5" s="150" t="s">
        <v>271</v>
      </c>
      <c r="FQ5" s="150" t="s">
        <v>272</v>
      </c>
      <c r="FR5" s="150" t="s">
        <v>273</v>
      </c>
      <c r="FU5" s="150">
        <v>2013</v>
      </c>
      <c r="FV5" s="150">
        <f>FU5+1</f>
        <v>2014</v>
      </c>
      <c r="FW5" s="150">
        <f t="shared" ref="FW5:GE5" si="13">FV5+1</f>
        <v>2015</v>
      </c>
      <c r="FX5" s="150">
        <f t="shared" si="13"/>
        <v>2016</v>
      </c>
      <c r="FY5" s="150">
        <f t="shared" si="13"/>
        <v>2017</v>
      </c>
      <c r="FZ5" s="150">
        <f t="shared" si="13"/>
        <v>2018</v>
      </c>
      <c r="GA5" s="150">
        <f t="shared" si="13"/>
        <v>2019</v>
      </c>
      <c r="GB5" s="150">
        <f t="shared" si="13"/>
        <v>2020</v>
      </c>
      <c r="GC5" s="150">
        <f t="shared" si="13"/>
        <v>2021</v>
      </c>
      <c r="GD5" s="150">
        <f t="shared" si="13"/>
        <v>2022</v>
      </c>
      <c r="GE5" s="150">
        <f t="shared" si="13"/>
        <v>2023</v>
      </c>
    </row>
    <row r="6" spans="1:187" ht="15" customHeight="1" x14ac:dyDescent="0.2">
      <c r="A6" s="118" t="s">
        <v>74</v>
      </c>
      <c r="B6" s="115" t="s">
        <v>282</v>
      </c>
      <c r="C6" s="122">
        <f>VLOOKUP($A6,'Perfomance Mensal-Monthly'!$A$8:$EC$15,MATCH(Data!C$5,'Perfomance Mensal-Monthly'!$A$7:$EC$7,0))</f>
        <v>2769.4369999999999</v>
      </c>
      <c r="D6" s="122">
        <f>VLOOKUP($A6,'Perfomance Mensal-Monthly'!$A$8:$EC$15,MATCH(Data!D$5,'Perfomance Mensal-Monthly'!$A$7:$EC$7,0))</f>
        <v>2574.8939999999998</v>
      </c>
      <c r="E6" s="122">
        <f>VLOOKUP($A6,'Perfomance Mensal-Monthly'!$A$8:$EC$15,MATCH(Data!E$5,'Perfomance Mensal-Monthly'!$A$7:$EC$7,0))</f>
        <v>2858.5210000000002</v>
      </c>
      <c r="F6" s="122">
        <f>VLOOKUP($A6,'Perfomance Mensal-Monthly'!$A$8:$EC$15,MATCH(Data!F$5,'Perfomance Mensal-Monthly'!$A$7:$EC$7,0))</f>
        <v>2913.6219999999998</v>
      </c>
      <c r="G6" s="122">
        <f>VLOOKUP($A6,'Perfomance Mensal-Monthly'!$A$8:$EC$15,MATCH(Data!G$5,'Perfomance Mensal-Monthly'!$A$7:$EC$7,0))</f>
        <v>2999.7750000000001</v>
      </c>
      <c r="H6" s="122">
        <f>VLOOKUP($A6,'Perfomance Mensal-Monthly'!$A$8:$EC$15,MATCH(Data!H$5,'Perfomance Mensal-Monthly'!$A$7:$EC$7,0))</f>
        <v>2836.5349999999999</v>
      </c>
      <c r="I6" s="122">
        <f>VLOOKUP($A6,'Perfomance Mensal-Monthly'!$A$8:$EC$15,MATCH(Data!I$5,'Perfomance Mensal-Monthly'!$A$7:$EC$7,0))</f>
        <v>2918.241</v>
      </c>
      <c r="J6" s="122">
        <f>VLOOKUP($A6,'Perfomance Mensal-Monthly'!$A$8:$EC$15,MATCH(Data!J$5,'Perfomance Mensal-Monthly'!$A$7:$EC$7,0))</f>
        <v>2976.77</v>
      </c>
      <c r="K6" s="122">
        <f>VLOOKUP($A6,'Perfomance Mensal-Monthly'!$A$8:$EC$15,MATCH(Data!K$5,'Perfomance Mensal-Monthly'!$A$7:$EC$7,0))</f>
        <v>2981.3090000000002</v>
      </c>
      <c r="L6" s="122">
        <f>VLOOKUP($A6,'Perfomance Mensal-Monthly'!$A$8:$EC$15,MATCH(Data!L$5,'Perfomance Mensal-Monthly'!$A$7:$EC$7,0))</f>
        <v>2980.32</v>
      </c>
      <c r="M6" s="122">
        <f>VLOOKUP($A6,'Perfomance Mensal-Monthly'!$A$8:$EC$15,MATCH(Data!M$5,'Perfomance Mensal-Monthly'!$A$7:$EC$7,0))</f>
        <v>2727.1590000000001</v>
      </c>
      <c r="N6" s="122">
        <f>VLOOKUP($A6,'Perfomance Mensal-Monthly'!$A$8:$EC$15,MATCH(Data!N$5,'Perfomance Mensal-Monthly'!$A$7:$EC$7,0))</f>
        <v>2625.8739999999998</v>
      </c>
      <c r="O6" s="122">
        <f>VLOOKUP($A6,'Perfomance Mensal-Monthly'!$A$8:$EC$15,MATCH(Data!O$5,'Perfomance Mensal-Monthly'!$A$7:$EC$7,0))</f>
        <v>2763.1039999999998</v>
      </c>
      <c r="P6" s="122">
        <f>VLOOKUP($A6,'Perfomance Mensal-Monthly'!$A$8:$EC$15,MATCH(Data!P$5,'Perfomance Mensal-Monthly'!$A$7:$EC$7,0))</f>
        <v>2621.9520000000002</v>
      </c>
      <c r="Q6" s="122">
        <f>VLOOKUP($A6,'Perfomance Mensal-Monthly'!$A$8:$EC$15,MATCH(Data!Q$5,'Perfomance Mensal-Monthly'!$A$7:$EC$7,0))</f>
        <v>2979.4719999999998</v>
      </c>
      <c r="R6" s="122">
        <f>VLOOKUP($A6,'Perfomance Mensal-Monthly'!$A$8:$EC$15,MATCH(Data!R$5,'Perfomance Mensal-Monthly'!$A$7:$EC$7,0))</f>
        <v>2773.4870000000001</v>
      </c>
      <c r="S6" s="122">
        <f>VLOOKUP($A6,'Perfomance Mensal-Monthly'!$A$8:$EC$15,MATCH(Data!S$5,'Perfomance Mensal-Monthly'!$A$7:$EC$7,0))</f>
        <v>2891.6910000000003</v>
      </c>
      <c r="T6" s="122">
        <f>VLOOKUP($A6,'Perfomance Mensal-Monthly'!$A$8:$EC$15,MATCH(Data!T$5,'Perfomance Mensal-Monthly'!$A$7:$EC$7,0))</f>
        <v>2718.4739999999997</v>
      </c>
      <c r="U6" s="122">
        <f>VLOOKUP($A6,'Perfomance Mensal-Monthly'!$A$8:$EC$15,MATCH(Data!U$5,'Perfomance Mensal-Monthly'!$A$7:$EC$7,0))</f>
        <v>2969.4069999999997</v>
      </c>
      <c r="V6" s="122">
        <f>VLOOKUP($A6,'Perfomance Mensal-Monthly'!$A$8:$EC$15,MATCH(Data!V$5,'Perfomance Mensal-Monthly'!$A$7:$EC$7,0))</f>
        <v>2963.3900000000003</v>
      </c>
      <c r="W6" s="122">
        <f>VLOOKUP($A6,'Perfomance Mensal-Monthly'!$A$8:$EC$15,MATCH(Data!W$5,'Perfomance Mensal-Monthly'!$A$7:$EC$7,0))</f>
        <v>2874.88</v>
      </c>
      <c r="X6" s="122">
        <f>VLOOKUP($A6,'Perfomance Mensal-Monthly'!$A$8:$EC$15,MATCH(Data!X$5,'Perfomance Mensal-Monthly'!$A$7:$EC$7,0))</f>
        <v>3052.4</v>
      </c>
      <c r="Y6" s="122">
        <f>VLOOKUP($A6,'Perfomance Mensal-Monthly'!$A$8:$EC$15,MATCH(Data!Y$5,'Perfomance Mensal-Monthly'!$A$7:$EC$7,0))</f>
        <v>2666.1469999999999</v>
      </c>
      <c r="Z6" s="122">
        <f>VLOOKUP($A6,'Perfomance Mensal-Monthly'!$A$8:$EC$15,MATCH(Data!Z$5,'Perfomance Mensal-Monthly'!$A$7:$EC$7,0))</f>
        <v>2622.63</v>
      </c>
      <c r="AA6" s="122">
        <f>VLOOKUP($A6,'Perfomance Mensal-Monthly'!$A$8:$EC$15,MATCH(Data!AA$5,'Perfomance Mensal-Monthly'!$A$7:$EC$7,0))</f>
        <v>2995.5930000000003</v>
      </c>
      <c r="AB6" s="122">
        <f>VLOOKUP($A6,'Perfomance Mensal-Monthly'!$A$8:$EC$15,MATCH(Data!AB$5,'Perfomance Mensal-Monthly'!$A$7:$EC$7,0))</f>
        <v>2666.8530000000001</v>
      </c>
      <c r="AC6" s="122">
        <f>VLOOKUP($A6,'Perfomance Mensal-Monthly'!$A$8:$EC$15,MATCH(Data!AC$5,'Perfomance Mensal-Monthly'!$A$7:$EC$7,0))</f>
        <v>2768.357</v>
      </c>
      <c r="AD6" s="122">
        <f>VLOOKUP($A6,'Perfomance Mensal-Monthly'!$A$8:$EC$15,MATCH(Data!AD$5,'Perfomance Mensal-Monthly'!$A$7:$EC$7,0))</f>
        <v>2897.3420000000001</v>
      </c>
      <c r="AE6" s="122">
        <f>VLOOKUP($A6,'Perfomance Mensal-Monthly'!$A$8:$EC$15,MATCH(Data!AE$5,'Perfomance Mensal-Monthly'!$A$7:$EC$7,0))</f>
        <v>2983.1060000000002</v>
      </c>
      <c r="AF6" s="122">
        <f>VLOOKUP($A6,'Perfomance Mensal-Monthly'!$A$8:$EC$15,MATCH(Data!AF$5,'Perfomance Mensal-Monthly'!$A$7:$EC$7,0))</f>
        <v>2776.4680000000003</v>
      </c>
      <c r="AG6" s="122">
        <f>VLOOKUP($A6,'Perfomance Mensal-Monthly'!$A$8:$EC$15,MATCH(Data!AG$5,'Perfomance Mensal-Monthly'!$A$7:$EC$7,0))</f>
        <v>2876.6480000000001</v>
      </c>
      <c r="AH6" s="122">
        <f>VLOOKUP($A6,'Perfomance Mensal-Monthly'!$A$8:$EC$15,MATCH(Data!AH$5,'Perfomance Mensal-Monthly'!$A$7:$EC$7,0))</f>
        <v>2798.6969999999997</v>
      </c>
      <c r="AI6" s="122">
        <f>VLOOKUP($A6,'Perfomance Mensal-Monthly'!$A$8:$EC$15,MATCH(Data!AI$5,'Perfomance Mensal-Monthly'!$A$7:$EC$7,0))</f>
        <v>2500.8160000000003</v>
      </c>
      <c r="AJ6" s="122">
        <f>VLOOKUP($A6,'Perfomance Mensal-Monthly'!$A$8:$EC$15,MATCH(Data!AJ$5,'Perfomance Mensal-Monthly'!$A$7:$EC$7,0))</f>
        <v>2982.5120000000002</v>
      </c>
      <c r="AK6" s="122">
        <f>VLOOKUP($A6,'Perfomance Mensal-Monthly'!$A$8:$EC$15,MATCH(Data!AK$5,'Perfomance Mensal-Monthly'!$A$7:$EC$7,0))</f>
        <v>2547.9959999999996</v>
      </c>
      <c r="AL6" s="122">
        <f>VLOOKUP($A6,'Perfomance Mensal-Monthly'!$A$8:$EC$15,MATCH(Data!AL$5,'Perfomance Mensal-Monthly'!$A$7:$EC$7,0))</f>
        <v>2463.1990000000001</v>
      </c>
      <c r="AM6" s="122">
        <f>VLOOKUP($A6,'Perfomance Mensal-Monthly'!$A$8:$EC$15,MATCH(Data!AM$5,'Perfomance Mensal-Monthly'!$A$7:$EC$7,0))</f>
        <v>2515.6999999999998</v>
      </c>
      <c r="AN6" s="122">
        <f>VLOOKUP($A6,'Perfomance Mensal-Monthly'!$A$8:$EC$15,MATCH(Data!AN$5,'Perfomance Mensal-Monthly'!$A$7:$EC$7,0))</f>
        <v>2453.0299999999997</v>
      </c>
      <c r="AO6" s="122">
        <f>VLOOKUP($A6,'Perfomance Mensal-Monthly'!$A$8:$EC$15,MATCH(Data!AO$5,'Perfomance Mensal-Monthly'!$A$7:$EC$7,0))</f>
        <v>2529.2059999999997</v>
      </c>
      <c r="AP6" s="122">
        <f>VLOOKUP($A6,'Perfomance Mensal-Monthly'!$A$8:$EC$15,MATCH(Data!AP$5,'Perfomance Mensal-Monthly'!$A$7:$EC$7,0))</f>
        <v>2321.7559999999999</v>
      </c>
      <c r="AQ6" s="122">
        <f>VLOOKUP($A6,'Perfomance Mensal-Monthly'!$A$8:$EC$15,MATCH(Data!AQ$5,'Perfomance Mensal-Monthly'!$A$7:$EC$7,0))</f>
        <v>2612.3780000000002</v>
      </c>
      <c r="AR6" s="122">
        <f>VLOOKUP($A6,'Perfomance Mensal-Monthly'!$A$8:$EC$15,MATCH(Data!AR$5,'Perfomance Mensal-Monthly'!$A$7:$EC$7,0))</f>
        <v>2576.69</v>
      </c>
      <c r="AS6" s="122">
        <f>VLOOKUP($A6,'Perfomance Mensal-Monthly'!$A$8:$EC$15,MATCH(Data!AS$5,'Perfomance Mensal-Monthly'!$A$7:$EC$7,0))</f>
        <v>2841.2669999999998</v>
      </c>
      <c r="AT6" s="122">
        <f>VLOOKUP($A6,'Perfomance Mensal-Monthly'!$A$8:$EC$15,MATCH(Data!AT$5,'Perfomance Mensal-Monthly'!$A$7:$EC$7,0))</f>
        <v>2960.9700000000003</v>
      </c>
      <c r="AU6" s="122">
        <f>VLOOKUP($A6,'Perfomance Mensal-Monthly'!$A$8:$EC$15,MATCH(Data!AU$5,'Perfomance Mensal-Monthly'!$A$7:$EC$7,0))</f>
        <v>2788.2689999999998</v>
      </c>
      <c r="AV6" s="122">
        <f>VLOOKUP($A6,'Perfomance Mensal-Monthly'!$A$8:$EC$15,MATCH(Data!AV$5,'Perfomance Mensal-Monthly'!$A$7:$EC$7,0))</f>
        <v>2966.38</v>
      </c>
      <c r="AW6" s="122">
        <f>VLOOKUP($A6,'Perfomance Mensal-Monthly'!$A$8:$EC$15,MATCH(Data!AW$5,'Perfomance Mensal-Monthly'!$A$7:$EC$7,0))</f>
        <v>2672.5369999999998</v>
      </c>
      <c r="AX6" s="122">
        <f>VLOOKUP($A6,'Perfomance Mensal-Monthly'!$A$8:$EC$15,MATCH(Data!AX$5,'Perfomance Mensal-Monthly'!$A$7:$EC$7,0))</f>
        <v>2404.2039999999997</v>
      </c>
      <c r="AY6" s="122">
        <f>VLOOKUP($A6,'Perfomance Mensal-Monthly'!$A$8:$EC$15,MATCH(Data!AY$5,'Perfomance Mensal-Monthly'!$A$7:$EC$7,0))</f>
        <v>2868.134</v>
      </c>
      <c r="AZ6" s="122">
        <f>VLOOKUP($A6,'Perfomance Mensal-Monthly'!$A$8:$EC$15,MATCH(Data!AZ$5,'Perfomance Mensal-Monthly'!$A$7:$EC$7,0))</f>
        <v>2611.5260000000003</v>
      </c>
      <c r="BA6" s="122">
        <f>VLOOKUP($A6,'Perfomance Mensal-Monthly'!$A$8:$EC$15,MATCH(Data!BA$5,'Perfomance Mensal-Monthly'!$A$7:$EC$7,0))</f>
        <v>2887.2159999999999</v>
      </c>
      <c r="BB6" s="122">
        <f>VLOOKUP($A6,'Perfomance Mensal-Monthly'!$A$8:$EC$15,MATCH(Data!BB$5,'Perfomance Mensal-Monthly'!$A$7:$EC$7,0))</f>
        <v>2927.0120000000002</v>
      </c>
      <c r="BC6" s="122">
        <f>VLOOKUP($A6,'Perfomance Mensal-Monthly'!$A$8:$EC$15,MATCH(Data!BC$5,'Perfomance Mensal-Monthly'!$A$7:$EC$7,0))</f>
        <v>2952.183</v>
      </c>
      <c r="BD6" s="122">
        <f>VLOOKUP($A6,'Perfomance Mensal-Monthly'!$A$8:$EC$15,MATCH(Data!BD$5,'Perfomance Mensal-Monthly'!$A$7:$EC$7,0))</f>
        <v>2673.0449999999996</v>
      </c>
      <c r="BE6" s="122">
        <f>VLOOKUP($A6,'Perfomance Mensal-Monthly'!$A$8:$EC$15,MATCH(Data!BE$5,'Perfomance Mensal-Monthly'!$A$7:$EC$7,0))</f>
        <v>2852.2920000000004</v>
      </c>
      <c r="BF6" s="122">
        <f>VLOOKUP($A6,'Perfomance Mensal-Monthly'!$A$8:$EC$15,MATCH(Data!BF$5,'Perfomance Mensal-Monthly'!$A$7:$EC$7,0))</f>
        <v>2981.3209999999999</v>
      </c>
      <c r="BG6" s="122">
        <f>VLOOKUP($A6,'Perfomance Mensal-Monthly'!$A$8:$EC$15,MATCH(Data!BG$5,'Perfomance Mensal-Monthly'!$A$7:$EC$7,0))</f>
        <v>2986.4920000000002</v>
      </c>
      <c r="BH6" s="122">
        <f>VLOOKUP($A6,'Perfomance Mensal-Monthly'!$A$8:$EC$15,MATCH(Data!BH$5,'Perfomance Mensal-Monthly'!$A$7:$EC$7,0))</f>
        <v>3095.3820000000001</v>
      </c>
      <c r="BI6" s="122">
        <f>VLOOKUP($A6,'Perfomance Mensal-Monthly'!$A$8:$EC$15,MATCH(Data!BI$5,'Perfomance Mensal-Monthly'!$A$7:$EC$7,0))</f>
        <v>3075.1590000000001</v>
      </c>
      <c r="BJ6" s="122">
        <f>VLOOKUP($A6,'Perfomance Mensal-Monthly'!$A$8:$EC$15,MATCH(Data!BJ$5,'Perfomance Mensal-Monthly'!$A$7:$EC$7,0))</f>
        <v>2867.8739999999998</v>
      </c>
      <c r="BK6" s="122">
        <f>VLOOKUP($A6,'Perfomance Mensal-Monthly'!$A$8:$EC$15,MATCH(Data!BK$5,'Perfomance Mensal-Monthly'!$A$7:$EC$7,0))</f>
        <v>2913.7959999999998</v>
      </c>
      <c r="BL6" s="122">
        <f>VLOOKUP($A6,'Perfomance Mensal-Monthly'!$A$8:$EC$15,MATCH(Data!BL$5,'Perfomance Mensal-Monthly'!$A$7:$EC$7,0))</f>
        <v>2765.9389999999999</v>
      </c>
      <c r="BM6" s="122">
        <f>VLOOKUP($A6,'Perfomance Mensal-Monthly'!$A$8:$EC$15,MATCH(Data!BM$5,'Perfomance Mensal-Monthly'!$A$7:$EC$7,0))</f>
        <v>3113.1839999999997</v>
      </c>
      <c r="BN6" s="122">
        <f>VLOOKUP($A6,'Perfomance Mensal-Monthly'!$A$8:$EC$15,MATCH(Data!BN$5,'Perfomance Mensal-Monthly'!$A$7:$EC$7,0))</f>
        <v>2994.53</v>
      </c>
      <c r="BO6" s="122">
        <f>VLOOKUP($A6,'Perfomance Mensal-Monthly'!$A$8:$EC$15,MATCH(Data!BO$5,'Perfomance Mensal-Monthly'!$A$7:$EC$7,0))</f>
        <v>2724.4719999999998</v>
      </c>
      <c r="BP6" s="122">
        <f>VLOOKUP($A6,'Perfomance Mensal-Monthly'!$A$8:$EC$15,MATCH(Data!BP$5,'Perfomance Mensal-Monthly'!$A$7:$EC$7,0))</f>
        <v>2969.8239999999996</v>
      </c>
      <c r="BQ6" s="122">
        <f>VLOOKUP($A6,'Perfomance Mensal-Monthly'!$A$8:$EC$15,MATCH(Data!BQ$5,'Perfomance Mensal-Monthly'!$A$7:$EC$7,0))</f>
        <v>3086.3150000000001</v>
      </c>
      <c r="BR6" s="122">
        <f>VLOOKUP($A6,'Perfomance Mensal-Monthly'!$A$8:$EC$15,MATCH(Data!BR$5,'Perfomance Mensal-Monthly'!$A$7:$EC$7,0))</f>
        <v>2914.2060000000001</v>
      </c>
      <c r="BS6" s="122">
        <f>VLOOKUP($A6,'Perfomance Mensal-Monthly'!$A$8:$EC$15,MATCH(Data!BS$5,'Perfomance Mensal-Monthly'!$A$7:$EC$7,0))</f>
        <v>3080.8240000000001</v>
      </c>
      <c r="BT6" s="122">
        <f>VLOOKUP($A6,'Perfomance Mensal-Monthly'!$A$8:$EC$15,MATCH(Data!BT$5,'Perfomance Mensal-Monthly'!$A$7:$EC$7,0))</f>
        <v>3223.5190000000002</v>
      </c>
      <c r="BU6" s="122">
        <f>VLOOKUP($A6,'Perfomance Mensal-Monthly'!$A$8:$EC$15,MATCH(Data!BU$5,'Perfomance Mensal-Monthly'!$A$7:$EC$7,0))</f>
        <v>2911.2530000000002</v>
      </c>
      <c r="BV6" s="122">
        <f>VLOOKUP($A6,'Perfomance Mensal-Monthly'!$A$8:$EC$15,MATCH(Data!BV$5,'Perfomance Mensal-Monthly'!$A$7:$EC$7,0))</f>
        <v>2708.6860000000001</v>
      </c>
      <c r="BW6" s="122">
        <f>VLOOKUP($A6,'Perfomance Mensal-Monthly'!$A$8:$EC$15,MATCH(Data!BW$5,'Perfomance Mensal-Monthly'!$A$7:$EC$7,0))</f>
        <v>3020.806</v>
      </c>
      <c r="BX6" s="122">
        <f>VLOOKUP($A6,'Perfomance Mensal-Monthly'!$A$8:$EC$15,MATCH(Data!BX$5,'Perfomance Mensal-Monthly'!$A$7:$EC$7,0))</f>
        <v>2746.7469999999998</v>
      </c>
      <c r="BY6" s="122">
        <f>VLOOKUP($A6,'Perfomance Mensal-Monthly'!$A$8:$EC$15,MATCH(Data!BY$5,'Perfomance Mensal-Monthly'!$A$7:$EC$7,0))</f>
        <v>2877.683</v>
      </c>
      <c r="BZ6" s="122">
        <f>VLOOKUP($A6,'Perfomance Mensal-Monthly'!$A$8:$EC$15,MATCH(Data!BZ$5,'Perfomance Mensal-Monthly'!$A$7:$EC$7,0))</f>
        <v>2970.0059999999999</v>
      </c>
      <c r="CA6" s="122">
        <f>VLOOKUP($A6,'Perfomance Mensal-Monthly'!$A$8:$EC$15,MATCH(Data!CA$5,'Perfomance Mensal-Monthly'!$A$7:$EC$7,0))</f>
        <v>2826.2950000000001</v>
      </c>
      <c r="CB6" s="122">
        <f>VLOOKUP($A6,'Perfomance Mensal-Monthly'!$A$8:$EC$15,MATCH(Data!CB$5,'Perfomance Mensal-Monthly'!$A$7:$EC$7,0))</f>
        <v>2882.5439999999999</v>
      </c>
      <c r="CC6" s="122">
        <f>VLOOKUP($A6,'Perfomance Mensal-Monthly'!$A$8:$EC$15,MATCH(Data!CC$5,'Perfomance Mensal-Monthly'!$A$7:$EC$7,0))</f>
        <v>2504.7539999999999</v>
      </c>
      <c r="CD6" s="122">
        <f>VLOOKUP($A6,'Perfomance Mensal-Monthly'!$A$8:$EC$15,MATCH(Data!CD$5,'Perfomance Mensal-Monthly'!$A$7:$EC$7,0))</f>
        <v>2536.5729999999999</v>
      </c>
      <c r="CE6" s="122">
        <f>VLOOKUP($A6,'Perfomance Mensal-Monthly'!$A$8:$EC$15,MATCH(Data!CE$5,'Perfomance Mensal-Monthly'!$A$7:$EC$7,0))</f>
        <v>2394.4870000000001</v>
      </c>
      <c r="CF6" s="122">
        <f>VLOOKUP($A6,'Perfomance Mensal-Monthly'!$A$8:$EC$15,MATCH(Data!CF$5,'Perfomance Mensal-Monthly'!$A$7:$EC$7,0))</f>
        <v>2690.47</v>
      </c>
      <c r="CG6" s="122">
        <f>VLOOKUP($A6,'Perfomance Mensal-Monthly'!$A$8:$EC$15,MATCH(Data!CG$5,'Perfomance Mensal-Monthly'!$A$7:$EC$7,0))</f>
        <v>2656.8029999999999</v>
      </c>
      <c r="CH6" s="122">
        <f>VLOOKUP($A6,'Perfomance Mensal-Monthly'!$A$8:$EC$15,MATCH(Data!CH$5,'Perfomance Mensal-Monthly'!$A$7:$EC$7,0))</f>
        <v>2461.7660000000001</v>
      </c>
      <c r="CI6" s="122">
        <f>VLOOKUP($A6,'Perfomance Mensal-Monthly'!$A$8:$EC$15,MATCH(Data!CI$5,'Perfomance Mensal-Monthly'!$A$7:$EC$7,0))</f>
        <v>2740.451</v>
      </c>
      <c r="CJ6" s="122">
        <f>VLOOKUP($A6,'Perfomance Mensal-Monthly'!$A$8:$EC$15,MATCH(Data!CJ$5,'Perfomance Mensal-Monthly'!$A$7:$EC$7,0))</f>
        <v>2772.4369999999999</v>
      </c>
      <c r="CK6" s="122">
        <f>VLOOKUP($A6,'Perfomance Mensal-Monthly'!$A$8:$EC$15,MATCH(Data!CK$5,'Perfomance Mensal-Monthly'!$A$7:$EC$7,0))</f>
        <v>2722.125</v>
      </c>
      <c r="CL6" s="122">
        <f>VLOOKUP($A6,'Perfomance Mensal-Monthly'!$A$8:$EC$15,MATCH(Data!CL$5,'Perfomance Mensal-Monthly'!$A$7:$EC$7,0))</f>
        <v>1929.2929999999999</v>
      </c>
      <c r="CM6" s="122">
        <f>VLOOKUP($A6,'Perfomance Mensal-Monthly'!$A$8:$EC$15,MATCH(Data!CM$5,'Perfomance Mensal-Monthly'!$A$7:$EC$7,0))</f>
        <v>2255.6979999999999</v>
      </c>
      <c r="CN6" s="122">
        <f>VLOOKUP($A6,'Perfomance Mensal-Monthly'!$A$8:$EC$15,MATCH(Data!CN$5,'Perfomance Mensal-Monthly'!$A$7:$EC$7,0))</f>
        <v>2148.3989999999999</v>
      </c>
      <c r="CO6" s="122">
        <f>VLOOKUP($A6,'Perfomance Mensal-Monthly'!$A$8:$EC$15,MATCH(Data!CO$5,'Perfomance Mensal-Monthly'!$A$7:$EC$7,0))</f>
        <v>2626.4270000000001</v>
      </c>
      <c r="CP6" s="122">
        <f>VLOOKUP($A6,'Perfomance Mensal-Monthly'!$A$8:$EC$15,MATCH(Data!CP$5,'Perfomance Mensal-Monthly'!$A$7:$EC$7,0))</f>
        <v>2759.058</v>
      </c>
      <c r="CQ6" s="122">
        <f>VLOOKUP($A6,'Perfomance Mensal-Monthly'!$A$8:$EC$15,MATCH(Data!CQ$5,'Perfomance Mensal-Monthly'!$A$7:$EC$7,0))</f>
        <v>2645.3789999999999</v>
      </c>
      <c r="CR6" s="122">
        <f>VLOOKUP($A6,'Perfomance Mensal-Monthly'!$A$8:$EC$15,MATCH(Data!CR$5,'Perfomance Mensal-Monthly'!$A$7:$EC$7,0))</f>
        <v>2853.7440000000001</v>
      </c>
      <c r="CS6" s="122">
        <f>VLOOKUP($A6,'Perfomance Mensal-Monthly'!$A$8:$EC$15,MATCH(Data!CS$5,'Perfomance Mensal-Monthly'!$A$7:$EC$7,0))</f>
        <v>3017.509</v>
      </c>
      <c r="CT6" s="122">
        <f>VLOOKUP($A6,'Perfomance Mensal-Monthly'!$A$8:$EC$15,MATCH(Data!CT$5,'Perfomance Mensal-Monthly'!$A$7:$EC$7,0))</f>
        <v>2944.3359999999998</v>
      </c>
      <c r="CU6" s="122">
        <f>VLOOKUP($A6,'Perfomance Mensal-Monthly'!$A$8:$EC$15,MATCH(Data!CU$5,'Perfomance Mensal-Monthly'!$A$7:$EC$7,0))</f>
        <v>3022.8739999999998</v>
      </c>
      <c r="CV6" s="122">
        <f>VLOOKUP($A6,'Perfomance Mensal-Monthly'!$A$8:$EC$15,MATCH(Data!CV$5,'Perfomance Mensal-Monthly'!$A$7:$EC$7,0))</f>
        <v>2867.058</v>
      </c>
      <c r="CW6" s="122">
        <f>VLOOKUP($A6,'Perfomance Mensal-Monthly'!$A$8:$EC$15,MATCH(Data!CW$5,'Perfomance Mensal-Monthly'!$A$7:$EC$7,0))</f>
        <v>2801.8409999999999</v>
      </c>
      <c r="CX6" s="122">
        <f>VLOOKUP($A6,'Perfomance Mensal-Monthly'!$A$8:$EC$15,MATCH(Data!CX$5,'Perfomance Mensal-Monthly'!$A$7:$EC$7,0))</f>
        <v>3037.1</v>
      </c>
      <c r="CY6" s="122">
        <f>VLOOKUP($A6,'Perfomance Mensal-Monthly'!$A$8:$EC$15,MATCH(Data!CY$5,'Perfomance Mensal-Monthly'!$A$7:$EC$7,0))</f>
        <v>3125.1489999999999</v>
      </c>
      <c r="CZ6" s="122">
        <f>VLOOKUP($A6,'Perfomance Mensal-Monthly'!$A$8:$EC$15,MATCH(Data!CZ$5,'Perfomance Mensal-Monthly'!$A$7:$EC$7,0))</f>
        <v>3068.51</v>
      </c>
      <c r="DA6" s="122">
        <f>VLOOKUP($A6,'Perfomance Mensal-Monthly'!$A$8:$EC$15,MATCH(Data!DA$5,'Perfomance Mensal-Monthly'!$A$7:$EC$7,0))</f>
        <v>3091.223</v>
      </c>
      <c r="DB6" s="122">
        <f>VLOOKUP($A6,'Perfomance Mensal-Monthly'!$A$8:$EC$15,MATCH(Data!DB$5,'Perfomance Mensal-Monthly'!$A$7:$EC$7,0))</f>
        <v>3203.3829999999998</v>
      </c>
      <c r="DC6" s="122">
        <f>VLOOKUP($A6,'Perfomance Mensal-Monthly'!$A$8:$EC$15,MATCH(Data!DC$5,'Perfomance Mensal-Monthly'!$A$7:$EC$7,0))</f>
        <v>3107.8969999999999</v>
      </c>
      <c r="DD6" s="122">
        <f>VLOOKUP($A6,'Perfomance Mensal-Monthly'!$A$8:$EC$15,MATCH(Data!DD$5,'Perfomance Mensal-Monthly'!$A$7:$EC$7,0))</f>
        <v>2968.4490000000001</v>
      </c>
      <c r="DE6" s="122">
        <f>VLOOKUP($A6,'Perfomance Mensal-Monthly'!$A$8:$EC$15,MATCH(Data!DE$5,'Perfomance Mensal-Monthly'!$A$7:$EC$7,0))</f>
        <v>3133.9009999999998</v>
      </c>
      <c r="DF6" s="122">
        <f>VLOOKUP($A6,'Perfomance Mensal-Monthly'!$A$8:$EC$15,MATCH(Data!DF$5,'Perfomance Mensal-Monthly'!$A$7:$EC$7,0))</f>
        <v>2643.6819999999998</v>
      </c>
      <c r="DG6" s="122">
        <f>VLOOKUP($A6,'Perfomance Mensal-Monthly'!$A$8:$EC$15,MATCH(Data!DG$5,'Perfomance Mensal-Monthly'!$A$7:$EC$7,0))</f>
        <v>2937.0030000000002</v>
      </c>
      <c r="DH6" s="122">
        <f>VLOOKUP($A6,'Perfomance Mensal-Monthly'!$A$8:$EC$15,MATCH(Data!DH$5,'Perfomance Mensal-Monthly'!$A$7:$EC$7,0))</f>
        <v>2721.9690000000001</v>
      </c>
      <c r="DI6" s="122">
        <f>VLOOKUP($A6,'Perfomance Mensal-Monthly'!$A$8:$EC$15,MATCH(Data!DI$5,'Perfomance Mensal-Monthly'!$A$7:$EC$7,0))</f>
        <v>3000.0459999999998</v>
      </c>
      <c r="DJ6" s="122">
        <f>VLOOKUP($A6,'Perfomance Mensal-Monthly'!$A$8:$EC$15,MATCH(Data!DJ$5,'Perfomance Mensal-Monthly'!$A$7:$EC$7,0))</f>
        <v>2946.67</v>
      </c>
      <c r="DK6" s="122">
        <f>VLOOKUP($A6,'Perfomance Mensal-Monthly'!$A$8:$EC$15,MATCH(Data!DK$5,'Perfomance Mensal-Monthly'!$A$7:$EC$7,0))</f>
        <v>2985.3809999999999</v>
      </c>
      <c r="DL6" s="122">
        <f>VLOOKUP($A6,'Perfomance Mensal-Monthly'!$A$8:$EC$15,MATCH(Data!DL$5,'Perfomance Mensal-Monthly'!$A$7:$EC$7,0))</f>
        <v>2933.027</v>
      </c>
      <c r="DM6" s="122">
        <f>VLOOKUP($A6,'Perfomance Mensal-Monthly'!$A$8:$EC$15,MATCH(Data!DM$5,'Perfomance Mensal-Monthly'!$A$7:$EC$7,0))</f>
        <v>2845.5610000000001</v>
      </c>
      <c r="DN6" s="122">
        <f>VLOOKUP($A6,'Perfomance Mensal-Monthly'!$A$8:$EC$15,MATCH(Data!DN$5,'Perfomance Mensal-Monthly'!$A$7:$EC$7,0))</f>
        <v>2889.893</v>
      </c>
      <c r="DO6" s="122">
        <f>VLOOKUP($A6,'Perfomance Mensal-Monthly'!$A$8:$EC$15,MATCH(Data!DO$5,'Perfomance Mensal-Monthly'!$A$7:$EC$7,0))</f>
        <v>2786.556</v>
      </c>
      <c r="DP6" s="122">
        <f>VLOOKUP($A6,'Perfomance Mensal-Monthly'!$A$8:$EC$15,MATCH(Data!DP$5,'Perfomance Mensal-Monthly'!$A$7:$EC$7,0))</f>
        <v>2907.3739999999998</v>
      </c>
      <c r="DQ6" s="122">
        <f>VLOOKUP($A6,'Perfomance Mensal-Monthly'!$A$8:$EC$15,MATCH(Data!DQ$5,'Perfomance Mensal-Monthly'!$A$7:$EC$7,0))</f>
        <v>2636.3209999999999</v>
      </c>
      <c r="DR6" s="122">
        <f>VLOOKUP($A6,'Perfomance Mensal-Monthly'!$A$8:$EC$15,MATCH(Data!DR$5,'Perfomance Mensal-Monthly'!$A$7:$EC$7,0))</f>
        <v>2499.694</v>
      </c>
      <c r="DS6" s="122">
        <f>VLOOKUP($A6,'Perfomance Mensal-Monthly'!$A$8:$EC$15,MATCH(Data!DS$5,'Perfomance Mensal-Monthly'!$A$7:$EC$7,0))</f>
        <v>2716.4780000000001</v>
      </c>
      <c r="DT6" s="122">
        <f>VLOOKUP($A6,'Perfomance Mensal-Monthly'!$A$8:$EC$15,MATCH(Data!DT$5,'Perfomance Mensal-Monthly'!$A$7:$EC$7,0))</f>
        <v>2456.6060000000002</v>
      </c>
      <c r="DU6" s="122">
        <f>VLOOKUP($A6,'Perfomance Mensal-Monthly'!$A$8:$EC$15,MATCH(Data!DU$5,'Perfomance Mensal-Monthly'!$A$7:$EC$7,0))</f>
        <v>2638.3969999999999</v>
      </c>
      <c r="DV6" s="122">
        <f>VLOOKUP($A6,'Perfomance Mensal-Monthly'!$A$8:$EC$15,MATCH(Data!DV$5,'Perfomance Mensal-Monthly'!$A$7:$EC$7,0))</f>
        <v>2773.3809999999999</v>
      </c>
      <c r="DW6" s="122">
        <f>VLOOKUP($A6,'Perfomance Mensal-Monthly'!$A$8:$EC$15,MATCH(Data!DW$5,'Perfomance Mensal-Monthly'!$A$7:$EC$7,0))</f>
        <v>2821.9189999999999</v>
      </c>
      <c r="DX6" s="122">
        <f>VLOOKUP($A6,'Perfomance Mensal-Monthly'!$A$8:$EC$15,MATCH(Data!DX$5,'Perfomance Mensal-Monthly'!$A$7:$EC$7,0))</f>
        <v>2565.5160000000001</v>
      </c>
      <c r="DZ6" s="127" t="s">
        <v>70</v>
      </c>
      <c r="EA6" s="143">
        <f>SUMIF($C$4:$DX$4,EA$5,$C6:$DX6)</f>
        <v>8202.8520000000008</v>
      </c>
      <c r="EB6" s="143">
        <f t="shared" ref="EB6:EQ10" si="14">SUMIF($C$4:$DX$4,EB$5,$C6:$DX6)</f>
        <v>8749.9320000000007</v>
      </c>
      <c r="EC6" s="143">
        <f t="shared" si="14"/>
        <v>8876.32</v>
      </c>
      <c r="ED6" s="143">
        <f t="shared" si="14"/>
        <v>8333.3529999999992</v>
      </c>
      <c r="EE6" s="143">
        <f t="shared" si="14"/>
        <v>8364.5280000000002</v>
      </c>
      <c r="EF6" s="143">
        <f t="shared" si="14"/>
        <v>8383.652</v>
      </c>
      <c r="EG6" s="143">
        <f t="shared" si="14"/>
        <v>8807.6769999999997</v>
      </c>
      <c r="EH6" s="143">
        <f t="shared" si="14"/>
        <v>8341.1769999999997</v>
      </c>
      <c r="EI6" s="143">
        <f t="shared" si="14"/>
        <v>8430.8029999999999</v>
      </c>
      <c r="EJ6" s="143">
        <f t="shared" si="14"/>
        <v>8656.9160000000011</v>
      </c>
      <c r="EK6" s="143">
        <f t="shared" si="14"/>
        <v>8176.1610000000001</v>
      </c>
      <c r="EL6" s="143">
        <f t="shared" si="14"/>
        <v>7993.7070000000003</v>
      </c>
      <c r="EM6" s="143">
        <f t="shared" si="14"/>
        <v>7497.9359999999997</v>
      </c>
      <c r="EN6" s="143">
        <f t="shared" si="14"/>
        <v>7510.8240000000005</v>
      </c>
      <c r="EO6" s="143">
        <f t="shared" si="14"/>
        <v>8590.5059999999994</v>
      </c>
      <c r="EP6" s="143">
        <f t="shared" si="14"/>
        <v>8043.1209999999992</v>
      </c>
      <c r="EQ6" s="143">
        <f t="shared" si="14"/>
        <v>8366.8760000000002</v>
      </c>
      <c r="ER6" s="143">
        <f t="shared" ref="ER6:FG10" si="15">SUMIF($C$4:$DX$4,ER$5,$C6:$DX6)</f>
        <v>8552.24</v>
      </c>
      <c r="ES6" s="143">
        <f t="shared" si="15"/>
        <v>8820.1049999999996</v>
      </c>
      <c r="ET6" s="143">
        <f t="shared" si="15"/>
        <v>9038.4150000000009</v>
      </c>
      <c r="EU6" s="143">
        <f t="shared" si="15"/>
        <v>8792.9189999999999</v>
      </c>
      <c r="EV6" s="143">
        <f t="shared" si="15"/>
        <v>8688.8260000000009</v>
      </c>
      <c r="EW6" s="143">
        <f t="shared" si="15"/>
        <v>9081.3450000000012</v>
      </c>
      <c r="EX6" s="143">
        <f t="shared" si="15"/>
        <v>8843.4580000000005</v>
      </c>
      <c r="EY6" s="143">
        <f t="shared" si="15"/>
        <v>8645.2360000000008</v>
      </c>
      <c r="EZ6" s="143">
        <f t="shared" si="15"/>
        <v>8678.8449999999993</v>
      </c>
      <c r="FA6" s="143">
        <f t="shared" si="15"/>
        <v>7435.8139999999994</v>
      </c>
      <c r="FB6" s="143">
        <f t="shared" si="15"/>
        <v>7809.0389999999989</v>
      </c>
      <c r="FC6" s="143">
        <f t="shared" si="15"/>
        <v>8235.012999999999</v>
      </c>
      <c r="FD6" s="143">
        <f t="shared" si="15"/>
        <v>6333.3899999999994</v>
      </c>
      <c r="FE6" s="143">
        <f t="shared" si="15"/>
        <v>8030.8640000000005</v>
      </c>
      <c r="FF6" s="143">
        <f t="shared" si="15"/>
        <v>8815.5889999999999</v>
      </c>
      <c r="FG6" s="143">
        <f t="shared" si="15"/>
        <v>8691.7729999999992</v>
      </c>
      <c r="FH6" s="143">
        <f t="shared" ref="FH6:FR10" si="16">SUMIF($C$4:$DX$4,FH$5,$C6:$DX6)</f>
        <v>9230.759</v>
      </c>
      <c r="FI6" s="143">
        <f t="shared" si="16"/>
        <v>9402.5030000000006</v>
      </c>
      <c r="FJ6" s="143">
        <f t="shared" si="16"/>
        <v>8746.0319999999992</v>
      </c>
      <c r="FK6" s="143">
        <f t="shared" si="16"/>
        <v>8659.018</v>
      </c>
      <c r="FL6" s="143">
        <f t="shared" si="16"/>
        <v>8865.0779999999995</v>
      </c>
      <c r="FM6" s="143">
        <f t="shared" si="16"/>
        <v>8522.01</v>
      </c>
      <c r="FN6" s="143">
        <f t="shared" si="16"/>
        <v>8043.3889999999992</v>
      </c>
      <c r="FO6" s="143">
        <f t="shared" si="16"/>
        <v>7811.4810000000007</v>
      </c>
      <c r="FP6" s="143">
        <f t="shared" si="16"/>
        <v>8160.8159999999989</v>
      </c>
      <c r="FQ6" s="143">
        <f t="shared" si="16"/>
        <v>0</v>
      </c>
      <c r="FR6" s="143">
        <f t="shared" si="16"/>
        <v>0</v>
      </c>
      <c r="FT6" s="127" t="s">
        <v>70</v>
      </c>
      <c r="FU6" s="143">
        <f>SUMIF($C$2:$DX$2,FU$5,$C6:$DX6)</f>
        <v>34162.457000000002</v>
      </c>
      <c r="FV6" s="143">
        <f t="shared" ref="FV6:GE20" si="17">SUMIF($C$2:$DX$2,FV$5,$C6:$DX6)</f>
        <v>33897.034</v>
      </c>
      <c r="FW6" s="143">
        <f t="shared" si="17"/>
        <v>33257.587</v>
      </c>
      <c r="FX6" s="143">
        <f t="shared" si="17"/>
        <v>31642.387000000002</v>
      </c>
      <c r="FY6" s="143">
        <f t="shared" si="17"/>
        <v>34777.635999999999</v>
      </c>
      <c r="FZ6" s="143">
        <f t="shared" si="17"/>
        <v>35406.547999999995</v>
      </c>
      <c r="GA6" s="143">
        <f t="shared" si="17"/>
        <v>32568.934000000001</v>
      </c>
      <c r="GB6" s="143">
        <f t="shared" si="17"/>
        <v>31414.855999999996</v>
      </c>
      <c r="GC6" s="143">
        <f t="shared" si="17"/>
        <v>36071.067000000003</v>
      </c>
      <c r="GD6" s="143">
        <f t="shared" si="17"/>
        <v>34089.495000000003</v>
      </c>
      <c r="GE6" s="143">
        <f t="shared" si="17"/>
        <v>15972.297</v>
      </c>
    </row>
    <row r="7" spans="1:187" ht="15" customHeight="1" x14ac:dyDescent="0.2">
      <c r="A7" s="118" t="s">
        <v>75</v>
      </c>
      <c r="B7" s="115" t="s">
        <v>283</v>
      </c>
      <c r="C7" s="122">
        <f>VLOOKUP($A7,'Perfomance Mensal-Monthly'!$A$8:$EC$15,MATCH(Data!C$5,'Perfomance Mensal-Monthly'!$A$7:$EC$7,0))</f>
        <v>2051.4409999999998</v>
      </c>
      <c r="D7" s="122">
        <f>VLOOKUP($A7,'Perfomance Mensal-Monthly'!$A$8:$EC$15,MATCH(Data!D$5,'Perfomance Mensal-Monthly'!$A$7:$EC$7,0))</f>
        <v>1942.836</v>
      </c>
      <c r="E7" s="122">
        <f>VLOOKUP($A7,'Perfomance Mensal-Monthly'!$A$8:$EC$15,MATCH(Data!E$5,'Perfomance Mensal-Monthly'!$A$7:$EC$7,0))</f>
        <v>2194.384</v>
      </c>
      <c r="F7" s="122">
        <f>VLOOKUP($A7,'Perfomance Mensal-Monthly'!$A$8:$EC$15,MATCH(Data!F$5,'Perfomance Mensal-Monthly'!$A$7:$EC$7,0))</f>
        <v>2211.587</v>
      </c>
      <c r="G7" s="122">
        <f>VLOOKUP($A7,'Perfomance Mensal-Monthly'!$A$8:$EC$15,MATCH(Data!G$5,'Perfomance Mensal-Monthly'!$A$7:$EC$7,0))</f>
        <v>2354.7159999999999</v>
      </c>
      <c r="H7" s="122">
        <f>VLOOKUP($A7,'Perfomance Mensal-Monthly'!$A$8:$EC$15,MATCH(Data!H$5,'Perfomance Mensal-Monthly'!$A$7:$EC$7,0))</f>
        <v>2284.4169999999999</v>
      </c>
      <c r="I7" s="122">
        <f>VLOOKUP($A7,'Perfomance Mensal-Monthly'!$A$8:$EC$15,MATCH(Data!I$5,'Perfomance Mensal-Monthly'!$A$7:$EC$7,0))</f>
        <v>2252.2359999999999</v>
      </c>
      <c r="J7" s="122">
        <f>VLOOKUP($A7,'Perfomance Mensal-Monthly'!$A$8:$EC$15,MATCH(Data!J$5,'Perfomance Mensal-Monthly'!$A$7:$EC$7,0))</f>
        <v>2257.5479999999998</v>
      </c>
      <c r="K7" s="122">
        <f>VLOOKUP($A7,'Perfomance Mensal-Monthly'!$A$8:$EC$15,MATCH(Data!K$5,'Perfomance Mensal-Monthly'!$A$7:$EC$7,0))</f>
        <v>2181.567</v>
      </c>
      <c r="L7" s="122">
        <f>VLOOKUP($A7,'Perfomance Mensal-Monthly'!$A$8:$EC$15,MATCH(Data!L$5,'Perfomance Mensal-Monthly'!$A$7:$EC$7,0))</f>
        <v>2309.355</v>
      </c>
      <c r="M7" s="122">
        <f>VLOOKUP($A7,'Perfomance Mensal-Monthly'!$A$8:$EC$15,MATCH(Data!M$5,'Perfomance Mensal-Monthly'!$A$7:$EC$7,0))</f>
        <v>2199.4319999999998</v>
      </c>
      <c r="N7" s="122">
        <f>VLOOKUP($A7,'Perfomance Mensal-Monthly'!$A$8:$EC$15,MATCH(Data!N$5,'Perfomance Mensal-Monthly'!$A$7:$EC$7,0))</f>
        <v>2023.6079999999999</v>
      </c>
      <c r="O7" s="122">
        <f>VLOOKUP($A7,'Perfomance Mensal-Monthly'!$A$8:$EC$15,MATCH(Data!O$5,'Perfomance Mensal-Monthly'!$A$7:$EC$7,0))</f>
        <v>2026.777</v>
      </c>
      <c r="P7" s="122">
        <f>VLOOKUP($A7,'Perfomance Mensal-Monthly'!$A$8:$EC$15,MATCH(Data!P$5,'Perfomance Mensal-Monthly'!$A$7:$EC$7,0))</f>
        <v>1998.3240000000001</v>
      </c>
      <c r="Q7" s="122">
        <f>VLOOKUP($A7,'Perfomance Mensal-Monthly'!$A$8:$EC$15,MATCH(Data!Q$5,'Perfomance Mensal-Monthly'!$A$7:$EC$7,0))</f>
        <v>2279.0639999999999</v>
      </c>
      <c r="R7" s="122">
        <f>VLOOKUP($A7,'Perfomance Mensal-Monthly'!$A$8:$EC$15,MATCH(Data!R$5,'Perfomance Mensal-Monthly'!$A$7:$EC$7,0))</f>
        <v>2210.6909999999998</v>
      </c>
      <c r="S7" s="122">
        <f>VLOOKUP($A7,'Perfomance Mensal-Monthly'!$A$8:$EC$15,MATCH(Data!S$5,'Perfomance Mensal-Monthly'!$A$7:$EC$7,0))</f>
        <v>2087.1390000000001</v>
      </c>
      <c r="T7" s="122">
        <f>VLOOKUP($A7,'Perfomance Mensal-Monthly'!$A$8:$EC$15,MATCH(Data!T$5,'Perfomance Mensal-Monthly'!$A$7:$EC$7,0))</f>
        <v>1972.7570000000001</v>
      </c>
      <c r="U7" s="122">
        <f>VLOOKUP($A7,'Perfomance Mensal-Monthly'!$A$8:$EC$15,MATCH(Data!U$5,'Perfomance Mensal-Monthly'!$A$7:$EC$7,0))</f>
        <v>2100.2860000000001</v>
      </c>
      <c r="V7" s="122">
        <f>VLOOKUP($A7,'Perfomance Mensal-Monthly'!$A$8:$EC$15,MATCH(Data!V$5,'Perfomance Mensal-Monthly'!$A$7:$EC$7,0))</f>
        <v>2099.596</v>
      </c>
      <c r="W7" s="122">
        <f>VLOOKUP($A7,'Perfomance Mensal-Monthly'!$A$8:$EC$15,MATCH(Data!W$5,'Perfomance Mensal-Monthly'!$A$7:$EC$7,0))</f>
        <v>2166.998</v>
      </c>
      <c r="X7" s="122">
        <f>VLOOKUP($A7,'Perfomance Mensal-Monthly'!$A$8:$EC$15,MATCH(Data!X$5,'Perfomance Mensal-Monthly'!$A$7:$EC$7,0))</f>
        <v>2192.7849999999999</v>
      </c>
      <c r="Y7" s="122">
        <f>VLOOKUP($A7,'Perfomance Mensal-Monthly'!$A$8:$EC$15,MATCH(Data!Y$5,'Perfomance Mensal-Monthly'!$A$7:$EC$7,0))</f>
        <v>2041.7200000000003</v>
      </c>
      <c r="Z7" s="122">
        <f>VLOOKUP($A7,'Perfomance Mensal-Monthly'!$A$8:$EC$15,MATCH(Data!Z$5,'Perfomance Mensal-Monthly'!$A$7:$EC$7,0))</f>
        <v>1729.2179999999998</v>
      </c>
      <c r="AA7" s="122">
        <f>VLOOKUP($A7,'Perfomance Mensal-Monthly'!$A$8:$EC$15,MATCH(Data!AA$5,'Perfomance Mensal-Monthly'!$A$7:$EC$7,0))</f>
        <v>2008</v>
      </c>
      <c r="AB7" s="122">
        <f>VLOOKUP($A7,'Perfomance Mensal-Monthly'!$A$8:$EC$15,MATCH(Data!AB$5,'Perfomance Mensal-Monthly'!$A$7:$EC$7,0))</f>
        <v>1997</v>
      </c>
      <c r="AC7" s="122">
        <f>VLOOKUP($A7,'Perfomance Mensal-Monthly'!$A$8:$EC$15,MATCH(Data!AC$5,'Perfomance Mensal-Monthly'!$A$7:$EC$7,0))</f>
        <v>2161</v>
      </c>
      <c r="AD7" s="122">
        <f>VLOOKUP($A7,'Perfomance Mensal-Monthly'!$A$8:$EC$15,MATCH(Data!AD$5,'Perfomance Mensal-Monthly'!$A$7:$EC$7,0))</f>
        <v>2049</v>
      </c>
      <c r="AE7" s="122">
        <f>VLOOKUP($A7,'Perfomance Mensal-Monthly'!$A$8:$EC$15,MATCH(Data!AE$5,'Perfomance Mensal-Monthly'!$A$7:$EC$7,0))</f>
        <v>1909</v>
      </c>
      <c r="AF7" s="122">
        <f>VLOOKUP($A7,'Perfomance Mensal-Monthly'!$A$8:$EC$15,MATCH(Data!AF$5,'Perfomance Mensal-Monthly'!$A$7:$EC$7,0))</f>
        <v>1850</v>
      </c>
      <c r="AG7" s="122">
        <f>VLOOKUP($A7,'Perfomance Mensal-Monthly'!$A$8:$EC$15,MATCH(Data!AG$5,'Perfomance Mensal-Monthly'!$A$7:$EC$7,0))</f>
        <v>1925</v>
      </c>
      <c r="AH7" s="122">
        <f>VLOOKUP($A7,'Perfomance Mensal-Monthly'!$A$8:$EC$15,MATCH(Data!AH$5,'Perfomance Mensal-Monthly'!$A$7:$EC$7,0))</f>
        <v>1846</v>
      </c>
      <c r="AI7" s="122">
        <f>VLOOKUP($A7,'Perfomance Mensal-Monthly'!$A$8:$EC$15,MATCH(Data!AI$5,'Perfomance Mensal-Monthly'!$A$7:$EC$7,0))</f>
        <v>1672</v>
      </c>
      <c r="AJ7" s="122">
        <f>VLOOKUP($A7,'Perfomance Mensal-Monthly'!$A$8:$EC$15,MATCH(Data!AJ$5,'Perfomance Mensal-Monthly'!$A$7:$EC$7,0))</f>
        <v>1889</v>
      </c>
      <c r="AK7" s="122">
        <f>VLOOKUP($A7,'Perfomance Mensal-Monthly'!$A$8:$EC$15,MATCH(Data!AK$5,'Perfomance Mensal-Monthly'!$A$7:$EC$7,0))</f>
        <v>1844</v>
      </c>
      <c r="AL7" s="122">
        <f>VLOOKUP($A7,'Perfomance Mensal-Monthly'!$A$8:$EC$15,MATCH(Data!AL$5,'Perfomance Mensal-Monthly'!$A$7:$EC$7,0))</f>
        <v>1521</v>
      </c>
      <c r="AM7" s="122">
        <f>VLOOKUP($A7,'Perfomance Mensal-Monthly'!$A$8:$EC$15,MATCH(Data!AM$5,'Perfomance Mensal-Monthly'!$A$7:$EC$7,0))</f>
        <v>1629</v>
      </c>
      <c r="AN7" s="122">
        <f>VLOOKUP($A7,'Perfomance Mensal-Monthly'!$A$8:$EC$15,MATCH(Data!AN$5,'Perfomance Mensal-Monthly'!$A$7:$EC$7,0))</f>
        <v>1715</v>
      </c>
      <c r="AO7" s="122">
        <f>VLOOKUP($A7,'Perfomance Mensal-Monthly'!$A$8:$EC$15,MATCH(Data!AO$5,'Perfomance Mensal-Monthly'!$A$7:$EC$7,0))</f>
        <v>1771</v>
      </c>
      <c r="AP7" s="122">
        <f>VLOOKUP($A7,'Perfomance Mensal-Monthly'!$A$8:$EC$15,MATCH(Data!AP$5,'Perfomance Mensal-Monthly'!$A$7:$EC$7,0))</f>
        <v>1650</v>
      </c>
      <c r="AQ7" s="122">
        <f>VLOOKUP($A7,'Perfomance Mensal-Monthly'!$A$8:$EC$15,MATCH(Data!AQ$5,'Perfomance Mensal-Monthly'!$A$7:$EC$7,0))</f>
        <v>1744</v>
      </c>
      <c r="AR7" s="122">
        <f>VLOOKUP($A7,'Perfomance Mensal-Monthly'!$A$8:$EC$15,MATCH(Data!AR$5,'Perfomance Mensal-Monthly'!$A$7:$EC$7,0))</f>
        <v>1790</v>
      </c>
      <c r="AS7" s="122">
        <f>VLOOKUP($A7,'Perfomance Mensal-Monthly'!$A$8:$EC$15,MATCH(Data!AS$5,'Perfomance Mensal-Monthly'!$A$7:$EC$7,0))</f>
        <v>1929</v>
      </c>
      <c r="AT7" s="122">
        <f>VLOOKUP($A7,'Perfomance Mensal-Monthly'!$A$8:$EC$15,MATCH(Data!AT$5,'Perfomance Mensal-Monthly'!$A$7:$EC$7,0))</f>
        <v>1903</v>
      </c>
      <c r="AU7" s="122">
        <f>VLOOKUP($A7,'Perfomance Mensal-Monthly'!$A$8:$EC$15,MATCH(Data!AU$5,'Perfomance Mensal-Monthly'!$A$7:$EC$7,0))</f>
        <v>1827</v>
      </c>
      <c r="AV7" s="122">
        <f>VLOOKUP($A7,'Perfomance Mensal-Monthly'!$A$8:$EC$15,MATCH(Data!AV$5,'Perfomance Mensal-Monthly'!$A$7:$EC$7,0))</f>
        <v>1953</v>
      </c>
      <c r="AW7" s="122">
        <f>VLOOKUP($A7,'Perfomance Mensal-Monthly'!$A$8:$EC$15,MATCH(Data!AW$5,'Perfomance Mensal-Monthly'!$A$7:$EC$7,0))</f>
        <v>1794</v>
      </c>
      <c r="AX7" s="122">
        <f>VLOOKUP($A7,'Perfomance Mensal-Monthly'!$A$8:$EC$15,MATCH(Data!AX$5,'Perfomance Mensal-Monthly'!$A$7:$EC$7,0))</f>
        <v>1416</v>
      </c>
      <c r="AY7" s="122">
        <f>VLOOKUP($A7,'Perfomance Mensal-Monthly'!$A$8:$EC$15,MATCH(Data!AY$5,'Perfomance Mensal-Monthly'!$A$7:$EC$7,0))</f>
        <v>1799</v>
      </c>
      <c r="AZ7" s="122">
        <f>VLOOKUP($A7,'Perfomance Mensal-Monthly'!$A$8:$EC$15,MATCH(Data!AZ$5,'Perfomance Mensal-Monthly'!$A$7:$EC$7,0))</f>
        <v>1722</v>
      </c>
      <c r="BA7" s="122">
        <f>VLOOKUP($A7,'Perfomance Mensal-Monthly'!$A$8:$EC$15,MATCH(Data!BA$5,'Perfomance Mensal-Monthly'!$A$7:$EC$7,0))</f>
        <v>1962</v>
      </c>
      <c r="BB7" s="122">
        <f>VLOOKUP($A7,'Perfomance Mensal-Monthly'!$A$8:$EC$15,MATCH(Data!BB$5,'Perfomance Mensal-Monthly'!$A$7:$EC$7,0))</f>
        <v>1906</v>
      </c>
      <c r="BC7" s="122">
        <f>VLOOKUP($A7,'Perfomance Mensal-Monthly'!$A$8:$EC$15,MATCH(Data!BC$5,'Perfomance Mensal-Monthly'!$A$7:$EC$7,0))</f>
        <v>1837</v>
      </c>
      <c r="BD7" s="122">
        <f>VLOOKUP($A7,'Perfomance Mensal-Monthly'!$A$8:$EC$15,MATCH(Data!BD$5,'Perfomance Mensal-Monthly'!$A$7:$EC$7,0))</f>
        <v>1820</v>
      </c>
      <c r="BE7" s="122">
        <f>VLOOKUP($A7,'Perfomance Mensal-Monthly'!$A$8:$EC$15,MATCH(Data!BE$5,'Perfomance Mensal-Monthly'!$A$7:$EC$7,0))</f>
        <v>1873</v>
      </c>
      <c r="BF7" s="122">
        <f>VLOOKUP($A7,'Perfomance Mensal-Monthly'!$A$8:$EC$15,MATCH(Data!BF$5,'Perfomance Mensal-Monthly'!$A$7:$EC$7,0))</f>
        <v>1963</v>
      </c>
      <c r="BG7" s="122">
        <f>VLOOKUP($A7,'Perfomance Mensal-Monthly'!$A$8:$EC$15,MATCH(Data!BG$5,'Perfomance Mensal-Monthly'!$A$7:$EC$7,0))</f>
        <v>1881</v>
      </c>
      <c r="BH7" s="122">
        <f>VLOOKUP($A7,'Perfomance Mensal-Monthly'!$A$8:$EC$15,MATCH(Data!BH$5,'Perfomance Mensal-Monthly'!$A$7:$EC$7,0))</f>
        <v>2126</v>
      </c>
      <c r="BI7" s="122">
        <f>VLOOKUP($A7,'Perfomance Mensal-Monthly'!$A$8:$EC$15,MATCH(Data!BI$5,'Perfomance Mensal-Monthly'!$A$7:$EC$7,0))</f>
        <v>2009</v>
      </c>
      <c r="BJ7" s="122">
        <f>VLOOKUP($A7,'Perfomance Mensal-Monthly'!$A$8:$EC$15,MATCH(Data!BJ$5,'Perfomance Mensal-Monthly'!$A$7:$EC$7,0))</f>
        <v>1792</v>
      </c>
      <c r="BK7" s="122">
        <f>VLOOKUP($A7,'Perfomance Mensal-Monthly'!$A$8:$EC$15,MATCH(Data!BK$5,'Perfomance Mensal-Monthly'!$A$7:$EC$7,0))</f>
        <v>1923</v>
      </c>
      <c r="BL7" s="122">
        <f>VLOOKUP($A7,'Perfomance Mensal-Monthly'!$A$8:$EC$15,MATCH(Data!BL$5,'Perfomance Mensal-Monthly'!$A$7:$EC$7,0))</f>
        <v>1861</v>
      </c>
      <c r="BM7" s="122">
        <f>VLOOKUP($A7,'Perfomance Mensal-Monthly'!$A$8:$EC$15,MATCH(Data!BM$5,'Perfomance Mensal-Monthly'!$A$7:$EC$7,0))</f>
        <v>2130</v>
      </c>
      <c r="BN7" s="122">
        <f>VLOOKUP($A7,'Perfomance Mensal-Monthly'!$A$8:$EC$15,MATCH(Data!BN$5,'Perfomance Mensal-Monthly'!$A$7:$EC$7,0))</f>
        <v>2038</v>
      </c>
      <c r="BO7" s="122">
        <f>VLOOKUP($A7,'Perfomance Mensal-Monthly'!$A$8:$EC$15,MATCH(Data!BO$5,'Perfomance Mensal-Monthly'!$A$7:$EC$7,0))</f>
        <v>2026</v>
      </c>
      <c r="BP7" s="122">
        <f>VLOOKUP($A7,'Perfomance Mensal-Monthly'!$A$8:$EC$15,MATCH(Data!BP$5,'Perfomance Mensal-Monthly'!$A$7:$EC$7,0))</f>
        <v>1918</v>
      </c>
      <c r="BQ7" s="122">
        <f>VLOOKUP($A7,'Perfomance Mensal-Monthly'!$A$8:$EC$15,MATCH(Data!BQ$5,'Perfomance Mensal-Monthly'!$A$7:$EC$7,0))</f>
        <v>1947</v>
      </c>
      <c r="BR7" s="122">
        <f>VLOOKUP($A7,'Perfomance Mensal-Monthly'!$A$8:$EC$15,MATCH(Data!BR$5,'Perfomance Mensal-Monthly'!$A$7:$EC$7,0))</f>
        <v>1906</v>
      </c>
      <c r="BS7" s="122">
        <f>VLOOKUP($A7,'Perfomance Mensal-Monthly'!$A$8:$EC$15,MATCH(Data!BS$5,'Perfomance Mensal-Monthly'!$A$7:$EC$7,0))</f>
        <v>2107</v>
      </c>
      <c r="BT7" s="122">
        <f>VLOOKUP($A7,'Perfomance Mensal-Monthly'!$A$8:$EC$15,MATCH(Data!BT$5,'Perfomance Mensal-Monthly'!$A$7:$EC$7,0))</f>
        <v>2129</v>
      </c>
      <c r="BU7" s="122">
        <f>VLOOKUP($A7,'Perfomance Mensal-Monthly'!$A$8:$EC$15,MATCH(Data!BU$5,'Perfomance Mensal-Monthly'!$A$7:$EC$7,0))</f>
        <v>2054</v>
      </c>
      <c r="BV7" s="122">
        <f>VLOOKUP($A7,'Perfomance Mensal-Monthly'!$A$8:$EC$15,MATCH(Data!BV$5,'Perfomance Mensal-Monthly'!$A$7:$EC$7,0))</f>
        <v>1657</v>
      </c>
      <c r="BW7" s="122">
        <f>VLOOKUP($A7,'Perfomance Mensal-Monthly'!$A$8:$EC$15,MATCH(Data!BW$5,'Perfomance Mensal-Monthly'!$A$7:$EC$7,0))</f>
        <v>1906.6849999999999</v>
      </c>
      <c r="BX7" s="122">
        <f>VLOOKUP($A7,'Perfomance Mensal-Monthly'!$A$8:$EC$15,MATCH(Data!BX$5,'Perfomance Mensal-Monthly'!$A$7:$EC$7,0))</f>
        <v>1865.0859999999998</v>
      </c>
      <c r="BY7" s="122">
        <f>VLOOKUP($A7,'Perfomance Mensal-Monthly'!$A$8:$EC$15,MATCH(Data!BY$5,'Perfomance Mensal-Monthly'!$A$7:$EC$7,0))</f>
        <v>2060.0969999999998</v>
      </c>
      <c r="BZ7" s="122">
        <f>VLOOKUP($A7,'Perfomance Mensal-Monthly'!$A$8:$EC$15,MATCH(Data!BZ$5,'Perfomance Mensal-Monthly'!$A$7:$EC$7,0))</f>
        <v>1941.502</v>
      </c>
      <c r="CA7" s="122">
        <f>VLOOKUP($A7,'Perfomance Mensal-Monthly'!$A$8:$EC$15,MATCH(Data!CA$5,'Perfomance Mensal-Monthly'!$A$7:$EC$7,0))</f>
        <v>2010.4690000000001</v>
      </c>
      <c r="CB7" s="122">
        <f>VLOOKUP($A7,'Perfomance Mensal-Monthly'!$A$8:$EC$15,MATCH(Data!CB$5,'Perfomance Mensal-Monthly'!$A$7:$EC$7,0))</f>
        <v>1801.0140000000001</v>
      </c>
      <c r="CC7" s="122">
        <f>VLOOKUP($A7,'Perfomance Mensal-Monthly'!$A$8:$EC$15,MATCH(Data!CC$5,'Perfomance Mensal-Monthly'!$A$7:$EC$7,0))</f>
        <v>1894.3120000000001</v>
      </c>
      <c r="CD7" s="122">
        <f>VLOOKUP($A7,'Perfomance Mensal-Monthly'!$A$8:$EC$15,MATCH(Data!CD$5,'Perfomance Mensal-Monthly'!$A$7:$EC$7,0))</f>
        <v>1895.4430000000002</v>
      </c>
      <c r="CE7" s="122">
        <f>VLOOKUP($A7,'Perfomance Mensal-Monthly'!$A$8:$EC$15,MATCH(Data!CE$5,'Perfomance Mensal-Monthly'!$A$7:$EC$7,0))</f>
        <v>1969.2950000000001</v>
      </c>
      <c r="CF7" s="122">
        <f>VLOOKUP($A7,'Perfomance Mensal-Monthly'!$A$8:$EC$15,MATCH(Data!CF$5,'Perfomance Mensal-Monthly'!$A$7:$EC$7,0))</f>
        <v>1886.739</v>
      </c>
      <c r="CG7" s="122">
        <f>VLOOKUP($A7,'Perfomance Mensal-Monthly'!$A$8:$EC$15,MATCH(Data!CG$5,'Perfomance Mensal-Monthly'!$A$7:$EC$7,0))</f>
        <v>1774.3980000000001</v>
      </c>
      <c r="CH7" s="122">
        <f>VLOOKUP($A7,'Perfomance Mensal-Monthly'!$A$8:$EC$15,MATCH(Data!CH$5,'Perfomance Mensal-Monthly'!$A$7:$EC$7,0))</f>
        <v>1482.443</v>
      </c>
      <c r="CI7" s="122">
        <f>VLOOKUP($A7,'Perfomance Mensal-Monthly'!$A$8:$EC$15,MATCH(Data!CI$5,'Perfomance Mensal-Monthly'!$A$7:$EC$7,0))</f>
        <v>2042.982</v>
      </c>
      <c r="CJ7" s="122">
        <f>VLOOKUP($A7,'Perfomance Mensal-Monthly'!$A$8:$EC$15,MATCH(Data!CJ$5,'Perfomance Mensal-Monthly'!$A$7:$EC$7,0))</f>
        <v>1898.4580000000001</v>
      </c>
      <c r="CK7" s="122">
        <f>VLOOKUP($A7,'Perfomance Mensal-Monthly'!$A$8:$EC$15,MATCH(Data!CK$5,'Perfomance Mensal-Monthly'!$A$7:$EC$7,0))</f>
        <v>1902.5589999999997</v>
      </c>
      <c r="CL7" s="122">
        <f>VLOOKUP($A7,'Perfomance Mensal-Monthly'!$A$8:$EC$15,MATCH(Data!CL$5,'Perfomance Mensal-Monthly'!$A$7:$EC$7,0))</f>
        <v>1278.48</v>
      </c>
      <c r="CM7" s="122">
        <f>VLOOKUP($A7,'Perfomance Mensal-Monthly'!$A$8:$EC$15,MATCH(Data!CM$5,'Perfomance Mensal-Monthly'!$A$7:$EC$7,0))</f>
        <v>1432.067</v>
      </c>
      <c r="CN7" s="122">
        <f>VLOOKUP($A7,'Perfomance Mensal-Monthly'!$A$8:$EC$15,MATCH(Data!CN$5,'Perfomance Mensal-Monthly'!$A$7:$EC$7,0))</f>
        <v>1549.992</v>
      </c>
      <c r="CO7" s="122">
        <f>VLOOKUP($A7,'Perfomance Mensal-Monthly'!$A$8:$EC$15,MATCH(Data!CO$5,'Perfomance Mensal-Monthly'!$A$7:$EC$7,0))</f>
        <v>1656.616</v>
      </c>
      <c r="CP7" s="122">
        <f>VLOOKUP($A7,'Perfomance Mensal-Monthly'!$A$8:$EC$15,MATCH(Data!CP$5,'Perfomance Mensal-Monthly'!$A$7:$EC$7,0))</f>
        <v>1846.3600000000001</v>
      </c>
      <c r="CQ7" s="122">
        <f>VLOOKUP($A7,'Perfomance Mensal-Monthly'!$A$8:$EC$15,MATCH(Data!CQ$5,'Perfomance Mensal-Monthly'!$A$7:$EC$7,0))</f>
        <v>1972.0239999999999</v>
      </c>
      <c r="CR7" s="122">
        <f>VLOOKUP($A7,'Perfomance Mensal-Monthly'!$A$8:$EC$15,MATCH(Data!CR$5,'Perfomance Mensal-Monthly'!$A$7:$EC$7,0))</f>
        <v>2176.7779999999998</v>
      </c>
      <c r="CS7" s="122">
        <f>VLOOKUP($A7,'Perfomance Mensal-Monthly'!$A$8:$EC$15,MATCH(Data!CS$5,'Perfomance Mensal-Monthly'!$A$7:$EC$7,0))</f>
        <v>1955.5059999999999</v>
      </c>
      <c r="CT7" s="122">
        <f>VLOOKUP($A7,'Perfomance Mensal-Monthly'!$A$8:$EC$15,MATCH(Data!CT$5,'Perfomance Mensal-Monthly'!$A$7:$EC$7,0))</f>
        <v>2095.4579999999996</v>
      </c>
      <c r="CU7" s="122">
        <f>VLOOKUP($A7,'Perfomance Mensal-Monthly'!$A$8:$EC$15,MATCH(Data!CU$5,'Perfomance Mensal-Monthly'!$A$7:$EC$7,0))</f>
        <v>2145.1170000000002</v>
      </c>
      <c r="CV7" s="122">
        <f>VLOOKUP($A7,'Perfomance Mensal-Monthly'!$A$8:$EC$15,MATCH(Data!CV$5,'Perfomance Mensal-Monthly'!$A$7:$EC$7,0))</f>
        <v>2064.0479999999998</v>
      </c>
      <c r="CW7" s="122">
        <f>VLOOKUP($A7,'Perfomance Mensal-Monthly'!$A$8:$EC$15,MATCH(Data!CW$5,'Perfomance Mensal-Monthly'!$A$7:$EC$7,0))</f>
        <v>2082.3490000000002</v>
      </c>
      <c r="CX7" s="122">
        <f>VLOOKUP($A7,'Perfomance Mensal-Monthly'!$A$8:$EC$15,MATCH(Data!CX$5,'Perfomance Mensal-Monthly'!$A$7:$EC$7,0))</f>
        <v>2225.375</v>
      </c>
      <c r="CY7" s="122">
        <f>VLOOKUP($A7,'Perfomance Mensal-Monthly'!$A$8:$EC$15,MATCH(Data!CY$5,'Perfomance Mensal-Monthly'!$A$7:$EC$7,0))</f>
        <v>2413.377</v>
      </c>
      <c r="CZ7" s="122">
        <f>VLOOKUP($A7,'Perfomance Mensal-Monthly'!$A$8:$EC$15,MATCH(Data!CZ$5,'Perfomance Mensal-Monthly'!$A$7:$EC$7,0))</f>
        <v>2229.7759999999998</v>
      </c>
      <c r="DA7" s="122">
        <f>VLOOKUP($A7,'Perfomance Mensal-Monthly'!$A$8:$EC$15,MATCH(Data!DA$5,'Perfomance Mensal-Monthly'!$A$7:$EC$7,0))</f>
        <v>2263.64</v>
      </c>
      <c r="DB7" s="122">
        <f>VLOOKUP($A7,'Perfomance Mensal-Monthly'!$A$8:$EC$15,MATCH(Data!DB$5,'Perfomance Mensal-Monthly'!$A$7:$EC$7,0))</f>
        <v>2303.741</v>
      </c>
      <c r="DC7" s="122">
        <f>VLOOKUP($A7,'Perfomance Mensal-Monthly'!$A$8:$EC$15,MATCH(Data!DC$5,'Perfomance Mensal-Monthly'!$A$7:$EC$7,0))</f>
        <v>2171.1309999999999</v>
      </c>
      <c r="DD7" s="122">
        <f>VLOOKUP($A7,'Perfomance Mensal-Monthly'!$A$8:$EC$15,MATCH(Data!DD$5,'Perfomance Mensal-Monthly'!$A$7:$EC$7,0))</f>
        <v>2160.9</v>
      </c>
      <c r="DE7" s="122">
        <f>VLOOKUP($A7,'Perfomance Mensal-Monthly'!$A$8:$EC$15,MATCH(Data!DE$5,'Perfomance Mensal-Monthly'!$A$7:$EC$7,0))</f>
        <v>1938.6869999999999</v>
      </c>
      <c r="DF7" s="122">
        <f>VLOOKUP($A7,'Perfomance Mensal-Monthly'!$A$8:$EC$15,MATCH(Data!DF$5,'Perfomance Mensal-Monthly'!$A$7:$EC$7,0))</f>
        <v>1756.633</v>
      </c>
      <c r="DG7" s="122">
        <f>VLOOKUP($A7,'Perfomance Mensal-Monthly'!$A$8:$EC$15,MATCH(Data!DG$5,'Perfomance Mensal-Monthly'!$A$7:$EC$7,0))</f>
        <v>2016.547</v>
      </c>
      <c r="DH7" s="122">
        <f>VLOOKUP($A7,'Perfomance Mensal-Monthly'!$A$8:$EC$15,MATCH(Data!DH$5,'Perfomance Mensal-Monthly'!$A$7:$EC$7,0))</f>
        <v>1878.1690000000001</v>
      </c>
      <c r="DI7" s="122">
        <f>VLOOKUP($A7,'Perfomance Mensal-Monthly'!$A$8:$EC$15,MATCH(Data!DI$5,'Perfomance Mensal-Monthly'!$A$7:$EC$7,0))</f>
        <v>2132.596</v>
      </c>
      <c r="DJ7" s="122">
        <f>VLOOKUP($A7,'Perfomance Mensal-Monthly'!$A$8:$EC$15,MATCH(Data!DJ$5,'Perfomance Mensal-Monthly'!$A$7:$EC$7,0))</f>
        <v>2012.479</v>
      </c>
      <c r="DK7" s="122">
        <f>VLOOKUP($A7,'Perfomance Mensal-Monthly'!$A$8:$EC$15,MATCH(Data!DK$5,'Perfomance Mensal-Monthly'!$A$7:$EC$7,0))</f>
        <v>1995.1509999999998</v>
      </c>
      <c r="DL7" s="122">
        <f>VLOOKUP($A7,'Perfomance Mensal-Monthly'!$A$8:$EC$15,MATCH(Data!DL$5,'Perfomance Mensal-Monthly'!$A$7:$EC$7,0))</f>
        <v>1936.7939999999999</v>
      </c>
      <c r="DM7" s="122">
        <f>VLOOKUP($A7,'Perfomance Mensal-Monthly'!$A$8:$EC$15,MATCH(Data!DM$5,'Perfomance Mensal-Monthly'!$A$7:$EC$7,0))</f>
        <v>2147.6309999999999</v>
      </c>
      <c r="DN7" s="122">
        <f>VLOOKUP($A7,'Perfomance Mensal-Monthly'!$A$8:$EC$15,MATCH(Data!DN$5,'Perfomance Mensal-Monthly'!$A$7:$EC$7,0))</f>
        <v>2110.9270000000001</v>
      </c>
      <c r="DO7" s="122">
        <f>VLOOKUP($A7,'Perfomance Mensal-Monthly'!$A$8:$EC$15,MATCH(Data!DO$5,'Perfomance Mensal-Monthly'!$A$7:$EC$7,0))</f>
        <v>1860.3890000000001</v>
      </c>
      <c r="DP7" s="122">
        <f>VLOOKUP($A7,'Perfomance Mensal-Monthly'!$A$8:$EC$15,MATCH(Data!DP$5,'Perfomance Mensal-Monthly'!$A$7:$EC$7,0))</f>
        <v>2008.7719999999999</v>
      </c>
      <c r="DQ7" s="122">
        <f>VLOOKUP($A7,'Perfomance Mensal-Monthly'!$A$8:$EC$15,MATCH(Data!DQ$5,'Perfomance Mensal-Monthly'!$A$7:$EC$7,0))</f>
        <v>1910.8130000000001</v>
      </c>
      <c r="DR7" s="122">
        <f>VLOOKUP($A7,'Perfomance Mensal-Monthly'!$A$8:$EC$15,MATCH(Data!DR$5,'Perfomance Mensal-Monthly'!$A$7:$EC$7,0))</f>
        <v>1423.7669999999998</v>
      </c>
      <c r="DS7" s="122">
        <f>VLOOKUP($A7,'Perfomance Mensal-Monthly'!$A$8:$EC$15,MATCH(Data!DS$5,'Perfomance Mensal-Monthly'!$A$7:$EC$7,0))</f>
        <v>1822.85</v>
      </c>
      <c r="DT7" s="122">
        <f>VLOOKUP($A7,'Perfomance Mensal-Monthly'!$A$8:$EC$15,MATCH(Data!DT$5,'Perfomance Mensal-Monthly'!$A$7:$EC$7,0))</f>
        <v>1759.596</v>
      </c>
      <c r="DU7" s="122">
        <f>VLOOKUP($A7,'Perfomance Mensal-Monthly'!$A$8:$EC$15,MATCH(Data!DU$5,'Perfomance Mensal-Monthly'!$A$7:$EC$7,0))</f>
        <v>1867.3890000000001</v>
      </c>
      <c r="DV7" s="122">
        <f>VLOOKUP($A7,'Perfomance Mensal-Monthly'!$A$8:$EC$15,MATCH(Data!DV$5,'Perfomance Mensal-Monthly'!$A$7:$EC$7,0))</f>
        <v>1898.354</v>
      </c>
      <c r="DW7" s="122">
        <f>VLOOKUP($A7,'Perfomance Mensal-Monthly'!$A$8:$EC$15,MATCH(Data!DW$5,'Perfomance Mensal-Monthly'!$A$7:$EC$7,0))</f>
        <v>1880.893</v>
      </c>
      <c r="DX7" s="122">
        <f>VLOOKUP($A7,'Perfomance Mensal-Monthly'!$A$8:$EC$15,MATCH(Data!DX$5,'Perfomance Mensal-Monthly'!$A$7:$EC$7,0))</f>
        <v>1596.9969999999998</v>
      </c>
      <c r="DZ7" s="127" t="s">
        <v>71</v>
      </c>
      <c r="EA7" s="143">
        <f t="shared" ref="EA7:EA10" si="18">SUMIF($C$4:$DX$4,EA$5,$C7:$DX7)</f>
        <v>6188.6610000000001</v>
      </c>
      <c r="EB7" s="143">
        <f t="shared" si="14"/>
        <v>6850.7199999999993</v>
      </c>
      <c r="EC7" s="143">
        <f t="shared" si="14"/>
        <v>6691.3509999999997</v>
      </c>
      <c r="ED7" s="143">
        <f t="shared" si="14"/>
        <v>6532.3950000000004</v>
      </c>
      <c r="EE7" s="143">
        <f t="shared" si="14"/>
        <v>6304.165</v>
      </c>
      <c r="EF7" s="143">
        <f t="shared" si="14"/>
        <v>6270.5869999999995</v>
      </c>
      <c r="EG7" s="143">
        <f t="shared" si="14"/>
        <v>6366.8799999999992</v>
      </c>
      <c r="EH7" s="143">
        <f t="shared" si="14"/>
        <v>5963.723</v>
      </c>
      <c r="EI7" s="143">
        <f t="shared" si="14"/>
        <v>6166</v>
      </c>
      <c r="EJ7" s="143">
        <f t="shared" si="14"/>
        <v>5808</v>
      </c>
      <c r="EK7" s="143">
        <f t="shared" si="14"/>
        <v>5443</v>
      </c>
      <c r="EL7" s="143">
        <f t="shared" si="14"/>
        <v>5254</v>
      </c>
      <c r="EM7" s="143">
        <f t="shared" si="14"/>
        <v>5115</v>
      </c>
      <c r="EN7" s="143">
        <f t="shared" si="14"/>
        <v>5184</v>
      </c>
      <c r="EO7" s="143">
        <f t="shared" si="14"/>
        <v>5659</v>
      </c>
      <c r="EP7" s="143">
        <f t="shared" si="14"/>
        <v>5163</v>
      </c>
      <c r="EQ7" s="143">
        <f t="shared" si="14"/>
        <v>5483</v>
      </c>
      <c r="ER7" s="143">
        <f t="shared" si="15"/>
        <v>5563</v>
      </c>
      <c r="ES7" s="143">
        <f t="shared" si="15"/>
        <v>5717</v>
      </c>
      <c r="ET7" s="143">
        <f t="shared" si="15"/>
        <v>5927</v>
      </c>
      <c r="EU7" s="143">
        <f t="shared" si="15"/>
        <v>5914</v>
      </c>
      <c r="EV7" s="143">
        <f t="shared" si="15"/>
        <v>5982</v>
      </c>
      <c r="EW7" s="143">
        <f t="shared" si="15"/>
        <v>5960</v>
      </c>
      <c r="EX7" s="143">
        <f t="shared" si="15"/>
        <v>5840</v>
      </c>
      <c r="EY7" s="143">
        <f t="shared" si="15"/>
        <v>5831.8679999999995</v>
      </c>
      <c r="EZ7" s="143">
        <f t="shared" si="15"/>
        <v>5752.9850000000006</v>
      </c>
      <c r="FA7" s="143">
        <f t="shared" si="15"/>
        <v>5759.05</v>
      </c>
      <c r="FB7" s="143">
        <f t="shared" si="15"/>
        <v>5143.58</v>
      </c>
      <c r="FC7" s="143">
        <f t="shared" si="15"/>
        <v>5843.9989999999998</v>
      </c>
      <c r="FD7" s="143">
        <f t="shared" si="15"/>
        <v>4260.5389999999998</v>
      </c>
      <c r="FE7" s="143">
        <f t="shared" si="15"/>
        <v>5475</v>
      </c>
      <c r="FF7" s="143">
        <f t="shared" si="15"/>
        <v>6227.7419999999993</v>
      </c>
      <c r="FG7" s="143">
        <f t="shared" si="15"/>
        <v>6291.5140000000001</v>
      </c>
      <c r="FH7" s="143">
        <f t="shared" si="16"/>
        <v>6868.5280000000002</v>
      </c>
      <c r="FI7" s="143">
        <f t="shared" si="16"/>
        <v>6738.5119999999988</v>
      </c>
      <c r="FJ7" s="143">
        <f t="shared" si="16"/>
        <v>5856.2199999999993</v>
      </c>
      <c r="FK7" s="143">
        <f t="shared" si="16"/>
        <v>6027.3119999999999</v>
      </c>
      <c r="FL7" s="143">
        <f t="shared" si="16"/>
        <v>5944.424</v>
      </c>
      <c r="FM7" s="143">
        <f t="shared" si="16"/>
        <v>6118.9470000000001</v>
      </c>
      <c r="FN7" s="143">
        <f t="shared" si="16"/>
        <v>5343.3519999999999</v>
      </c>
      <c r="FO7" s="143">
        <f t="shared" si="16"/>
        <v>5449.835</v>
      </c>
      <c r="FP7" s="143">
        <f t="shared" si="16"/>
        <v>5376.2440000000006</v>
      </c>
      <c r="FQ7" s="143">
        <f t="shared" si="16"/>
        <v>0</v>
      </c>
      <c r="FR7" s="143">
        <f t="shared" si="16"/>
        <v>0</v>
      </c>
      <c r="FT7" s="127" t="s">
        <v>71</v>
      </c>
      <c r="FU7" s="143">
        <f t="shared" ref="FU7:FU20" si="19">SUMIF($C$2:$DX$2,FU$5,$C7:$DX7)</f>
        <v>26263.126999999997</v>
      </c>
      <c r="FV7" s="143">
        <f t="shared" si="17"/>
        <v>24905.355</v>
      </c>
      <c r="FW7" s="143">
        <f t="shared" si="17"/>
        <v>22671</v>
      </c>
      <c r="FX7" s="143">
        <f t="shared" si="17"/>
        <v>21121</v>
      </c>
      <c r="FY7" s="143">
        <f t="shared" si="17"/>
        <v>22690</v>
      </c>
      <c r="FZ7" s="143">
        <f t="shared" si="17"/>
        <v>23696</v>
      </c>
      <c r="GA7" s="143">
        <f t="shared" si="17"/>
        <v>22487.483</v>
      </c>
      <c r="GB7" s="143">
        <f t="shared" si="17"/>
        <v>21807.279999999999</v>
      </c>
      <c r="GC7" s="143">
        <f t="shared" si="17"/>
        <v>25754.774000000005</v>
      </c>
      <c r="GD7" s="143">
        <f t="shared" si="17"/>
        <v>23434.034999999996</v>
      </c>
      <c r="GE7" s="143">
        <f>SUMIF($C$2:$DX$2,GE$5,$C7:$DX7)</f>
        <v>10826.079</v>
      </c>
    </row>
    <row r="8" spans="1:187" ht="15" customHeight="1" x14ac:dyDescent="0.2">
      <c r="A8" s="119" t="s">
        <v>76</v>
      </c>
      <c r="B8" s="115" t="s">
        <v>284</v>
      </c>
      <c r="C8" s="122">
        <f>VLOOKUP($A8,'Perfomance Mensal-Monthly'!$A$8:$EC$15,MATCH(Data!C$5,'Perfomance Mensal-Monthly'!$A$7:$EC$7,0))</f>
        <v>2178.0410000000002</v>
      </c>
      <c r="D8" s="122">
        <f>VLOOKUP($A8,'Perfomance Mensal-Monthly'!$A$8:$EC$15,MATCH(Data!D$5,'Perfomance Mensal-Monthly'!$A$7:$EC$7,0))</f>
        <v>1999.501</v>
      </c>
      <c r="E8" s="122">
        <f>VLOOKUP($A8,'Perfomance Mensal-Monthly'!$A$8:$EC$15,MATCH(Data!E$5,'Perfomance Mensal-Monthly'!$A$7:$EC$7,0))</f>
        <v>2157.547</v>
      </c>
      <c r="F8" s="122">
        <f>VLOOKUP($A8,'Perfomance Mensal-Monthly'!$A$8:$EC$15,MATCH(Data!F$5,'Perfomance Mensal-Monthly'!$A$7:$EC$7,0))</f>
        <v>2239.8809999999999</v>
      </c>
      <c r="G8" s="122">
        <f>VLOOKUP($A8,'Perfomance Mensal-Monthly'!$A$8:$EC$15,MATCH(Data!G$5,'Perfomance Mensal-Monthly'!$A$7:$EC$7,0))</f>
        <v>2240.067</v>
      </c>
      <c r="H8" s="122">
        <f>VLOOKUP($A8,'Perfomance Mensal-Monthly'!$A$8:$EC$15,MATCH(Data!H$5,'Perfomance Mensal-Monthly'!$A$7:$EC$7,0))</f>
        <v>2123.0279999999998</v>
      </c>
      <c r="I8" s="122">
        <f>VLOOKUP($A8,'Perfomance Mensal-Monthly'!$A$8:$EC$15,MATCH(Data!I$5,'Perfomance Mensal-Monthly'!$A$7:$EC$7,0))</f>
        <v>2213.0949999999998</v>
      </c>
      <c r="J8" s="122">
        <f>VLOOKUP($A8,'Perfomance Mensal-Monthly'!$A$8:$EC$15,MATCH(Data!J$5,'Perfomance Mensal-Monthly'!$A$7:$EC$7,0))</f>
        <v>2308.4</v>
      </c>
      <c r="K8" s="122">
        <f>VLOOKUP($A8,'Perfomance Mensal-Monthly'!$A$8:$EC$15,MATCH(Data!K$5,'Perfomance Mensal-Monthly'!$A$7:$EC$7,0))</f>
        <v>2244.1320000000001</v>
      </c>
      <c r="L8" s="122">
        <f>VLOOKUP($A8,'Perfomance Mensal-Monthly'!$A$8:$EC$15,MATCH(Data!L$5,'Perfomance Mensal-Monthly'!$A$7:$EC$7,0))</f>
        <v>2247.8020000000001</v>
      </c>
      <c r="M8" s="122">
        <f>VLOOKUP($A8,'Perfomance Mensal-Monthly'!$A$8:$EC$15,MATCH(Data!M$5,'Perfomance Mensal-Monthly'!$A$7:$EC$7,0))</f>
        <v>2055.2089999999998</v>
      </c>
      <c r="N8" s="122">
        <f>VLOOKUP($A8,'Perfomance Mensal-Monthly'!$A$8:$EC$15,MATCH(Data!N$5,'Perfomance Mensal-Monthly'!$A$7:$EC$7,0))</f>
        <v>2193.5169999999998</v>
      </c>
      <c r="O8" s="122">
        <f>VLOOKUP($A8,'Perfomance Mensal-Monthly'!$A$8:$EC$15,MATCH(Data!O$5,'Perfomance Mensal-Monthly'!$A$7:$EC$7,0))</f>
        <v>2102.9520000000002</v>
      </c>
      <c r="P8" s="122">
        <f>VLOOKUP($A8,'Perfomance Mensal-Monthly'!$A$8:$EC$15,MATCH(Data!P$5,'Perfomance Mensal-Monthly'!$A$7:$EC$7,0))</f>
        <v>1949.0640000000001</v>
      </c>
      <c r="Q8" s="122">
        <f>VLOOKUP($A8,'Perfomance Mensal-Monthly'!$A$8:$EC$15,MATCH(Data!Q$5,'Perfomance Mensal-Monthly'!$A$7:$EC$7,0))</f>
        <v>2238.002</v>
      </c>
      <c r="R8" s="122">
        <f>VLOOKUP($A8,'Perfomance Mensal-Monthly'!$A$8:$EC$15,MATCH(Data!R$5,'Perfomance Mensal-Monthly'!$A$7:$EC$7,0))</f>
        <v>2076.2910000000002</v>
      </c>
      <c r="S8" s="122">
        <f>VLOOKUP($A8,'Perfomance Mensal-Monthly'!$A$8:$EC$15,MATCH(Data!S$5,'Perfomance Mensal-Monthly'!$A$7:$EC$7,0))</f>
        <v>2181.8879999999999</v>
      </c>
      <c r="T8" s="122">
        <f>VLOOKUP($A8,'Perfomance Mensal-Monthly'!$A$8:$EC$15,MATCH(Data!T$5,'Perfomance Mensal-Monthly'!$A$7:$EC$7,0))</f>
        <v>2203.2660000000001</v>
      </c>
      <c r="U8" s="122">
        <f>VLOOKUP($A8,'Perfomance Mensal-Monthly'!$A$8:$EC$15,MATCH(Data!U$5,'Perfomance Mensal-Monthly'!$A$7:$EC$7,0))</f>
        <v>2357.12</v>
      </c>
      <c r="V8" s="122">
        <f>VLOOKUP($A8,'Perfomance Mensal-Monthly'!$A$8:$EC$15,MATCH(Data!V$5,'Perfomance Mensal-Monthly'!$A$7:$EC$7,0))</f>
        <v>2441.3110000000001</v>
      </c>
      <c r="W8" s="122">
        <f>VLOOKUP($A8,'Perfomance Mensal-Monthly'!$A$8:$EC$15,MATCH(Data!W$5,'Perfomance Mensal-Monthly'!$A$7:$EC$7,0))</f>
        <v>2418.174</v>
      </c>
      <c r="X8" s="122">
        <f>VLOOKUP($A8,'Perfomance Mensal-Monthly'!$A$8:$EC$15,MATCH(Data!X$5,'Perfomance Mensal-Monthly'!$A$7:$EC$7,0))</f>
        <v>2434.7469999999998</v>
      </c>
      <c r="Y8" s="122">
        <f>VLOOKUP($A8,'Perfomance Mensal-Monthly'!$A$8:$EC$15,MATCH(Data!Y$5,'Perfomance Mensal-Monthly'!$A$7:$EC$7,0))</f>
        <v>2162.4140000000002</v>
      </c>
      <c r="Z8" s="122">
        <f>VLOOKUP($A8,'Perfomance Mensal-Monthly'!$A$8:$EC$15,MATCH(Data!Z$5,'Perfomance Mensal-Monthly'!$A$7:$EC$7,0))</f>
        <v>2451.0770000000002</v>
      </c>
      <c r="AA8" s="122">
        <f>VLOOKUP($A8,'Perfomance Mensal-Monthly'!$A$8:$EC$15,MATCH(Data!AA$5,'Perfomance Mensal-Monthly'!$A$7:$EC$7,0))</f>
        <v>2500.7629999999999</v>
      </c>
      <c r="AB8" s="122">
        <f>VLOOKUP($A8,'Perfomance Mensal-Monthly'!$A$8:$EC$15,MATCH(Data!AB$5,'Perfomance Mensal-Monthly'!$A$7:$EC$7,0))</f>
        <v>2172.337</v>
      </c>
      <c r="AC8" s="122">
        <f>VLOOKUP($A8,'Perfomance Mensal-Monthly'!$A$8:$EC$15,MATCH(Data!AC$5,'Perfomance Mensal-Monthly'!$A$7:$EC$7,0))</f>
        <v>2278.7779999999998</v>
      </c>
      <c r="AD8" s="122">
        <f>VLOOKUP($A8,'Perfomance Mensal-Monthly'!$A$8:$EC$15,MATCH(Data!AD$5,'Perfomance Mensal-Monthly'!$A$7:$EC$7,0))</f>
        <v>2372.1669999999999</v>
      </c>
      <c r="AE8" s="122">
        <f>VLOOKUP($A8,'Perfomance Mensal-Monthly'!$A$8:$EC$15,MATCH(Data!AE$5,'Perfomance Mensal-Monthly'!$A$7:$EC$7,0))</f>
        <v>2452.6799999999998</v>
      </c>
      <c r="AF8" s="122">
        <f>VLOOKUP($A8,'Perfomance Mensal-Monthly'!$A$8:$EC$15,MATCH(Data!AF$5,'Perfomance Mensal-Monthly'!$A$7:$EC$7,0))</f>
        <v>2343.848</v>
      </c>
      <c r="AG8" s="122">
        <f>VLOOKUP($A8,'Perfomance Mensal-Monthly'!$A$8:$EC$15,MATCH(Data!AG$5,'Perfomance Mensal-Monthly'!$A$7:$EC$7,0))</f>
        <v>2378.1129999999998</v>
      </c>
      <c r="AH8" s="122">
        <f>VLOOKUP($A8,'Perfomance Mensal-Monthly'!$A$8:$EC$15,MATCH(Data!AH$5,'Perfomance Mensal-Monthly'!$A$7:$EC$7,0))</f>
        <v>2365.971</v>
      </c>
      <c r="AI8" s="122">
        <f>VLOOKUP($A8,'Perfomance Mensal-Monthly'!$A$8:$EC$15,MATCH(Data!AI$5,'Perfomance Mensal-Monthly'!$A$7:$EC$7,0))</f>
        <v>2212.049</v>
      </c>
      <c r="AJ8" s="122">
        <f>VLOOKUP($A8,'Perfomance Mensal-Monthly'!$A$8:$EC$15,MATCH(Data!AJ$5,'Perfomance Mensal-Monthly'!$A$7:$EC$7,0))</f>
        <v>2445.078</v>
      </c>
      <c r="AK8" s="122">
        <f>VLOOKUP($A8,'Perfomance Mensal-Monthly'!$A$8:$EC$15,MATCH(Data!AK$5,'Perfomance Mensal-Monthly'!$A$7:$EC$7,0))</f>
        <v>2170.2629999999999</v>
      </c>
      <c r="AL8" s="122">
        <f>VLOOKUP($A8,'Perfomance Mensal-Monthly'!$A$8:$EC$15,MATCH(Data!AL$5,'Perfomance Mensal-Monthly'!$A$7:$EC$7,0))</f>
        <v>2292.5729999999999</v>
      </c>
      <c r="AM8" s="122">
        <f>VLOOKUP($A8,'Perfomance Mensal-Monthly'!$A$8:$EC$15,MATCH(Data!AM$5,'Perfomance Mensal-Monthly'!$A$7:$EC$7,0))</f>
        <v>2123.33</v>
      </c>
      <c r="AN8" s="122">
        <f>VLOOKUP($A8,'Perfomance Mensal-Monthly'!$A$8:$EC$15,MATCH(Data!AN$5,'Perfomance Mensal-Monthly'!$A$7:$EC$7,0))</f>
        <v>1936.566</v>
      </c>
      <c r="AO8" s="122">
        <f>VLOOKUP($A8,'Perfomance Mensal-Monthly'!$A$8:$EC$15,MATCH(Data!AO$5,'Perfomance Mensal-Monthly'!$A$7:$EC$7,0))</f>
        <v>2097.748</v>
      </c>
      <c r="AP8" s="122">
        <f>VLOOKUP($A8,'Perfomance Mensal-Monthly'!$A$8:$EC$15,MATCH(Data!AP$5,'Perfomance Mensal-Monthly'!$A$7:$EC$7,0))</f>
        <v>1854.489</v>
      </c>
      <c r="AQ8" s="122">
        <f>VLOOKUP($A8,'Perfomance Mensal-Monthly'!$A$8:$EC$15,MATCH(Data!AQ$5,'Perfomance Mensal-Monthly'!$A$7:$EC$7,0))</f>
        <v>2115</v>
      </c>
      <c r="AR8" s="122">
        <f>VLOOKUP($A8,'Perfomance Mensal-Monthly'!$A$8:$EC$15,MATCH(Data!AR$5,'Perfomance Mensal-Monthly'!$A$7:$EC$7,0))</f>
        <v>2149.6219999999998</v>
      </c>
      <c r="AS8" s="122">
        <f>VLOOKUP($A8,'Perfomance Mensal-Monthly'!$A$8:$EC$15,MATCH(Data!AS$5,'Perfomance Mensal-Monthly'!$A$7:$EC$7,0))</f>
        <v>2361.8760000000002</v>
      </c>
      <c r="AT8" s="122">
        <f>VLOOKUP($A8,'Perfomance Mensal-Monthly'!$A$8:$EC$15,MATCH(Data!AT$5,'Perfomance Mensal-Monthly'!$A$7:$EC$7,0))</f>
        <v>2391.5909999999999</v>
      </c>
      <c r="AU8" s="122">
        <f>VLOOKUP($A8,'Perfomance Mensal-Monthly'!$A$8:$EC$15,MATCH(Data!AU$5,'Perfomance Mensal-Monthly'!$A$7:$EC$7,0))</f>
        <v>2296.826</v>
      </c>
      <c r="AV8" s="122">
        <f>VLOOKUP($A8,'Perfomance Mensal-Monthly'!$A$8:$EC$15,MATCH(Data!AV$5,'Perfomance Mensal-Monthly'!$A$7:$EC$7,0))</f>
        <v>2482.5349999999999</v>
      </c>
      <c r="AW8" s="122">
        <f>VLOOKUP($A8,'Perfomance Mensal-Monthly'!$A$8:$EC$15,MATCH(Data!AW$5,'Perfomance Mensal-Monthly'!$A$7:$EC$7,0))</f>
        <v>2320.9690000000001</v>
      </c>
      <c r="AX8" s="122">
        <f>VLOOKUP($A8,'Perfomance Mensal-Monthly'!$A$8:$EC$15,MATCH(Data!AX$5,'Perfomance Mensal-Monthly'!$A$7:$EC$7,0))</f>
        <v>2214.319</v>
      </c>
      <c r="AY8" s="122">
        <f>VLOOKUP($A8,'Perfomance Mensal-Monthly'!$A$8:$EC$15,MATCH(Data!AY$5,'Perfomance Mensal-Monthly'!$A$7:$EC$7,0))</f>
        <v>2293.366</v>
      </c>
      <c r="AZ8" s="122">
        <f>VLOOKUP($A8,'Perfomance Mensal-Monthly'!$A$8:$EC$15,MATCH(Data!AZ$5,'Perfomance Mensal-Monthly'!$A$7:$EC$7,0))</f>
        <v>2073.46</v>
      </c>
      <c r="BA8" s="122">
        <f>VLOOKUP($A8,'Perfomance Mensal-Monthly'!$A$8:$EC$15,MATCH(Data!BA$5,'Perfomance Mensal-Monthly'!$A$7:$EC$7,0))</f>
        <v>2375.1790000000001</v>
      </c>
      <c r="BB8" s="122">
        <f>VLOOKUP($A8,'Perfomance Mensal-Monthly'!$A$8:$EC$15,MATCH(Data!BB$5,'Perfomance Mensal-Monthly'!$A$7:$EC$7,0))</f>
        <v>2409.201</v>
      </c>
      <c r="BC8" s="122">
        <f>VLOOKUP($A8,'Perfomance Mensal-Monthly'!$A$8:$EC$15,MATCH(Data!BC$5,'Perfomance Mensal-Monthly'!$A$7:$EC$7,0))</f>
        <v>2497.9839999999999</v>
      </c>
      <c r="BD8" s="122">
        <f>VLOOKUP($A8,'Perfomance Mensal-Monthly'!$A$8:$EC$15,MATCH(Data!BD$5,'Perfomance Mensal-Monthly'!$A$7:$EC$7,0))</f>
        <v>2285.2930000000001</v>
      </c>
      <c r="BE8" s="122">
        <f>VLOOKUP($A8,'Perfomance Mensal-Monthly'!$A$8:$EC$15,MATCH(Data!BE$5,'Perfomance Mensal-Monthly'!$A$7:$EC$7,0))</f>
        <v>2337.1390000000001</v>
      </c>
      <c r="BF8" s="122">
        <f>VLOOKUP($A8,'Perfomance Mensal-Monthly'!$A$8:$EC$15,MATCH(Data!BF$5,'Perfomance Mensal-Monthly'!$A$7:$EC$7,0))</f>
        <v>2461.2660000000001</v>
      </c>
      <c r="BG8" s="122">
        <f>VLOOKUP($A8,'Perfomance Mensal-Monthly'!$A$8:$EC$15,MATCH(Data!BG$5,'Perfomance Mensal-Monthly'!$A$7:$EC$7,0))</f>
        <v>2441.65</v>
      </c>
      <c r="BH8" s="122">
        <f>VLOOKUP($A8,'Perfomance Mensal-Monthly'!$A$8:$EC$15,MATCH(Data!BH$5,'Perfomance Mensal-Monthly'!$A$7:$EC$7,0))</f>
        <v>2494.0329999999999</v>
      </c>
      <c r="BI8" s="122">
        <f>VLOOKUP($A8,'Perfomance Mensal-Monthly'!$A$8:$EC$15,MATCH(Data!BI$5,'Perfomance Mensal-Monthly'!$A$7:$EC$7,0))</f>
        <v>2470.4780000000001</v>
      </c>
      <c r="BJ8" s="122">
        <f>VLOOKUP($A8,'Perfomance Mensal-Monthly'!$A$8:$EC$15,MATCH(Data!BJ$5,'Perfomance Mensal-Monthly'!$A$7:$EC$7,0))</f>
        <v>2432.5569999999998</v>
      </c>
      <c r="BK8" s="122">
        <f>VLOOKUP($A8,'Perfomance Mensal-Monthly'!$A$8:$EC$15,MATCH(Data!BK$5,'Perfomance Mensal-Monthly'!$A$7:$EC$7,0))</f>
        <v>2375.799</v>
      </c>
      <c r="BL8" s="122">
        <f>VLOOKUP($A8,'Perfomance Mensal-Monthly'!$A$8:$EC$15,MATCH(Data!BL$5,'Perfomance Mensal-Monthly'!$A$7:$EC$7,0))</f>
        <v>2176.1770000000001</v>
      </c>
      <c r="BM8" s="122">
        <f>VLOOKUP($A8,'Perfomance Mensal-Monthly'!$A$8:$EC$15,MATCH(Data!BM$5,'Perfomance Mensal-Monthly'!$A$7:$EC$7,0))</f>
        <v>2448.4059999999999</v>
      </c>
      <c r="BN8" s="122">
        <f>VLOOKUP($A8,'Perfomance Mensal-Monthly'!$A$8:$EC$15,MATCH(Data!BN$5,'Perfomance Mensal-Monthly'!$A$7:$EC$7,0))</f>
        <v>2361.357</v>
      </c>
      <c r="BO8" s="122">
        <f>VLOOKUP($A8,'Perfomance Mensal-Monthly'!$A$8:$EC$15,MATCH(Data!BO$5,'Perfomance Mensal-Monthly'!$A$7:$EC$7,0))</f>
        <v>2246.431</v>
      </c>
      <c r="BP8" s="122">
        <f>VLOOKUP($A8,'Perfomance Mensal-Monthly'!$A$8:$EC$15,MATCH(Data!BP$5,'Perfomance Mensal-Monthly'!$A$7:$EC$7,0))</f>
        <v>2379.6239999999998</v>
      </c>
      <c r="BQ8" s="122">
        <f>VLOOKUP($A8,'Perfomance Mensal-Monthly'!$A$8:$EC$15,MATCH(Data!BQ$5,'Perfomance Mensal-Monthly'!$A$7:$EC$7,0))</f>
        <v>2483.1750000000002</v>
      </c>
      <c r="BR8" s="122">
        <f>VLOOKUP($A8,'Perfomance Mensal-Monthly'!$A$8:$EC$15,MATCH(Data!BR$5,'Perfomance Mensal-Monthly'!$A$7:$EC$7,0))</f>
        <v>2360.5140000000001</v>
      </c>
      <c r="BS8" s="122">
        <f>VLOOKUP($A8,'Perfomance Mensal-Monthly'!$A$8:$EC$15,MATCH(Data!BS$5,'Perfomance Mensal-Monthly'!$A$7:$EC$7,0))</f>
        <v>2535.17</v>
      </c>
      <c r="BT8" s="122">
        <f>VLOOKUP($A8,'Perfomance Mensal-Monthly'!$A$8:$EC$15,MATCH(Data!BT$5,'Perfomance Mensal-Monthly'!$A$7:$EC$7,0))</f>
        <v>2560.752</v>
      </c>
      <c r="BU8" s="122">
        <f>VLOOKUP($A8,'Perfomance Mensal-Monthly'!$A$8:$EC$15,MATCH(Data!BU$5,'Perfomance Mensal-Monthly'!$A$7:$EC$7,0))</f>
        <v>2350.1869999999999</v>
      </c>
      <c r="BV8" s="122">
        <f>VLOOKUP($A8,'Perfomance Mensal-Monthly'!$A$8:$EC$15,MATCH(Data!BV$5,'Perfomance Mensal-Monthly'!$A$7:$EC$7,0))</f>
        <v>2440.9580000000001</v>
      </c>
      <c r="BW8" s="122">
        <f>VLOOKUP($A8,'Perfomance Mensal-Monthly'!$A$8:$EC$15,MATCH(Data!BW$5,'Perfomance Mensal-Monthly'!$A$7:$EC$7,0))</f>
        <v>2451.1060000000002</v>
      </c>
      <c r="BX8" s="122">
        <f>VLOOKUP($A8,'Perfomance Mensal-Monthly'!$A$8:$EC$15,MATCH(Data!BX$5,'Perfomance Mensal-Monthly'!$A$7:$EC$7,0))</f>
        <v>2200.5320000000002</v>
      </c>
      <c r="BY8" s="122">
        <f>VLOOKUP($A8,'Perfomance Mensal-Monthly'!$A$8:$EC$15,MATCH(Data!BY$5,'Perfomance Mensal-Monthly'!$A$7:$EC$7,0))</f>
        <v>2355.9769999999999</v>
      </c>
      <c r="BZ8" s="122">
        <f>VLOOKUP($A8,'Perfomance Mensal-Monthly'!$A$8:$EC$15,MATCH(Data!BZ$5,'Perfomance Mensal-Monthly'!$A$7:$EC$7,0))</f>
        <v>2382.6410000000001</v>
      </c>
      <c r="CA8" s="122">
        <f>VLOOKUP($A8,'Perfomance Mensal-Monthly'!$A$8:$EC$15,MATCH(Data!CA$5,'Perfomance Mensal-Monthly'!$A$7:$EC$7,0))</f>
        <v>2295.3960000000002</v>
      </c>
      <c r="CB8" s="122">
        <f>VLOOKUP($A8,'Perfomance Mensal-Monthly'!$A$8:$EC$15,MATCH(Data!CB$5,'Perfomance Mensal-Monthly'!$A$7:$EC$7,0))</f>
        <v>2277.06</v>
      </c>
      <c r="CC8" s="122">
        <f>VLOOKUP($A8,'Perfomance Mensal-Monthly'!$A$8:$EC$15,MATCH(Data!CC$5,'Perfomance Mensal-Monthly'!$A$7:$EC$7,0))</f>
        <v>1879.4770000000001</v>
      </c>
      <c r="CD8" s="122">
        <f>VLOOKUP($A8,'Perfomance Mensal-Monthly'!$A$8:$EC$15,MATCH(Data!CD$5,'Perfomance Mensal-Monthly'!$A$7:$EC$7,0))</f>
        <v>1926.3130000000001</v>
      </c>
      <c r="CE8" s="122">
        <f>VLOOKUP($A8,'Perfomance Mensal-Monthly'!$A$8:$EC$15,MATCH(Data!CE$5,'Perfomance Mensal-Monthly'!$A$7:$EC$7,0))</f>
        <v>1906.2329999999999</v>
      </c>
      <c r="CF8" s="122">
        <f>VLOOKUP($A8,'Perfomance Mensal-Monthly'!$A$8:$EC$15,MATCH(Data!CF$5,'Perfomance Mensal-Monthly'!$A$7:$EC$7,0))</f>
        <v>2193.3939999999998</v>
      </c>
      <c r="CG8" s="122">
        <f>VLOOKUP($A8,'Perfomance Mensal-Monthly'!$A$8:$EC$15,MATCH(Data!CG$5,'Perfomance Mensal-Monthly'!$A$7:$EC$7,0))</f>
        <v>2179.277</v>
      </c>
      <c r="CH8" s="122">
        <f>VLOOKUP($A8,'Perfomance Mensal-Monthly'!$A$8:$EC$15,MATCH(Data!CH$5,'Perfomance Mensal-Monthly'!$A$7:$EC$7,0))</f>
        <v>2232.9299999999998</v>
      </c>
      <c r="CI8" s="122">
        <f>VLOOKUP($A8,'Perfomance Mensal-Monthly'!$A$8:$EC$15,MATCH(Data!CI$5,'Perfomance Mensal-Monthly'!$A$7:$EC$7,0))</f>
        <v>2184.2440000000001</v>
      </c>
      <c r="CJ8" s="122">
        <f>VLOOKUP($A8,'Perfomance Mensal-Monthly'!$A$8:$EC$15,MATCH(Data!CJ$5,'Perfomance Mensal-Monthly'!$A$7:$EC$7,0))</f>
        <v>2171.4140000000002</v>
      </c>
      <c r="CK8" s="122">
        <f>VLOOKUP($A8,'Perfomance Mensal-Monthly'!$A$8:$EC$15,MATCH(Data!CK$5,'Perfomance Mensal-Monthly'!$A$7:$EC$7,0))</f>
        <v>2095.2060000000001</v>
      </c>
      <c r="CL8" s="122">
        <f>VLOOKUP($A8,'Perfomance Mensal-Monthly'!$A$8:$EC$15,MATCH(Data!CL$5,'Perfomance Mensal-Monthly'!$A$7:$EC$7,0))</f>
        <v>1763.846</v>
      </c>
      <c r="CM8" s="122">
        <f>VLOOKUP($A8,'Perfomance Mensal-Monthly'!$A$8:$EC$15,MATCH(Data!CM$5,'Perfomance Mensal-Monthly'!$A$7:$EC$7,0))</f>
        <v>1723.9380000000001</v>
      </c>
      <c r="CN8" s="122">
        <f>VLOOKUP($A8,'Perfomance Mensal-Monthly'!$A$8:$EC$15,MATCH(Data!CN$5,'Perfomance Mensal-Monthly'!$A$7:$EC$7,0))</f>
        <v>1687.461</v>
      </c>
      <c r="CO8" s="122">
        <f>VLOOKUP($A8,'Perfomance Mensal-Monthly'!$A$8:$EC$15,MATCH(Data!CO$5,'Perfomance Mensal-Monthly'!$A$7:$EC$7,0))</f>
        <v>2004.0329999999999</v>
      </c>
      <c r="CP8" s="122">
        <f>VLOOKUP($A8,'Perfomance Mensal-Monthly'!$A$8:$EC$15,MATCH(Data!CP$5,'Perfomance Mensal-Monthly'!$A$7:$EC$7,0))</f>
        <v>2138.598</v>
      </c>
      <c r="CQ8" s="122">
        <f>VLOOKUP($A8,'Perfomance Mensal-Monthly'!$A$8:$EC$15,MATCH(Data!CQ$5,'Perfomance Mensal-Monthly'!$A$7:$EC$7,0))</f>
        <v>2003.6569999999999</v>
      </c>
      <c r="CR8" s="122">
        <f>VLOOKUP($A8,'Perfomance Mensal-Monthly'!$A$8:$EC$15,MATCH(Data!CR$5,'Perfomance Mensal-Monthly'!$A$7:$EC$7,0))</f>
        <v>2168.4760000000001</v>
      </c>
      <c r="CS8" s="122">
        <f>VLOOKUP($A8,'Perfomance Mensal-Monthly'!$A$8:$EC$15,MATCH(Data!CS$5,'Perfomance Mensal-Monthly'!$A$7:$EC$7,0))</f>
        <v>2347.576</v>
      </c>
      <c r="CT8" s="122">
        <f>VLOOKUP($A8,'Perfomance Mensal-Monthly'!$A$8:$EC$15,MATCH(Data!CT$5,'Perfomance Mensal-Monthly'!$A$7:$EC$7,0))</f>
        <v>2355.48</v>
      </c>
      <c r="CU8" s="122">
        <f>VLOOKUP($A8,'Perfomance Mensal-Monthly'!$A$8:$EC$15,MATCH(Data!CU$5,'Perfomance Mensal-Monthly'!$A$7:$EC$7,0))</f>
        <v>2431.0030000000002</v>
      </c>
      <c r="CV8" s="122">
        <f>VLOOKUP($A8,'Perfomance Mensal-Monthly'!$A$8:$EC$15,MATCH(Data!CV$5,'Perfomance Mensal-Monthly'!$A$7:$EC$7,0))</f>
        <v>2251.5680000000002</v>
      </c>
      <c r="CW8" s="122">
        <f>VLOOKUP($A8,'Perfomance Mensal-Monthly'!$A$8:$EC$15,MATCH(Data!CW$5,'Perfomance Mensal-Monthly'!$A$7:$EC$7,0))</f>
        <v>2179.4839999999999</v>
      </c>
      <c r="CX8" s="122">
        <f>VLOOKUP($A8,'Perfomance Mensal-Monthly'!$A$8:$EC$15,MATCH(Data!CX$5,'Perfomance Mensal-Monthly'!$A$7:$EC$7,0))</f>
        <v>2322.7449999999999</v>
      </c>
      <c r="CY8" s="122">
        <f>VLOOKUP($A8,'Perfomance Mensal-Monthly'!$A$8:$EC$15,MATCH(Data!CY$5,'Perfomance Mensal-Monthly'!$A$7:$EC$7,0))</f>
        <v>2415.616</v>
      </c>
      <c r="CZ8" s="122">
        <f>VLOOKUP($A8,'Perfomance Mensal-Monthly'!$A$8:$EC$15,MATCH(Data!CZ$5,'Perfomance Mensal-Monthly'!$A$7:$EC$7,0))</f>
        <v>2383.8739999999998</v>
      </c>
      <c r="DA8" s="122">
        <f>VLOOKUP($A8,'Perfomance Mensal-Monthly'!$A$8:$EC$15,MATCH(Data!DA$5,'Perfomance Mensal-Monthly'!$A$7:$EC$7,0))</f>
        <v>2470.3820000000001</v>
      </c>
      <c r="DB8" s="122">
        <f>VLOOKUP($A8,'Perfomance Mensal-Monthly'!$A$8:$EC$15,MATCH(Data!DB$5,'Perfomance Mensal-Monthly'!$A$7:$EC$7,0))</f>
        <v>2538.154</v>
      </c>
      <c r="DC8" s="122">
        <f>VLOOKUP($A8,'Perfomance Mensal-Monthly'!$A$8:$EC$15,MATCH(Data!DC$5,'Perfomance Mensal-Monthly'!$A$7:$EC$7,0))</f>
        <v>2483.77</v>
      </c>
      <c r="DD8" s="122">
        <f>VLOOKUP($A8,'Perfomance Mensal-Monthly'!$A$8:$EC$15,MATCH(Data!DD$5,'Perfomance Mensal-Monthly'!$A$7:$EC$7,0))</f>
        <v>2281.8690000000001</v>
      </c>
      <c r="DE8" s="122">
        <f>VLOOKUP($A8,'Perfomance Mensal-Monthly'!$A$8:$EC$15,MATCH(Data!DE$5,'Perfomance Mensal-Monthly'!$A$7:$EC$7,0))</f>
        <v>2413.1619999999998</v>
      </c>
      <c r="DF8" s="122">
        <f>VLOOKUP($A8,'Perfomance Mensal-Monthly'!$A$8:$EC$15,MATCH(Data!DF$5,'Perfomance Mensal-Monthly'!$A$7:$EC$7,0))</f>
        <v>2338.453</v>
      </c>
      <c r="DG8" s="122">
        <f>VLOOKUP($A8,'Perfomance Mensal-Monthly'!$A$8:$EC$15,MATCH(Data!DG$5,'Perfomance Mensal-Monthly'!$A$7:$EC$7,0))</f>
        <v>2309.3890000000001</v>
      </c>
      <c r="DH8" s="122">
        <f>VLOOKUP($A8,'Perfomance Mensal-Monthly'!$A$8:$EC$15,MATCH(Data!DH$5,'Perfomance Mensal-Monthly'!$A$7:$EC$7,0))</f>
        <v>2105.5659999999998</v>
      </c>
      <c r="DI8" s="122">
        <f>VLOOKUP($A8,'Perfomance Mensal-Monthly'!$A$8:$EC$15,MATCH(Data!DI$5,'Perfomance Mensal-Monthly'!$A$7:$EC$7,0))</f>
        <v>2282.0740000000001</v>
      </c>
      <c r="DJ8" s="122">
        <f>VLOOKUP($A8,'Perfomance Mensal-Monthly'!$A$8:$EC$15,MATCH(Data!DJ$5,'Perfomance Mensal-Monthly'!$A$7:$EC$7,0))</f>
        <v>2335.645</v>
      </c>
      <c r="DK8" s="122">
        <f>VLOOKUP($A8,'Perfomance Mensal-Monthly'!$A$8:$EC$15,MATCH(Data!DK$5,'Perfomance Mensal-Monthly'!$A$7:$EC$7,0))</f>
        <v>2269.7570000000001</v>
      </c>
      <c r="DL8" s="122">
        <f>VLOOKUP($A8,'Perfomance Mensal-Monthly'!$A$8:$EC$15,MATCH(Data!DL$5,'Perfomance Mensal-Monthly'!$A$7:$EC$7,0))</f>
        <v>2296.7359999999999</v>
      </c>
      <c r="DM8" s="122">
        <f>VLOOKUP($A8,'Perfomance Mensal-Monthly'!$A$8:$EC$15,MATCH(Data!DM$5,'Perfomance Mensal-Monthly'!$A$7:$EC$7,0))</f>
        <v>2173.982</v>
      </c>
      <c r="DN8" s="122">
        <f>VLOOKUP($A8,'Perfomance Mensal-Monthly'!$A$8:$EC$15,MATCH(Data!DN$5,'Perfomance Mensal-Monthly'!$A$7:$EC$7,0))</f>
        <v>2234.4250000000002</v>
      </c>
      <c r="DO8" s="122">
        <f>VLOOKUP($A8,'Perfomance Mensal-Monthly'!$A$8:$EC$15,MATCH(Data!DO$5,'Perfomance Mensal-Monthly'!$A$7:$EC$7,0))</f>
        <v>2174.346</v>
      </c>
      <c r="DP8" s="122">
        <f>VLOOKUP($A8,'Perfomance Mensal-Monthly'!$A$8:$EC$15,MATCH(Data!DP$5,'Perfomance Mensal-Monthly'!$A$7:$EC$7,0))</f>
        <v>2293.9180000000001</v>
      </c>
      <c r="DQ8" s="122">
        <f>VLOOKUP($A8,'Perfomance Mensal-Monthly'!$A$8:$EC$15,MATCH(Data!DQ$5,'Perfomance Mensal-Monthly'!$A$7:$EC$7,0))</f>
        <v>2114.857</v>
      </c>
      <c r="DR8" s="122">
        <f>VLOOKUP($A8,'Perfomance Mensal-Monthly'!$A$8:$EC$15,MATCH(Data!DR$5,'Perfomance Mensal-Monthly'!$A$7:$EC$7,0))</f>
        <v>2222.6210000000001</v>
      </c>
      <c r="DS8" s="122">
        <f>VLOOKUP($A8,'Perfomance Mensal-Monthly'!$A$8:$EC$15,MATCH(Data!DS$5,'Perfomance Mensal-Monthly'!$A$7:$EC$7,0))</f>
        <v>2212.518</v>
      </c>
      <c r="DT8" s="122">
        <f>VLOOKUP($A8,'Perfomance Mensal-Monthly'!$A$8:$EC$15,MATCH(Data!DT$5,'Perfomance Mensal-Monthly'!$A$7:$EC$7,0))</f>
        <v>2015.4380000000001</v>
      </c>
      <c r="DU8" s="122">
        <f>VLOOKUP($A8,'Perfomance Mensal-Monthly'!$A$8:$EC$15,MATCH(Data!DU$5,'Perfomance Mensal-Monthly'!$A$7:$EC$7,0))</f>
        <v>2155.5340000000001</v>
      </c>
      <c r="DV8" s="122">
        <f>VLOOKUP($A8,'Perfomance Mensal-Monthly'!$A$8:$EC$15,MATCH(Data!DV$5,'Perfomance Mensal-Monthly'!$A$7:$EC$7,0))</f>
        <v>2164.4989999999998</v>
      </c>
      <c r="DW8" s="122">
        <f>VLOOKUP($A8,'Perfomance Mensal-Monthly'!$A$8:$EC$15,MATCH(Data!DW$5,'Perfomance Mensal-Monthly'!$A$7:$EC$7,0))</f>
        <v>2241.0909999999999</v>
      </c>
      <c r="DX8" s="122">
        <f>VLOOKUP($A8,'Perfomance Mensal-Monthly'!$A$8:$EC$15,MATCH(Data!DX$5,'Perfomance Mensal-Monthly'!$A$7:$EC$7,0))</f>
        <v>2056.6370000000002</v>
      </c>
      <c r="DZ8" s="127" t="s">
        <v>72</v>
      </c>
      <c r="EA8" s="143">
        <f t="shared" si="18"/>
        <v>6335.0889999999999</v>
      </c>
      <c r="EB8" s="143">
        <f t="shared" si="14"/>
        <v>6602.9760000000006</v>
      </c>
      <c r="EC8" s="143">
        <f t="shared" si="14"/>
        <v>6765.6270000000004</v>
      </c>
      <c r="ED8" s="143">
        <f t="shared" si="14"/>
        <v>6496.5280000000002</v>
      </c>
      <c r="EE8" s="143">
        <f t="shared" si="14"/>
        <v>6290.018</v>
      </c>
      <c r="EF8" s="143">
        <f t="shared" si="14"/>
        <v>6461.4449999999997</v>
      </c>
      <c r="EG8" s="143">
        <f t="shared" si="14"/>
        <v>7216.6050000000005</v>
      </c>
      <c r="EH8" s="143">
        <f t="shared" si="14"/>
        <v>7048.2380000000003</v>
      </c>
      <c r="EI8" s="143">
        <f t="shared" si="14"/>
        <v>6951.8780000000006</v>
      </c>
      <c r="EJ8" s="143">
        <f t="shared" si="14"/>
        <v>7168.6949999999997</v>
      </c>
      <c r="EK8" s="143">
        <f t="shared" si="14"/>
        <v>6956.1329999999998</v>
      </c>
      <c r="EL8" s="143">
        <f t="shared" si="14"/>
        <v>6907.9140000000007</v>
      </c>
      <c r="EM8" s="143">
        <f t="shared" si="14"/>
        <v>6157.6440000000002</v>
      </c>
      <c r="EN8" s="143">
        <f t="shared" si="14"/>
        <v>6119.1109999999999</v>
      </c>
      <c r="EO8" s="143">
        <f t="shared" si="14"/>
        <v>7050.2930000000006</v>
      </c>
      <c r="EP8" s="143">
        <f t="shared" si="14"/>
        <v>7017.8230000000003</v>
      </c>
      <c r="EQ8" s="143">
        <f t="shared" si="14"/>
        <v>6742.0050000000001</v>
      </c>
      <c r="ER8" s="143">
        <f t="shared" si="15"/>
        <v>7192.4779999999992</v>
      </c>
      <c r="ES8" s="143">
        <f t="shared" si="15"/>
        <v>7240.0550000000003</v>
      </c>
      <c r="ET8" s="143">
        <f t="shared" si="15"/>
        <v>7397.0680000000002</v>
      </c>
      <c r="EU8" s="143">
        <f t="shared" si="15"/>
        <v>7000.3820000000005</v>
      </c>
      <c r="EV8" s="143">
        <f t="shared" si="15"/>
        <v>6987.4120000000003</v>
      </c>
      <c r="EW8" s="143">
        <f t="shared" si="15"/>
        <v>7378.8590000000004</v>
      </c>
      <c r="EX8" s="143">
        <f t="shared" si="15"/>
        <v>7351.8970000000008</v>
      </c>
      <c r="EY8" s="143">
        <f t="shared" si="15"/>
        <v>7007.6150000000007</v>
      </c>
      <c r="EZ8" s="143">
        <f t="shared" si="15"/>
        <v>6955.0969999999998</v>
      </c>
      <c r="FA8" s="143">
        <f t="shared" si="15"/>
        <v>5712.0230000000001</v>
      </c>
      <c r="FB8" s="143">
        <f t="shared" si="15"/>
        <v>6605.6010000000006</v>
      </c>
      <c r="FC8" s="143">
        <f t="shared" si="15"/>
        <v>6450.8640000000005</v>
      </c>
      <c r="FD8" s="143">
        <f t="shared" si="15"/>
        <v>5175.2449999999999</v>
      </c>
      <c r="FE8" s="143">
        <f t="shared" si="15"/>
        <v>6146.2879999999996</v>
      </c>
      <c r="FF8" s="143">
        <f t="shared" si="15"/>
        <v>6871.5319999999992</v>
      </c>
      <c r="FG8" s="143">
        <f t="shared" si="15"/>
        <v>6862.0550000000003</v>
      </c>
      <c r="FH8" s="143">
        <f t="shared" si="16"/>
        <v>7122.2349999999997</v>
      </c>
      <c r="FI8" s="143">
        <f t="shared" si="16"/>
        <v>7492.3060000000005</v>
      </c>
      <c r="FJ8" s="143">
        <f t="shared" si="16"/>
        <v>7033.4840000000004</v>
      </c>
      <c r="FK8" s="143">
        <f t="shared" si="16"/>
        <v>6697.0290000000005</v>
      </c>
      <c r="FL8" s="143">
        <f t="shared" si="16"/>
        <v>6902.1379999999999</v>
      </c>
      <c r="FM8" s="143">
        <f t="shared" si="16"/>
        <v>6582.7530000000006</v>
      </c>
      <c r="FN8" s="143">
        <f t="shared" si="16"/>
        <v>6631.3959999999997</v>
      </c>
      <c r="FO8" s="143">
        <f t="shared" si="16"/>
        <v>6383.49</v>
      </c>
      <c r="FP8" s="143">
        <f t="shared" si="16"/>
        <v>6462.2270000000008</v>
      </c>
      <c r="FQ8" s="143">
        <f t="shared" si="16"/>
        <v>0</v>
      </c>
      <c r="FR8" s="143">
        <f t="shared" si="16"/>
        <v>0</v>
      </c>
      <c r="FT8" s="127" t="s">
        <v>72</v>
      </c>
      <c r="FU8" s="143">
        <f t="shared" si="19"/>
        <v>26200.22</v>
      </c>
      <c r="FV8" s="143">
        <f t="shared" si="17"/>
        <v>27016.306</v>
      </c>
      <c r="FW8" s="143">
        <f t="shared" si="17"/>
        <v>27984.620000000003</v>
      </c>
      <c r="FX8" s="143">
        <f t="shared" si="17"/>
        <v>26344.870999999999</v>
      </c>
      <c r="FY8" s="143">
        <f t="shared" si="17"/>
        <v>28571.606</v>
      </c>
      <c r="FZ8" s="143">
        <f t="shared" si="17"/>
        <v>28718.549999999996</v>
      </c>
      <c r="GA8" s="143">
        <f t="shared" si="17"/>
        <v>26280.336000000003</v>
      </c>
      <c r="GB8" s="143">
        <f t="shared" si="17"/>
        <v>24643.929</v>
      </c>
      <c r="GC8" s="143">
        <f t="shared" si="17"/>
        <v>28510.079999999998</v>
      </c>
      <c r="GD8" s="143">
        <f t="shared" si="17"/>
        <v>26813.316000000003</v>
      </c>
      <c r="GE8" s="143">
        <f t="shared" si="17"/>
        <v>12845.717000000001</v>
      </c>
    </row>
    <row r="9" spans="1:187" ht="15" customHeight="1" x14ac:dyDescent="0.2">
      <c r="A9" s="118" t="s">
        <v>77</v>
      </c>
      <c r="B9" s="115" t="s">
        <v>73</v>
      </c>
      <c r="C9" s="122">
        <f>VLOOKUP($A9,'Perfomance Mensal-Monthly'!$A$8:$EC$15,MATCH(Data!C$5,'Perfomance Mensal-Monthly'!$A$7:$EC$7,0))</f>
        <v>2769.4369999999999</v>
      </c>
      <c r="D9" s="122">
        <f>VLOOKUP($A9,'Perfomance Mensal-Monthly'!$A$8:$EC$15,MATCH(Data!D$5,'Perfomance Mensal-Monthly'!$A$7:$EC$7,0))</f>
        <v>2574.8939999999998</v>
      </c>
      <c r="E9" s="122">
        <f>VLOOKUP($A9,'Perfomance Mensal-Monthly'!$A$8:$EC$15,MATCH(Data!E$5,'Perfomance Mensal-Monthly'!$A$7:$EC$7,0))</f>
        <v>2858.5210000000002</v>
      </c>
      <c r="F9" s="122">
        <f>VLOOKUP($A9,'Perfomance Mensal-Monthly'!$A$8:$EC$15,MATCH(Data!F$5,'Perfomance Mensal-Monthly'!$A$7:$EC$7,0))</f>
        <v>2913.6219999999998</v>
      </c>
      <c r="G9" s="122">
        <f>VLOOKUP($A9,'Perfomance Mensal-Monthly'!$A$8:$EC$15,MATCH(Data!G$5,'Perfomance Mensal-Monthly'!$A$7:$EC$7,0))</f>
        <v>2999.7750000000001</v>
      </c>
      <c r="H9" s="122">
        <f>VLOOKUP($A9,'Perfomance Mensal-Monthly'!$A$8:$EC$15,MATCH(Data!H$5,'Perfomance Mensal-Monthly'!$A$7:$EC$7,0))</f>
        <v>2836.5349999999999</v>
      </c>
      <c r="I9" s="122">
        <f>VLOOKUP($A9,'Perfomance Mensal-Monthly'!$A$8:$EC$15,MATCH(Data!I$5,'Perfomance Mensal-Monthly'!$A$7:$EC$7,0))</f>
        <v>2918.241</v>
      </c>
      <c r="J9" s="122">
        <f>VLOOKUP($A9,'Perfomance Mensal-Monthly'!$A$8:$EC$15,MATCH(Data!J$5,'Perfomance Mensal-Monthly'!$A$7:$EC$7,0))</f>
        <v>2976.77</v>
      </c>
      <c r="K9" s="122">
        <f>VLOOKUP($A9,'Perfomance Mensal-Monthly'!$A$8:$EC$15,MATCH(Data!K$5,'Perfomance Mensal-Monthly'!$A$7:$EC$7,0))</f>
        <v>2981.3090000000002</v>
      </c>
      <c r="L9" s="122">
        <f>VLOOKUP($A9,'Perfomance Mensal-Monthly'!$A$8:$EC$15,MATCH(Data!L$5,'Perfomance Mensal-Monthly'!$A$7:$EC$7,0))</f>
        <v>2980.32</v>
      </c>
      <c r="M9" s="122">
        <f>VLOOKUP($A9,'Perfomance Mensal-Monthly'!$A$8:$EC$15,MATCH(Data!M$5,'Perfomance Mensal-Monthly'!$A$7:$EC$7,0))</f>
        <v>2727.1590000000001</v>
      </c>
      <c r="N9" s="122">
        <f>VLOOKUP($A9,'Perfomance Mensal-Monthly'!$A$8:$EC$15,MATCH(Data!N$5,'Perfomance Mensal-Monthly'!$A$7:$EC$7,0))</f>
        <v>2625.8739999999998</v>
      </c>
      <c r="O9" s="122">
        <f>VLOOKUP($A9,'Perfomance Mensal-Monthly'!$A$8:$EC$15,MATCH(Data!O$5,'Perfomance Mensal-Monthly'!$A$7:$EC$7,0))</f>
        <v>2763.1039999999998</v>
      </c>
      <c r="P9" s="122">
        <f>VLOOKUP($A9,'Perfomance Mensal-Monthly'!$A$8:$EC$15,MATCH(Data!P$5,'Perfomance Mensal-Monthly'!$A$7:$EC$7,0))</f>
        <v>2621.9520000000002</v>
      </c>
      <c r="Q9" s="122">
        <f>VLOOKUP($A9,'Perfomance Mensal-Monthly'!$A$8:$EC$15,MATCH(Data!Q$5,'Perfomance Mensal-Monthly'!$A$7:$EC$7,0))</f>
        <v>2979.4719999999998</v>
      </c>
      <c r="R9" s="122">
        <f>VLOOKUP($A9,'Perfomance Mensal-Monthly'!$A$8:$EC$15,MATCH(Data!R$5,'Perfomance Mensal-Monthly'!$A$7:$EC$7,0))</f>
        <v>2773.4870000000001</v>
      </c>
      <c r="S9" s="122">
        <f>VLOOKUP($A9,'Perfomance Mensal-Monthly'!$A$8:$EC$15,MATCH(Data!S$5,'Perfomance Mensal-Monthly'!$A$7:$EC$7,0))</f>
        <v>2891.6910000000003</v>
      </c>
      <c r="T9" s="122">
        <f>VLOOKUP($A9,'Perfomance Mensal-Monthly'!$A$8:$EC$15,MATCH(Data!T$5,'Perfomance Mensal-Monthly'!$A$7:$EC$7,0))</f>
        <v>2718.4739999999997</v>
      </c>
      <c r="U9" s="122">
        <f>VLOOKUP($A9,'Perfomance Mensal-Monthly'!$A$8:$EC$15,MATCH(Data!U$5,'Perfomance Mensal-Monthly'!$A$7:$EC$7,0))</f>
        <v>2969.4069999999997</v>
      </c>
      <c r="V9" s="122">
        <f>VLOOKUP($A9,'Perfomance Mensal-Monthly'!$A$8:$EC$15,MATCH(Data!V$5,'Perfomance Mensal-Monthly'!$A$7:$EC$7,0))</f>
        <v>2963.3900000000003</v>
      </c>
      <c r="W9" s="122">
        <f>VLOOKUP($A9,'Perfomance Mensal-Monthly'!$A$8:$EC$15,MATCH(Data!W$5,'Perfomance Mensal-Monthly'!$A$7:$EC$7,0))</f>
        <v>2874.88</v>
      </c>
      <c r="X9" s="122">
        <f>VLOOKUP($A9,'Perfomance Mensal-Monthly'!$A$8:$EC$15,MATCH(Data!X$5,'Perfomance Mensal-Monthly'!$A$7:$EC$7,0))</f>
        <v>3052.4</v>
      </c>
      <c r="Y9" s="122">
        <f>VLOOKUP($A9,'Perfomance Mensal-Monthly'!$A$8:$EC$15,MATCH(Data!Y$5,'Perfomance Mensal-Monthly'!$A$7:$EC$7,0))</f>
        <v>2666.1469999999999</v>
      </c>
      <c r="Z9" s="122">
        <f>VLOOKUP($A9,'Perfomance Mensal-Monthly'!$A$8:$EC$15,MATCH(Data!Z$5,'Perfomance Mensal-Monthly'!$A$7:$EC$7,0))</f>
        <v>2622.63</v>
      </c>
      <c r="AA9" s="122">
        <f>VLOOKUP($A9,'Perfomance Mensal-Monthly'!$A$8:$EC$15,MATCH(Data!AA$5,'Perfomance Mensal-Monthly'!$A$7:$EC$7,0))</f>
        <v>2995.5930000000003</v>
      </c>
      <c r="AB9" s="122">
        <f>VLOOKUP($A9,'Perfomance Mensal-Monthly'!$A$8:$EC$15,MATCH(Data!AB$5,'Perfomance Mensal-Monthly'!$A$7:$EC$7,0))</f>
        <v>2666.8530000000001</v>
      </c>
      <c r="AC9" s="122">
        <f>VLOOKUP($A9,'Perfomance Mensal-Monthly'!$A$8:$EC$15,MATCH(Data!AC$5,'Perfomance Mensal-Monthly'!$A$7:$EC$7,0))</f>
        <v>2768.357</v>
      </c>
      <c r="AD9" s="122">
        <f>VLOOKUP($A9,'Perfomance Mensal-Monthly'!$A$8:$EC$15,MATCH(Data!AD$5,'Perfomance Mensal-Monthly'!$A$7:$EC$7,0))</f>
        <v>2897.3420000000001</v>
      </c>
      <c r="AE9" s="122">
        <f>VLOOKUP($A9,'Perfomance Mensal-Monthly'!$A$8:$EC$15,MATCH(Data!AE$5,'Perfomance Mensal-Monthly'!$A$7:$EC$7,0))</f>
        <v>2983.1060000000002</v>
      </c>
      <c r="AF9" s="122">
        <f>VLOOKUP($A9,'Perfomance Mensal-Monthly'!$A$8:$EC$15,MATCH(Data!AF$5,'Perfomance Mensal-Monthly'!$A$7:$EC$7,0))</f>
        <v>2776.4680000000003</v>
      </c>
      <c r="AG9" s="122">
        <f>VLOOKUP($A9,'Perfomance Mensal-Monthly'!$A$8:$EC$15,MATCH(Data!AG$5,'Perfomance Mensal-Monthly'!$A$7:$EC$7,0))</f>
        <v>2876.6480000000001</v>
      </c>
      <c r="AH9" s="122">
        <f>VLOOKUP($A9,'Perfomance Mensal-Monthly'!$A$8:$EC$15,MATCH(Data!AH$5,'Perfomance Mensal-Monthly'!$A$7:$EC$7,0))</f>
        <v>2798.6969999999997</v>
      </c>
      <c r="AI9" s="122">
        <f>VLOOKUP($A9,'Perfomance Mensal-Monthly'!$A$8:$EC$15,MATCH(Data!AI$5,'Perfomance Mensal-Monthly'!$A$7:$EC$7,0))</f>
        <v>2500.8160000000003</v>
      </c>
      <c r="AJ9" s="122">
        <f>VLOOKUP($A9,'Perfomance Mensal-Monthly'!$A$8:$EC$15,MATCH(Data!AJ$5,'Perfomance Mensal-Monthly'!$A$7:$EC$7,0))</f>
        <v>2982.5120000000002</v>
      </c>
      <c r="AK9" s="122">
        <f>VLOOKUP($A9,'Perfomance Mensal-Monthly'!$A$8:$EC$15,MATCH(Data!AK$5,'Perfomance Mensal-Monthly'!$A$7:$EC$7,0))</f>
        <v>2547.9959999999996</v>
      </c>
      <c r="AL9" s="122">
        <f>VLOOKUP($A9,'Perfomance Mensal-Monthly'!$A$8:$EC$15,MATCH(Data!AL$5,'Perfomance Mensal-Monthly'!$A$7:$EC$7,0))</f>
        <v>2463.1990000000001</v>
      </c>
      <c r="AM9" s="122">
        <f>VLOOKUP($A9,'Perfomance Mensal-Monthly'!$A$8:$EC$15,MATCH(Data!AM$5,'Perfomance Mensal-Monthly'!$A$7:$EC$7,0))</f>
        <v>2515.6999999999998</v>
      </c>
      <c r="AN9" s="122">
        <f>VLOOKUP($A9,'Perfomance Mensal-Monthly'!$A$8:$EC$15,MATCH(Data!AN$5,'Perfomance Mensal-Monthly'!$A$7:$EC$7,0))</f>
        <v>2453.0299999999997</v>
      </c>
      <c r="AO9" s="122">
        <f>VLOOKUP($A9,'Perfomance Mensal-Monthly'!$A$8:$EC$15,MATCH(Data!AO$5,'Perfomance Mensal-Monthly'!$A$7:$EC$7,0))</f>
        <v>2529.2059999999997</v>
      </c>
      <c r="AP9" s="122">
        <f>VLOOKUP($A9,'Perfomance Mensal-Monthly'!$A$8:$EC$15,MATCH(Data!AP$5,'Perfomance Mensal-Monthly'!$A$7:$EC$7,0))</f>
        <v>2321.7559999999999</v>
      </c>
      <c r="AQ9" s="122">
        <f>VLOOKUP($A9,'Perfomance Mensal-Monthly'!$A$8:$EC$15,MATCH(Data!AQ$5,'Perfomance Mensal-Monthly'!$A$7:$EC$7,0))</f>
        <v>2612.3780000000002</v>
      </c>
      <c r="AR9" s="122">
        <f>VLOOKUP($A9,'Perfomance Mensal-Monthly'!$A$8:$EC$15,MATCH(Data!AR$5,'Perfomance Mensal-Monthly'!$A$7:$EC$7,0))</f>
        <v>2576.69</v>
      </c>
      <c r="AS9" s="122">
        <f>VLOOKUP($A9,'Perfomance Mensal-Monthly'!$A$8:$EC$15,MATCH(Data!AS$5,'Perfomance Mensal-Monthly'!$A$7:$EC$7,0))</f>
        <v>2841.2669999999998</v>
      </c>
      <c r="AT9" s="122">
        <f>VLOOKUP($A9,'Perfomance Mensal-Monthly'!$A$8:$EC$15,MATCH(Data!AT$5,'Perfomance Mensal-Monthly'!$A$7:$EC$7,0))</f>
        <v>2960.9700000000003</v>
      </c>
      <c r="AU9" s="122">
        <f>VLOOKUP($A9,'Perfomance Mensal-Monthly'!$A$8:$EC$15,MATCH(Data!AU$5,'Perfomance Mensal-Monthly'!$A$7:$EC$7,0))</f>
        <v>2788.2689999999998</v>
      </c>
      <c r="AV9" s="122">
        <f>VLOOKUP($A9,'Perfomance Mensal-Monthly'!$A$8:$EC$15,MATCH(Data!AV$5,'Perfomance Mensal-Monthly'!$A$7:$EC$7,0))</f>
        <v>2966.38</v>
      </c>
      <c r="AW9" s="122">
        <f>VLOOKUP($A9,'Perfomance Mensal-Monthly'!$A$8:$EC$15,MATCH(Data!AW$5,'Perfomance Mensal-Monthly'!$A$7:$EC$7,0))</f>
        <v>2672.5369999999998</v>
      </c>
      <c r="AX9" s="122">
        <f>VLOOKUP($A9,'Perfomance Mensal-Monthly'!$A$8:$EC$15,MATCH(Data!AX$5,'Perfomance Mensal-Monthly'!$A$7:$EC$7,0))</f>
        <v>2404.2039999999997</v>
      </c>
      <c r="AY9" s="122">
        <f>VLOOKUP($A9,'Perfomance Mensal-Monthly'!$A$8:$EC$15,MATCH(Data!AY$5,'Perfomance Mensal-Monthly'!$A$7:$EC$7,0))</f>
        <v>2868.134</v>
      </c>
      <c r="AZ9" s="122">
        <f>VLOOKUP($A9,'Perfomance Mensal-Monthly'!$A$8:$EC$15,MATCH(Data!AZ$5,'Perfomance Mensal-Monthly'!$A$7:$EC$7,0))</f>
        <v>2611.5260000000003</v>
      </c>
      <c r="BA9" s="122">
        <f>VLOOKUP($A9,'Perfomance Mensal-Monthly'!$A$8:$EC$15,MATCH(Data!BA$5,'Perfomance Mensal-Monthly'!$A$7:$EC$7,0))</f>
        <v>2887.2159999999999</v>
      </c>
      <c r="BB9" s="122">
        <f>VLOOKUP($A9,'Perfomance Mensal-Monthly'!$A$8:$EC$15,MATCH(Data!BB$5,'Perfomance Mensal-Monthly'!$A$7:$EC$7,0))</f>
        <v>2927.0120000000002</v>
      </c>
      <c r="BC9" s="122">
        <f>VLOOKUP($A9,'Perfomance Mensal-Monthly'!$A$8:$EC$15,MATCH(Data!BC$5,'Perfomance Mensal-Monthly'!$A$7:$EC$7,0))</f>
        <v>2952.183</v>
      </c>
      <c r="BD9" s="122">
        <f>VLOOKUP($A9,'Perfomance Mensal-Monthly'!$A$8:$EC$15,MATCH(Data!BD$5,'Perfomance Mensal-Monthly'!$A$7:$EC$7,0))</f>
        <v>2673.0449999999996</v>
      </c>
      <c r="BE9" s="122">
        <f>VLOOKUP($A9,'Perfomance Mensal-Monthly'!$A$8:$EC$15,MATCH(Data!BE$5,'Perfomance Mensal-Monthly'!$A$7:$EC$7,0))</f>
        <v>2852.2920000000004</v>
      </c>
      <c r="BF9" s="122">
        <f>VLOOKUP($A9,'Perfomance Mensal-Monthly'!$A$8:$EC$15,MATCH(Data!BF$5,'Perfomance Mensal-Monthly'!$A$7:$EC$7,0))</f>
        <v>2981.3209999999999</v>
      </c>
      <c r="BG9" s="122">
        <f>VLOOKUP($A9,'Perfomance Mensal-Monthly'!$A$8:$EC$15,MATCH(Data!BG$5,'Perfomance Mensal-Monthly'!$A$7:$EC$7,0))</f>
        <v>2986.4920000000002</v>
      </c>
      <c r="BH9" s="122">
        <f>VLOOKUP($A9,'Perfomance Mensal-Monthly'!$A$8:$EC$15,MATCH(Data!BH$5,'Perfomance Mensal-Monthly'!$A$7:$EC$7,0))</f>
        <v>3095.3820000000001</v>
      </c>
      <c r="BI9" s="122">
        <f>VLOOKUP($A9,'Perfomance Mensal-Monthly'!$A$8:$EC$15,MATCH(Data!BI$5,'Perfomance Mensal-Monthly'!$A$7:$EC$7,0))</f>
        <v>3075.1590000000001</v>
      </c>
      <c r="BJ9" s="122">
        <f>VLOOKUP($A9,'Perfomance Mensal-Monthly'!$A$8:$EC$15,MATCH(Data!BJ$5,'Perfomance Mensal-Monthly'!$A$7:$EC$7,0))</f>
        <v>2867.8739999999998</v>
      </c>
      <c r="BK9" s="122">
        <f>VLOOKUP($A9,'Perfomance Mensal-Monthly'!$A$8:$EC$15,MATCH(Data!BK$5,'Perfomance Mensal-Monthly'!$A$7:$EC$7,0))</f>
        <v>2913.7959999999998</v>
      </c>
      <c r="BL9" s="122">
        <f>VLOOKUP($A9,'Perfomance Mensal-Monthly'!$A$8:$EC$15,MATCH(Data!BL$5,'Perfomance Mensal-Monthly'!$A$7:$EC$7,0))</f>
        <v>2765.9389999999999</v>
      </c>
      <c r="BM9" s="122">
        <f>VLOOKUP($A9,'Perfomance Mensal-Monthly'!$A$8:$EC$15,MATCH(Data!BM$5,'Perfomance Mensal-Monthly'!$A$7:$EC$7,0))</f>
        <v>3113.1839999999997</v>
      </c>
      <c r="BN9" s="122">
        <f>VLOOKUP($A9,'Perfomance Mensal-Monthly'!$A$8:$EC$15,MATCH(Data!BN$5,'Perfomance Mensal-Monthly'!$A$7:$EC$7,0))</f>
        <v>2994.53</v>
      </c>
      <c r="BO9" s="122">
        <f>VLOOKUP($A9,'Perfomance Mensal-Monthly'!$A$8:$EC$15,MATCH(Data!BO$5,'Perfomance Mensal-Monthly'!$A$7:$EC$7,0))</f>
        <v>2724.4719999999998</v>
      </c>
      <c r="BP9" s="122">
        <f>VLOOKUP($A9,'Perfomance Mensal-Monthly'!$A$8:$EC$15,MATCH(Data!BP$5,'Perfomance Mensal-Monthly'!$A$7:$EC$7,0))</f>
        <v>2969.8239999999996</v>
      </c>
      <c r="BQ9" s="122">
        <f>VLOOKUP($A9,'Perfomance Mensal-Monthly'!$A$8:$EC$15,MATCH(Data!BQ$5,'Perfomance Mensal-Monthly'!$A$7:$EC$7,0))</f>
        <v>3086.3150000000001</v>
      </c>
      <c r="BR9" s="122">
        <f>VLOOKUP($A9,'Perfomance Mensal-Monthly'!$A$8:$EC$15,MATCH(Data!BR$5,'Perfomance Mensal-Monthly'!$A$7:$EC$7,0))</f>
        <v>2914.2060000000001</v>
      </c>
      <c r="BS9" s="122">
        <f>VLOOKUP($A9,'Perfomance Mensal-Monthly'!$A$8:$EC$15,MATCH(Data!BS$5,'Perfomance Mensal-Monthly'!$A$7:$EC$7,0))</f>
        <v>3080.8240000000001</v>
      </c>
      <c r="BT9" s="122">
        <f>VLOOKUP($A9,'Perfomance Mensal-Monthly'!$A$8:$EC$15,MATCH(Data!BT$5,'Perfomance Mensal-Monthly'!$A$7:$EC$7,0))</f>
        <v>3223.5190000000002</v>
      </c>
      <c r="BU9" s="122">
        <f>VLOOKUP($A9,'Perfomance Mensal-Monthly'!$A$8:$EC$15,MATCH(Data!BU$5,'Perfomance Mensal-Monthly'!$A$7:$EC$7,0))</f>
        <v>2911.2530000000002</v>
      </c>
      <c r="BV9" s="122">
        <f>VLOOKUP($A9,'Perfomance Mensal-Monthly'!$A$8:$EC$15,MATCH(Data!BV$5,'Perfomance Mensal-Monthly'!$A$7:$EC$7,0))</f>
        <v>2708.6860000000001</v>
      </c>
      <c r="BW9" s="122">
        <f>VLOOKUP($A9,'Perfomance Mensal-Monthly'!$A$8:$EC$15,MATCH(Data!BW$5,'Perfomance Mensal-Monthly'!$A$7:$EC$7,0))</f>
        <v>3020.806</v>
      </c>
      <c r="BX9" s="122">
        <f>VLOOKUP($A9,'Perfomance Mensal-Monthly'!$A$8:$EC$15,MATCH(Data!BX$5,'Perfomance Mensal-Monthly'!$A$7:$EC$7,0))</f>
        <v>2746.7469999999998</v>
      </c>
      <c r="BY9" s="122">
        <f>VLOOKUP($A9,'Perfomance Mensal-Monthly'!$A$8:$EC$15,MATCH(Data!BY$5,'Perfomance Mensal-Monthly'!$A$7:$EC$7,0))</f>
        <v>2877.683</v>
      </c>
      <c r="BZ9" s="122">
        <f>VLOOKUP($A9,'Perfomance Mensal-Monthly'!$A$8:$EC$15,MATCH(Data!BZ$5,'Perfomance Mensal-Monthly'!$A$7:$EC$7,0))</f>
        <v>2970.0059999999999</v>
      </c>
      <c r="CA9" s="122">
        <f>VLOOKUP($A9,'Perfomance Mensal-Monthly'!$A$8:$EC$15,MATCH(Data!CA$5,'Perfomance Mensal-Monthly'!$A$7:$EC$7,0))</f>
        <v>2826.2950000000001</v>
      </c>
      <c r="CB9" s="122">
        <f>VLOOKUP($A9,'Perfomance Mensal-Monthly'!$A$8:$EC$15,MATCH(Data!CB$5,'Perfomance Mensal-Monthly'!$A$7:$EC$7,0))</f>
        <v>2882.5439999999999</v>
      </c>
      <c r="CC9" s="122">
        <f>VLOOKUP($A9,'Perfomance Mensal-Monthly'!$A$8:$EC$15,MATCH(Data!CC$5,'Perfomance Mensal-Monthly'!$A$7:$EC$7,0))</f>
        <v>2504.7539999999999</v>
      </c>
      <c r="CD9" s="122">
        <f>VLOOKUP($A9,'Perfomance Mensal-Monthly'!$A$8:$EC$15,MATCH(Data!CD$5,'Perfomance Mensal-Monthly'!$A$7:$EC$7,0))</f>
        <v>2536.5729999999999</v>
      </c>
      <c r="CE9" s="122">
        <f>VLOOKUP($A9,'Perfomance Mensal-Monthly'!$A$8:$EC$15,MATCH(Data!CE$5,'Perfomance Mensal-Monthly'!$A$7:$EC$7,0))</f>
        <v>2394.4870000000001</v>
      </c>
      <c r="CF9" s="122">
        <f>VLOOKUP($A9,'Perfomance Mensal-Monthly'!$A$8:$EC$15,MATCH(Data!CF$5,'Perfomance Mensal-Monthly'!$A$7:$EC$7,0))</f>
        <v>2690.47</v>
      </c>
      <c r="CG9" s="122">
        <f>VLOOKUP($A9,'Perfomance Mensal-Monthly'!$A$8:$EC$15,MATCH(Data!CG$5,'Perfomance Mensal-Monthly'!$A$7:$EC$7,0))</f>
        <v>2656.8029999999999</v>
      </c>
      <c r="CH9" s="122">
        <f>VLOOKUP($A9,'Perfomance Mensal-Monthly'!$A$8:$EC$15,MATCH(Data!CH$5,'Perfomance Mensal-Monthly'!$A$7:$EC$7,0))</f>
        <v>2461.7660000000001</v>
      </c>
      <c r="CI9" s="122">
        <f>VLOOKUP($A9,'Perfomance Mensal-Monthly'!$A$8:$EC$15,MATCH(Data!CI$5,'Perfomance Mensal-Monthly'!$A$7:$EC$7,0))</f>
        <v>2740.451</v>
      </c>
      <c r="CJ9" s="122">
        <f>VLOOKUP($A9,'Perfomance Mensal-Monthly'!$A$8:$EC$15,MATCH(Data!CJ$5,'Perfomance Mensal-Monthly'!$A$7:$EC$7,0))</f>
        <v>2772.4369999999999</v>
      </c>
      <c r="CK9" s="122">
        <f>VLOOKUP($A9,'Perfomance Mensal-Monthly'!$A$8:$EC$15,MATCH(Data!CK$5,'Perfomance Mensal-Monthly'!$A$7:$EC$7,0))</f>
        <v>2722.125</v>
      </c>
      <c r="CL9" s="122">
        <f>VLOOKUP($A9,'Perfomance Mensal-Monthly'!$A$8:$EC$15,MATCH(Data!CL$5,'Perfomance Mensal-Monthly'!$A$7:$EC$7,0))</f>
        <v>1929.2929999999999</v>
      </c>
      <c r="CM9" s="122">
        <f>VLOOKUP($A9,'Perfomance Mensal-Monthly'!$A$8:$EC$15,MATCH(Data!CM$5,'Perfomance Mensal-Monthly'!$A$7:$EC$7,0))</f>
        <v>2255.6979999999999</v>
      </c>
      <c r="CN9" s="122">
        <f>VLOOKUP($A9,'Perfomance Mensal-Monthly'!$A$8:$EC$15,MATCH(Data!CN$5,'Perfomance Mensal-Monthly'!$A$7:$EC$7,0))</f>
        <v>2148.3989999999999</v>
      </c>
      <c r="CO9" s="122">
        <f>VLOOKUP($A9,'Perfomance Mensal-Monthly'!$A$8:$EC$15,MATCH(Data!CO$5,'Perfomance Mensal-Monthly'!$A$7:$EC$7,0))</f>
        <v>2626.4270000000001</v>
      </c>
      <c r="CP9" s="122">
        <f>VLOOKUP($A9,'Perfomance Mensal-Monthly'!$A$8:$EC$15,MATCH(Data!CP$5,'Perfomance Mensal-Monthly'!$A$7:$EC$7,0))</f>
        <v>2759.058</v>
      </c>
      <c r="CQ9" s="122">
        <f>VLOOKUP($A9,'Perfomance Mensal-Monthly'!$A$8:$EC$15,MATCH(Data!CQ$5,'Perfomance Mensal-Monthly'!$A$7:$EC$7,0))</f>
        <v>2645.3789999999999</v>
      </c>
      <c r="CR9" s="122">
        <f>VLOOKUP($A9,'Perfomance Mensal-Monthly'!$A$8:$EC$15,MATCH(Data!CR$5,'Perfomance Mensal-Monthly'!$A$7:$EC$7,0))</f>
        <v>2853.7440000000001</v>
      </c>
      <c r="CS9" s="122">
        <f>VLOOKUP($A9,'Perfomance Mensal-Monthly'!$A$8:$EC$15,MATCH(Data!CS$5,'Perfomance Mensal-Monthly'!$A$7:$EC$7,0))</f>
        <v>3017.509</v>
      </c>
      <c r="CT9" s="122">
        <f>VLOOKUP($A9,'Perfomance Mensal-Monthly'!$A$8:$EC$15,MATCH(Data!CT$5,'Perfomance Mensal-Monthly'!$A$7:$EC$7,0))</f>
        <v>2944.3359999999998</v>
      </c>
      <c r="CU9" s="122">
        <f>VLOOKUP($A9,'Perfomance Mensal-Monthly'!$A$8:$EC$15,MATCH(Data!CU$5,'Perfomance Mensal-Monthly'!$A$7:$EC$7,0))</f>
        <v>3022.8739999999998</v>
      </c>
      <c r="CV9" s="122">
        <f>VLOOKUP($A9,'Perfomance Mensal-Monthly'!$A$8:$EC$15,MATCH(Data!CV$5,'Perfomance Mensal-Monthly'!$A$7:$EC$7,0))</f>
        <v>2867.058</v>
      </c>
      <c r="CW9" s="122">
        <f>VLOOKUP($A9,'Perfomance Mensal-Monthly'!$A$8:$EC$15,MATCH(Data!CW$5,'Perfomance Mensal-Monthly'!$A$7:$EC$7,0))</f>
        <v>2801.8409999999999</v>
      </c>
      <c r="CX9" s="122">
        <f>VLOOKUP($A9,'Perfomance Mensal-Monthly'!$A$8:$EC$15,MATCH(Data!CX$5,'Perfomance Mensal-Monthly'!$A$7:$EC$7,0))</f>
        <v>3037.1</v>
      </c>
      <c r="CY9" s="122">
        <f>VLOOKUP($A9,'Perfomance Mensal-Monthly'!$A$8:$EC$15,MATCH(Data!CY$5,'Perfomance Mensal-Monthly'!$A$7:$EC$7,0))</f>
        <v>3125.1489999999999</v>
      </c>
      <c r="CZ9" s="122">
        <f>VLOOKUP($A9,'Perfomance Mensal-Monthly'!$A$8:$EC$15,MATCH(Data!CZ$5,'Perfomance Mensal-Monthly'!$A$7:$EC$7,0))</f>
        <v>3068.51</v>
      </c>
      <c r="DA9" s="122">
        <f>VLOOKUP($A9,'Perfomance Mensal-Monthly'!$A$8:$EC$15,MATCH(Data!DA$5,'Perfomance Mensal-Monthly'!$A$7:$EC$7,0))</f>
        <v>3091.223</v>
      </c>
      <c r="DB9" s="122">
        <f>VLOOKUP($A9,'Perfomance Mensal-Monthly'!$A$8:$EC$15,MATCH(Data!DB$5,'Perfomance Mensal-Monthly'!$A$7:$EC$7,0))</f>
        <v>3203.3829999999998</v>
      </c>
      <c r="DC9" s="122">
        <f>VLOOKUP($A9,'Perfomance Mensal-Monthly'!$A$8:$EC$15,MATCH(Data!DC$5,'Perfomance Mensal-Monthly'!$A$7:$EC$7,0))</f>
        <v>3107.8969999999999</v>
      </c>
      <c r="DD9" s="122">
        <f>VLOOKUP($A9,'Perfomance Mensal-Monthly'!$A$8:$EC$15,MATCH(Data!DD$5,'Perfomance Mensal-Monthly'!$A$7:$EC$7,0))</f>
        <v>2968.4490000000001</v>
      </c>
      <c r="DE9" s="122">
        <f>VLOOKUP($A9,'Perfomance Mensal-Monthly'!$A$8:$EC$15,MATCH(Data!DE$5,'Perfomance Mensal-Monthly'!$A$7:$EC$7,0))</f>
        <v>3133.9009999999998</v>
      </c>
      <c r="DF9" s="122">
        <f>VLOOKUP($A9,'Perfomance Mensal-Monthly'!$A$8:$EC$15,MATCH(Data!DF$5,'Perfomance Mensal-Monthly'!$A$7:$EC$7,0))</f>
        <v>2643.6819999999998</v>
      </c>
      <c r="DG9" s="122">
        <f>VLOOKUP($A9,'Perfomance Mensal-Monthly'!$A$8:$EC$15,MATCH(Data!DG$5,'Perfomance Mensal-Monthly'!$A$7:$EC$7,0))</f>
        <v>2937.0030000000002</v>
      </c>
      <c r="DH9" s="122">
        <f>VLOOKUP($A9,'Perfomance Mensal-Monthly'!$A$8:$EC$15,MATCH(Data!DH$5,'Perfomance Mensal-Monthly'!$A$7:$EC$7,0))</f>
        <v>2721.9690000000001</v>
      </c>
      <c r="DI9" s="122">
        <f>VLOOKUP($A9,'Perfomance Mensal-Monthly'!$A$8:$EC$15,MATCH(Data!DI$5,'Perfomance Mensal-Monthly'!$A$7:$EC$7,0))</f>
        <v>3000.0459999999998</v>
      </c>
      <c r="DJ9" s="122">
        <f>VLOOKUP($A9,'Perfomance Mensal-Monthly'!$A$8:$EC$15,MATCH(Data!DJ$5,'Perfomance Mensal-Monthly'!$A$7:$EC$7,0))</f>
        <v>2946.67</v>
      </c>
      <c r="DK9" s="122">
        <f>VLOOKUP($A9,'Perfomance Mensal-Monthly'!$A$8:$EC$15,MATCH(Data!DK$5,'Perfomance Mensal-Monthly'!$A$7:$EC$7,0))</f>
        <v>2985.3809999999999</v>
      </c>
      <c r="DL9" s="122">
        <f>VLOOKUP($A9,'Perfomance Mensal-Monthly'!$A$8:$EC$15,MATCH(Data!DL$5,'Perfomance Mensal-Monthly'!$A$7:$EC$7,0))</f>
        <v>2933.027</v>
      </c>
      <c r="DM9" s="122">
        <f>VLOOKUP($A9,'Perfomance Mensal-Monthly'!$A$8:$EC$15,MATCH(Data!DM$5,'Perfomance Mensal-Monthly'!$A$7:$EC$7,0))</f>
        <v>2845.5610000000001</v>
      </c>
      <c r="DN9" s="122">
        <f>VLOOKUP($A9,'Perfomance Mensal-Monthly'!$A$8:$EC$15,MATCH(Data!DN$5,'Perfomance Mensal-Monthly'!$A$7:$EC$7,0))</f>
        <v>2889.893</v>
      </c>
      <c r="DO9" s="122">
        <f>VLOOKUP($A9,'Perfomance Mensal-Monthly'!$A$8:$EC$15,MATCH(Data!DO$5,'Perfomance Mensal-Monthly'!$A$7:$EC$7,0))</f>
        <v>2786.556</v>
      </c>
      <c r="DP9" s="122">
        <f>VLOOKUP($A9,'Perfomance Mensal-Monthly'!$A$8:$EC$15,MATCH(Data!DP$5,'Perfomance Mensal-Monthly'!$A$7:$EC$7,0))</f>
        <v>2907.3739999999998</v>
      </c>
      <c r="DQ9" s="122">
        <f>VLOOKUP($A9,'Perfomance Mensal-Monthly'!$A$8:$EC$15,MATCH(Data!DQ$5,'Perfomance Mensal-Monthly'!$A$7:$EC$7,0))</f>
        <v>2636.3209999999999</v>
      </c>
      <c r="DR9" s="122">
        <f>VLOOKUP($A9,'Perfomance Mensal-Monthly'!$A$8:$EC$15,MATCH(Data!DR$5,'Perfomance Mensal-Monthly'!$A$7:$EC$7,0))</f>
        <v>2499.694</v>
      </c>
      <c r="DS9" s="122">
        <f>VLOOKUP($A9,'Perfomance Mensal-Monthly'!$A$8:$EC$15,MATCH(Data!DS$5,'Perfomance Mensal-Monthly'!$A$7:$EC$7,0))</f>
        <v>2716.4780000000001</v>
      </c>
      <c r="DT9" s="122">
        <f>VLOOKUP($A9,'Perfomance Mensal-Monthly'!$A$8:$EC$15,MATCH(Data!DT$5,'Perfomance Mensal-Monthly'!$A$7:$EC$7,0))</f>
        <v>2456.6060000000002</v>
      </c>
      <c r="DU9" s="122">
        <f>VLOOKUP($A9,'Perfomance Mensal-Monthly'!$A$8:$EC$15,MATCH(Data!DU$5,'Perfomance Mensal-Monthly'!$A$7:$EC$7,0))</f>
        <v>2638.3969999999999</v>
      </c>
      <c r="DV9" s="122">
        <f>VLOOKUP($A9,'Perfomance Mensal-Monthly'!$A$8:$EC$15,MATCH(Data!DV$5,'Perfomance Mensal-Monthly'!$A$7:$EC$7,0))</f>
        <v>2773.3809999999999</v>
      </c>
      <c r="DW9" s="122">
        <f>VLOOKUP($A9,'Perfomance Mensal-Monthly'!$A$8:$EC$15,MATCH(Data!DW$5,'Perfomance Mensal-Monthly'!$A$7:$EC$7,0))</f>
        <v>2821.9189999999999</v>
      </c>
      <c r="DX9" s="122">
        <f>VLOOKUP($A9,'Perfomance Mensal-Monthly'!$A$8:$EC$15,MATCH(Data!DX$5,'Perfomance Mensal-Monthly'!$A$7:$EC$7,0))</f>
        <v>2565.5160000000001</v>
      </c>
      <c r="DZ9" s="127" t="s">
        <v>73</v>
      </c>
      <c r="EA9" s="143">
        <f t="shared" si="18"/>
        <v>8202.8520000000008</v>
      </c>
      <c r="EB9" s="143">
        <f t="shared" si="14"/>
        <v>8749.9320000000007</v>
      </c>
      <c r="EC9" s="143">
        <f t="shared" si="14"/>
        <v>8876.32</v>
      </c>
      <c r="ED9" s="143">
        <f t="shared" si="14"/>
        <v>8333.3529999999992</v>
      </c>
      <c r="EE9" s="143">
        <f t="shared" si="14"/>
        <v>8364.5280000000002</v>
      </c>
      <c r="EF9" s="143">
        <f t="shared" si="14"/>
        <v>8383.652</v>
      </c>
      <c r="EG9" s="143">
        <f t="shared" si="14"/>
        <v>8807.6769999999997</v>
      </c>
      <c r="EH9" s="143">
        <f t="shared" si="14"/>
        <v>8341.1769999999997</v>
      </c>
      <c r="EI9" s="143">
        <f t="shared" si="14"/>
        <v>8430.8029999999999</v>
      </c>
      <c r="EJ9" s="143">
        <f t="shared" si="14"/>
        <v>8656.9160000000011</v>
      </c>
      <c r="EK9" s="143">
        <f t="shared" si="14"/>
        <v>8176.1610000000001</v>
      </c>
      <c r="EL9" s="143">
        <f t="shared" si="14"/>
        <v>7993.7070000000003</v>
      </c>
      <c r="EM9" s="143">
        <f t="shared" si="14"/>
        <v>7497.9359999999997</v>
      </c>
      <c r="EN9" s="143">
        <f t="shared" si="14"/>
        <v>7510.8240000000005</v>
      </c>
      <c r="EO9" s="143">
        <f t="shared" si="14"/>
        <v>8590.5059999999994</v>
      </c>
      <c r="EP9" s="143">
        <f t="shared" si="14"/>
        <v>8043.1209999999992</v>
      </c>
      <c r="EQ9" s="143">
        <f t="shared" si="14"/>
        <v>8366.8760000000002</v>
      </c>
      <c r="ER9" s="143">
        <f t="shared" si="15"/>
        <v>8552.24</v>
      </c>
      <c r="ES9" s="143">
        <f t="shared" si="15"/>
        <v>8820.1049999999996</v>
      </c>
      <c r="ET9" s="143">
        <f t="shared" si="15"/>
        <v>9038.4150000000009</v>
      </c>
      <c r="EU9" s="143">
        <f t="shared" si="15"/>
        <v>8792.9189999999999</v>
      </c>
      <c r="EV9" s="143">
        <f t="shared" si="15"/>
        <v>8688.8260000000009</v>
      </c>
      <c r="EW9" s="143">
        <f t="shared" si="15"/>
        <v>9081.3450000000012</v>
      </c>
      <c r="EX9" s="143">
        <f t="shared" si="15"/>
        <v>8843.4580000000005</v>
      </c>
      <c r="EY9" s="143">
        <f t="shared" si="15"/>
        <v>8645.2360000000008</v>
      </c>
      <c r="EZ9" s="143">
        <f t="shared" si="15"/>
        <v>8678.8449999999993</v>
      </c>
      <c r="FA9" s="143">
        <f t="shared" si="15"/>
        <v>7435.8139999999994</v>
      </c>
      <c r="FB9" s="143">
        <f t="shared" si="15"/>
        <v>7809.0389999999989</v>
      </c>
      <c r="FC9" s="143">
        <f t="shared" si="15"/>
        <v>8235.012999999999</v>
      </c>
      <c r="FD9" s="143">
        <f t="shared" si="15"/>
        <v>6333.3899999999994</v>
      </c>
      <c r="FE9" s="143">
        <f t="shared" si="15"/>
        <v>8030.8640000000005</v>
      </c>
      <c r="FF9" s="143">
        <f t="shared" si="15"/>
        <v>8815.5889999999999</v>
      </c>
      <c r="FG9" s="143">
        <f t="shared" si="15"/>
        <v>8691.7729999999992</v>
      </c>
      <c r="FH9" s="143">
        <f t="shared" si="16"/>
        <v>9230.759</v>
      </c>
      <c r="FI9" s="143">
        <f t="shared" si="16"/>
        <v>9402.5030000000006</v>
      </c>
      <c r="FJ9" s="143">
        <f t="shared" si="16"/>
        <v>8746.0319999999992</v>
      </c>
      <c r="FK9" s="143">
        <f t="shared" si="16"/>
        <v>8659.018</v>
      </c>
      <c r="FL9" s="143">
        <f t="shared" si="16"/>
        <v>8865.0779999999995</v>
      </c>
      <c r="FM9" s="143">
        <f t="shared" si="16"/>
        <v>8522.01</v>
      </c>
      <c r="FN9" s="143">
        <f t="shared" si="16"/>
        <v>8043.3889999999992</v>
      </c>
      <c r="FO9" s="143">
        <f t="shared" si="16"/>
        <v>7811.4810000000007</v>
      </c>
      <c r="FP9" s="143">
        <f t="shared" si="16"/>
        <v>8160.8159999999989</v>
      </c>
      <c r="FQ9" s="143">
        <f t="shared" si="16"/>
        <v>0</v>
      </c>
      <c r="FR9" s="143">
        <f t="shared" si="16"/>
        <v>0</v>
      </c>
      <c r="FT9" s="127" t="s">
        <v>73</v>
      </c>
      <c r="FU9" s="143">
        <f t="shared" si="19"/>
        <v>34162.457000000002</v>
      </c>
      <c r="FV9" s="143">
        <f t="shared" si="17"/>
        <v>33897.034</v>
      </c>
      <c r="FW9" s="143">
        <f t="shared" si="17"/>
        <v>33257.587</v>
      </c>
      <c r="FX9" s="143">
        <f t="shared" si="17"/>
        <v>31642.387000000002</v>
      </c>
      <c r="FY9" s="143">
        <f t="shared" si="17"/>
        <v>34777.635999999999</v>
      </c>
      <c r="FZ9" s="143">
        <f t="shared" si="17"/>
        <v>35406.547999999995</v>
      </c>
      <c r="GA9" s="143">
        <f t="shared" si="17"/>
        <v>32568.934000000001</v>
      </c>
      <c r="GB9" s="143">
        <f t="shared" si="17"/>
        <v>31414.855999999996</v>
      </c>
      <c r="GC9" s="143">
        <f t="shared" si="17"/>
        <v>36071.067000000003</v>
      </c>
      <c r="GD9" s="143">
        <f t="shared" si="17"/>
        <v>34089.495000000003</v>
      </c>
      <c r="GE9" s="143">
        <f t="shared" si="17"/>
        <v>15972.297</v>
      </c>
    </row>
    <row r="10" spans="1:187" x14ac:dyDescent="0.2">
      <c r="B10" s="116" t="s">
        <v>285</v>
      </c>
      <c r="C10" s="123">
        <f>SUM(C6:C8)</f>
        <v>6998.9189999999999</v>
      </c>
      <c r="D10" s="123">
        <f t="shared" ref="D10:BO10" si="20">SUM(D6:D8)</f>
        <v>6517.2309999999998</v>
      </c>
      <c r="E10" s="123">
        <f t="shared" si="20"/>
        <v>7210.4520000000011</v>
      </c>
      <c r="F10" s="123">
        <f t="shared" si="20"/>
        <v>7365.09</v>
      </c>
      <c r="G10" s="123">
        <f t="shared" si="20"/>
        <v>7594.558</v>
      </c>
      <c r="H10" s="123">
        <f t="shared" si="20"/>
        <v>7243.98</v>
      </c>
      <c r="I10" s="123">
        <f t="shared" si="20"/>
        <v>7383.5720000000001</v>
      </c>
      <c r="J10" s="123">
        <f t="shared" si="20"/>
        <v>7542.7179999999989</v>
      </c>
      <c r="K10" s="123">
        <f t="shared" si="20"/>
        <v>7407.0079999999998</v>
      </c>
      <c r="L10" s="123">
        <f t="shared" si="20"/>
        <v>7537.4770000000008</v>
      </c>
      <c r="M10" s="123">
        <f t="shared" si="20"/>
        <v>6981.8</v>
      </c>
      <c r="N10" s="123">
        <f t="shared" si="20"/>
        <v>6842.9989999999998</v>
      </c>
      <c r="O10" s="123">
        <f t="shared" si="20"/>
        <v>6892.8329999999996</v>
      </c>
      <c r="P10" s="123">
        <f t="shared" si="20"/>
        <v>6569.34</v>
      </c>
      <c r="Q10" s="123">
        <f t="shared" si="20"/>
        <v>7496.5380000000005</v>
      </c>
      <c r="R10" s="123">
        <f t="shared" si="20"/>
        <v>7060.4690000000001</v>
      </c>
      <c r="S10" s="123">
        <f t="shared" si="20"/>
        <v>7160.7179999999998</v>
      </c>
      <c r="T10" s="123">
        <f t="shared" si="20"/>
        <v>6894.4969999999994</v>
      </c>
      <c r="U10" s="123">
        <f t="shared" si="20"/>
        <v>7426.8129999999992</v>
      </c>
      <c r="V10" s="123">
        <f t="shared" si="20"/>
        <v>7504.2970000000005</v>
      </c>
      <c r="W10" s="123">
        <f t="shared" si="20"/>
        <v>7460.0520000000006</v>
      </c>
      <c r="X10" s="123">
        <f t="shared" si="20"/>
        <v>7679.9319999999989</v>
      </c>
      <c r="Y10" s="123">
        <f t="shared" si="20"/>
        <v>6870.2810000000009</v>
      </c>
      <c r="Z10" s="123">
        <f t="shared" si="20"/>
        <v>6802.9250000000002</v>
      </c>
      <c r="AA10" s="123">
        <f t="shared" si="20"/>
        <v>7504.3560000000007</v>
      </c>
      <c r="AB10" s="123">
        <f t="shared" si="20"/>
        <v>6836.1900000000005</v>
      </c>
      <c r="AC10" s="123">
        <f t="shared" si="20"/>
        <v>7208.1350000000002</v>
      </c>
      <c r="AD10" s="123">
        <f t="shared" si="20"/>
        <v>7318.509</v>
      </c>
      <c r="AE10" s="123">
        <f t="shared" si="20"/>
        <v>7344.7860000000001</v>
      </c>
      <c r="AF10" s="123">
        <f t="shared" si="20"/>
        <v>6970.3160000000007</v>
      </c>
      <c r="AG10" s="123">
        <f t="shared" si="20"/>
        <v>7179.7610000000004</v>
      </c>
      <c r="AH10" s="123">
        <f t="shared" si="20"/>
        <v>7010.6679999999997</v>
      </c>
      <c r="AI10" s="123">
        <f t="shared" si="20"/>
        <v>6384.8650000000007</v>
      </c>
      <c r="AJ10" s="123">
        <f t="shared" si="20"/>
        <v>7316.59</v>
      </c>
      <c r="AK10" s="123">
        <f t="shared" si="20"/>
        <v>6562.2589999999991</v>
      </c>
      <c r="AL10" s="123">
        <f t="shared" si="20"/>
        <v>6276.7719999999999</v>
      </c>
      <c r="AM10" s="123">
        <f t="shared" si="20"/>
        <v>6268.03</v>
      </c>
      <c r="AN10" s="123">
        <f t="shared" si="20"/>
        <v>6104.5959999999995</v>
      </c>
      <c r="AO10" s="123">
        <f t="shared" si="20"/>
        <v>6397.9539999999997</v>
      </c>
      <c r="AP10" s="123">
        <f t="shared" si="20"/>
        <v>5826.2449999999999</v>
      </c>
      <c r="AQ10" s="123">
        <f t="shared" si="20"/>
        <v>6471.3780000000006</v>
      </c>
      <c r="AR10" s="123">
        <f t="shared" si="20"/>
        <v>6516.3119999999999</v>
      </c>
      <c r="AS10" s="123">
        <f t="shared" si="20"/>
        <v>7132.143</v>
      </c>
      <c r="AT10" s="123">
        <f t="shared" si="20"/>
        <v>7255.5609999999997</v>
      </c>
      <c r="AU10" s="123">
        <f t="shared" si="20"/>
        <v>6912.0950000000003</v>
      </c>
      <c r="AV10" s="123">
        <f t="shared" si="20"/>
        <v>7401.915</v>
      </c>
      <c r="AW10" s="123">
        <f t="shared" si="20"/>
        <v>6787.5060000000003</v>
      </c>
      <c r="AX10" s="123">
        <f t="shared" si="20"/>
        <v>6034.5229999999992</v>
      </c>
      <c r="AY10" s="123">
        <f t="shared" si="20"/>
        <v>6960.5</v>
      </c>
      <c r="AZ10" s="123">
        <f t="shared" si="20"/>
        <v>6406.9859999999999</v>
      </c>
      <c r="BA10" s="123">
        <f t="shared" si="20"/>
        <v>7224.3950000000004</v>
      </c>
      <c r="BB10" s="123">
        <f t="shared" si="20"/>
        <v>7242.2130000000006</v>
      </c>
      <c r="BC10" s="123">
        <f t="shared" si="20"/>
        <v>7287.1669999999995</v>
      </c>
      <c r="BD10" s="123">
        <f t="shared" si="20"/>
        <v>6778.3379999999997</v>
      </c>
      <c r="BE10" s="123">
        <f t="shared" si="20"/>
        <v>7062.4310000000005</v>
      </c>
      <c r="BF10" s="123">
        <f t="shared" si="20"/>
        <v>7405.5869999999995</v>
      </c>
      <c r="BG10" s="123">
        <f t="shared" si="20"/>
        <v>7309.1419999999998</v>
      </c>
      <c r="BH10" s="123">
        <f t="shared" si="20"/>
        <v>7715.4149999999991</v>
      </c>
      <c r="BI10" s="123">
        <f t="shared" si="20"/>
        <v>7554.6369999999997</v>
      </c>
      <c r="BJ10" s="123">
        <f t="shared" si="20"/>
        <v>7092.4309999999996</v>
      </c>
      <c r="BK10" s="123">
        <f t="shared" si="20"/>
        <v>7212.5950000000003</v>
      </c>
      <c r="BL10" s="123">
        <f t="shared" si="20"/>
        <v>6803.116</v>
      </c>
      <c r="BM10" s="123">
        <f t="shared" si="20"/>
        <v>7691.5899999999992</v>
      </c>
      <c r="BN10" s="123">
        <f t="shared" si="20"/>
        <v>7393.8870000000006</v>
      </c>
      <c r="BO10" s="123">
        <f t="shared" si="20"/>
        <v>6996.9030000000002</v>
      </c>
      <c r="BP10" s="123">
        <f t="shared" ref="BP10:DX10" si="21">SUM(BP6:BP8)</f>
        <v>7267.4479999999994</v>
      </c>
      <c r="BQ10" s="123">
        <f t="shared" si="21"/>
        <v>7516.4900000000007</v>
      </c>
      <c r="BR10" s="123">
        <f t="shared" si="21"/>
        <v>7180.72</v>
      </c>
      <c r="BS10" s="123">
        <f t="shared" si="21"/>
        <v>7722.9940000000006</v>
      </c>
      <c r="BT10" s="123">
        <f t="shared" si="21"/>
        <v>7913.2710000000006</v>
      </c>
      <c r="BU10" s="123">
        <f t="shared" si="21"/>
        <v>7315.4400000000005</v>
      </c>
      <c r="BV10" s="123">
        <f t="shared" si="21"/>
        <v>6806.6440000000002</v>
      </c>
      <c r="BW10" s="123">
        <f t="shared" si="21"/>
        <v>7378.5969999999998</v>
      </c>
      <c r="BX10" s="123">
        <f t="shared" si="21"/>
        <v>6812.3649999999998</v>
      </c>
      <c r="BY10" s="123">
        <f t="shared" si="21"/>
        <v>7293.7569999999996</v>
      </c>
      <c r="BZ10" s="123">
        <f t="shared" si="21"/>
        <v>7294.1489999999994</v>
      </c>
      <c r="CA10" s="123">
        <f t="shared" si="21"/>
        <v>7132.16</v>
      </c>
      <c r="CB10" s="123">
        <f t="shared" si="21"/>
        <v>6960.6180000000004</v>
      </c>
      <c r="CC10" s="123">
        <f t="shared" si="21"/>
        <v>6278.5429999999997</v>
      </c>
      <c r="CD10" s="123">
        <f t="shared" si="21"/>
        <v>6358.3289999999997</v>
      </c>
      <c r="CE10" s="123">
        <f t="shared" si="21"/>
        <v>6270.0150000000003</v>
      </c>
      <c r="CF10" s="123">
        <f t="shared" si="21"/>
        <v>6770.6029999999992</v>
      </c>
      <c r="CG10" s="123">
        <f t="shared" si="21"/>
        <v>6610.4780000000001</v>
      </c>
      <c r="CH10" s="123">
        <f t="shared" si="21"/>
        <v>6177.1389999999992</v>
      </c>
      <c r="CI10" s="123">
        <f t="shared" si="21"/>
        <v>6967.6769999999997</v>
      </c>
      <c r="CJ10" s="123">
        <f t="shared" si="21"/>
        <v>6842.3090000000011</v>
      </c>
      <c r="CK10" s="123">
        <f t="shared" si="21"/>
        <v>6719.8899999999994</v>
      </c>
      <c r="CL10" s="123">
        <f t="shared" si="21"/>
        <v>4971.6190000000006</v>
      </c>
      <c r="CM10" s="123">
        <f t="shared" si="21"/>
        <v>5411.7029999999995</v>
      </c>
      <c r="CN10" s="123">
        <f t="shared" si="21"/>
        <v>5385.8519999999999</v>
      </c>
      <c r="CO10" s="123">
        <f t="shared" si="21"/>
        <v>6287.0759999999991</v>
      </c>
      <c r="CP10" s="123">
        <f t="shared" si="21"/>
        <v>6744.0159999999996</v>
      </c>
      <c r="CQ10" s="123">
        <f t="shared" si="21"/>
        <v>6621.06</v>
      </c>
      <c r="CR10" s="123">
        <f t="shared" si="21"/>
        <v>7198.9979999999996</v>
      </c>
      <c r="CS10" s="123">
        <f t="shared" si="21"/>
        <v>7320.5909999999994</v>
      </c>
      <c r="CT10" s="123">
        <f t="shared" si="21"/>
        <v>7395.2739999999994</v>
      </c>
      <c r="CU10" s="123">
        <f t="shared" si="21"/>
        <v>7598.9940000000006</v>
      </c>
      <c r="CV10" s="123">
        <f t="shared" si="21"/>
        <v>7182.674</v>
      </c>
      <c r="CW10" s="123">
        <f t="shared" si="21"/>
        <v>7063.6740000000009</v>
      </c>
      <c r="CX10" s="123">
        <f t="shared" si="21"/>
        <v>7585.22</v>
      </c>
      <c r="CY10" s="123">
        <f t="shared" si="21"/>
        <v>7954.1419999999998</v>
      </c>
      <c r="CZ10" s="123">
        <f t="shared" si="21"/>
        <v>7682.16</v>
      </c>
      <c r="DA10" s="123">
        <f t="shared" si="21"/>
        <v>7825.244999999999</v>
      </c>
      <c r="DB10" s="123">
        <f t="shared" si="21"/>
        <v>8045.2780000000002</v>
      </c>
      <c r="DC10" s="123">
        <f t="shared" si="21"/>
        <v>7762.7980000000007</v>
      </c>
      <c r="DD10" s="123">
        <f t="shared" si="21"/>
        <v>7411.2180000000008</v>
      </c>
      <c r="DE10" s="123">
        <f t="shared" si="21"/>
        <v>7485.75</v>
      </c>
      <c r="DF10" s="123">
        <f t="shared" si="21"/>
        <v>6738.768</v>
      </c>
      <c r="DG10" s="123">
        <f t="shared" si="21"/>
        <v>7262.9390000000003</v>
      </c>
      <c r="DH10" s="123">
        <f t="shared" si="21"/>
        <v>6705.7039999999997</v>
      </c>
      <c r="DI10" s="123">
        <f t="shared" si="21"/>
        <v>7414.7160000000003</v>
      </c>
      <c r="DJ10" s="123">
        <f t="shared" si="21"/>
        <v>7294.7939999999999</v>
      </c>
      <c r="DK10" s="123">
        <f t="shared" si="21"/>
        <v>7250.2889999999989</v>
      </c>
      <c r="DL10" s="123">
        <f t="shared" si="21"/>
        <v>7166.5569999999998</v>
      </c>
      <c r="DM10" s="123">
        <f t="shared" si="21"/>
        <v>7167.174</v>
      </c>
      <c r="DN10" s="123">
        <f t="shared" si="21"/>
        <v>7235.2449999999999</v>
      </c>
      <c r="DO10" s="123">
        <f t="shared" si="21"/>
        <v>6821.2909999999993</v>
      </c>
      <c r="DP10" s="123">
        <f t="shared" si="21"/>
        <v>7210.0640000000003</v>
      </c>
      <c r="DQ10" s="123">
        <f t="shared" si="21"/>
        <v>6661.991</v>
      </c>
      <c r="DR10" s="123">
        <f t="shared" si="21"/>
        <v>6146.0820000000003</v>
      </c>
      <c r="DS10" s="123">
        <f t="shared" si="21"/>
        <v>6751.8459999999995</v>
      </c>
      <c r="DT10" s="123">
        <f t="shared" si="21"/>
        <v>6231.64</v>
      </c>
      <c r="DU10" s="123">
        <f t="shared" si="21"/>
        <v>6661.32</v>
      </c>
      <c r="DV10" s="123">
        <f t="shared" si="21"/>
        <v>6836.2339999999995</v>
      </c>
      <c r="DW10" s="123">
        <f t="shared" si="21"/>
        <v>6943.9030000000002</v>
      </c>
      <c r="DX10" s="123">
        <f t="shared" si="21"/>
        <v>6219.15</v>
      </c>
      <c r="DZ10" s="116" t="s">
        <v>193</v>
      </c>
      <c r="EA10" s="144">
        <f t="shared" si="18"/>
        <v>20726.601999999999</v>
      </c>
      <c r="EB10" s="144">
        <f t="shared" si="14"/>
        <v>22203.628000000001</v>
      </c>
      <c r="EC10" s="144">
        <f t="shared" si="14"/>
        <v>22333.297999999999</v>
      </c>
      <c r="ED10" s="144">
        <f t="shared" si="14"/>
        <v>21362.276000000002</v>
      </c>
      <c r="EE10" s="144">
        <f t="shared" si="14"/>
        <v>20958.710999999999</v>
      </c>
      <c r="EF10" s="144">
        <f t="shared" si="14"/>
        <v>21115.684000000001</v>
      </c>
      <c r="EG10" s="144">
        <f t="shared" si="14"/>
        <v>22391.162</v>
      </c>
      <c r="EH10" s="144">
        <f t="shared" si="14"/>
        <v>21353.137999999999</v>
      </c>
      <c r="EI10" s="144">
        <f t="shared" si="14"/>
        <v>21548.681000000004</v>
      </c>
      <c r="EJ10" s="144">
        <f t="shared" si="14"/>
        <v>21633.611000000001</v>
      </c>
      <c r="EK10" s="144">
        <f t="shared" si="14"/>
        <v>20575.294000000002</v>
      </c>
      <c r="EL10" s="144">
        <f t="shared" si="14"/>
        <v>20155.620999999999</v>
      </c>
      <c r="EM10" s="144">
        <f t="shared" si="14"/>
        <v>18770.580000000002</v>
      </c>
      <c r="EN10" s="144">
        <f t="shared" si="14"/>
        <v>18813.934999999998</v>
      </c>
      <c r="EO10" s="144">
        <f t="shared" si="14"/>
        <v>21299.798999999999</v>
      </c>
      <c r="EP10" s="144">
        <f t="shared" si="14"/>
        <v>20223.944</v>
      </c>
      <c r="EQ10" s="144">
        <f t="shared" si="14"/>
        <v>20591.881000000001</v>
      </c>
      <c r="ER10" s="144">
        <f t="shared" si="15"/>
        <v>21307.718000000001</v>
      </c>
      <c r="ES10" s="144">
        <f t="shared" si="15"/>
        <v>21777.16</v>
      </c>
      <c r="ET10" s="144">
        <f t="shared" si="15"/>
        <v>22362.483</v>
      </c>
      <c r="EU10" s="144">
        <f t="shared" si="15"/>
        <v>21707.300999999999</v>
      </c>
      <c r="EV10" s="144">
        <f t="shared" si="15"/>
        <v>21658.238000000001</v>
      </c>
      <c r="EW10" s="144">
        <f t="shared" si="15"/>
        <v>22420.204000000002</v>
      </c>
      <c r="EX10" s="144">
        <f t="shared" si="15"/>
        <v>22035.355000000003</v>
      </c>
      <c r="EY10" s="144">
        <f t="shared" si="15"/>
        <v>21484.718999999997</v>
      </c>
      <c r="EZ10" s="144">
        <f t="shared" si="15"/>
        <v>21386.927</v>
      </c>
      <c r="FA10" s="144">
        <f t="shared" si="15"/>
        <v>18906.886999999999</v>
      </c>
      <c r="FB10" s="144">
        <f t="shared" si="15"/>
        <v>19558.219999999998</v>
      </c>
      <c r="FC10" s="144">
        <f t="shared" si="15"/>
        <v>20529.876</v>
      </c>
      <c r="FD10" s="144">
        <f t="shared" si="15"/>
        <v>15769.173999999999</v>
      </c>
      <c r="FE10" s="144">
        <f t="shared" si="15"/>
        <v>19652.151999999998</v>
      </c>
      <c r="FF10" s="144">
        <f t="shared" si="15"/>
        <v>21914.862999999998</v>
      </c>
      <c r="FG10" s="144">
        <f t="shared" si="15"/>
        <v>21845.342000000004</v>
      </c>
      <c r="FH10" s="144">
        <f t="shared" si="16"/>
        <v>23221.522000000001</v>
      </c>
      <c r="FI10" s="144">
        <f t="shared" si="16"/>
        <v>23633.321</v>
      </c>
      <c r="FJ10" s="144">
        <f t="shared" si="16"/>
        <v>21635.736000000001</v>
      </c>
      <c r="FK10" s="144">
        <f t="shared" si="16"/>
        <v>21383.359</v>
      </c>
      <c r="FL10" s="144">
        <f t="shared" si="16"/>
        <v>21711.64</v>
      </c>
      <c r="FM10" s="144">
        <f t="shared" si="16"/>
        <v>21223.71</v>
      </c>
      <c r="FN10" s="144">
        <f t="shared" si="16"/>
        <v>20018.137000000002</v>
      </c>
      <c r="FO10" s="144">
        <f t="shared" si="16"/>
        <v>19644.806</v>
      </c>
      <c r="FP10" s="144">
        <f t="shared" si="16"/>
        <v>19999.286999999997</v>
      </c>
      <c r="FQ10" s="144">
        <f t="shared" si="16"/>
        <v>0</v>
      </c>
      <c r="FR10" s="144">
        <f t="shared" si="16"/>
        <v>0</v>
      </c>
      <c r="FT10" s="116" t="s">
        <v>193</v>
      </c>
      <c r="FU10" s="144">
        <f t="shared" si="19"/>
        <v>86625.804000000004</v>
      </c>
      <c r="FV10" s="144">
        <f t="shared" si="17"/>
        <v>85818.695000000007</v>
      </c>
      <c r="FW10" s="144">
        <f t="shared" si="17"/>
        <v>83913.206999999995</v>
      </c>
      <c r="FX10" s="144">
        <f t="shared" si="17"/>
        <v>79108.257999999987</v>
      </c>
      <c r="FY10" s="144">
        <f t="shared" si="17"/>
        <v>86039.241999999998</v>
      </c>
      <c r="FZ10" s="144">
        <f t="shared" si="17"/>
        <v>87821.097999999998</v>
      </c>
      <c r="GA10" s="144">
        <f t="shared" si="17"/>
        <v>81336.752999999982</v>
      </c>
      <c r="GB10" s="144">
        <f t="shared" si="17"/>
        <v>77866.065000000002</v>
      </c>
      <c r="GC10" s="144">
        <f t="shared" si="17"/>
        <v>90335.920999999988</v>
      </c>
      <c r="GD10" s="144">
        <f t="shared" si="17"/>
        <v>84336.84599999999</v>
      </c>
      <c r="GE10" s="144">
        <f t="shared" si="17"/>
        <v>39644.093000000001</v>
      </c>
    </row>
    <row r="11" spans="1:187" x14ac:dyDescent="0.2">
      <c r="B11" s="115" t="s">
        <v>274</v>
      </c>
      <c r="D11" s="131">
        <f>D10/C10-1</f>
        <v>-6.8823199696981807E-2</v>
      </c>
      <c r="E11" s="131">
        <f t="shared" ref="E11:BP11" si="22">E10/D10-1</f>
        <v>0.10636741278619732</v>
      </c>
      <c r="F11" s="131">
        <f t="shared" si="22"/>
        <v>2.1446367023870261E-2</v>
      </c>
      <c r="G11" s="131">
        <f t="shared" si="22"/>
        <v>3.1156170528805482E-2</v>
      </c>
      <c r="H11" s="131">
        <f t="shared" si="22"/>
        <v>-4.6161738444818079E-2</v>
      </c>
      <c r="I11" s="131">
        <f t="shared" si="22"/>
        <v>1.927006976827661E-2</v>
      </c>
      <c r="J11" s="131">
        <f t="shared" si="22"/>
        <v>2.1554066243276049E-2</v>
      </c>
      <c r="K11" s="131">
        <f t="shared" si="22"/>
        <v>-1.7992187961952011E-2</v>
      </c>
      <c r="L11" s="131">
        <f t="shared" si="22"/>
        <v>1.7614264761156129E-2</v>
      </c>
      <c r="M11" s="131">
        <f t="shared" si="22"/>
        <v>-7.3721883330456706E-2</v>
      </c>
      <c r="N11" s="131">
        <f t="shared" si="22"/>
        <v>-1.9880403334383789E-2</v>
      </c>
      <c r="O11" s="131">
        <f t="shared" si="22"/>
        <v>7.2824795093495709E-3</v>
      </c>
      <c r="P11" s="131">
        <f t="shared" si="22"/>
        <v>-4.6931791325859673E-2</v>
      </c>
      <c r="Q11" s="131">
        <f t="shared" si="22"/>
        <v>0.14114020586542941</v>
      </c>
      <c r="R11" s="131">
        <f t="shared" si="22"/>
        <v>-5.8169384321136053E-2</v>
      </c>
      <c r="S11" s="131">
        <f t="shared" si="22"/>
        <v>1.4198631847261112E-2</v>
      </c>
      <c r="T11" s="131">
        <f t="shared" si="22"/>
        <v>-3.7177975728132306E-2</v>
      </c>
      <c r="U11" s="131">
        <f t="shared" si="22"/>
        <v>7.7208823210743294E-2</v>
      </c>
      <c r="V11" s="131">
        <f t="shared" si="22"/>
        <v>1.0433008074930861E-2</v>
      </c>
      <c r="W11" s="131">
        <f t="shared" si="22"/>
        <v>-5.8959553439849044E-3</v>
      </c>
      <c r="X11" s="131">
        <f t="shared" si="22"/>
        <v>2.9474325380037358E-2</v>
      </c>
      <c r="Y11" s="131">
        <f t="shared" si="22"/>
        <v>-0.10542424073546464</v>
      </c>
      <c r="Z11" s="131">
        <f t="shared" si="22"/>
        <v>-9.803965805765591E-3</v>
      </c>
      <c r="AA11" s="131">
        <f t="shared" si="22"/>
        <v>0.10310726635969103</v>
      </c>
      <c r="AB11" s="131">
        <f t="shared" si="22"/>
        <v>-8.9037087259719594E-2</v>
      </c>
      <c r="AC11" s="131">
        <f t="shared" si="22"/>
        <v>5.4408230315424078E-2</v>
      </c>
      <c r="AD11" s="131">
        <f t="shared" si="22"/>
        <v>1.5312421312863922E-2</v>
      </c>
      <c r="AE11" s="131">
        <f t="shared" si="22"/>
        <v>3.5904854390422791E-3</v>
      </c>
      <c r="AF11" s="131">
        <f t="shared" si="22"/>
        <v>-5.0984467076372164E-2</v>
      </c>
      <c r="AG11" s="131">
        <f t="shared" si="22"/>
        <v>3.0048135550812871E-2</v>
      </c>
      <c r="AH11" s="131">
        <f t="shared" si="22"/>
        <v>-2.3551341054388941E-2</v>
      </c>
      <c r="AI11" s="131">
        <f t="shared" si="22"/>
        <v>-8.926438964161465E-2</v>
      </c>
      <c r="AJ11" s="131">
        <f t="shared" si="22"/>
        <v>0.145927126102118</v>
      </c>
      <c r="AK11" s="131">
        <f t="shared" si="22"/>
        <v>-0.103098711284902</v>
      </c>
      <c r="AL11" s="131">
        <f t="shared" si="22"/>
        <v>-4.3504378598894E-2</v>
      </c>
      <c r="AM11" s="131">
        <f t="shared" si="22"/>
        <v>-1.3927541099151286E-3</v>
      </c>
      <c r="AN11" s="131">
        <f t="shared" si="22"/>
        <v>-2.6074221087008187E-2</v>
      </c>
      <c r="AO11" s="131">
        <f t="shared" si="22"/>
        <v>4.8055268522274153E-2</v>
      </c>
      <c r="AP11" s="131">
        <f t="shared" si="22"/>
        <v>-8.9358097916927837E-2</v>
      </c>
      <c r="AQ11" s="131">
        <f t="shared" si="22"/>
        <v>0.11072877985735241</v>
      </c>
      <c r="AR11" s="131">
        <f t="shared" si="22"/>
        <v>6.9434979690567999E-3</v>
      </c>
      <c r="AS11" s="131">
        <f t="shared" si="22"/>
        <v>9.4506064166356651E-2</v>
      </c>
      <c r="AT11" s="131">
        <f t="shared" si="22"/>
        <v>1.7304476368463106E-2</v>
      </c>
      <c r="AU11" s="131">
        <f t="shared" si="22"/>
        <v>-4.7338310573090014E-2</v>
      </c>
      <c r="AV11" s="131">
        <f t="shared" si="22"/>
        <v>7.0864188064544864E-2</v>
      </c>
      <c r="AW11" s="131">
        <f t="shared" si="22"/>
        <v>-8.3006762439179593E-2</v>
      </c>
      <c r="AX11" s="131">
        <f t="shared" si="22"/>
        <v>-0.11093662384976177</v>
      </c>
      <c r="AY11" s="131">
        <f t="shared" si="22"/>
        <v>0.15344659387328563</v>
      </c>
      <c r="AZ11" s="131">
        <f t="shared" si="22"/>
        <v>-7.9522160764312955E-2</v>
      </c>
      <c r="BA11" s="131">
        <f t="shared" si="22"/>
        <v>0.12758089373068726</v>
      </c>
      <c r="BB11" s="131">
        <f t="shared" si="22"/>
        <v>2.4663656956742663E-3</v>
      </c>
      <c r="BC11" s="131">
        <f t="shared" si="22"/>
        <v>6.207218705111206E-3</v>
      </c>
      <c r="BD11" s="131">
        <f t="shared" si="22"/>
        <v>-6.9825351882288333E-2</v>
      </c>
      <c r="BE11" s="131">
        <f t="shared" si="22"/>
        <v>4.1911896397022419E-2</v>
      </c>
      <c r="BF11" s="131">
        <f t="shared" si="22"/>
        <v>4.8588934886584889E-2</v>
      </c>
      <c r="BG11" s="131">
        <f t="shared" si="22"/>
        <v>-1.3023275535079093E-2</v>
      </c>
      <c r="BH11" s="131">
        <f t="shared" si="22"/>
        <v>5.5584225891356143E-2</v>
      </c>
      <c r="BI11" s="131">
        <f t="shared" si="22"/>
        <v>-2.0838542061574095E-2</v>
      </c>
      <c r="BJ11" s="131">
        <f t="shared" si="22"/>
        <v>-6.1181761612106644E-2</v>
      </c>
      <c r="BK11" s="131">
        <f t="shared" si="22"/>
        <v>1.6942568775078826E-2</v>
      </c>
      <c r="BL11" s="131">
        <f t="shared" si="22"/>
        <v>-5.6772770410649764E-2</v>
      </c>
      <c r="BM11" s="131">
        <f t="shared" si="22"/>
        <v>0.13059809651930077</v>
      </c>
      <c r="BN11" s="131">
        <f t="shared" si="22"/>
        <v>-3.8705001176609577E-2</v>
      </c>
      <c r="BO11" s="131">
        <f t="shared" si="22"/>
        <v>-5.3690839473202745E-2</v>
      </c>
      <c r="BP11" s="131">
        <f t="shared" si="22"/>
        <v>3.8666392831228302E-2</v>
      </c>
      <c r="BQ11" s="131">
        <f t="shared" ref="BQ11:DX11" si="23">BQ10/BP10-1</f>
        <v>3.426815025026686E-2</v>
      </c>
      <c r="BR11" s="131">
        <f t="shared" si="23"/>
        <v>-4.4671116438656955E-2</v>
      </c>
      <c r="BS11" s="131">
        <f t="shared" si="23"/>
        <v>7.5518053899887416E-2</v>
      </c>
      <c r="BT11" s="131">
        <f t="shared" si="23"/>
        <v>2.4637724695888652E-2</v>
      </c>
      <c r="BU11" s="131">
        <f t="shared" si="23"/>
        <v>-7.554789921891969E-2</v>
      </c>
      <c r="BV11" s="131">
        <f t="shared" si="23"/>
        <v>-6.9550977111424661E-2</v>
      </c>
      <c r="BW11" s="131">
        <f t="shared" si="23"/>
        <v>8.4028634375471922E-2</v>
      </c>
      <c r="BX11" s="131">
        <f t="shared" si="23"/>
        <v>-7.6739792131214069E-2</v>
      </c>
      <c r="BY11" s="131">
        <f t="shared" si="23"/>
        <v>7.0664446194530051E-2</v>
      </c>
      <c r="BZ11" s="131">
        <f t="shared" si="23"/>
        <v>5.3744592807269953E-5</v>
      </c>
      <c r="CA11" s="131">
        <f t="shared" si="23"/>
        <v>-2.2208073895940372E-2</v>
      </c>
      <c r="CB11" s="131">
        <f t="shared" si="23"/>
        <v>-2.4051900125628078E-2</v>
      </c>
      <c r="CC11" s="131">
        <f t="shared" si="23"/>
        <v>-9.7990580721424525E-2</v>
      </c>
      <c r="CD11" s="131">
        <f t="shared" si="23"/>
        <v>1.2707725343284348E-2</v>
      </c>
      <c r="CE11" s="131">
        <f t="shared" si="23"/>
        <v>-1.3889498325739269E-2</v>
      </c>
      <c r="CF11" s="131">
        <f t="shared" si="23"/>
        <v>7.9838405490257891E-2</v>
      </c>
      <c r="CG11" s="131">
        <f t="shared" si="23"/>
        <v>-2.3650035307047124E-2</v>
      </c>
      <c r="CH11" s="131">
        <f t="shared" si="23"/>
        <v>-6.5553353327853281E-2</v>
      </c>
      <c r="CI11" s="131">
        <f t="shared" si="23"/>
        <v>0.12797801700754996</v>
      </c>
      <c r="CJ11" s="131">
        <f t="shared" si="23"/>
        <v>-1.7992797312504361E-2</v>
      </c>
      <c r="CK11" s="131">
        <f t="shared" si="23"/>
        <v>-1.789147493923493E-2</v>
      </c>
      <c r="CL11" s="131">
        <f t="shared" si="23"/>
        <v>-0.26016363363090744</v>
      </c>
      <c r="CM11" s="131">
        <f t="shared" si="23"/>
        <v>8.8519252983786378E-2</v>
      </c>
      <c r="CN11" s="131">
        <f t="shared" si="23"/>
        <v>-4.7768696840901903E-3</v>
      </c>
      <c r="CO11" s="131">
        <f t="shared" si="23"/>
        <v>0.16733174249867977</v>
      </c>
      <c r="CP11" s="131">
        <f t="shared" si="23"/>
        <v>7.2679255030478451E-2</v>
      </c>
      <c r="CQ11" s="131">
        <f t="shared" si="23"/>
        <v>-1.8231866591063683E-2</v>
      </c>
      <c r="CR11" s="131">
        <f t="shared" si="23"/>
        <v>8.728783608666868E-2</v>
      </c>
      <c r="CS11" s="131">
        <f t="shared" si="23"/>
        <v>1.6890267228856004E-2</v>
      </c>
      <c r="CT11" s="131">
        <f t="shared" si="23"/>
        <v>1.0201771960760997E-2</v>
      </c>
      <c r="CU11" s="131">
        <f t="shared" si="23"/>
        <v>2.7547322790203665E-2</v>
      </c>
      <c r="CV11" s="131">
        <f t="shared" si="23"/>
        <v>-5.4786199331122054E-2</v>
      </c>
      <c r="CW11" s="131">
        <f t="shared" si="23"/>
        <v>-1.656764597697169E-2</v>
      </c>
      <c r="CX11" s="131">
        <f t="shared" si="23"/>
        <v>7.3834947649056293E-2</v>
      </c>
      <c r="CY11" s="131">
        <f t="shared" si="23"/>
        <v>4.8636954498353369E-2</v>
      </c>
      <c r="CZ11" s="131">
        <f t="shared" si="23"/>
        <v>-3.4193757164506233E-2</v>
      </c>
      <c r="DA11" s="131">
        <f t="shared" si="23"/>
        <v>1.8625620919116459E-2</v>
      </c>
      <c r="DB11" s="131">
        <f t="shared" si="23"/>
        <v>2.8118352843904626E-2</v>
      </c>
      <c r="DC11" s="131">
        <f t="shared" si="23"/>
        <v>-3.511127893902477E-2</v>
      </c>
      <c r="DD11" s="131">
        <f t="shared" si="23"/>
        <v>-4.5290370817326453E-2</v>
      </c>
      <c r="DE11" s="131">
        <f t="shared" si="23"/>
        <v>1.0056646559310378E-2</v>
      </c>
      <c r="DF11" s="131">
        <f t="shared" si="23"/>
        <v>-9.9787195671776407E-2</v>
      </c>
      <c r="DG11" s="131">
        <f t="shared" si="23"/>
        <v>7.778439619823696E-2</v>
      </c>
      <c r="DH11" s="131">
        <f t="shared" si="23"/>
        <v>-7.6723073125080754E-2</v>
      </c>
      <c r="DI11" s="131">
        <f t="shared" si="23"/>
        <v>0.10573267176720003</v>
      </c>
      <c r="DJ11" s="131">
        <f t="shared" si="23"/>
        <v>-1.6173512242410926E-2</v>
      </c>
      <c r="DK11" s="131">
        <f t="shared" si="23"/>
        <v>-6.1009262221799476E-3</v>
      </c>
      <c r="DL11" s="131">
        <f t="shared" si="23"/>
        <v>-1.154878102100465E-2</v>
      </c>
      <c r="DM11" s="131">
        <f t="shared" si="23"/>
        <v>8.6094340699505167E-5</v>
      </c>
      <c r="DN11" s="131">
        <f t="shared" si="23"/>
        <v>9.4976067275609477E-3</v>
      </c>
      <c r="DO11" s="131">
        <f t="shared" si="23"/>
        <v>-5.7213542872425305E-2</v>
      </c>
      <c r="DP11" s="131">
        <f t="shared" si="23"/>
        <v>5.6994049953300818E-2</v>
      </c>
      <c r="DQ11" s="131">
        <f t="shared" si="23"/>
        <v>-7.6014997925122452E-2</v>
      </c>
      <c r="DR11" s="131">
        <f t="shared" si="23"/>
        <v>-7.744066300900132E-2</v>
      </c>
      <c r="DS11" s="131">
        <f t="shared" si="23"/>
        <v>9.8561001952137905E-2</v>
      </c>
      <c r="DT11" s="131">
        <f t="shared" si="23"/>
        <v>-7.7046484768757972E-2</v>
      </c>
      <c r="DU11" s="131">
        <f t="shared" si="23"/>
        <v>6.8951351490137425E-2</v>
      </c>
      <c r="DV11" s="131">
        <f t="shared" si="23"/>
        <v>2.6258159043552887E-2</v>
      </c>
      <c r="DW11" s="131">
        <f t="shared" si="23"/>
        <v>1.5749753446122616E-2</v>
      </c>
      <c r="DX11" s="131">
        <f t="shared" si="23"/>
        <v>-0.10437256972051601</v>
      </c>
      <c r="DZ11" s="127" t="s">
        <v>275</v>
      </c>
      <c r="EB11" s="145">
        <f>EB10/EA10-1</f>
        <v>7.1262332339859791E-2</v>
      </c>
      <c r="EC11" s="145">
        <f t="shared" ref="EC11:FR11" si="24">EC10/EB10-1</f>
        <v>5.8400365922179898E-3</v>
      </c>
      <c r="ED11" s="145">
        <f t="shared" si="24"/>
        <v>-4.3478665802068162E-2</v>
      </c>
      <c r="EE11" s="145">
        <f t="shared" si="24"/>
        <v>-1.8891479540850575E-2</v>
      </c>
      <c r="EF11" s="145">
        <f t="shared" si="24"/>
        <v>7.4896304453075935E-3</v>
      </c>
      <c r="EG11" s="145">
        <f t="shared" si="24"/>
        <v>6.040429474129283E-2</v>
      </c>
      <c r="EH11" s="145">
        <f t="shared" si="24"/>
        <v>-4.6358648113036804E-2</v>
      </c>
      <c r="EI11" s="145">
        <f t="shared" si="24"/>
        <v>9.1575767458631496E-3</v>
      </c>
      <c r="EJ11" s="145">
        <f t="shared" si="24"/>
        <v>3.9413085190689312E-3</v>
      </c>
      <c r="EK11" s="145">
        <f t="shared" si="24"/>
        <v>-4.8920034662729206E-2</v>
      </c>
      <c r="EL11" s="145">
        <f t="shared" si="24"/>
        <v>-2.0396938191989067E-2</v>
      </c>
      <c r="EM11" s="145">
        <f t="shared" si="24"/>
        <v>-6.8717356810787278E-2</v>
      </c>
      <c r="EN11" s="145">
        <f t="shared" si="24"/>
        <v>2.3097315053661749E-3</v>
      </c>
      <c r="EO11" s="145">
        <f t="shared" si="24"/>
        <v>0.13212887149870567</v>
      </c>
      <c r="EP11" s="145">
        <f t="shared" si="24"/>
        <v>-5.0510101057761103E-2</v>
      </c>
      <c r="EQ11" s="145">
        <f t="shared" si="24"/>
        <v>1.8193137797454462E-2</v>
      </c>
      <c r="ER11" s="145">
        <f t="shared" si="24"/>
        <v>3.4763069969178551E-2</v>
      </c>
      <c r="ES11" s="145">
        <f t="shared" si="24"/>
        <v>2.2031547442105115E-2</v>
      </c>
      <c r="ET11" s="145">
        <f t="shared" si="24"/>
        <v>2.6877838983595748E-2</v>
      </c>
      <c r="EU11" s="145">
        <f t="shared" si="24"/>
        <v>-2.9298267102092379E-2</v>
      </c>
      <c r="EV11" s="145">
        <f t="shared" si="24"/>
        <v>-2.2602072915466342E-3</v>
      </c>
      <c r="EW11" s="145">
        <f t="shared" si="24"/>
        <v>3.5181347623938874E-2</v>
      </c>
      <c r="EX11" s="145">
        <f t="shared" si="24"/>
        <v>-1.7165276462247969E-2</v>
      </c>
      <c r="EY11" s="145">
        <f t="shared" si="24"/>
        <v>-2.4988751032148371E-2</v>
      </c>
      <c r="EZ11" s="145">
        <f t="shared" si="24"/>
        <v>-4.5517002107403615E-3</v>
      </c>
      <c r="FA11" s="145">
        <f t="shared" si="24"/>
        <v>-0.11596055852250309</v>
      </c>
      <c r="FB11" s="145">
        <f t="shared" si="24"/>
        <v>3.44495103821163E-2</v>
      </c>
      <c r="FC11" s="145">
        <f t="shared" si="24"/>
        <v>4.9680185620163853E-2</v>
      </c>
      <c r="FD11" s="145">
        <f t="shared" si="24"/>
        <v>-0.23189141522335555</v>
      </c>
      <c r="FE11" s="145">
        <f t="shared" si="24"/>
        <v>0.24623851572694933</v>
      </c>
      <c r="FF11" s="145">
        <f t="shared" si="24"/>
        <v>0.11513807749909533</v>
      </c>
      <c r="FG11" s="145">
        <f t="shared" si="24"/>
        <v>-3.172321907738751E-3</v>
      </c>
      <c r="FH11" s="145">
        <f t="shared" si="24"/>
        <v>6.2996496003587144E-2</v>
      </c>
      <c r="FI11" s="145">
        <f t="shared" si="24"/>
        <v>1.7733506012224343E-2</v>
      </c>
      <c r="FJ11" s="145">
        <f t="shared" si="24"/>
        <v>-8.452409206475886E-2</v>
      </c>
      <c r="FK11" s="145">
        <f t="shared" si="24"/>
        <v>-1.1664821571126582E-2</v>
      </c>
      <c r="FL11" s="145">
        <f t="shared" si="24"/>
        <v>1.5352171751874755E-2</v>
      </c>
      <c r="FM11" s="145">
        <f t="shared" si="24"/>
        <v>-2.2473198708158448E-2</v>
      </c>
      <c r="FN11" s="145">
        <f t="shared" si="24"/>
        <v>-5.6803122545492579E-2</v>
      </c>
      <c r="FO11" s="145">
        <f t="shared" si="24"/>
        <v>-1.8649637576164113E-2</v>
      </c>
      <c r="FP11" s="145">
        <f t="shared" si="24"/>
        <v>1.8044515176174114E-2</v>
      </c>
      <c r="FQ11" s="145">
        <f t="shared" si="24"/>
        <v>-1</v>
      </c>
      <c r="FR11" s="145" t="e">
        <f t="shared" si="24"/>
        <v>#DIV/0!</v>
      </c>
      <c r="FT11" s="127" t="s">
        <v>276</v>
      </c>
      <c r="FU11" s="143"/>
      <c r="FV11" s="145">
        <f>FV10/FU10-1</f>
        <v>-9.317189136853421E-3</v>
      </c>
      <c r="FW11" s="145">
        <f t="shared" ref="FW11:GD11" si="25">FW10/FV10-1</f>
        <v>-2.2203646886031159E-2</v>
      </c>
      <c r="FX11" s="145">
        <f t="shared" si="25"/>
        <v>-5.726093867440929E-2</v>
      </c>
      <c r="FY11" s="145">
        <f t="shared" si="25"/>
        <v>8.7613912570290831E-2</v>
      </c>
      <c r="FZ11" s="145">
        <f t="shared" si="25"/>
        <v>2.0709805881367505E-2</v>
      </c>
      <c r="GA11" s="145">
        <f t="shared" si="25"/>
        <v>-7.3835845231632335E-2</v>
      </c>
      <c r="GB11" s="145">
        <f t="shared" si="25"/>
        <v>-4.2670599353775263E-2</v>
      </c>
      <c r="GC11" s="145">
        <f t="shared" si="25"/>
        <v>0.16014493605141067</v>
      </c>
      <c r="GD11" s="145">
        <f t="shared" si="25"/>
        <v>-6.6408522031894734E-2</v>
      </c>
      <c r="GE11" s="145"/>
    </row>
    <row r="12" spans="1:187" x14ac:dyDescent="0.2">
      <c r="FU12" s="143"/>
      <c r="FV12" s="143"/>
      <c r="FW12" s="143"/>
      <c r="FX12" s="143"/>
      <c r="FY12" s="143"/>
      <c r="FZ12" s="143"/>
      <c r="GA12" s="143"/>
      <c r="GB12" s="143"/>
      <c r="GC12" s="143"/>
      <c r="GD12" s="143"/>
      <c r="GE12" s="143"/>
    </row>
    <row r="13" spans="1:187" x14ac:dyDescent="0.2">
      <c r="B13" s="117" t="s">
        <v>194</v>
      </c>
      <c r="DZ13" s="117" t="s">
        <v>194</v>
      </c>
      <c r="FT13" s="117" t="s">
        <v>194</v>
      </c>
      <c r="FU13" s="143"/>
      <c r="FV13" s="143"/>
      <c r="FW13" s="143"/>
      <c r="FX13" s="143"/>
      <c r="FY13" s="143"/>
      <c r="FZ13" s="143"/>
      <c r="GA13" s="143"/>
      <c r="GB13" s="143"/>
      <c r="GC13" s="143"/>
      <c r="GD13" s="143"/>
      <c r="GE13" s="143"/>
    </row>
    <row r="14" spans="1:187" x14ac:dyDescent="0.2">
      <c r="FU14" s="143"/>
      <c r="FV14" s="143"/>
      <c r="FW14" s="143"/>
      <c r="FX14" s="143"/>
      <c r="FY14" s="143"/>
      <c r="FZ14" s="143"/>
      <c r="GA14" s="143"/>
      <c r="GB14" s="143"/>
      <c r="GC14" s="143"/>
      <c r="GD14" s="143"/>
      <c r="GE14" s="143"/>
    </row>
    <row r="15" spans="1:187" ht="15" customHeight="1" x14ac:dyDescent="0.2">
      <c r="A15" s="124" t="s">
        <v>195</v>
      </c>
      <c r="B15" s="116" t="s">
        <v>199</v>
      </c>
      <c r="C15" s="123">
        <f>VLOOKUP($A15,'Perfomance Mensal-Monthly'!$A$16:$EC$29,MATCH(Data!C$5,'Perfomance Mensal-Monthly'!$A$7:$EC$7,0),FALSE)</f>
        <v>1905.819</v>
      </c>
      <c r="D15" s="123">
        <f>VLOOKUP($A15,'Perfomance Mensal-Monthly'!$A$16:$EC$29,MATCH(Data!D$5,'Perfomance Mensal-Monthly'!$A$7:$EC$7,0),FALSE)</f>
        <v>1791.6190000000001</v>
      </c>
      <c r="E15" s="123">
        <f>VLOOKUP($A15,'Perfomance Mensal-Monthly'!$A$16:$EC$29,MATCH(Data!E$5,'Perfomance Mensal-Monthly'!$A$7:$EC$7,0),FALSE)</f>
        <v>2062.8649999999998</v>
      </c>
      <c r="F15" s="123">
        <f>VLOOKUP($A15,'Perfomance Mensal-Monthly'!$A$16:$EC$29,MATCH(Data!F$5,'Perfomance Mensal-Monthly'!$A$7:$EC$7,0),FALSE)</f>
        <v>2074.2049999999999</v>
      </c>
      <c r="G15" s="123">
        <f>VLOOKUP($A15,'Perfomance Mensal-Monthly'!$A$16:$EC$29,MATCH(Data!G$5,'Perfomance Mensal-Monthly'!$A$7:$EC$7,0),FALSE)</f>
        <v>2193.0129999999999</v>
      </c>
      <c r="H15" s="123">
        <f>VLOOKUP($A15,'Perfomance Mensal-Monthly'!$A$16:$EC$29,MATCH(Data!H$5,'Perfomance Mensal-Monthly'!$A$7:$EC$7,0),FALSE)</f>
        <v>2123.3329999999996</v>
      </c>
      <c r="I15" s="123">
        <f>VLOOKUP($A15,'Perfomance Mensal-Monthly'!$A$16:$EC$29,MATCH(Data!I$5,'Perfomance Mensal-Monthly'!$A$7:$EC$7,0),FALSE)</f>
        <v>2095.9490000000001</v>
      </c>
      <c r="J15" s="123">
        <f>VLOOKUP($A15,'Perfomance Mensal-Monthly'!$A$16:$EC$29,MATCH(Data!J$5,'Perfomance Mensal-Monthly'!$A$7:$EC$7,0),FALSE)</f>
        <v>2226.3629999999998</v>
      </c>
      <c r="K15" s="123">
        <f>VLOOKUP($A15,'Perfomance Mensal-Monthly'!$A$16:$EC$29,MATCH(Data!K$5,'Perfomance Mensal-Monthly'!$A$7:$EC$7,0),FALSE)</f>
        <v>2111.7650000000003</v>
      </c>
      <c r="L15" s="123">
        <f>VLOOKUP($A15,'Perfomance Mensal-Monthly'!$A$16:$EC$29,MATCH(Data!L$5,'Perfomance Mensal-Monthly'!$A$7:$EC$7,0),FALSE)</f>
        <v>2140.9470000000001</v>
      </c>
      <c r="M15" s="123">
        <f>VLOOKUP($A15,'Perfomance Mensal-Monthly'!$A$16:$EC$29,MATCH(Data!M$5,'Perfomance Mensal-Monthly'!$A$7:$EC$7,0),FALSE)</f>
        <v>1940.644</v>
      </c>
      <c r="N15" s="123">
        <f>VLOOKUP($A15,'Perfomance Mensal-Monthly'!$A$16:$EC$29,MATCH(Data!N$5,'Perfomance Mensal-Monthly'!$A$7:$EC$7,0),FALSE)</f>
        <v>1720.7660000000001</v>
      </c>
      <c r="O15" s="123">
        <f>VLOOKUP($A15,'Perfomance Mensal-Monthly'!$A$16:$EC$29,MATCH(Data!O$5,'Perfomance Mensal-Monthly'!$A$7:$EC$7,0),FALSE)</f>
        <v>1842.5409999999999</v>
      </c>
      <c r="P15" s="123">
        <f>VLOOKUP($A15,'Perfomance Mensal-Monthly'!$A$16:$EC$29,MATCH(Data!P$5,'Perfomance Mensal-Monthly'!$A$7:$EC$7,0),FALSE)</f>
        <v>1873.3529999999998</v>
      </c>
      <c r="Q15" s="123">
        <f>VLOOKUP($A15,'Perfomance Mensal-Monthly'!$A$16:$EC$29,MATCH(Data!Q$5,'Perfomance Mensal-Monthly'!$A$7:$EC$7,0),FALSE)</f>
        <v>1985.3009999999999</v>
      </c>
      <c r="R15" s="123">
        <f>VLOOKUP($A15,'Perfomance Mensal-Monthly'!$A$16:$EC$29,MATCH(Data!R$5,'Perfomance Mensal-Monthly'!$A$7:$EC$7,0),FALSE)</f>
        <v>1879.1399999999999</v>
      </c>
      <c r="S15" s="123">
        <f>VLOOKUP($A15,'Perfomance Mensal-Monthly'!$A$16:$EC$29,MATCH(Data!S$5,'Perfomance Mensal-Monthly'!$A$7:$EC$7,0),FALSE)</f>
        <v>1962.3020000000001</v>
      </c>
      <c r="T15" s="123">
        <f>VLOOKUP($A15,'Perfomance Mensal-Monthly'!$A$16:$EC$29,MATCH(Data!T$5,'Perfomance Mensal-Monthly'!$A$7:$EC$7,0),FALSE)</f>
        <v>1628.9799999999998</v>
      </c>
      <c r="U15" s="123">
        <f>VLOOKUP($A15,'Perfomance Mensal-Monthly'!$A$16:$EC$29,MATCH(Data!U$5,'Perfomance Mensal-Monthly'!$A$7:$EC$7,0),FALSE)</f>
        <v>1848.4380000000001</v>
      </c>
      <c r="V15" s="123">
        <f>VLOOKUP($A15,'Perfomance Mensal-Monthly'!$A$16:$EC$29,MATCH(Data!V$5,'Perfomance Mensal-Monthly'!$A$7:$EC$7,0),FALSE)</f>
        <v>1720.5540000000001</v>
      </c>
      <c r="W15" s="123">
        <f>VLOOKUP($A15,'Perfomance Mensal-Monthly'!$A$16:$EC$29,MATCH(Data!W$5,'Perfomance Mensal-Monthly'!$A$7:$EC$7,0),FALSE)</f>
        <v>1867.1179999999999</v>
      </c>
      <c r="X15" s="123">
        <f>VLOOKUP($A15,'Perfomance Mensal-Monthly'!$A$16:$EC$29,MATCH(Data!X$5,'Perfomance Mensal-Monthly'!$A$7:$EC$7,0),FALSE)</f>
        <v>1913.1870000000001</v>
      </c>
      <c r="Y15" s="123">
        <f>VLOOKUP($A15,'Perfomance Mensal-Monthly'!$A$16:$EC$29,MATCH(Data!Y$5,'Perfomance Mensal-Monthly'!$A$7:$EC$7,0),FALSE)</f>
        <v>1668.0949999999998</v>
      </c>
      <c r="Z15" s="123">
        <f>VLOOKUP($A15,'Perfomance Mensal-Monthly'!$A$16:$EC$29,MATCH(Data!Z$5,'Perfomance Mensal-Monthly'!$A$7:$EC$7,0),FALSE)</f>
        <v>1519.829</v>
      </c>
      <c r="AA15" s="123">
        <f>VLOOKUP($A15,'Perfomance Mensal-Monthly'!$A$16:$EC$29,MATCH(Data!AA$5,'Perfomance Mensal-Monthly'!$A$7:$EC$7,0),FALSE)</f>
        <v>1677</v>
      </c>
      <c r="AB15" s="123">
        <f>VLOOKUP($A15,'Perfomance Mensal-Monthly'!$A$16:$EC$29,MATCH(Data!AB$5,'Perfomance Mensal-Monthly'!$A$7:$EC$7,0),FALSE)</f>
        <v>1565</v>
      </c>
      <c r="AC15" s="123">
        <f>VLOOKUP($A15,'Perfomance Mensal-Monthly'!$A$16:$EC$29,MATCH(Data!AC$5,'Perfomance Mensal-Monthly'!$A$7:$EC$7,0),FALSE)</f>
        <v>1934</v>
      </c>
      <c r="AD15" s="123">
        <f>VLOOKUP($A15,'Perfomance Mensal-Monthly'!$A$16:$EC$29,MATCH(Data!AD$5,'Perfomance Mensal-Monthly'!$A$7:$EC$7,0),FALSE)</f>
        <v>1550</v>
      </c>
      <c r="AE15" s="123">
        <f>VLOOKUP($A15,'Perfomance Mensal-Monthly'!$A$16:$EC$29,MATCH(Data!AE$5,'Perfomance Mensal-Monthly'!$A$7:$EC$7,0),FALSE)</f>
        <v>1523</v>
      </c>
      <c r="AF15" s="123">
        <f>VLOOKUP($A15,'Perfomance Mensal-Monthly'!$A$16:$EC$29,MATCH(Data!AF$5,'Perfomance Mensal-Monthly'!$A$7:$EC$7,0),FALSE)</f>
        <v>1477</v>
      </c>
      <c r="AG15" s="123">
        <f>VLOOKUP($A15,'Perfomance Mensal-Monthly'!$A$16:$EC$29,MATCH(Data!AG$5,'Perfomance Mensal-Monthly'!$A$7:$EC$7,0),FALSE)</f>
        <v>1433</v>
      </c>
      <c r="AH15" s="123">
        <f>VLOOKUP($A15,'Perfomance Mensal-Monthly'!$A$16:$EC$29,MATCH(Data!AH$5,'Perfomance Mensal-Monthly'!$A$7:$EC$7,0),FALSE)</f>
        <v>1576</v>
      </c>
      <c r="AI15" s="123">
        <f>VLOOKUP($A15,'Perfomance Mensal-Monthly'!$A$16:$EC$29,MATCH(Data!AI$5,'Perfomance Mensal-Monthly'!$A$7:$EC$7,0),FALSE)</f>
        <v>1488</v>
      </c>
      <c r="AJ15" s="123">
        <f>VLOOKUP($A15,'Perfomance Mensal-Monthly'!$A$16:$EC$29,MATCH(Data!AJ$5,'Perfomance Mensal-Monthly'!$A$7:$EC$7,0),FALSE)</f>
        <v>1453</v>
      </c>
      <c r="AK15" s="123">
        <f>VLOOKUP($A15,'Perfomance Mensal-Monthly'!$A$16:$EC$29,MATCH(Data!AK$5,'Perfomance Mensal-Monthly'!$A$7:$EC$7,0),FALSE)</f>
        <v>1372</v>
      </c>
      <c r="AL15" s="123">
        <f>VLOOKUP($A15,'Perfomance Mensal-Monthly'!$A$16:$EC$29,MATCH(Data!AL$5,'Perfomance Mensal-Monthly'!$A$7:$EC$7,0),FALSE)</f>
        <v>1125</v>
      </c>
      <c r="AM15" s="123">
        <f>VLOOKUP($A15,'Perfomance Mensal-Monthly'!$A$16:$EC$29,MATCH(Data!AM$5,'Perfomance Mensal-Monthly'!$A$7:$EC$7,0),FALSE)</f>
        <v>1246</v>
      </c>
      <c r="AN15" s="123">
        <f>VLOOKUP($A15,'Perfomance Mensal-Monthly'!$A$16:$EC$29,MATCH(Data!AN$5,'Perfomance Mensal-Monthly'!$A$7:$EC$7,0),FALSE)</f>
        <v>1292</v>
      </c>
      <c r="AO15" s="123">
        <f>VLOOKUP($A15,'Perfomance Mensal-Monthly'!$A$16:$EC$29,MATCH(Data!AO$5,'Perfomance Mensal-Monthly'!$A$7:$EC$7,0),FALSE)</f>
        <v>1496</v>
      </c>
      <c r="AP15" s="123">
        <f>VLOOKUP($A15,'Perfomance Mensal-Monthly'!$A$16:$EC$29,MATCH(Data!AP$5,'Perfomance Mensal-Monthly'!$A$7:$EC$7,0),FALSE)</f>
        <v>1404</v>
      </c>
      <c r="AQ15" s="123">
        <f>VLOOKUP($A15,'Perfomance Mensal-Monthly'!$A$16:$EC$29,MATCH(Data!AQ$5,'Perfomance Mensal-Monthly'!$A$7:$EC$7,0),FALSE)</f>
        <v>1391</v>
      </c>
      <c r="AR15" s="123">
        <f>VLOOKUP($A15,'Perfomance Mensal-Monthly'!$A$16:$EC$29,MATCH(Data!AR$5,'Perfomance Mensal-Monthly'!$A$7:$EC$7,0),FALSE)</f>
        <v>1509</v>
      </c>
      <c r="AS15" s="123">
        <f>VLOOKUP($A15,'Perfomance Mensal-Monthly'!$A$16:$EC$29,MATCH(Data!AS$5,'Perfomance Mensal-Monthly'!$A$7:$EC$7,0),FALSE)</f>
        <v>1415</v>
      </c>
      <c r="AT15" s="123">
        <f>VLOOKUP($A15,'Perfomance Mensal-Monthly'!$A$16:$EC$29,MATCH(Data!AT$5,'Perfomance Mensal-Monthly'!$A$7:$EC$7,0),FALSE)</f>
        <v>1505</v>
      </c>
      <c r="AU15" s="123">
        <f>VLOOKUP($A15,'Perfomance Mensal-Monthly'!$A$16:$EC$29,MATCH(Data!AU$5,'Perfomance Mensal-Monthly'!$A$7:$EC$7,0),FALSE)</f>
        <v>1506</v>
      </c>
      <c r="AV15" s="123">
        <f>VLOOKUP($A15,'Perfomance Mensal-Monthly'!$A$16:$EC$29,MATCH(Data!AV$5,'Perfomance Mensal-Monthly'!$A$7:$EC$7,0),FALSE)</f>
        <v>1409</v>
      </c>
      <c r="AW15" s="123">
        <f>VLOOKUP($A15,'Perfomance Mensal-Monthly'!$A$16:$EC$29,MATCH(Data!AW$5,'Perfomance Mensal-Monthly'!$A$7:$EC$7,0),FALSE)</f>
        <v>1385</v>
      </c>
      <c r="AX15" s="123">
        <f>VLOOKUP($A15,'Perfomance Mensal-Monthly'!$A$16:$EC$29,MATCH(Data!AX$5,'Perfomance Mensal-Monthly'!$A$7:$EC$7,0),FALSE)</f>
        <v>1270</v>
      </c>
      <c r="AY15" s="123">
        <f>VLOOKUP($A15,'Perfomance Mensal-Monthly'!$A$16:$EC$29,MATCH(Data!AY$5,'Perfomance Mensal-Monthly'!$A$7:$EC$7,0),FALSE)</f>
        <v>1265</v>
      </c>
      <c r="AZ15" s="123">
        <f>VLOOKUP($A15,'Perfomance Mensal-Monthly'!$A$16:$EC$29,MATCH(Data!AZ$5,'Perfomance Mensal-Monthly'!$A$7:$EC$7,0),FALSE)</f>
        <v>1271</v>
      </c>
      <c r="BA15" s="123">
        <f>VLOOKUP($A15,'Perfomance Mensal-Monthly'!$A$16:$EC$29,MATCH(Data!BA$5,'Perfomance Mensal-Monthly'!$A$7:$EC$7,0),FALSE)</f>
        <v>1520</v>
      </c>
      <c r="BB15" s="123">
        <f>VLOOKUP($A15,'Perfomance Mensal-Monthly'!$A$16:$EC$29,MATCH(Data!BB$5,'Perfomance Mensal-Monthly'!$A$7:$EC$7,0),FALSE)</f>
        <v>1233</v>
      </c>
      <c r="BC15" s="123">
        <f>VLOOKUP($A15,'Perfomance Mensal-Monthly'!$A$16:$EC$29,MATCH(Data!BC$5,'Perfomance Mensal-Monthly'!$A$7:$EC$7,0),FALSE)</f>
        <v>1432</v>
      </c>
      <c r="BD15" s="123">
        <f>VLOOKUP($A15,'Perfomance Mensal-Monthly'!$A$16:$EC$29,MATCH(Data!BD$5,'Perfomance Mensal-Monthly'!$A$7:$EC$7,0),FALSE)</f>
        <v>1518</v>
      </c>
      <c r="BE15" s="123">
        <f>VLOOKUP($A15,'Perfomance Mensal-Monthly'!$A$16:$EC$29,MATCH(Data!BE$5,'Perfomance Mensal-Monthly'!$A$7:$EC$7,0),FALSE)</f>
        <v>1456</v>
      </c>
      <c r="BF15" s="123">
        <f>VLOOKUP($A15,'Perfomance Mensal-Monthly'!$A$16:$EC$29,MATCH(Data!BF$5,'Perfomance Mensal-Monthly'!$A$7:$EC$7,0),FALSE)</f>
        <v>1579</v>
      </c>
      <c r="BG15" s="123">
        <f>VLOOKUP($A15,'Perfomance Mensal-Monthly'!$A$16:$EC$29,MATCH(Data!BG$5,'Perfomance Mensal-Monthly'!$A$7:$EC$7,0),FALSE)</f>
        <v>1572</v>
      </c>
      <c r="BH15" s="123">
        <f>VLOOKUP($A15,'Perfomance Mensal-Monthly'!$A$16:$EC$29,MATCH(Data!BH$5,'Perfomance Mensal-Monthly'!$A$7:$EC$7,0),FALSE)</f>
        <v>1497</v>
      </c>
      <c r="BI15" s="123">
        <f>VLOOKUP($A15,'Perfomance Mensal-Monthly'!$A$16:$EC$29,MATCH(Data!BI$5,'Perfomance Mensal-Monthly'!$A$7:$EC$7,0),FALSE)</f>
        <v>1469</v>
      </c>
      <c r="BJ15" s="123">
        <f>VLOOKUP($A15,'Perfomance Mensal-Monthly'!$A$16:$EC$29,MATCH(Data!BJ$5,'Perfomance Mensal-Monthly'!$A$7:$EC$7,0),FALSE)</f>
        <v>1435</v>
      </c>
      <c r="BK15" s="123">
        <f>VLOOKUP($A15,'Perfomance Mensal-Monthly'!$A$16:$EC$29,MATCH(Data!BK$5,'Perfomance Mensal-Monthly'!$A$7:$EC$7,0),FALSE)</f>
        <v>1472</v>
      </c>
      <c r="BL15" s="123">
        <f>VLOOKUP($A15,'Perfomance Mensal-Monthly'!$A$16:$EC$29,MATCH(Data!BL$5,'Perfomance Mensal-Monthly'!$A$7:$EC$7,0),FALSE)</f>
        <v>1465</v>
      </c>
      <c r="BM15" s="123">
        <f>VLOOKUP($A15,'Perfomance Mensal-Monthly'!$A$16:$EC$29,MATCH(Data!BM$5,'Perfomance Mensal-Monthly'!$A$7:$EC$7,0),FALSE)</f>
        <v>1636</v>
      </c>
      <c r="BN15" s="123">
        <f>VLOOKUP($A15,'Perfomance Mensal-Monthly'!$A$16:$EC$29,MATCH(Data!BN$5,'Perfomance Mensal-Monthly'!$A$7:$EC$7,0),FALSE)</f>
        <v>1543</v>
      </c>
      <c r="BO15" s="123">
        <f>VLOOKUP($A15,'Perfomance Mensal-Monthly'!$A$16:$EC$29,MATCH(Data!BO$5,'Perfomance Mensal-Monthly'!$A$7:$EC$7,0),FALSE)</f>
        <v>1186</v>
      </c>
      <c r="BP15" s="123">
        <f>VLOOKUP($A15,'Perfomance Mensal-Monthly'!$A$16:$EC$29,MATCH(Data!BP$5,'Perfomance Mensal-Monthly'!$A$7:$EC$7,0),FALSE)</f>
        <v>1818</v>
      </c>
      <c r="BQ15" s="123">
        <f>VLOOKUP($A15,'Perfomance Mensal-Monthly'!$A$16:$EC$29,MATCH(Data!BQ$5,'Perfomance Mensal-Monthly'!$A$7:$EC$7,0),FALSE)</f>
        <v>1675</v>
      </c>
      <c r="BR15" s="123">
        <f>VLOOKUP($A15,'Perfomance Mensal-Monthly'!$A$16:$EC$29,MATCH(Data!BR$5,'Perfomance Mensal-Monthly'!$A$7:$EC$7,0),FALSE)</f>
        <v>1759</v>
      </c>
      <c r="BS15" s="123">
        <f>VLOOKUP($A15,'Perfomance Mensal-Monthly'!$A$16:$EC$29,MATCH(Data!BS$5,'Perfomance Mensal-Monthly'!$A$7:$EC$7,0),FALSE)</f>
        <v>1708</v>
      </c>
      <c r="BT15" s="123">
        <f>VLOOKUP($A15,'Perfomance Mensal-Monthly'!$A$16:$EC$29,MATCH(Data!BT$5,'Perfomance Mensal-Monthly'!$A$7:$EC$7,0),FALSE)</f>
        <v>1650</v>
      </c>
      <c r="BU15" s="123">
        <f>VLOOKUP($A15,'Perfomance Mensal-Monthly'!$A$16:$EC$29,MATCH(Data!BU$5,'Perfomance Mensal-Monthly'!$A$7:$EC$7,0),FALSE)</f>
        <v>1588</v>
      </c>
      <c r="BV15" s="123">
        <f>VLOOKUP($A15,'Perfomance Mensal-Monthly'!$A$16:$EC$29,MATCH(Data!BV$5,'Perfomance Mensal-Monthly'!$A$7:$EC$7,0),FALSE)</f>
        <v>1420</v>
      </c>
      <c r="BW15" s="123">
        <f>VLOOKUP($A15,'Perfomance Mensal-Monthly'!$A$16:$EC$29,MATCH(Data!BW$5,'Perfomance Mensal-Monthly'!$A$7:$EC$7,0),FALSE)</f>
        <v>1443.115</v>
      </c>
      <c r="BX15" s="123">
        <f>VLOOKUP($A15,'Perfomance Mensal-Monthly'!$A$16:$EC$29,MATCH(Data!BX$5,'Perfomance Mensal-Monthly'!$A$7:$EC$7,0),FALSE)</f>
        <v>1519.6789999999999</v>
      </c>
      <c r="BY15" s="123">
        <f>VLOOKUP($A15,'Perfomance Mensal-Monthly'!$A$16:$EC$29,MATCH(Data!BY$5,'Perfomance Mensal-Monthly'!$A$7:$EC$7,0),FALSE)</f>
        <v>1665.4960000000001</v>
      </c>
      <c r="BZ15" s="123">
        <f>VLOOKUP($A15,'Perfomance Mensal-Monthly'!$A$16:$EC$29,MATCH(Data!BZ$5,'Perfomance Mensal-Monthly'!$A$7:$EC$7,0),FALSE)</f>
        <v>1516.2820000000002</v>
      </c>
      <c r="CA15" s="123">
        <f>VLOOKUP($A15,'Perfomance Mensal-Monthly'!$A$16:$EC$29,MATCH(Data!CA$5,'Perfomance Mensal-Monthly'!$A$7:$EC$7,0),FALSE)</f>
        <v>1556.8480000000002</v>
      </c>
      <c r="CB15" s="123">
        <f>VLOOKUP($A15,'Perfomance Mensal-Monthly'!$A$16:$EC$29,MATCH(Data!CB$5,'Perfomance Mensal-Monthly'!$A$7:$EC$7,0),FALSE)</f>
        <v>1578.172</v>
      </c>
      <c r="CC15" s="123">
        <f>VLOOKUP($A15,'Perfomance Mensal-Monthly'!$A$16:$EC$29,MATCH(Data!CC$5,'Perfomance Mensal-Monthly'!$A$7:$EC$7,0),FALSE)</f>
        <v>1564.0809999999999</v>
      </c>
      <c r="CD15" s="123">
        <f>VLOOKUP($A15,'Perfomance Mensal-Monthly'!$A$16:$EC$29,MATCH(Data!CD$5,'Perfomance Mensal-Monthly'!$A$7:$EC$7,0),FALSE)</f>
        <v>1637.925</v>
      </c>
      <c r="CE15" s="123">
        <f>VLOOKUP($A15,'Perfomance Mensal-Monthly'!$A$16:$EC$29,MATCH(Data!CE$5,'Perfomance Mensal-Monthly'!$A$7:$EC$7,0),FALSE)</f>
        <v>1612.146</v>
      </c>
      <c r="CF15" s="123">
        <f>VLOOKUP($A15,'Perfomance Mensal-Monthly'!$A$16:$EC$29,MATCH(Data!CF$5,'Perfomance Mensal-Monthly'!$A$7:$EC$7,0),FALSE)</f>
        <v>1653.7739999999999</v>
      </c>
      <c r="CG15" s="123">
        <f>VLOOKUP($A15,'Perfomance Mensal-Monthly'!$A$16:$EC$29,MATCH(Data!CG$5,'Perfomance Mensal-Monthly'!$A$7:$EC$7,0),FALSE)</f>
        <v>1623.963</v>
      </c>
      <c r="CH15" s="123">
        <f>VLOOKUP($A15,'Perfomance Mensal-Monthly'!$A$16:$EC$29,MATCH(Data!CH$5,'Perfomance Mensal-Monthly'!$A$7:$EC$7,0),FALSE)</f>
        <v>1427.462</v>
      </c>
      <c r="CI15" s="123">
        <f>VLOOKUP($A15,'Perfomance Mensal-Monthly'!$A$16:$EC$29,MATCH(Data!CI$5,'Perfomance Mensal-Monthly'!$A$7:$EC$7,0),FALSE)</f>
        <v>1546.72</v>
      </c>
      <c r="CJ15" s="123">
        <f>VLOOKUP($A15,'Perfomance Mensal-Monthly'!$A$16:$EC$29,MATCH(Data!CJ$5,'Perfomance Mensal-Monthly'!$A$7:$EC$7,0),FALSE)</f>
        <v>1567.1200000000001</v>
      </c>
      <c r="CK15" s="123">
        <f>VLOOKUP($A15,'Perfomance Mensal-Monthly'!$A$16:$EC$29,MATCH(Data!CK$5,'Perfomance Mensal-Monthly'!$A$7:$EC$7,0),FALSE)</f>
        <v>1511.75</v>
      </c>
      <c r="CL15" s="123">
        <f>VLOOKUP($A15,'Perfomance Mensal-Monthly'!$A$16:$EC$29,MATCH(Data!CL$5,'Perfomance Mensal-Monthly'!$A$7:$EC$7,0),FALSE)</f>
        <v>991.46</v>
      </c>
      <c r="CM15" s="123">
        <f>VLOOKUP($A15,'Perfomance Mensal-Monthly'!$A$16:$EC$29,MATCH(Data!CM$5,'Perfomance Mensal-Monthly'!$A$7:$EC$7,0),FALSE)</f>
        <v>1216.7070000000001</v>
      </c>
      <c r="CN15" s="123">
        <f>VLOOKUP($A15,'Perfomance Mensal-Monthly'!$A$16:$EC$29,MATCH(Data!CN$5,'Perfomance Mensal-Monthly'!$A$7:$EC$7,0),FALSE)</f>
        <v>1571.4470000000001</v>
      </c>
      <c r="CO15" s="123">
        <f>VLOOKUP($A15,'Perfomance Mensal-Monthly'!$A$16:$EC$29,MATCH(Data!CO$5,'Perfomance Mensal-Monthly'!$A$7:$EC$7,0),FALSE)</f>
        <v>1761.7670000000001</v>
      </c>
      <c r="CP15" s="123">
        <f>VLOOKUP($A15,'Perfomance Mensal-Monthly'!$A$16:$EC$29,MATCH(Data!CP$5,'Perfomance Mensal-Monthly'!$A$7:$EC$7,0),FALSE)</f>
        <v>1777.3870000000002</v>
      </c>
      <c r="CQ15" s="123">
        <f>VLOOKUP($A15,'Perfomance Mensal-Monthly'!$A$16:$EC$29,MATCH(Data!CQ$5,'Perfomance Mensal-Monthly'!$A$7:$EC$7,0),FALSE)</f>
        <v>1887.4680000000001</v>
      </c>
      <c r="CR15" s="123">
        <f>VLOOKUP($A15,'Perfomance Mensal-Monthly'!$A$16:$EC$29,MATCH(Data!CR$5,'Perfomance Mensal-Monthly'!$A$7:$EC$7,0),FALSE)</f>
        <v>1941.8880000000001</v>
      </c>
      <c r="CS15" s="123">
        <f>VLOOKUP($A15,'Perfomance Mensal-Monthly'!$A$16:$EC$29,MATCH(Data!CS$5,'Perfomance Mensal-Monthly'!$A$7:$EC$7,0),FALSE)</f>
        <v>1848.7060000000001</v>
      </c>
      <c r="CT15" s="123">
        <f>VLOOKUP($A15,'Perfomance Mensal-Monthly'!$A$16:$EC$29,MATCH(Data!CT$5,'Perfomance Mensal-Monthly'!$A$7:$EC$7,0),FALSE)</f>
        <v>1839.5650000000001</v>
      </c>
      <c r="CU15" s="123">
        <f>VLOOKUP($A15,'Perfomance Mensal-Monthly'!$A$16:$EC$29,MATCH(Data!CU$5,'Perfomance Mensal-Monthly'!$A$7:$EC$7,0),FALSE)</f>
        <v>1938.4180000000001</v>
      </c>
      <c r="CV15" s="123">
        <f>VLOOKUP($A15,'Perfomance Mensal-Monthly'!$A$16:$EC$29,MATCH(Data!CV$5,'Perfomance Mensal-Monthly'!$A$7:$EC$7,0),FALSE)</f>
        <v>1883.5650000000001</v>
      </c>
      <c r="CW15" s="123">
        <f>VLOOKUP($A15,'Perfomance Mensal-Monthly'!$A$16:$EC$29,MATCH(Data!CW$5,'Perfomance Mensal-Monthly'!$A$7:$EC$7,0),FALSE)</f>
        <v>2074.4699999999998</v>
      </c>
      <c r="CX15" s="123">
        <f>VLOOKUP($A15,'Perfomance Mensal-Monthly'!$A$16:$EC$29,MATCH(Data!CX$5,'Perfomance Mensal-Monthly'!$A$7:$EC$7,0),FALSE)</f>
        <v>1926.9519999999998</v>
      </c>
      <c r="CY15" s="123">
        <f>VLOOKUP($A15,'Perfomance Mensal-Monthly'!$A$16:$EC$29,MATCH(Data!CY$5,'Perfomance Mensal-Monthly'!$A$7:$EC$7,0),FALSE)</f>
        <v>2105.8830000000003</v>
      </c>
      <c r="CZ15" s="123">
        <f>VLOOKUP($A15,'Perfomance Mensal-Monthly'!$A$16:$EC$29,MATCH(Data!CZ$5,'Perfomance Mensal-Monthly'!$A$7:$EC$7,0),FALSE)</f>
        <v>2080.2559999999999</v>
      </c>
      <c r="DA15" s="123">
        <f>VLOOKUP($A15,'Perfomance Mensal-Monthly'!$A$16:$EC$29,MATCH(Data!DA$5,'Perfomance Mensal-Monthly'!$A$7:$EC$7,0),FALSE)</f>
        <v>1899.06</v>
      </c>
      <c r="DB15" s="123">
        <f>VLOOKUP($A15,'Perfomance Mensal-Monthly'!$A$16:$EC$29,MATCH(Data!DB$5,'Perfomance Mensal-Monthly'!$A$7:$EC$7,0),FALSE)</f>
        <v>1871.9639999999999</v>
      </c>
      <c r="DC15" s="123">
        <f>VLOOKUP($A15,'Perfomance Mensal-Monthly'!$A$16:$EC$29,MATCH(Data!DC$5,'Perfomance Mensal-Monthly'!$A$7:$EC$7,0),FALSE)</f>
        <v>1818.8330000000001</v>
      </c>
      <c r="DD15" s="123">
        <f>VLOOKUP($A15,'Perfomance Mensal-Monthly'!$A$16:$EC$29,MATCH(Data!DD$5,'Perfomance Mensal-Monthly'!$A$7:$EC$7,0),FALSE)</f>
        <v>1677.172</v>
      </c>
      <c r="DE15" s="123">
        <f>VLOOKUP($A15,'Perfomance Mensal-Monthly'!$A$16:$EC$29,MATCH(Data!DE$5,'Perfomance Mensal-Monthly'!$A$7:$EC$7,0),FALSE)</f>
        <v>1615.9639999999999</v>
      </c>
      <c r="DF15" s="123">
        <f>VLOOKUP($A15,'Perfomance Mensal-Monthly'!$A$16:$EC$29,MATCH(Data!DF$5,'Perfomance Mensal-Monthly'!$A$7:$EC$7,0),FALSE)</f>
        <v>1410.3710000000001</v>
      </c>
      <c r="DG15" s="123">
        <f>VLOOKUP($A15,'Perfomance Mensal-Monthly'!$A$16:$EC$29,MATCH(Data!DG$5,'Perfomance Mensal-Monthly'!$A$7:$EC$7,0),FALSE)</f>
        <v>1485.6380000000001</v>
      </c>
      <c r="DH15" s="123">
        <f>VLOOKUP($A15,'Perfomance Mensal-Monthly'!$A$16:$EC$29,MATCH(Data!DH$5,'Perfomance Mensal-Monthly'!$A$7:$EC$7,0),FALSE)</f>
        <v>1563.5029999999999</v>
      </c>
      <c r="DI15" s="123">
        <f>VLOOKUP($A15,'Perfomance Mensal-Monthly'!$A$16:$EC$29,MATCH(Data!DI$5,'Perfomance Mensal-Monthly'!$A$7:$EC$7,0),FALSE)</f>
        <v>1861.4399999999998</v>
      </c>
      <c r="DJ15" s="123">
        <f>VLOOKUP($A15,'Perfomance Mensal-Monthly'!$A$16:$EC$29,MATCH(Data!DJ$5,'Perfomance Mensal-Monthly'!$A$7:$EC$7,0),FALSE)</f>
        <v>1751.33</v>
      </c>
      <c r="DK15" s="123">
        <f>VLOOKUP($A15,'Perfomance Mensal-Monthly'!$A$16:$EC$29,MATCH(Data!DK$5,'Perfomance Mensal-Monthly'!$A$7:$EC$7,0),FALSE)</f>
        <v>1778.6399999999999</v>
      </c>
      <c r="DL15" s="123">
        <f>VLOOKUP($A15,'Perfomance Mensal-Monthly'!$A$16:$EC$29,MATCH(Data!DL$5,'Perfomance Mensal-Monthly'!$A$7:$EC$7,0),FALSE)</f>
        <v>1767.4349999999999</v>
      </c>
      <c r="DM15" s="123">
        <f>VLOOKUP($A15,'Perfomance Mensal-Monthly'!$A$16:$EC$29,MATCH(Data!DM$5,'Perfomance Mensal-Monthly'!$A$7:$EC$7,0),FALSE)</f>
        <v>1741.9549999999999</v>
      </c>
      <c r="DN15" s="123">
        <f>VLOOKUP($A15,'Perfomance Mensal-Monthly'!$A$16:$EC$29,MATCH(Data!DN$5,'Perfomance Mensal-Monthly'!$A$7:$EC$7,0),FALSE)</f>
        <v>1824.69</v>
      </c>
      <c r="DO15" s="123">
        <f>VLOOKUP($A15,'Perfomance Mensal-Monthly'!$A$16:$EC$29,MATCH(Data!DO$5,'Perfomance Mensal-Monthly'!$A$7:$EC$7,0),FALSE)</f>
        <v>1827.8489999999999</v>
      </c>
      <c r="DP15" s="123">
        <f>VLOOKUP($A15,'Perfomance Mensal-Monthly'!$A$16:$EC$29,MATCH(Data!DP$5,'Perfomance Mensal-Monthly'!$A$7:$EC$7,0),FALSE)</f>
        <v>1703.31</v>
      </c>
      <c r="DQ15" s="123">
        <f>VLOOKUP($A15,'Perfomance Mensal-Monthly'!$A$16:$EC$29,MATCH(Data!DQ$5,'Perfomance Mensal-Monthly'!$A$7:$EC$7,0),FALSE)</f>
        <v>1641.088</v>
      </c>
      <c r="DR15" s="123">
        <f>VLOOKUP($A15,'Perfomance Mensal-Monthly'!$A$16:$EC$29,MATCH(Data!DR$5,'Perfomance Mensal-Monthly'!$A$7:$EC$7,0),FALSE)</f>
        <v>1379.2820000000002</v>
      </c>
      <c r="DS15" s="123">
        <f>VLOOKUP($A15,'Perfomance Mensal-Monthly'!$A$16:$EC$29,MATCH(Data!DS$5,'Perfomance Mensal-Monthly'!$A$7:$EC$7,0),FALSE)</f>
        <v>1579.5</v>
      </c>
      <c r="DT15" s="123">
        <f>VLOOKUP($A15,'Perfomance Mensal-Monthly'!$A$16:$EC$29,MATCH(Data!DT$5,'Perfomance Mensal-Monthly'!$A$7:$EC$7,0),FALSE)</f>
        <v>1459.0349999999999</v>
      </c>
      <c r="DU15" s="123">
        <f>VLOOKUP($A15,'Perfomance Mensal-Monthly'!$A$16:$EC$29,MATCH(Data!DU$5,'Perfomance Mensal-Monthly'!$A$7:$EC$7,0),FALSE)</f>
        <v>1807.6120000000001</v>
      </c>
      <c r="DV15" s="123">
        <f>VLOOKUP($A15,'Perfomance Mensal-Monthly'!$A$16:$EC$29,MATCH(Data!DV$5,'Perfomance Mensal-Monthly'!$A$7:$EC$7,0),FALSE)</f>
        <v>1548.4690000000001</v>
      </c>
      <c r="DW15" s="123">
        <f>VLOOKUP($A15,'Perfomance Mensal-Monthly'!$A$16:$EC$29,MATCH(Data!DW$5,'Perfomance Mensal-Monthly'!$A$7:$EC$7,0),FALSE)</f>
        <v>1655.1139999999998</v>
      </c>
      <c r="DX15" s="123">
        <f>VLOOKUP($A15,'Perfomance Mensal-Monthly'!$A$16:$EC$29,MATCH(Data!DX$5,'Perfomance Mensal-Monthly'!$A$7:$EC$7,0),FALSE)</f>
        <v>1576.2859999999998</v>
      </c>
      <c r="DZ15" s="147" t="s">
        <v>199</v>
      </c>
      <c r="EA15" s="144">
        <f t="shared" ref="EA15:EP15" si="26">SUMIF($C$4:$DX$4,EA$5,$C15:$DX15)</f>
        <v>5760.3029999999999</v>
      </c>
      <c r="EB15" s="144">
        <f t="shared" si="26"/>
        <v>6390.5509999999995</v>
      </c>
      <c r="EC15" s="144">
        <f t="shared" si="26"/>
        <v>6434.0770000000002</v>
      </c>
      <c r="ED15" s="144">
        <f t="shared" si="26"/>
        <v>5802.357</v>
      </c>
      <c r="EE15" s="144">
        <f t="shared" si="26"/>
        <v>5701.1949999999997</v>
      </c>
      <c r="EF15" s="144">
        <f t="shared" si="26"/>
        <v>5470.4219999999996</v>
      </c>
      <c r="EG15" s="144">
        <f t="shared" si="26"/>
        <v>5436.1100000000006</v>
      </c>
      <c r="EH15" s="144">
        <f t="shared" si="26"/>
        <v>5101.1109999999999</v>
      </c>
      <c r="EI15" s="144">
        <f t="shared" si="26"/>
        <v>5176</v>
      </c>
      <c r="EJ15" s="144">
        <f t="shared" si="26"/>
        <v>4550</v>
      </c>
      <c r="EK15" s="144">
        <f t="shared" si="26"/>
        <v>4497</v>
      </c>
      <c r="EL15" s="144">
        <f t="shared" si="26"/>
        <v>3950</v>
      </c>
      <c r="EM15" s="144">
        <f t="shared" si="26"/>
        <v>4034</v>
      </c>
      <c r="EN15" s="144">
        <f t="shared" si="26"/>
        <v>4304</v>
      </c>
      <c r="EO15" s="144">
        <f t="shared" si="26"/>
        <v>4426</v>
      </c>
      <c r="EP15" s="144">
        <f t="shared" si="26"/>
        <v>4064</v>
      </c>
      <c r="EQ15" s="144">
        <f t="shared" ref="EQ15:FR15" si="27">SUMIF($C$4:$DX$4,EQ$5,$C15:$DX15)</f>
        <v>4056</v>
      </c>
      <c r="ER15" s="144">
        <f t="shared" si="27"/>
        <v>4183</v>
      </c>
      <c r="ES15" s="144">
        <f t="shared" si="27"/>
        <v>4607</v>
      </c>
      <c r="ET15" s="144">
        <f t="shared" si="27"/>
        <v>4401</v>
      </c>
      <c r="EU15" s="144">
        <f t="shared" si="27"/>
        <v>4573</v>
      </c>
      <c r="EV15" s="144">
        <f t="shared" si="27"/>
        <v>4547</v>
      </c>
      <c r="EW15" s="144">
        <f t="shared" si="27"/>
        <v>5142</v>
      </c>
      <c r="EX15" s="144">
        <f t="shared" si="27"/>
        <v>4658</v>
      </c>
      <c r="EY15" s="144">
        <f t="shared" si="27"/>
        <v>4628.29</v>
      </c>
      <c r="EZ15" s="144">
        <f t="shared" si="27"/>
        <v>4651.3019999999997</v>
      </c>
      <c r="FA15" s="144">
        <f t="shared" si="27"/>
        <v>4814.152</v>
      </c>
      <c r="FB15" s="144">
        <f t="shared" si="27"/>
        <v>4705.1990000000005</v>
      </c>
      <c r="FC15" s="144">
        <f t="shared" si="27"/>
        <v>4625.59</v>
      </c>
      <c r="FD15" s="144">
        <f t="shared" si="27"/>
        <v>3779.6140000000005</v>
      </c>
      <c r="FE15" s="144">
        <f t="shared" si="27"/>
        <v>5426.6220000000003</v>
      </c>
      <c r="FF15" s="144">
        <f t="shared" si="27"/>
        <v>5630.1589999999997</v>
      </c>
      <c r="FG15" s="144">
        <f t="shared" si="27"/>
        <v>5896.4529999999995</v>
      </c>
      <c r="FH15" s="144">
        <f t="shared" si="27"/>
        <v>6113.0910000000003</v>
      </c>
      <c r="FI15" s="144">
        <f t="shared" si="27"/>
        <v>5589.857</v>
      </c>
      <c r="FJ15" s="144">
        <f t="shared" si="27"/>
        <v>4703.5069999999996</v>
      </c>
      <c r="FK15" s="144">
        <f t="shared" si="27"/>
        <v>4910.5810000000001</v>
      </c>
      <c r="FL15" s="144">
        <f t="shared" si="27"/>
        <v>5297.4049999999997</v>
      </c>
      <c r="FM15" s="144">
        <f t="shared" si="27"/>
        <v>5394.4939999999997</v>
      </c>
      <c r="FN15" s="144">
        <f t="shared" si="27"/>
        <v>4723.68</v>
      </c>
      <c r="FO15" s="144">
        <f t="shared" si="27"/>
        <v>4846.1469999999999</v>
      </c>
      <c r="FP15" s="144">
        <f t="shared" si="27"/>
        <v>4779.8689999999997</v>
      </c>
      <c r="FQ15" s="144">
        <f t="shared" si="27"/>
        <v>0</v>
      </c>
      <c r="FR15" s="144">
        <f t="shared" si="27"/>
        <v>0</v>
      </c>
      <c r="FT15" s="147" t="s">
        <v>199</v>
      </c>
      <c r="FU15" s="144">
        <f t="shared" si="19"/>
        <v>24387.288</v>
      </c>
      <c r="FV15" s="144">
        <f t="shared" si="17"/>
        <v>21708.838000000003</v>
      </c>
      <c r="FW15" s="144">
        <f t="shared" si="17"/>
        <v>18173</v>
      </c>
      <c r="FX15" s="144">
        <f t="shared" si="17"/>
        <v>16828</v>
      </c>
      <c r="FY15" s="144">
        <f t="shared" si="17"/>
        <v>17247</v>
      </c>
      <c r="FZ15" s="144">
        <f t="shared" si="17"/>
        <v>18920</v>
      </c>
      <c r="GA15" s="144">
        <f t="shared" si="17"/>
        <v>18798.942999999999</v>
      </c>
      <c r="GB15" s="144">
        <f t="shared" si="17"/>
        <v>19461.985000000004</v>
      </c>
      <c r="GC15" s="144">
        <f t="shared" si="17"/>
        <v>22302.907999999996</v>
      </c>
      <c r="GD15" s="144">
        <f t="shared" si="17"/>
        <v>20326.16</v>
      </c>
      <c r="GE15" s="144">
        <f t="shared" si="17"/>
        <v>9626.0159999999996</v>
      </c>
    </row>
    <row r="16" spans="1:187" ht="15" customHeight="1" x14ac:dyDescent="0.2">
      <c r="A16" s="125" t="s">
        <v>196</v>
      </c>
      <c r="B16" s="127" t="s">
        <v>71</v>
      </c>
      <c r="C16" s="122">
        <f>VLOOKUP($A16,'Perfomance Mensal-Monthly'!$A$16:$EC$29,MATCH(Data!C$5,'Perfomance Mensal-Monthly'!$A$7:$EC$7,0),FALSE)</f>
        <v>1852.8309999999999</v>
      </c>
      <c r="D16" s="122">
        <f>VLOOKUP($A16,'Perfomance Mensal-Monthly'!$A$16:$EC$29,MATCH(Data!D$5,'Perfomance Mensal-Monthly'!$A$7:$EC$7,0),FALSE)</f>
        <v>1754.21</v>
      </c>
      <c r="E16" s="122">
        <f>VLOOKUP($A16,'Perfomance Mensal-Monthly'!$A$16:$EC$29,MATCH(Data!E$5,'Perfomance Mensal-Monthly'!$A$7:$EC$7,0),FALSE)</f>
        <v>2006.2249999999999</v>
      </c>
      <c r="F16" s="122">
        <f>VLOOKUP($A16,'Perfomance Mensal-Monthly'!$A$16:$EC$29,MATCH(Data!F$5,'Perfomance Mensal-Monthly'!$A$7:$EC$7,0),FALSE)</f>
        <v>2010.3040000000001</v>
      </c>
      <c r="G16" s="122">
        <f>VLOOKUP($A16,'Perfomance Mensal-Monthly'!$A$16:$EC$29,MATCH(Data!G$5,'Perfomance Mensal-Monthly'!$A$7:$EC$7,0),FALSE)</f>
        <v>2129.4679999999998</v>
      </c>
      <c r="H16" s="122">
        <f>VLOOKUP($A16,'Perfomance Mensal-Monthly'!$A$16:$EC$29,MATCH(Data!H$5,'Perfomance Mensal-Monthly'!$A$7:$EC$7,0),FALSE)</f>
        <v>2079.9809999999998</v>
      </c>
      <c r="I16" s="122">
        <f>VLOOKUP($A16,'Perfomance Mensal-Monthly'!$A$16:$EC$29,MATCH(Data!I$5,'Perfomance Mensal-Monthly'!$A$7:$EC$7,0),FALSE)</f>
        <v>2043.645</v>
      </c>
      <c r="J16" s="122">
        <f>VLOOKUP($A16,'Perfomance Mensal-Monthly'!$A$16:$EC$29,MATCH(Data!J$5,'Perfomance Mensal-Monthly'!$A$7:$EC$7,0),FALSE)</f>
        <v>2182.2139999999999</v>
      </c>
      <c r="K16" s="122">
        <f>VLOOKUP($A16,'Perfomance Mensal-Monthly'!$A$16:$EC$29,MATCH(Data!K$5,'Perfomance Mensal-Monthly'!$A$7:$EC$7,0),FALSE)</f>
        <v>2054.0410000000002</v>
      </c>
      <c r="L16" s="122">
        <f>VLOOKUP($A16,'Perfomance Mensal-Monthly'!$A$16:$EC$29,MATCH(Data!L$5,'Perfomance Mensal-Monthly'!$A$7:$EC$7,0),FALSE)</f>
        <v>2085.0970000000002</v>
      </c>
      <c r="M16" s="122">
        <f>VLOOKUP($A16,'Perfomance Mensal-Monthly'!$A$16:$EC$29,MATCH(Data!M$5,'Perfomance Mensal-Monthly'!$A$7:$EC$7,0),FALSE)</f>
        <v>1895.001</v>
      </c>
      <c r="N16" s="122">
        <f>VLOOKUP($A16,'Perfomance Mensal-Monthly'!$A$16:$EC$29,MATCH(Data!N$5,'Perfomance Mensal-Monthly'!$A$7:$EC$7,0),FALSE)</f>
        <v>1686.46</v>
      </c>
      <c r="O16" s="122">
        <f>VLOOKUP($A16,'Perfomance Mensal-Monthly'!$A$16:$EC$29,MATCH(Data!O$5,'Perfomance Mensal-Monthly'!$A$7:$EC$7,0),FALSE)</f>
        <v>1815.835</v>
      </c>
      <c r="P16" s="122">
        <f>VLOOKUP($A16,'Perfomance Mensal-Monthly'!$A$16:$EC$29,MATCH(Data!P$5,'Perfomance Mensal-Monthly'!$A$7:$EC$7,0),FALSE)</f>
        <v>1842.6599999999999</v>
      </c>
      <c r="Q16" s="122">
        <f>VLOOKUP($A16,'Perfomance Mensal-Monthly'!$A$16:$EC$29,MATCH(Data!Q$5,'Perfomance Mensal-Monthly'!$A$7:$EC$7,0),FALSE)</f>
        <v>1944.691</v>
      </c>
      <c r="R16" s="122">
        <f>VLOOKUP($A16,'Perfomance Mensal-Monthly'!$A$16:$EC$29,MATCH(Data!R$5,'Perfomance Mensal-Monthly'!$A$7:$EC$7,0),FALSE)</f>
        <v>1847.4659999999999</v>
      </c>
      <c r="S16" s="122">
        <f>VLOOKUP($A16,'Perfomance Mensal-Monthly'!$A$16:$EC$29,MATCH(Data!S$5,'Perfomance Mensal-Monthly'!$A$7:$EC$7,0),FALSE)</f>
        <v>1922.7</v>
      </c>
      <c r="T16" s="122">
        <f>VLOOKUP($A16,'Perfomance Mensal-Monthly'!$A$16:$EC$29,MATCH(Data!T$5,'Perfomance Mensal-Monthly'!$A$7:$EC$7,0),FALSE)</f>
        <v>1601.1309999999999</v>
      </c>
      <c r="U16" s="122">
        <f>VLOOKUP($A16,'Perfomance Mensal-Monthly'!$A$16:$EC$29,MATCH(Data!U$5,'Perfomance Mensal-Monthly'!$A$7:$EC$7,0),FALSE)</f>
        <v>1813.133</v>
      </c>
      <c r="V16" s="122">
        <f>VLOOKUP($A16,'Perfomance Mensal-Monthly'!$A$16:$EC$29,MATCH(Data!V$5,'Perfomance Mensal-Monthly'!$A$7:$EC$7,0),FALSE)</f>
        <v>1692.174</v>
      </c>
      <c r="W16" s="122">
        <f>VLOOKUP($A16,'Perfomance Mensal-Monthly'!$A$16:$EC$29,MATCH(Data!W$5,'Perfomance Mensal-Monthly'!$A$7:$EC$7,0),FALSE)</f>
        <v>1825.5529999999999</v>
      </c>
      <c r="X16" s="122">
        <f>VLOOKUP($A16,'Perfomance Mensal-Monthly'!$A$16:$EC$29,MATCH(Data!X$5,'Perfomance Mensal-Monthly'!$A$7:$EC$7,0),FALSE)</f>
        <v>1865.8980000000001</v>
      </c>
      <c r="Y16" s="122">
        <f>VLOOKUP($A16,'Perfomance Mensal-Monthly'!$A$16:$EC$29,MATCH(Data!Y$5,'Perfomance Mensal-Monthly'!$A$7:$EC$7,0),FALSE)</f>
        <v>1634.0929999999998</v>
      </c>
      <c r="Z16" s="122">
        <f>VLOOKUP($A16,'Perfomance Mensal-Monthly'!$A$16:$EC$29,MATCH(Data!Z$5,'Perfomance Mensal-Monthly'!$A$7:$EC$7,0),FALSE)</f>
        <v>1494.74</v>
      </c>
      <c r="AA16" s="122">
        <f>VLOOKUP($A16,'Perfomance Mensal-Monthly'!$A$16:$EC$29,MATCH(Data!AA$5,'Perfomance Mensal-Monthly'!$A$7:$EC$7,0),FALSE)</f>
        <v>1652</v>
      </c>
      <c r="AB16" s="122">
        <f>VLOOKUP($A16,'Perfomance Mensal-Monthly'!$A$16:$EC$29,MATCH(Data!AB$5,'Perfomance Mensal-Monthly'!$A$7:$EC$7,0),FALSE)</f>
        <v>1543</v>
      </c>
      <c r="AC16" s="122">
        <f>VLOOKUP($A16,'Perfomance Mensal-Monthly'!$A$16:$EC$29,MATCH(Data!AC$5,'Perfomance Mensal-Monthly'!$A$7:$EC$7,0),FALSE)</f>
        <v>1899</v>
      </c>
      <c r="AD16" s="122">
        <f>VLOOKUP($A16,'Perfomance Mensal-Monthly'!$A$16:$EC$29,MATCH(Data!AD$5,'Perfomance Mensal-Monthly'!$A$7:$EC$7,0),FALSE)</f>
        <v>1518</v>
      </c>
      <c r="AE16" s="122">
        <f>VLOOKUP($A16,'Perfomance Mensal-Monthly'!$A$16:$EC$29,MATCH(Data!AE$5,'Perfomance Mensal-Monthly'!$A$7:$EC$7,0),FALSE)</f>
        <v>1492</v>
      </c>
      <c r="AF16" s="122">
        <f>VLOOKUP($A16,'Perfomance Mensal-Monthly'!$A$16:$EC$29,MATCH(Data!AF$5,'Perfomance Mensal-Monthly'!$A$7:$EC$7,0),FALSE)</f>
        <v>1450</v>
      </c>
      <c r="AG16" s="122">
        <f>VLOOKUP($A16,'Perfomance Mensal-Monthly'!$A$16:$EC$29,MATCH(Data!AG$5,'Perfomance Mensal-Monthly'!$A$7:$EC$7,0),FALSE)</f>
        <v>1414</v>
      </c>
      <c r="AH16" s="122">
        <f>VLOOKUP($A16,'Perfomance Mensal-Monthly'!$A$16:$EC$29,MATCH(Data!AH$5,'Perfomance Mensal-Monthly'!$A$7:$EC$7,0),FALSE)</f>
        <v>1557</v>
      </c>
      <c r="AI16" s="122">
        <f>VLOOKUP($A16,'Perfomance Mensal-Monthly'!$A$16:$EC$29,MATCH(Data!AI$5,'Perfomance Mensal-Monthly'!$A$7:$EC$7,0),FALSE)</f>
        <v>1459</v>
      </c>
      <c r="AJ16" s="122">
        <f>VLOOKUP($A16,'Perfomance Mensal-Monthly'!$A$16:$EC$29,MATCH(Data!AJ$5,'Perfomance Mensal-Monthly'!$A$7:$EC$7,0),FALSE)</f>
        <v>1426</v>
      </c>
      <c r="AK16" s="122">
        <f>VLOOKUP($A16,'Perfomance Mensal-Monthly'!$A$16:$EC$29,MATCH(Data!AK$5,'Perfomance Mensal-Monthly'!$A$7:$EC$7,0),FALSE)</f>
        <v>1337</v>
      </c>
      <c r="AL16" s="122">
        <f>VLOOKUP($A16,'Perfomance Mensal-Monthly'!$A$16:$EC$29,MATCH(Data!AL$5,'Perfomance Mensal-Monthly'!$A$7:$EC$7,0),FALSE)</f>
        <v>1105</v>
      </c>
      <c r="AM16" s="122">
        <f>VLOOKUP($A16,'Perfomance Mensal-Monthly'!$A$16:$EC$29,MATCH(Data!AM$5,'Perfomance Mensal-Monthly'!$A$7:$EC$7,0),FALSE)</f>
        <v>1224</v>
      </c>
      <c r="AN16" s="122">
        <f>VLOOKUP($A16,'Perfomance Mensal-Monthly'!$A$16:$EC$29,MATCH(Data!AN$5,'Perfomance Mensal-Monthly'!$A$7:$EC$7,0),FALSE)</f>
        <v>1266</v>
      </c>
      <c r="AO16" s="122">
        <f>VLOOKUP($A16,'Perfomance Mensal-Monthly'!$A$16:$EC$29,MATCH(Data!AO$5,'Perfomance Mensal-Monthly'!$A$7:$EC$7,0),FALSE)</f>
        <v>1461</v>
      </c>
      <c r="AP16" s="122">
        <f>VLOOKUP($A16,'Perfomance Mensal-Monthly'!$A$16:$EC$29,MATCH(Data!AP$5,'Perfomance Mensal-Monthly'!$A$7:$EC$7,0),FALSE)</f>
        <v>1369</v>
      </c>
      <c r="AQ16" s="122">
        <f>VLOOKUP($A16,'Perfomance Mensal-Monthly'!$A$16:$EC$29,MATCH(Data!AQ$5,'Perfomance Mensal-Monthly'!$A$7:$EC$7,0),FALSE)</f>
        <v>1360</v>
      </c>
      <c r="AR16" s="122">
        <f>VLOOKUP($A16,'Perfomance Mensal-Monthly'!$A$16:$EC$29,MATCH(Data!AR$5,'Perfomance Mensal-Monthly'!$A$7:$EC$7,0),FALSE)</f>
        <v>1471</v>
      </c>
      <c r="AS16" s="122">
        <f>VLOOKUP($A16,'Perfomance Mensal-Monthly'!$A$16:$EC$29,MATCH(Data!AS$5,'Perfomance Mensal-Monthly'!$A$7:$EC$7,0),FALSE)</f>
        <v>1374</v>
      </c>
      <c r="AT16" s="122">
        <f>VLOOKUP($A16,'Perfomance Mensal-Monthly'!$A$16:$EC$29,MATCH(Data!AT$5,'Perfomance Mensal-Monthly'!$A$7:$EC$7,0),FALSE)</f>
        <v>1464</v>
      </c>
      <c r="AU16" s="122">
        <f>VLOOKUP($A16,'Perfomance Mensal-Monthly'!$A$16:$EC$29,MATCH(Data!AU$5,'Perfomance Mensal-Monthly'!$A$7:$EC$7,0),FALSE)</f>
        <v>1455</v>
      </c>
      <c r="AV16" s="122">
        <f>VLOOKUP($A16,'Perfomance Mensal-Monthly'!$A$16:$EC$29,MATCH(Data!AV$5,'Perfomance Mensal-Monthly'!$A$7:$EC$7,0),FALSE)</f>
        <v>1372</v>
      </c>
      <c r="AW16" s="122">
        <f>VLOOKUP($A16,'Perfomance Mensal-Monthly'!$A$16:$EC$29,MATCH(Data!AW$5,'Perfomance Mensal-Monthly'!$A$7:$EC$7,0),FALSE)</f>
        <v>1345</v>
      </c>
      <c r="AX16" s="122">
        <f>VLOOKUP($A16,'Perfomance Mensal-Monthly'!$A$16:$EC$29,MATCH(Data!AX$5,'Perfomance Mensal-Monthly'!$A$7:$EC$7,0),FALSE)</f>
        <v>1245</v>
      </c>
      <c r="AY16" s="122">
        <f>VLOOKUP($A16,'Perfomance Mensal-Monthly'!$A$16:$EC$29,MATCH(Data!AY$5,'Perfomance Mensal-Monthly'!$A$7:$EC$7,0),FALSE)</f>
        <v>1242</v>
      </c>
      <c r="AZ16" s="122">
        <f>VLOOKUP($A16,'Perfomance Mensal-Monthly'!$A$16:$EC$29,MATCH(Data!AZ$5,'Perfomance Mensal-Monthly'!$A$7:$EC$7,0),FALSE)</f>
        <v>1246</v>
      </c>
      <c r="BA16" s="122">
        <f>VLOOKUP($A16,'Perfomance Mensal-Monthly'!$A$16:$EC$29,MATCH(Data!BA$5,'Perfomance Mensal-Monthly'!$A$7:$EC$7,0),FALSE)</f>
        <v>1489</v>
      </c>
      <c r="BB16" s="122">
        <f>VLOOKUP($A16,'Perfomance Mensal-Monthly'!$A$16:$EC$29,MATCH(Data!BB$5,'Perfomance Mensal-Monthly'!$A$7:$EC$7,0),FALSE)</f>
        <v>1206</v>
      </c>
      <c r="BC16" s="122">
        <f>VLOOKUP($A16,'Perfomance Mensal-Monthly'!$A$16:$EC$29,MATCH(Data!BC$5,'Perfomance Mensal-Monthly'!$A$7:$EC$7,0),FALSE)</f>
        <v>1393</v>
      </c>
      <c r="BD16" s="122">
        <f>VLOOKUP($A16,'Perfomance Mensal-Monthly'!$A$16:$EC$29,MATCH(Data!BD$5,'Perfomance Mensal-Monthly'!$A$7:$EC$7,0),FALSE)</f>
        <v>1497</v>
      </c>
      <c r="BE16" s="122">
        <f>VLOOKUP($A16,'Perfomance Mensal-Monthly'!$A$16:$EC$29,MATCH(Data!BE$5,'Perfomance Mensal-Monthly'!$A$7:$EC$7,0),FALSE)</f>
        <v>1426</v>
      </c>
      <c r="BF16" s="122">
        <f>VLOOKUP($A16,'Perfomance Mensal-Monthly'!$A$16:$EC$29,MATCH(Data!BF$5,'Perfomance Mensal-Monthly'!$A$7:$EC$7,0),FALSE)</f>
        <v>1541</v>
      </c>
      <c r="BG16" s="122">
        <f>VLOOKUP($A16,'Perfomance Mensal-Monthly'!$A$16:$EC$29,MATCH(Data!BG$5,'Perfomance Mensal-Monthly'!$A$7:$EC$7,0),FALSE)</f>
        <v>1533</v>
      </c>
      <c r="BH16" s="122">
        <f>VLOOKUP($A16,'Perfomance Mensal-Monthly'!$A$16:$EC$29,MATCH(Data!BH$5,'Perfomance Mensal-Monthly'!$A$7:$EC$7,0),FALSE)</f>
        <v>1459</v>
      </c>
      <c r="BI16" s="122">
        <f>VLOOKUP($A16,'Perfomance Mensal-Monthly'!$A$16:$EC$29,MATCH(Data!BI$5,'Perfomance Mensal-Monthly'!$A$7:$EC$7,0),FALSE)</f>
        <v>1427</v>
      </c>
      <c r="BJ16" s="122">
        <f>VLOOKUP($A16,'Perfomance Mensal-Monthly'!$A$16:$EC$29,MATCH(Data!BJ$5,'Perfomance Mensal-Monthly'!$A$7:$EC$7,0),FALSE)</f>
        <v>1406</v>
      </c>
      <c r="BK16" s="122">
        <f>VLOOKUP($A16,'Perfomance Mensal-Monthly'!$A$16:$EC$29,MATCH(Data!BK$5,'Perfomance Mensal-Monthly'!$A$7:$EC$7,0),FALSE)</f>
        <v>1431</v>
      </c>
      <c r="BL16" s="122">
        <f>VLOOKUP($A16,'Perfomance Mensal-Monthly'!$A$16:$EC$29,MATCH(Data!BL$5,'Perfomance Mensal-Monthly'!$A$7:$EC$7,0),FALSE)</f>
        <v>1424</v>
      </c>
      <c r="BM16" s="122">
        <f>VLOOKUP($A16,'Perfomance Mensal-Monthly'!$A$16:$EC$29,MATCH(Data!BM$5,'Perfomance Mensal-Monthly'!$A$7:$EC$7,0),FALSE)</f>
        <v>1592</v>
      </c>
      <c r="BN16" s="122">
        <f>VLOOKUP($A16,'Perfomance Mensal-Monthly'!$A$16:$EC$29,MATCH(Data!BN$5,'Perfomance Mensal-Monthly'!$A$7:$EC$7,0),FALSE)</f>
        <v>1508</v>
      </c>
      <c r="BO16" s="122">
        <f>VLOOKUP($A16,'Perfomance Mensal-Monthly'!$A$16:$EC$29,MATCH(Data!BO$5,'Perfomance Mensal-Monthly'!$A$7:$EC$7,0),FALSE)</f>
        <v>1169</v>
      </c>
      <c r="BP16" s="122">
        <f>VLOOKUP($A16,'Perfomance Mensal-Monthly'!$A$16:$EC$29,MATCH(Data!BP$5,'Perfomance Mensal-Monthly'!$A$7:$EC$7,0),FALSE)</f>
        <v>1791</v>
      </c>
      <c r="BQ16" s="122">
        <f>VLOOKUP($A16,'Perfomance Mensal-Monthly'!$A$16:$EC$29,MATCH(Data!BQ$5,'Perfomance Mensal-Monthly'!$A$7:$EC$7,0),FALSE)</f>
        <v>1641</v>
      </c>
      <c r="BR16" s="122">
        <f>VLOOKUP($A16,'Perfomance Mensal-Monthly'!$A$16:$EC$29,MATCH(Data!BR$5,'Perfomance Mensal-Monthly'!$A$7:$EC$7,0),FALSE)</f>
        <v>1716</v>
      </c>
      <c r="BS16" s="122">
        <f>VLOOKUP($A16,'Perfomance Mensal-Monthly'!$A$16:$EC$29,MATCH(Data!BS$5,'Perfomance Mensal-Monthly'!$A$7:$EC$7,0),FALSE)</f>
        <v>1648</v>
      </c>
      <c r="BT16" s="122">
        <f>VLOOKUP($A16,'Perfomance Mensal-Monthly'!$A$16:$EC$29,MATCH(Data!BT$5,'Perfomance Mensal-Monthly'!$A$7:$EC$7,0),FALSE)</f>
        <v>1613</v>
      </c>
      <c r="BU16" s="122">
        <f>VLOOKUP($A16,'Perfomance Mensal-Monthly'!$A$16:$EC$29,MATCH(Data!BU$5,'Perfomance Mensal-Monthly'!$A$7:$EC$7,0),FALSE)</f>
        <v>1548</v>
      </c>
      <c r="BV16" s="122">
        <f>VLOOKUP($A16,'Perfomance Mensal-Monthly'!$A$16:$EC$29,MATCH(Data!BV$5,'Perfomance Mensal-Monthly'!$A$7:$EC$7,0),FALSE)</f>
        <v>1387</v>
      </c>
      <c r="BW16" s="122">
        <f>VLOOKUP($A16,'Perfomance Mensal-Monthly'!$A$16:$EC$29,MATCH(Data!BW$5,'Perfomance Mensal-Monthly'!$A$7:$EC$7,0),FALSE)</f>
        <v>1404.886</v>
      </c>
      <c r="BX16" s="122">
        <f>VLOOKUP($A16,'Perfomance Mensal-Monthly'!$A$16:$EC$29,MATCH(Data!BX$5,'Perfomance Mensal-Monthly'!$A$7:$EC$7,0),FALSE)</f>
        <v>1491.5029999999999</v>
      </c>
      <c r="BY16" s="122">
        <f>VLOOKUP($A16,'Perfomance Mensal-Monthly'!$A$16:$EC$29,MATCH(Data!BY$5,'Perfomance Mensal-Monthly'!$A$7:$EC$7,0),FALSE)</f>
        <v>1640.893</v>
      </c>
      <c r="BZ16" s="122">
        <f>VLOOKUP($A16,'Perfomance Mensal-Monthly'!$A$16:$EC$29,MATCH(Data!BZ$5,'Perfomance Mensal-Monthly'!$A$7:$EC$7,0),FALSE)</f>
        <v>1486.7860000000001</v>
      </c>
      <c r="CA16" s="122">
        <f>VLOOKUP($A16,'Perfomance Mensal-Monthly'!$A$16:$EC$29,MATCH(Data!CA$5,'Perfomance Mensal-Monthly'!$A$7:$EC$7,0),FALSE)</f>
        <v>1526.2460000000001</v>
      </c>
      <c r="CB16" s="122">
        <f>VLOOKUP($A16,'Perfomance Mensal-Monthly'!$A$16:$EC$29,MATCH(Data!CB$5,'Perfomance Mensal-Monthly'!$A$7:$EC$7,0),FALSE)</f>
        <v>1540.0430000000001</v>
      </c>
      <c r="CC16" s="122">
        <f>VLOOKUP($A16,'Perfomance Mensal-Monthly'!$A$16:$EC$29,MATCH(Data!CC$5,'Perfomance Mensal-Monthly'!$A$7:$EC$7,0),FALSE)</f>
        <v>1538.126</v>
      </c>
      <c r="CD16" s="122">
        <f>VLOOKUP($A16,'Perfomance Mensal-Monthly'!$A$16:$EC$29,MATCH(Data!CD$5,'Perfomance Mensal-Monthly'!$A$7:$EC$7,0),FALSE)</f>
        <v>1615.588</v>
      </c>
      <c r="CE16" s="122">
        <f>VLOOKUP($A16,'Perfomance Mensal-Monthly'!$A$16:$EC$29,MATCH(Data!CE$5,'Perfomance Mensal-Monthly'!$A$7:$EC$7,0),FALSE)</f>
        <v>1592.627</v>
      </c>
      <c r="CF16" s="122">
        <f>VLOOKUP($A16,'Perfomance Mensal-Monthly'!$A$16:$EC$29,MATCH(Data!CF$5,'Perfomance Mensal-Monthly'!$A$7:$EC$7,0),FALSE)</f>
        <v>1639.5549999999998</v>
      </c>
      <c r="CG16" s="122">
        <f>VLOOKUP($A16,'Perfomance Mensal-Monthly'!$A$16:$EC$29,MATCH(Data!CG$5,'Perfomance Mensal-Monthly'!$A$7:$EC$7,0),FALSE)</f>
        <v>1604.529</v>
      </c>
      <c r="CH16" s="122">
        <f>VLOOKUP($A16,'Perfomance Mensal-Monthly'!$A$16:$EC$29,MATCH(Data!CH$5,'Perfomance Mensal-Monthly'!$A$7:$EC$7,0),FALSE)</f>
        <v>1409.5940000000001</v>
      </c>
      <c r="CI16" s="122">
        <f>VLOOKUP($A16,'Perfomance Mensal-Monthly'!$A$16:$EC$29,MATCH(Data!CI$5,'Perfomance Mensal-Monthly'!$A$7:$EC$7,0),FALSE)</f>
        <v>1525.173</v>
      </c>
      <c r="CJ16" s="122">
        <f>VLOOKUP($A16,'Perfomance Mensal-Monthly'!$A$16:$EC$29,MATCH(Data!CJ$5,'Perfomance Mensal-Monthly'!$A$7:$EC$7,0),FALSE)</f>
        <v>1538.104</v>
      </c>
      <c r="CK16" s="122">
        <f>VLOOKUP($A16,'Perfomance Mensal-Monthly'!$A$16:$EC$29,MATCH(Data!CK$5,'Perfomance Mensal-Monthly'!$A$7:$EC$7,0),FALSE)</f>
        <v>1484.279</v>
      </c>
      <c r="CL16" s="122">
        <f>VLOOKUP($A16,'Perfomance Mensal-Monthly'!$A$16:$EC$29,MATCH(Data!CL$5,'Perfomance Mensal-Monthly'!$A$7:$EC$7,0),FALSE)</f>
        <v>975.36400000000003</v>
      </c>
      <c r="CM16" s="122">
        <f>VLOOKUP($A16,'Perfomance Mensal-Monthly'!$A$16:$EC$29,MATCH(Data!CM$5,'Perfomance Mensal-Monthly'!$A$7:$EC$7,0),FALSE)</f>
        <v>1195.5</v>
      </c>
      <c r="CN16" s="122">
        <f>VLOOKUP($A16,'Perfomance Mensal-Monthly'!$A$16:$EC$29,MATCH(Data!CN$5,'Perfomance Mensal-Monthly'!$A$7:$EC$7,0),FALSE)</f>
        <v>1545.2090000000001</v>
      </c>
      <c r="CO16" s="122">
        <f>VLOOKUP($A16,'Perfomance Mensal-Monthly'!$A$16:$EC$29,MATCH(Data!CO$5,'Perfomance Mensal-Monthly'!$A$7:$EC$7,0),FALSE)</f>
        <v>1730.3040000000001</v>
      </c>
      <c r="CP16" s="122">
        <f>VLOOKUP($A16,'Perfomance Mensal-Monthly'!$A$16:$EC$29,MATCH(Data!CP$5,'Perfomance Mensal-Monthly'!$A$7:$EC$7,0),FALSE)</f>
        <v>1750.2270000000001</v>
      </c>
      <c r="CQ16" s="122">
        <f>VLOOKUP($A16,'Perfomance Mensal-Monthly'!$A$16:$EC$29,MATCH(Data!CQ$5,'Perfomance Mensal-Monthly'!$A$7:$EC$7,0),FALSE)</f>
        <v>1865.326</v>
      </c>
      <c r="CR16" s="122">
        <f>VLOOKUP($A16,'Perfomance Mensal-Monthly'!$A$16:$EC$29,MATCH(Data!CR$5,'Perfomance Mensal-Monthly'!$A$7:$EC$7,0),FALSE)</f>
        <v>1905.9110000000001</v>
      </c>
      <c r="CS16" s="122">
        <f>VLOOKUP($A16,'Perfomance Mensal-Monthly'!$A$16:$EC$29,MATCH(Data!CS$5,'Perfomance Mensal-Monthly'!$A$7:$EC$7,0),FALSE)</f>
        <v>1810.8530000000001</v>
      </c>
      <c r="CT16" s="122">
        <f>VLOOKUP($A16,'Perfomance Mensal-Monthly'!$A$16:$EC$29,MATCH(Data!CT$5,'Perfomance Mensal-Monthly'!$A$7:$EC$7,0),FALSE)</f>
        <v>1802.0030000000002</v>
      </c>
      <c r="CU16" s="122">
        <f>VLOOKUP($A16,'Perfomance Mensal-Monthly'!$A$16:$EC$29,MATCH(Data!CU$5,'Perfomance Mensal-Monthly'!$A$7:$EC$7,0),FALSE)</f>
        <v>1916.393</v>
      </c>
      <c r="CV16" s="122">
        <f>VLOOKUP($A16,'Perfomance Mensal-Monthly'!$A$16:$EC$29,MATCH(Data!CV$5,'Perfomance Mensal-Monthly'!$A$7:$EC$7,0),FALSE)</f>
        <v>1858.1790000000001</v>
      </c>
      <c r="CW16" s="122">
        <f>VLOOKUP($A16,'Perfomance Mensal-Monthly'!$A$16:$EC$29,MATCH(Data!CW$5,'Perfomance Mensal-Monthly'!$A$7:$EC$7,0),FALSE)</f>
        <v>2040.223</v>
      </c>
      <c r="CX16" s="122">
        <f>VLOOKUP($A16,'Perfomance Mensal-Monthly'!$A$16:$EC$29,MATCH(Data!CX$5,'Perfomance Mensal-Monthly'!$A$7:$EC$7,0),FALSE)</f>
        <v>1899.8249999999998</v>
      </c>
      <c r="CY16" s="122">
        <f>VLOOKUP($A16,'Perfomance Mensal-Monthly'!$A$16:$EC$29,MATCH(Data!CY$5,'Perfomance Mensal-Monthly'!$A$7:$EC$7,0),FALSE)</f>
        <v>2075.8510000000001</v>
      </c>
      <c r="CZ16" s="122">
        <f>VLOOKUP($A16,'Perfomance Mensal-Monthly'!$A$16:$EC$29,MATCH(Data!CZ$5,'Perfomance Mensal-Monthly'!$A$7:$EC$7,0),FALSE)</f>
        <v>2048.828</v>
      </c>
      <c r="DA16" s="122">
        <f>VLOOKUP($A16,'Perfomance Mensal-Monthly'!$A$16:$EC$29,MATCH(Data!DA$5,'Perfomance Mensal-Monthly'!$A$7:$EC$7,0),FALSE)</f>
        <v>1859.7069999999999</v>
      </c>
      <c r="DB16" s="122">
        <f>VLOOKUP($A16,'Perfomance Mensal-Monthly'!$A$16:$EC$29,MATCH(Data!DB$5,'Perfomance Mensal-Monthly'!$A$7:$EC$7,0),FALSE)</f>
        <v>1834.35</v>
      </c>
      <c r="DC16" s="122">
        <f>VLOOKUP($A16,'Perfomance Mensal-Monthly'!$A$16:$EC$29,MATCH(Data!DC$5,'Perfomance Mensal-Monthly'!$A$7:$EC$7,0),FALSE)</f>
        <v>1792.135</v>
      </c>
      <c r="DD16" s="122">
        <f>VLOOKUP($A16,'Perfomance Mensal-Monthly'!$A$16:$EC$29,MATCH(Data!DD$5,'Perfomance Mensal-Monthly'!$A$7:$EC$7,0),FALSE)</f>
        <v>1649.7090000000001</v>
      </c>
      <c r="DE16" s="122">
        <f>VLOOKUP($A16,'Perfomance Mensal-Monthly'!$A$16:$EC$29,MATCH(Data!DE$5,'Perfomance Mensal-Monthly'!$A$7:$EC$7,0),FALSE)</f>
        <v>1588.364</v>
      </c>
      <c r="DF16" s="122">
        <f>VLOOKUP($A16,'Perfomance Mensal-Monthly'!$A$16:$EC$29,MATCH(Data!DF$5,'Perfomance Mensal-Monthly'!$A$7:$EC$7,0),FALSE)</f>
        <v>1386.3870000000002</v>
      </c>
      <c r="DG16" s="122">
        <f>VLOOKUP($A16,'Perfomance Mensal-Monthly'!$A$16:$EC$29,MATCH(Data!DG$5,'Perfomance Mensal-Monthly'!$A$7:$EC$7,0),FALSE)</f>
        <v>1466.806</v>
      </c>
      <c r="DH16" s="122">
        <f>VLOOKUP($A16,'Perfomance Mensal-Monthly'!$A$16:$EC$29,MATCH(Data!DH$5,'Perfomance Mensal-Monthly'!$A$7:$EC$7,0),FALSE)</f>
        <v>1538.9929999999999</v>
      </c>
      <c r="DI16" s="122">
        <f>VLOOKUP($A16,'Perfomance Mensal-Monthly'!$A$16:$EC$29,MATCH(Data!DI$5,'Perfomance Mensal-Monthly'!$A$7:$EC$7,0),FALSE)</f>
        <v>1826.6589999999999</v>
      </c>
      <c r="DJ16" s="122">
        <f>VLOOKUP($A16,'Perfomance Mensal-Monthly'!$A$16:$EC$29,MATCH(Data!DJ$5,'Perfomance Mensal-Monthly'!$A$7:$EC$7,0),FALSE)</f>
        <v>1723.3579999999999</v>
      </c>
      <c r="DK16" s="122">
        <f>VLOOKUP($A16,'Perfomance Mensal-Monthly'!$A$16:$EC$29,MATCH(Data!DK$5,'Perfomance Mensal-Monthly'!$A$7:$EC$7,0),FALSE)</f>
        <v>1744.8119999999999</v>
      </c>
      <c r="DL16" s="122">
        <f>VLOOKUP($A16,'Perfomance Mensal-Monthly'!$A$16:$EC$29,MATCH(Data!DL$5,'Perfomance Mensal-Monthly'!$A$7:$EC$7,0),FALSE)</f>
        <v>1721.8579999999999</v>
      </c>
      <c r="DM16" s="122">
        <f>VLOOKUP($A16,'Perfomance Mensal-Monthly'!$A$16:$EC$29,MATCH(Data!DM$5,'Perfomance Mensal-Monthly'!$A$7:$EC$7,0),FALSE)</f>
        <v>1722.855</v>
      </c>
      <c r="DN16" s="122">
        <f>VLOOKUP($A16,'Perfomance Mensal-Monthly'!$A$16:$EC$29,MATCH(Data!DN$5,'Perfomance Mensal-Monthly'!$A$7:$EC$7,0),FALSE)</f>
        <v>1801.7260000000001</v>
      </c>
      <c r="DO16" s="122">
        <f>VLOOKUP($A16,'Perfomance Mensal-Monthly'!$A$16:$EC$29,MATCH(Data!DO$5,'Perfomance Mensal-Monthly'!$A$7:$EC$7,0),FALSE)</f>
        <v>1801.607</v>
      </c>
      <c r="DP16" s="122">
        <f>VLOOKUP($A16,'Perfomance Mensal-Monthly'!$A$16:$EC$29,MATCH(Data!DP$5,'Perfomance Mensal-Monthly'!$A$7:$EC$7,0),FALSE)</f>
        <v>1674.7069999999999</v>
      </c>
      <c r="DQ16" s="122">
        <f>VLOOKUP($A16,'Perfomance Mensal-Monthly'!$A$16:$EC$29,MATCH(Data!DQ$5,'Perfomance Mensal-Monthly'!$A$7:$EC$7,0),FALSE)</f>
        <v>1609.357</v>
      </c>
      <c r="DR16" s="122">
        <f>VLOOKUP($A16,'Perfomance Mensal-Monthly'!$A$16:$EC$29,MATCH(Data!DR$5,'Perfomance Mensal-Monthly'!$A$7:$EC$7,0),FALSE)</f>
        <v>1351.0360000000001</v>
      </c>
      <c r="DS16" s="122">
        <f>VLOOKUP($A16,'Perfomance Mensal-Monthly'!$A$16:$EC$29,MATCH(Data!DS$5,'Perfomance Mensal-Monthly'!$A$7:$EC$7,0),FALSE)</f>
        <v>1548.047</v>
      </c>
      <c r="DT16" s="122">
        <f>VLOOKUP($A16,'Perfomance Mensal-Monthly'!$A$16:$EC$29,MATCH(Data!DT$5,'Perfomance Mensal-Monthly'!$A$7:$EC$7,0),FALSE)</f>
        <v>1430.463</v>
      </c>
      <c r="DU16" s="122">
        <f>VLOOKUP($A16,'Perfomance Mensal-Monthly'!$A$16:$EC$29,MATCH(Data!DU$5,'Perfomance Mensal-Monthly'!$A$7:$EC$7,0),FALSE)</f>
        <v>1788.25</v>
      </c>
      <c r="DV16" s="122">
        <f>VLOOKUP($A16,'Perfomance Mensal-Monthly'!$A$16:$EC$29,MATCH(Data!DV$5,'Perfomance Mensal-Monthly'!$A$7:$EC$7,0),FALSE)</f>
        <v>1530.221</v>
      </c>
      <c r="DW16" s="122">
        <f>VLOOKUP($A16,'Perfomance Mensal-Monthly'!$A$16:$EC$29,MATCH(Data!DW$5,'Perfomance Mensal-Monthly'!$A$7:$EC$7,0),FALSE)</f>
        <v>1618.4879999999998</v>
      </c>
      <c r="DX16" s="122">
        <f>VLOOKUP($A16,'Perfomance Mensal-Monthly'!$A$16:$EC$29,MATCH(Data!DX$5,'Perfomance Mensal-Monthly'!$A$7:$EC$7,0),FALSE)</f>
        <v>1543.6569999999999</v>
      </c>
      <c r="DZ16" s="148" t="s">
        <v>71</v>
      </c>
      <c r="EA16" s="143">
        <f t="shared" ref="EA16:FR20" si="28">SUMIF($C$4:$DX$4,EA$5,$C16:$DX16)</f>
        <v>5613.2659999999996</v>
      </c>
      <c r="EB16" s="143">
        <f t="shared" si="28"/>
        <v>6219.7529999999997</v>
      </c>
      <c r="EC16" s="143">
        <f t="shared" si="28"/>
        <v>6279.9000000000005</v>
      </c>
      <c r="ED16" s="143">
        <f t="shared" si="28"/>
        <v>5666.558</v>
      </c>
      <c r="EE16" s="143">
        <f t="shared" si="28"/>
        <v>5603.1859999999997</v>
      </c>
      <c r="EF16" s="143">
        <f t="shared" si="28"/>
        <v>5371.2970000000005</v>
      </c>
      <c r="EG16" s="143">
        <f t="shared" si="28"/>
        <v>5330.86</v>
      </c>
      <c r="EH16" s="143">
        <f t="shared" si="28"/>
        <v>4994.7309999999998</v>
      </c>
      <c r="EI16" s="143">
        <f t="shared" si="28"/>
        <v>5094</v>
      </c>
      <c r="EJ16" s="143">
        <f t="shared" si="28"/>
        <v>4460</v>
      </c>
      <c r="EK16" s="143">
        <f t="shared" si="28"/>
        <v>4430</v>
      </c>
      <c r="EL16" s="143">
        <f t="shared" si="28"/>
        <v>3868</v>
      </c>
      <c r="EM16" s="143">
        <f t="shared" si="28"/>
        <v>3951</v>
      </c>
      <c r="EN16" s="143">
        <f t="shared" si="28"/>
        <v>4200</v>
      </c>
      <c r="EO16" s="143">
        <f t="shared" si="28"/>
        <v>4293</v>
      </c>
      <c r="EP16" s="143">
        <f t="shared" si="28"/>
        <v>3962</v>
      </c>
      <c r="EQ16" s="143">
        <f t="shared" si="28"/>
        <v>3977</v>
      </c>
      <c r="ER16" s="143">
        <f t="shared" si="28"/>
        <v>4096</v>
      </c>
      <c r="ES16" s="143">
        <f t="shared" si="28"/>
        <v>4500</v>
      </c>
      <c r="ET16" s="143">
        <f t="shared" si="28"/>
        <v>4292</v>
      </c>
      <c r="EU16" s="143">
        <f t="shared" si="28"/>
        <v>4447</v>
      </c>
      <c r="EV16" s="143">
        <f t="shared" si="28"/>
        <v>4468</v>
      </c>
      <c r="EW16" s="143">
        <f t="shared" si="28"/>
        <v>5005</v>
      </c>
      <c r="EX16" s="143">
        <f t="shared" si="28"/>
        <v>4548</v>
      </c>
      <c r="EY16" s="143">
        <f t="shared" si="28"/>
        <v>4537.2820000000002</v>
      </c>
      <c r="EZ16" s="143">
        <f t="shared" si="28"/>
        <v>4553.0750000000007</v>
      </c>
      <c r="FA16" s="143">
        <f t="shared" si="28"/>
        <v>4746.3410000000003</v>
      </c>
      <c r="FB16" s="143">
        <f t="shared" si="28"/>
        <v>4653.6779999999999</v>
      </c>
      <c r="FC16" s="143">
        <f t="shared" si="28"/>
        <v>4547.5560000000005</v>
      </c>
      <c r="FD16" s="143">
        <f t="shared" si="28"/>
        <v>3716.0730000000003</v>
      </c>
      <c r="FE16" s="143">
        <f t="shared" si="28"/>
        <v>5345.857</v>
      </c>
      <c r="FF16" s="143">
        <f t="shared" si="28"/>
        <v>5518.7669999999998</v>
      </c>
      <c r="FG16" s="143">
        <f t="shared" si="28"/>
        <v>5814.7950000000001</v>
      </c>
      <c r="FH16" s="143">
        <f t="shared" si="28"/>
        <v>6024.5039999999999</v>
      </c>
      <c r="FI16" s="143">
        <f t="shared" si="28"/>
        <v>5486.192</v>
      </c>
      <c r="FJ16" s="143">
        <f t="shared" si="28"/>
        <v>4624.4600000000009</v>
      </c>
      <c r="FK16" s="143">
        <f t="shared" si="28"/>
        <v>4832.4579999999996</v>
      </c>
      <c r="FL16" s="143">
        <f t="shared" si="28"/>
        <v>5190.0280000000002</v>
      </c>
      <c r="FM16" s="143">
        <f t="shared" si="28"/>
        <v>5326.1880000000001</v>
      </c>
      <c r="FN16" s="143">
        <f t="shared" si="28"/>
        <v>4635.1000000000004</v>
      </c>
      <c r="FO16" s="143">
        <f t="shared" si="28"/>
        <v>4766.76</v>
      </c>
      <c r="FP16" s="143">
        <f t="shared" si="28"/>
        <v>4692.366</v>
      </c>
      <c r="FQ16" s="143">
        <f t="shared" si="28"/>
        <v>0</v>
      </c>
      <c r="FR16" s="143">
        <f t="shared" si="28"/>
        <v>0</v>
      </c>
      <c r="FT16" s="148" t="s">
        <v>71</v>
      </c>
      <c r="FU16" s="143">
        <f t="shared" si="19"/>
        <v>23779.477000000003</v>
      </c>
      <c r="FV16" s="143">
        <f t="shared" si="17"/>
        <v>21300.074000000004</v>
      </c>
      <c r="FW16" s="143">
        <f t="shared" si="17"/>
        <v>17852</v>
      </c>
      <c r="FX16" s="143">
        <f t="shared" si="17"/>
        <v>16406</v>
      </c>
      <c r="FY16" s="143">
        <f t="shared" si="17"/>
        <v>16865</v>
      </c>
      <c r="FZ16" s="143">
        <f t="shared" si="17"/>
        <v>18468</v>
      </c>
      <c r="GA16" s="143">
        <f t="shared" si="17"/>
        <v>18490.376</v>
      </c>
      <c r="GB16" s="143">
        <f t="shared" si="17"/>
        <v>19128.253000000001</v>
      </c>
      <c r="GC16" s="143">
        <f t="shared" si="17"/>
        <v>21949.950999999997</v>
      </c>
      <c r="GD16" s="143">
        <f t="shared" si="17"/>
        <v>19983.774000000001</v>
      </c>
      <c r="GE16" s="143">
        <f t="shared" si="17"/>
        <v>9459.1259999999984</v>
      </c>
    </row>
    <row r="17" spans="1:187" ht="15" customHeight="1" x14ac:dyDescent="0.2">
      <c r="A17" s="126" t="s">
        <v>197</v>
      </c>
      <c r="B17" s="127" t="s">
        <v>200</v>
      </c>
      <c r="C17" s="122">
        <f>VLOOKUP($A17,'Perfomance Mensal-Monthly'!$A$16:$EC$29,MATCH(Data!C$5,'Perfomance Mensal-Monthly'!$A$7:$EC$7,0),FALSE)</f>
        <v>52.988</v>
      </c>
      <c r="D17" s="122">
        <f>VLOOKUP($A17,'Perfomance Mensal-Monthly'!$A$16:$EC$29,MATCH(Data!D$5,'Perfomance Mensal-Monthly'!$A$7:$EC$7,0),FALSE)</f>
        <v>37.408999999999999</v>
      </c>
      <c r="E17" s="122">
        <f>VLOOKUP($A17,'Perfomance Mensal-Monthly'!$A$16:$EC$29,MATCH(Data!E$5,'Perfomance Mensal-Monthly'!$A$7:$EC$7,0),FALSE)</f>
        <v>56.64</v>
      </c>
      <c r="F17" s="122">
        <f>VLOOKUP($A17,'Perfomance Mensal-Monthly'!$A$16:$EC$29,MATCH(Data!F$5,'Perfomance Mensal-Monthly'!$A$7:$EC$7,0),FALSE)</f>
        <v>63.900999999999996</v>
      </c>
      <c r="G17" s="122">
        <f>VLOOKUP($A17,'Perfomance Mensal-Monthly'!$A$16:$EC$29,MATCH(Data!G$5,'Perfomance Mensal-Monthly'!$A$7:$EC$7,0),FALSE)</f>
        <v>63.545000000000002</v>
      </c>
      <c r="H17" s="122">
        <f>VLOOKUP($A17,'Perfomance Mensal-Monthly'!$A$16:$EC$29,MATCH(Data!H$5,'Perfomance Mensal-Monthly'!$A$7:$EC$7,0),FALSE)</f>
        <v>43.352000000000004</v>
      </c>
      <c r="I17" s="122">
        <f>VLOOKUP($A17,'Perfomance Mensal-Monthly'!$A$16:$EC$29,MATCH(Data!I$5,'Perfomance Mensal-Monthly'!$A$7:$EC$7,0),FALSE)</f>
        <v>52.304000000000002</v>
      </c>
      <c r="J17" s="122">
        <f>VLOOKUP($A17,'Perfomance Mensal-Monthly'!$A$16:$EC$29,MATCH(Data!J$5,'Perfomance Mensal-Monthly'!$A$7:$EC$7,0),FALSE)</f>
        <v>44.149000000000001</v>
      </c>
      <c r="K17" s="122">
        <f>VLOOKUP($A17,'Perfomance Mensal-Monthly'!$A$16:$EC$29,MATCH(Data!K$5,'Perfomance Mensal-Monthly'!$A$7:$EC$7,0),FALSE)</f>
        <v>57.724000000000004</v>
      </c>
      <c r="L17" s="122">
        <f>VLOOKUP($A17,'Perfomance Mensal-Monthly'!$A$16:$EC$29,MATCH(Data!L$5,'Perfomance Mensal-Monthly'!$A$7:$EC$7,0),FALSE)</f>
        <v>55.849999999999994</v>
      </c>
      <c r="M17" s="122">
        <f>VLOOKUP($A17,'Perfomance Mensal-Monthly'!$A$16:$EC$29,MATCH(Data!M$5,'Perfomance Mensal-Monthly'!$A$7:$EC$7,0),FALSE)</f>
        <v>45.643000000000001</v>
      </c>
      <c r="N17" s="122">
        <f>VLOOKUP($A17,'Perfomance Mensal-Monthly'!$A$16:$EC$29,MATCH(Data!N$5,'Perfomance Mensal-Monthly'!$A$7:$EC$7,0),FALSE)</f>
        <v>34.305999999999997</v>
      </c>
      <c r="O17" s="122">
        <f>VLOOKUP($A17,'Perfomance Mensal-Monthly'!$A$16:$EC$29,MATCH(Data!O$5,'Perfomance Mensal-Monthly'!$A$7:$EC$7,0),FALSE)</f>
        <v>26.706000000000003</v>
      </c>
      <c r="P17" s="122">
        <f>VLOOKUP($A17,'Perfomance Mensal-Monthly'!$A$16:$EC$29,MATCH(Data!P$5,'Perfomance Mensal-Monthly'!$A$7:$EC$7,0),FALSE)</f>
        <v>30.692999999999998</v>
      </c>
      <c r="Q17" s="122">
        <f>VLOOKUP($A17,'Perfomance Mensal-Monthly'!$A$16:$EC$29,MATCH(Data!Q$5,'Perfomance Mensal-Monthly'!$A$7:$EC$7,0),FALSE)</f>
        <v>40.61</v>
      </c>
      <c r="R17" s="122">
        <f>VLOOKUP($A17,'Perfomance Mensal-Monthly'!$A$16:$EC$29,MATCH(Data!R$5,'Perfomance Mensal-Monthly'!$A$7:$EC$7,0),FALSE)</f>
        <v>31.673999999999999</v>
      </c>
      <c r="S17" s="122">
        <f>VLOOKUP($A17,'Perfomance Mensal-Monthly'!$A$16:$EC$29,MATCH(Data!S$5,'Perfomance Mensal-Monthly'!$A$7:$EC$7,0),FALSE)</f>
        <v>39.601999999999997</v>
      </c>
      <c r="T17" s="122">
        <f>VLOOKUP($A17,'Perfomance Mensal-Monthly'!$A$16:$EC$29,MATCH(Data!T$5,'Perfomance Mensal-Monthly'!$A$7:$EC$7,0),FALSE)</f>
        <v>27.849</v>
      </c>
      <c r="U17" s="122">
        <f>VLOOKUP($A17,'Perfomance Mensal-Monthly'!$A$16:$EC$29,MATCH(Data!U$5,'Perfomance Mensal-Monthly'!$A$7:$EC$7,0),FALSE)</f>
        <v>35.305</v>
      </c>
      <c r="V17" s="122">
        <f>VLOOKUP($A17,'Perfomance Mensal-Monthly'!$A$16:$EC$29,MATCH(Data!V$5,'Perfomance Mensal-Monthly'!$A$7:$EC$7,0),FALSE)</f>
        <v>28.38</v>
      </c>
      <c r="W17" s="122">
        <f>VLOOKUP($A17,'Perfomance Mensal-Monthly'!$A$16:$EC$29,MATCH(Data!W$5,'Perfomance Mensal-Monthly'!$A$7:$EC$7,0),FALSE)</f>
        <v>41.564999999999998</v>
      </c>
      <c r="X17" s="122">
        <f>VLOOKUP($A17,'Perfomance Mensal-Monthly'!$A$16:$EC$29,MATCH(Data!X$5,'Perfomance Mensal-Monthly'!$A$7:$EC$7,0),FALSE)</f>
        <v>47.289000000000001</v>
      </c>
      <c r="Y17" s="122">
        <f>VLOOKUP($A17,'Perfomance Mensal-Monthly'!$A$16:$EC$29,MATCH(Data!Y$5,'Perfomance Mensal-Monthly'!$A$7:$EC$7,0),FALSE)</f>
        <v>34.002000000000002</v>
      </c>
      <c r="Z17" s="122">
        <f>VLOOKUP($A17,'Perfomance Mensal-Monthly'!$A$16:$EC$29,MATCH(Data!Z$5,'Perfomance Mensal-Monthly'!$A$7:$EC$7,0),FALSE)</f>
        <v>25.088999999999999</v>
      </c>
      <c r="AA17" s="122">
        <f>VLOOKUP($A17,'Perfomance Mensal-Monthly'!$A$16:$EC$29,MATCH(Data!AA$5,'Perfomance Mensal-Monthly'!$A$7:$EC$7,0),FALSE)</f>
        <v>25</v>
      </c>
      <c r="AB17" s="122">
        <f>VLOOKUP($A17,'Perfomance Mensal-Monthly'!$A$16:$EC$29,MATCH(Data!AB$5,'Perfomance Mensal-Monthly'!$A$7:$EC$7,0),FALSE)</f>
        <v>22</v>
      </c>
      <c r="AC17" s="122">
        <f>VLOOKUP($A17,'Perfomance Mensal-Monthly'!$A$16:$EC$29,MATCH(Data!AC$5,'Perfomance Mensal-Monthly'!$A$7:$EC$7,0),FALSE)</f>
        <v>35</v>
      </c>
      <c r="AD17" s="122">
        <f>VLOOKUP($A17,'Perfomance Mensal-Monthly'!$A$16:$EC$29,MATCH(Data!AD$5,'Perfomance Mensal-Monthly'!$A$7:$EC$7,0),FALSE)</f>
        <v>32</v>
      </c>
      <c r="AE17" s="122">
        <f>VLOOKUP($A17,'Perfomance Mensal-Monthly'!$A$16:$EC$29,MATCH(Data!AE$5,'Perfomance Mensal-Monthly'!$A$7:$EC$7,0),FALSE)</f>
        <v>31</v>
      </c>
      <c r="AF17" s="122">
        <f>VLOOKUP($A17,'Perfomance Mensal-Monthly'!$A$16:$EC$29,MATCH(Data!AF$5,'Perfomance Mensal-Monthly'!$A$7:$EC$7,0),FALSE)</f>
        <v>27</v>
      </c>
      <c r="AG17" s="122">
        <f>VLOOKUP($A17,'Perfomance Mensal-Monthly'!$A$16:$EC$29,MATCH(Data!AG$5,'Perfomance Mensal-Monthly'!$A$7:$EC$7,0),FALSE)</f>
        <v>19</v>
      </c>
      <c r="AH17" s="122">
        <f>VLOOKUP($A17,'Perfomance Mensal-Monthly'!$A$16:$EC$29,MATCH(Data!AH$5,'Perfomance Mensal-Monthly'!$A$7:$EC$7,0),FALSE)</f>
        <v>19</v>
      </c>
      <c r="AI17" s="122">
        <f>VLOOKUP($A17,'Perfomance Mensal-Monthly'!$A$16:$EC$29,MATCH(Data!AI$5,'Perfomance Mensal-Monthly'!$A$7:$EC$7,0),FALSE)</f>
        <v>29</v>
      </c>
      <c r="AJ17" s="122">
        <f>VLOOKUP($A17,'Perfomance Mensal-Monthly'!$A$16:$EC$29,MATCH(Data!AJ$5,'Perfomance Mensal-Monthly'!$A$7:$EC$7,0),FALSE)</f>
        <v>27</v>
      </c>
      <c r="AK17" s="122">
        <f>VLOOKUP($A17,'Perfomance Mensal-Monthly'!$A$16:$EC$29,MATCH(Data!AK$5,'Perfomance Mensal-Monthly'!$A$7:$EC$7,0),FALSE)</f>
        <v>35</v>
      </c>
      <c r="AL17" s="122">
        <f>VLOOKUP($A17,'Perfomance Mensal-Monthly'!$A$16:$EC$29,MATCH(Data!AL$5,'Perfomance Mensal-Monthly'!$A$7:$EC$7,0),FALSE)</f>
        <v>20</v>
      </c>
      <c r="AM17" s="122">
        <f>VLOOKUP($A17,'Perfomance Mensal-Monthly'!$A$16:$EC$29,MATCH(Data!AM$5,'Perfomance Mensal-Monthly'!$A$7:$EC$7,0),FALSE)</f>
        <v>22</v>
      </c>
      <c r="AN17" s="122">
        <f>VLOOKUP($A17,'Perfomance Mensal-Monthly'!$A$16:$EC$29,MATCH(Data!AN$5,'Perfomance Mensal-Monthly'!$A$7:$EC$7,0),FALSE)</f>
        <v>26</v>
      </c>
      <c r="AO17" s="122">
        <f>VLOOKUP($A17,'Perfomance Mensal-Monthly'!$A$16:$EC$29,MATCH(Data!AO$5,'Perfomance Mensal-Monthly'!$A$7:$EC$7,0),FALSE)</f>
        <v>35</v>
      </c>
      <c r="AP17" s="122">
        <f>VLOOKUP($A17,'Perfomance Mensal-Monthly'!$A$16:$EC$29,MATCH(Data!AP$5,'Perfomance Mensal-Monthly'!$A$7:$EC$7,0),FALSE)</f>
        <v>35</v>
      </c>
      <c r="AQ17" s="122">
        <f>VLOOKUP($A17,'Perfomance Mensal-Monthly'!$A$16:$EC$29,MATCH(Data!AQ$5,'Perfomance Mensal-Monthly'!$A$7:$EC$7,0),FALSE)</f>
        <v>31</v>
      </c>
      <c r="AR17" s="122">
        <f>VLOOKUP($A17,'Perfomance Mensal-Monthly'!$A$16:$EC$29,MATCH(Data!AR$5,'Perfomance Mensal-Monthly'!$A$7:$EC$7,0),FALSE)</f>
        <v>38</v>
      </c>
      <c r="AS17" s="122">
        <f>VLOOKUP($A17,'Perfomance Mensal-Monthly'!$A$16:$EC$29,MATCH(Data!AS$5,'Perfomance Mensal-Monthly'!$A$7:$EC$7,0),FALSE)</f>
        <v>41</v>
      </c>
      <c r="AT17" s="122">
        <f>VLOOKUP($A17,'Perfomance Mensal-Monthly'!$A$16:$EC$29,MATCH(Data!AT$5,'Perfomance Mensal-Monthly'!$A$7:$EC$7,0),FALSE)</f>
        <v>41</v>
      </c>
      <c r="AU17" s="122">
        <f>VLOOKUP($A17,'Perfomance Mensal-Monthly'!$A$16:$EC$29,MATCH(Data!AU$5,'Perfomance Mensal-Monthly'!$A$7:$EC$7,0),FALSE)</f>
        <v>51</v>
      </c>
      <c r="AV17" s="122">
        <f>VLOOKUP($A17,'Perfomance Mensal-Monthly'!$A$16:$EC$29,MATCH(Data!AV$5,'Perfomance Mensal-Monthly'!$A$7:$EC$7,0),FALSE)</f>
        <v>37</v>
      </c>
      <c r="AW17" s="122">
        <f>VLOOKUP($A17,'Perfomance Mensal-Monthly'!$A$16:$EC$29,MATCH(Data!AW$5,'Perfomance Mensal-Monthly'!$A$7:$EC$7,0),FALSE)</f>
        <v>40</v>
      </c>
      <c r="AX17" s="122">
        <f>VLOOKUP($A17,'Perfomance Mensal-Monthly'!$A$16:$EC$29,MATCH(Data!AX$5,'Perfomance Mensal-Monthly'!$A$7:$EC$7,0),FALSE)</f>
        <v>25</v>
      </c>
      <c r="AY17" s="122">
        <f>VLOOKUP($A17,'Perfomance Mensal-Monthly'!$A$16:$EC$29,MATCH(Data!AY$5,'Perfomance Mensal-Monthly'!$A$7:$EC$7,0),FALSE)</f>
        <v>23</v>
      </c>
      <c r="AZ17" s="122">
        <f>VLOOKUP($A17,'Perfomance Mensal-Monthly'!$A$16:$EC$29,MATCH(Data!AZ$5,'Perfomance Mensal-Monthly'!$A$7:$EC$7,0),FALSE)</f>
        <v>25</v>
      </c>
      <c r="BA17" s="122">
        <f>VLOOKUP($A17,'Perfomance Mensal-Monthly'!$A$16:$EC$29,MATCH(Data!BA$5,'Perfomance Mensal-Monthly'!$A$7:$EC$7,0),FALSE)</f>
        <v>31</v>
      </c>
      <c r="BB17" s="122">
        <f>VLOOKUP($A17,'Perfomance Mensal-Monthly'!$A$16:$EC$29,MATCH(Data!BB$5,'Perfomance Mensal-Monthly'!$A$7:$EC$7,0),FALSE)</f>
        <v>27</v>
      </c>
      <c r="BC17" s="122">
        <f>VLOOKUP($A17,'Perfomance Mensal-Monthly'!$A$16:$EC$29,MATCH(Data!BC$5,'Perfomance Mensal-Monthly'!$A$7:$EC$7,0),FALSE)</f>
        <v>39</v>
      </c>
      <c r="BD17" s="122">
        <f>VLOOKUP($A17,'Perfomance Mensal-Monthly'!$A$16:$EC$29,MATCH(Data!BD$5,'Perfomance Mensal-Monthly'!$A$7:$EC$7,0),FALSE)</f>
        <v>21</v>
      </c>
      <c r="BE17" s="122">
        <f>VLOOKUP($A17,'Perfomance Mensal-Monthly'!$A$16:$EC$29,MATCH(Data!BE$5,'Perfomance Mensal-Monthly'!$A$7:$EC$7,0),FALSE)</f>
        <v>30</v>
      </c>
      <c r="BF17" s="122">
        <f>VLOOKUP($A17,'Perfomance Mensal-Monthly'!$A$16:$EC$29,MATCH(Data!BF$5,'Perfomance Mensal-Monthly'!$A$7:$EC$7,0),FALSE)</f>
        <v>38</v>
      </c>
      <c r="BG17" s="122">
        <f>VLOOKUP($A17,'Perfomance Mensal-Monthly'!$A$16:$EC$29,MATCH(Data!BG$5,'Perfomance Mensal-Monthly'!$A$7:$EC$7,0),FALSE)</f>
        <v>39</v>
      </c>
      <c r="BH17" s="122">
        <f>VLOOKUP($A17,'Perfomance Mensal-Monthly'!$A$16:$EC$29,MATCH(Data!BH$5,'Perfomance Mensal-Monthly'!$A$7:$EC$7,0),FALSE)</f>
        <v>38</v>
      </c>
      <c r="BI17" s="122">
        <f>VLOOKUP($A17,'Perfomance Mensal-Monthly'!$A$16:$EC$29,MATCH(Data!BI$5,'Perfomance Mensal-Monthly'!$A$7:$EC$7,0),FALSE)</f>
        <v>42</v>
      </c>
      <c r="BJ17" s="122">
        <f>VLOOKUP($A17,'Perfomance Mensal-Monthly'!$A$16:$EC$29,MATCH(Data!BJ$5,'Perfomance Mensal-Monthly'!$A$7:$EC$7,0),FALSE)</f>
        <v>29</v>
      </c>
      <c r="BK17" s="122">
        <f>VLOOKUP($A17,'Perfomance Mensal-Monthly'!$A$16:$EC$29,MATCH(Data!BK$5,'Perfomance Mensal-Monthly'!$A$7:$EC$7,0),FALSE)</f>
        <v>41</v>
      </c>
      <c r="BL17" s="122">
        <f>VLOOKUP($A17,'Perfomance Mensal-Monthly'!$A$16:$EC$29,MATCH(Data!BL$5,'Perfomance Mensal-Monthly'!$A$7:$EC$7,0),FALSE)</f>
        <v>41</v>
      </c>
      <c r="BM17" s="122">
        <f>VLOOKUP($A17,'Perfomance Mensal-Monthly'!$A$16:$EC$29,MATCH(Data!BM$5,'Perfomance Mensal-Monthly'!$A$7:$EC$7,0),FALSE)</f>
        <v>44</v>
      </c>
      <c r="BN17" s="122">
        <f>VLOOKUP($A17,'Perfomance Mensal-Monthly'!$A$16:$EC$29,MATCH(Data!BN$5,'Perfomance Mensal-Monthly'!$A$7:$EC$7,0),FALSE)</f>
        <v>35</v>
      </c>
      <c r="BO17" s="122">
        <f>VLOOKUP($A17,'Perfomance Mensal-Monthly'!$A$16:$EC$29,MATCH(Data!BO$5,'Perfomance Mensal-Monthly'!$A$7:$EC$7,0),FALSE)</f>
        <v>17</v>
      </c>
      <c r="BP17" s="122">
        <f>VLOOKUP($A17,'Perfomance Mensal-Monthly'!$A$16:$EC$29,MATCH(Data!BP$5,'Perfomance Mensal-Monthly'!$A$7:$EC$7,0),FALSE)</f>
        <v>27</v>
      </c>
      <c r="BQ17" s="122">
        <f>VLOOKUP($A17,'Perfomance Mensal-Monthly'!$A$16:$EC$29,MATCH(Data!BQ$5,'Perfomance Mensal-Monthly'!$A$7:$EC$7,0),FALSE)</f>
        <v>34</v>
      </c>
      <c r="BR17" s="122">
        <f>VLOOKUP($A17,'Perfomance Mensal-Monthly'!$A$16:$EC$29,MATCH(Data!BR$5,'Perfomance Mensal-Monthly'!$A$7:$EC$7,0),FALSE)</f>
        <v>43</v>
      </c>
      <c r="BS17" s="122">
        <f>VLOOKUP($A17,'Perfomance Mensal-Monthly'!$A$16:$EC$29,MATCH(Data!BS$5,'Perfomance Mensal-Monthly'!$A$7:$EC$7,0),FALSE)</f>
        <v>60</v>
      </c>
      <c r="BT17" s="122">
        <f>VLOOKUP($A17,'Perfomance Mensal-Monthly'!$A$16:$EC$29,MATCH(Data!BT$5,'Perfomance Mensal-Monthly'!$A$7:$EC$7,0),FALSE)</f>
        <v>37</v>
      </c>
      <c r="BU17" s="122">
        <f>VLOOKUP($A17,'Perfomance Mensal-Monthly'!$A$16:$EC$29,MATCH(Data!BU$5,'Perfomance Mensal-Monthly'!$A$7:$EC$7,0),FALSE)</f>
        <v>40</v>
      </c>
      <c r="BV17" s="122">
        <f>VLOOKUP($A17,'Perfomance Mensal-Monthly'!$A$16:$EC$29,MATCH(Data!BV$5,'Perfomance Mensal-Monthly'!$A$7:$EC$7,0),FALSE)</f>
        <v>33</v>
      </c>
      <c r="BW17" s="122">
        <f>VLOOKUP($A17,'Perfomance Mensal-Monthly'!$A$16:$EC$29,MATCH(Data!BW$5,'Perfomance Mensal-Monthly'!$A$7:$EC$7,0),FALSE)</f>
        <v>38.228999999999999</v>
      </c>
      <c r="BX17" s="122">
        <f>VLOOKUP($A17,'Perfomance Mensal-Monthly'!$A$16:$EC$29,MATCH(Data!BX$5,'Perfomance Mensal-Monthly'!$A$7:$EC$7,0),FALSE)</f>
        <v>28.175999999999998</v>
      </c>
      <c r="BY17" s="122">
        <f>VLOOKUP($A17,'Perfomance Mensal-Monthly'!$A$16:$EC$29,MATCH(Data!BY$5,'Perfomance Mensal-Monthly'!$A$7:$EC$7,0),FALSE)</f>
        <v>24.603000000000002</v>
      </c>
      <c r="BZ17" s="122">
        <f>VLOOKUP($A17,'Perfomance Mensal-Monthly'!$A$16:$EC$29,MATCH(Data!BZ$5,'Perfomance Mensal-Monthly'!$A$7:$EC$7,0),FALSE)</f>
        <v>29.496000000000002</v>
      </c>
      <c r="CA17" s="122">
        <f>VLOOKUP($A17,'Perfomance Mensal-Monthly'!$A$16:$EC$29,MATCH(Data!CA$5,'Perfomance Mensal-Monthly'!$A$7:$EC$7,0),FALSE)</f>
        <v>30.601999999999997</v>
      </c>
      <c r="CB17" s="122">
        <f>VLOOKUP($A17,'Perfomance Mensal-Monthly'!$A$16:$EC$29,MATCH(Data!CB$5,'Perfomance Mensal-Monthly'!$A$7:$EC$7,0),FALSE)</f>
        <v>38.129000000000005</v>
      </c>
      <c r="CC17" s="122">
        <f>VLOOKUP($A17,'Perfomance Mensal-Monthly'!$A$16:$EC$29,MATCH(Data!CC$5,'Perfomance Mensal-Monthly'!$A$7:$EC$7,0),FALSE)</f>
        <v>25.954999999999998</v>
      </c>
      <c r="CD17" s="122">
        <f>VLOOKUP($A17,'Perfomance Mensal-Monthly'!$A$16:$EC$29,MATCH(Data!CD$5,'Perfomance Mensal-Monthly'!$A$7:$EC$7,0),FALSE)</f>
        <v>22.337</v>
      </c>
      <c r="CE17" s="122">
        <f>VLOOKUP($A17,'Perfomance Mensal-Monthly'!$A$16:$EC$29,MATCH(Data!CE$5,'Perfomance Mensal-Monthly'!$A$7:$EC$7,0),FALSE)</f>
        <v>19.518999999999998</v>
      </c>
      <c r="CF17" s="122">
        <f>VLOOKUP($A17,'Perfomance Mensal-Monthly'!$A$16:$EC$29,MATCH(Data!CF$5,'Perfomance Mensal-Monthly'!$A$7:$EC$7,0),FALSE)</f>
        <v>14.219000000000001</v>
      </c>
      <c r="CG17" s="122">
        <f>VLOOKUP($A17,'Perfomance Mensal-Monthly'!$A$16:$EC$29,MATCH(Data!CG$5,'Perfomance Mensal-Monthly'!$A$7:$EC$7,0),FALSE)</f>
        <v>19.434000000000001</v>
      </c>
      <c r="CH17" s="122">
        <f>VLOOKUP($A17,'Perfomance Mensal-Monthly'!$A$16:$EC$29,MATCH(Data!CH$5,'Perfomance Mensal-Monthly'!$A$7:$EC$7,0),FALSE)</f>
        <v>17.868000000000002</v>
      </c>
      <c r="CI17" s="122">
        <f>VLOOKUP($A17,'Perfomance Mensal-Monthly'!$A$16:$EC$29,MATCH(Data!CI$5,'Perfomance Mensal-Monthly'!$A$7:$EC$7,0),FALSE)</f>
        <v>21.547000000000001</v>
      </c>
      <c r="CJ17" s="122">
        <f>VLOOKUP($A17,'Perfomance Mensal-Monthly'!$A$16:$EC$29,MATCH(Data!CJ$5,'Perfomance Mensal-Monthly'!$A$7:$EC$7,0),FALSE)</f>
        <v>29.015999999999998</v>
      </c>
      <c r="CK17" s="122">
        <f>VLOOKUP($A17,'Perfomance Mensal-Monthly'!$A$16:$EC$29,MATCH(Data!CK$5,'Perfomance Mensal-Monthly'!$A$7:$EC$7,0),FALSE)</f>
        <v>27.471</v>
      </c>
      <c r="CL17" s="122">
        <f>VLOOKUP($A17,'Perfomance Mensal-Monthly'!$A$16:$EC$29,MATCH(Data!CL$5,'Perfomance Mensal-Monthly'!$A$7:$EC$7,0),FALSE)</f>
        <v>16.096</v>
      </c>
      <c r="CM17" s="122">
        <f>VLOOKUP($A17,'Perfomance Mensal-Monthly'!$A$16:$EC$29,MATCH(Data!CM$5,'Perfomance Mensal-Monthly'!$A$7:$EC$7,0),FALSE)</f>
        <v>21.207000000000001</v>
      </c>
      <c r="CN17" s="122">
        <f>VLOOKUP($A17,'Perfomance Mensal-Monthly'!$A$16:$EC$29,MATCH(Data!CN$5,'Perfomance Mensal-Monthly'!$A$7:$EC$7,0),FALSE)</f>
        <v>26.238</v>
      </c>
      <c r="CO17" s="122">
        <f>VLOOKUP($A17,'Perfomance Mensal-Monthly'!$A$16:$EC$29,MATCH(Data!CO$5,'Perfomance Mensal-Monthly'!$A$7:$EC$7,0),FALSE)</f>
        <v>31.463000000000001</v>
      </c>
      <c r="CP17" s="122">
        <f>VLOOKUP($A17,'Perfomance Mensal-Monthly'!$A$16:$EC$29,MATCH(Data!CP$5,'Perfomance Mensal-Monthly'!$A$7:$EC$7,0),FALSE)</f>
        <v>27.159999999999997</v>
      </c>
      <c r="CQ17" s="122">
        <f>VLOOKUP($A17,'Perfomance Mensal-Monthly'!$A$16:$EC$29,MATCH(Data!CQ$5,'Perfomance Mensal-Monthly'!$A$7:$EC$7,0),FALSE)</f>
        <v>22.141999999999999</v>
      </c>
      <c r="CR17" s="122">
        <f>VLOOKUP($A17,'Perfomance Mensal-Monthly'!$A$16:$EC$29,MATCH(Data!CR$5,'Perfomance Mensal-Monthly'!$A$7:$EC$7,0),FALSE)</f>
        <v>35.977000000000004</v>
      </c>
      <c r="CS17" s="122">
        <f>VLOOKUP($A17,'Perfomance Mensal-Monthly'!$A$16:$EC$29,MATCH(Data!CS$5,'Perfomance Mensal-Monthly'!$A$7:$EC$7,0),FALSE)</f>
        <v>37.853000000000002</v>
      </c>
      <c r="CT17" s="122">
        <f>VLOOKUP($A17,'Perfomance Mensal-Monthly'!$A$16:$EC$29,MATCH(Data!CT$5,'Perfomance Mensal-Monthly'!$A$7:$EC$7,0),FALSE)</f>
        <v>37.561999999999998</v>
      </c>
      <c r="CU17" s="122">
        <f>VLOOKUP($A17,'Perfomance Mensal-Monthly'!$A$16:$EC$29,MATCH(Data!CU$5,'Perfomance Mensal-Monthly'!$A$7:$EC$7,0),FALSE)</f>
        <v>22.024999999999999</v>
      </c>
      <c r="CV17" s="122">
        <f>VLOOKUP($A17,'Perfomance Mensal-Monthly'!$A$16:$EC$29,MATCH(Data!CV$5,'Perfomance Mensal-Monthly'!$A$7:$EC$7,0),FALSE)</f>
        <v>25.386000000000003</v>
      </c>
      <c r="CW17" s="122">
        <f>VLOOKUP($A17,'Perfomance Mensal-Monthly'!$A$16:$EC$29,MATCH(Data!CW$5,'Perfomance Mensal-Monthly'!$A$7:$EC$7,0),FALSE)</f>
        <v>34.247</v>
      </c>
      <c r="CX17" s="122">
        <f>VLOOKUP($A17,'Perfomance Mensal-Monthly'!$A$16:$EC$29,MATCH(Data!CX$5,'Perfomance Mensal-Monthly'!$A$7:$EC$7,0),FALSE)</f>
        <v>27.126999999999999</v>
      </c>
      <c r="CY17" s="122">
        <f>VLOOKUP($A17,'Perfomance Mensal-Monthly'!$A$16:$EC$29,MATCH(Data!CY$5,'Perfomance Mensal-Monthly'!$A$7:$EC$7,0),FALSE)</f>
        <v>30.032</v>
      </c>
      <c r="CZ17" s="122">
        <f>VLOOKUP($A17,'Perfomance Mensal-Monthly'!$A$16:$EC$29,MATCH(Data!CZ$5,'Perfomance Mensal-Monthly'!$A$7:$EC$7,0),FALSE)</f>
        <v>31.428000000000001</v>
      </c>
      <c r="DA17" s="122">
        <f>VLOOKUP($A17,'Perfomance Mensal-Monthly'!$A$16:$EC$29,MATCH(Data!DA$5,'Perfomance Mensal-Monthly'!$A$7:$EC$7,0),FALSE)</f>
        <v>39.353000000000002</v>
      </c>
      <c r="DB17" s="122">
        <f>VLOOKUP($A17,'Perfomance Mensal-Monthly'!$A$16:$EC$29,MATCH(Data!DB$5,'Perfomance Mensal-Monthly'!$A$7:$EC$7,0),FALSE)</f>
        <v>37.613999999999997</v>
      </c>
      <c r="DC17" s="122">
        <f>VLOOKUP($A17,'Perfomance Mensal-Monthly'!$A$16:$EC$29,MATCH(Data!DC$5,'Perfomance Mensal-Monthly'!$A$7:$EC$7,0),FALSE)</f>
        <v>26.698</v>
      </c>
      <c r="DD17" s="122">
        <f>VLOOKUP($A17,'Perfomance Mensal-Monthly'!$A$16:$EC$29,MATCH(Data!DD$5,'Perfomance Mensal-Monthly'!$A$7:$EC$7,0),FALSE)</f>
        <v>27.463000000000001</v>
      </c>
      <c r="DE17" s="122">
        <f>VLOOKUP($A17,'Perfomance Mensal-Monthly'!$A$16:$EC$29,MATCH(Data!DE$5,'Perfomance Mensal-Monthly'!$A$7:$EC$7,0),FALSE)</f>
        <v>27.6</v>
      </c>
      <c r="DF17" s="122">
        <f>VLOOKUP($A17,'Perfomance Mensal-Monthly'!$A$16:$EC$29,MATCH(Data!DF$5,'Perfomance Mensal-Monthly'!$A$7:$EC$7,0),FALSE)</f>
        <v>23.983999999999998</v>
      </c>
      <c r="DG17" s="122">
        <f>VLOOKUP($A17,'Perfomance Mensal-Monthly'!$A$16:$EC$29,MATCH(Data!DG$5,'Perfomance Mensal-Monthly'!$A$7:$EC$7,0),FALSE)</f>
        <v>18.832000000000001</v>
      </c>
      <c r="DH17" s="122">
        <f>VLOOKUP($A17,'Perfomance Mensal-Monthly'!$A$16:$EC$29,MATCH(Data!DH$5,'Perfomance Mensal-Monthly'!$A$7:$EC$7,0),FALSE)</f>
        <v>24.509999999999998</v>
      </c>
      <c r="DI17" s="122">
        <f>VLOOKUP($A17,'Perfomance Mensal-Monthly'!$A$16:$EC$29,MATCH(Data!DI$5,'Perfomance Mensal-Monthly'!$A$7:$EC$7,0),FALSE)</f>
        <v>34.781000000000006</v>
      </c>
      <c r="DJ17" s="122">
        <f>VLOOKUP($A17,'Perfomance Mensal-Monthly'!$A$16:$EC$29,MATCH(Data!DJ$5,'Perfomance Mensal-Monthly'!$A$7:$EC$7,0),FALSE)</f>
        <v>27.972000000000001</v>
      </c>
      <c r="DK17" s="122">
        <f>VLOOKUP($A17,'Perfomance Mensal-Monthly'!$A$16:$EC$29,MATCH(Data!DK$5,'Perfomance Mensal-Monthly'!$A$7:$EC$7,0),FALSE)</f>
        <v>33.828000000000003</v>
      </c>
      <c r="DL17" s="122">
        <f>VLOOKUP($A17,'Perfomance Mensal-Monthly'!$A$16:$EC$29,MATCH(Data!DL$5,'Perfomance Mensal-Monthly'!$A$7:$EC$7,0),FALSE)</f>
        <v>45.576999999999998</v>
      </c>
      <c r="DM17" s="122">
        <f>VLOOKUP($A17,'Perfomance Mensal-Monthly'!$A$16:$EC$29,MATCH(Data!DM$5,'Perfomance Mensal-Monthly'!$A$7:$EC$7,0),FALSE)</f>
        <v>19.100000000000001</v>
      </c>
      <c r="DN17" s="122">
        <f>VLOOKUP($A17,'Perfomance Mensal-Monthly'!$A$16:$EC$29,MATCH(Data!DN$5,'Perfomance Mensal-Monthly'!$A$7:$EC$7,0),FALSE)</f>
        <v>22.963999999999999</v>
      </c>
      <c r="DO17" s="122">
        <f>VLOOKUP($A17,'Perfomance Mensal-Monthly'!$A$16:$EC$29,MATCH(Data!DO$5,'Perfomance Mensal-Monthly'!$A$7:$EC$7,0),FALSE)</f>
        <v>26.241999999999997</v>
      </c>
      <c r="DP17" s="122">
        <f>VLOOKUP($A17,'Perfomance Mensal-Monthly'!$A$16:$EC$29,MATCH(Data!DP$5,'Perfomance Mensal-Monthly'!$A$7:$EC$7,0),FALSE)</f>
        <v>28.603000000000002</v>
      </c>
      <c r="DQ17" s="122">
        <f>VLOOKUP($A17,'Perfomance Mensal-Monthly'!$A$16:$EC$29,MATCH(Data!DQ$5,'Perfomance Mensal-Monthly'!$A$7:$EC$7,0),FALSE)</f>
        <v>31.731000000000002</v>
      </c>
      <c r="DR17" s="122">
        <f>VLOOKUP($A17,'Perfomance Mensal-Monthly'!$A$16:$EC$29,MATCH(Data!DR$5,'Perfomance Mensal-Monthly'!$A$7:$EC$7,0),FALSE)</f>
        <v>28.246000000000002</v>
      </c>
      <c r="DS17" s="122">
        <f>VLOOKUP($A17,'Perfomance Mensal-Monthly'!$A$16:$EC$29,MATCH(Data!DS$5,'Perfomance Mensal-Monthly'!$A$7:$EC$7,0),FALSE)</f>
        <v>31.453000000000003</v>
      </c>
      <c r="DT17" s="122">
        <f>VLOOKUP($A17,'Perfomance Mensal-Monthly'!$A$16:$EC$29,MATCH(Data!DT$5,'Perfomance Mensal-Monthly'!$A$7:$EC$7,0),FALSE)</f>
        <v>28.571999999999999</v>
      </c>
      <c r="DU17" s="122">
        <f>VLOOKUP($A17,'Perfomance Mensal-Monthly'!$A$16:$EC$29,MATCH(Data!DU$5,'Perfomance Mensal-Monthly'!$A$7:$EC$7,0),FALSE)</f>
        <v>19.362000000000002</v>
      </c>
      <c r="DV17" s="122">
        <f>VLOOKUP($A17,'Perfomance Mensal-Monthly'!$A$16:$EC$29,MATCH(Data!DV$5,'Perfomance Mensal-Monthly'!$A$7:$EC$7,0),FALSE)</f>
        <v>18.247999999999998</v>
      </c>
      <c r="DW17" s="122">
        <f>VLOOKUP($A17,'Perfomance Mensal-Monthly'!$A$16:$EC$29,MATCH(Data!DW$5,'Perfomance Mensal-Monthly'!$A$7:$EC$7,0),FALSE)</f>
        <v>36.625999999999998</v>
      </c>
      <c r="DX17" s="122">
        <f>VLOOKUP($A17,'Perfomance Mensal-Monthly'!$A$16:$EC$29,MATCH(Data!DX$5,'Perfomance Mensal-Monthly'!$A$7:$EC$7,0),FALSE)</f>
        <v>32.628999999999998</v>
      </c>
      <c r="DZ17" s="148" t="s">
        <v>200</v>
      </c>
      <c r="EA17" s="143">
        <f t="shared" si="28"/>
        <v>147.03699999999998</v>
      </c>
      <c r="EB17" s="143">
        <f t="shared" si="28"/>
        <v>170.798</v>
      </c>
      <c r="EC17" s="143">
        <f t="shared" si="28"/>
        <v>154.17700000000002</v>
      </c>
      <c r="ED17" s="143">
        <f t="shared" si="28"/>
        <v>135.79899999999998</v>
      </c>
      <c r="EE17" s="143">
        <f t="shared" si="28"/>
        <v>98.009</v>
      </c>
      <c r="EF17" s="143">
        <f t="shared" si="28"/>
        <v>99.125</v>
      </c>
      <c r="EG17" s="143">
        <f t="shared" si="28"/>
        <v>105.25</v>
      </c>
      <c r="EH17" s="143">
        <f t="shared" si="28"/>
        <v>106.38</v>
      </c>
      <c r="EI17" s="143">
        <f t="shared" si="28"/>
        <v>82</v>
      </c>
      <c r="EJ17" s="143">
        <f t="shared" si="28"/>
        <v>90</v>
      </c>
      <c r="EK17" s="143">
        <f t="shared" si="28"/>
        <v>67</v>
      </c>
      <c r="EL17" s="143">
        <f t="shared" si="28"/>
        <v>82</v>
      </c>
      <c r="EM17" s="143">
        <f t="shared" si="28"/>
        <v>83</v>
      </c>
      <c r="EN17" s="143">
        <f t="shared" si="28"/>
        <v>104</v>
      </c>
      <c r="EO17" s="143">
        <f t="shared" si="28"/>
        <v>133</v>
      </c>
      <c r="EP17" s="143">
        <f t="shared" si="28"/>
        <v>102</v>
      </c>
      <c r="EQ17" s="143">
        <f t="shared" si="28"/>
        <v>79</v>
      </c>
      <c r="ER17" s="143">
        <f t="shared" si="28"/>
        <v>87</v>
      </c>
      <c r="ES17" s="143">
        <f t="shared" si="28"/>
        <v>107</v>
      </c>
      <c r="ET17" s="143">
        <f t="shared" si="28"/>
        <v>109</v>
      </c>
      <c r="EU17" s="143">
        <f t="shared" si="28"/>
        <v>126</v>
      </c>
      <c r="EV17" s="143">
        <f t="shared" si="28"/>
        <v>79</v>
      </c>
      <c r="EW17" s="143">
        <f t="shared" si="28"/>
        <v>137</v>
      </c>
      <c r="EX17" s="143">
        <f t="shared" si="28"/>
        <v>110</v>
      </c>
      <c r="EY17" s="143">
        <f t="shared" si="28"/>
        <v>91.00800000000001</v>
      </c>
      <c r="EZ17" s="143">
        <f t="shared" si="28"/>
        <v>98.227000000000004</v>
      </c>
      <c r="FA17" s="143">
        <f t="shared" si="28"/>
        <v>67.811000000000007</v>
      </c>
      <c r="FB17" s="143">
        <f t="shared" si="28"/>
        <v>51.521000000000008</v>
      </c>
      <c r="FC17" s="143">
        <f t="shared" si="28"/>
        <v>78.034000000000006</v>
      </c>
      <c r="FD17" s="143">
        <f t="shared" si="28"/>
        <v>63.540999999999997</v>
      </c>
      <c r="FE17" s="143">
        <f t="shared" si="28"/>
        <v>80.765000000000001</v>
      </c>
      <c r="FF17" s="143">
        <f t="shared" si="28"/>
        <v>111.39200000000001</v>
      </c>
      <c r="FG17" s="143">
        <f t="shared" si="28"/>
        <v>81.658000000000001</v>
      </c>
      <c r="FH17" s="143">
        <f t="shared" si="28"/>
        <v>88.587000000000003</v>
      </c>
      <c r="FI17" s="143">
        <f t="shared" si="28"/>
        <v>103.66499999999999</v>
      </c>
      <c r="FJ17" s="143">
        <f t="shared" si="28"/>
        <v>79.046999999999997</v>
      </c>
      <c r="FK17" s="143">
        <f t="shared" si="28"/>
        <v>78.123000000000005</v>
      </c>
      <c r="FL17" s="143">
        <f t="shared" si="28"/>
        <v>107.37700000000001</v>
      </c>
      <c r="FM17" s="143">
        <f t="shared" si="28"/>
        <v>68.305999999999997</v>
      </c>
      <c r="FN17" s="143">
        <f t="shared" si="28"/>
        <v>88.580000000000013</v>
      </c>
      <c r="FO17" s="143">
        <f t="shared" si="28"/>
        <v>79.387</v>
      </c>
      <c r="FP17" s="143">
        <f t="shared" si="28"/>
        <v>87.502999999999986</v>
      </c>
      <c r="FQ17" s="143">
        <f t="shared" si="28"/>
        <v>0</v>
      </c>
      <c r="FR17" s="143">
        <f t="shared" si="28"/>
        <v>0</v>
      </c>
      <c r="FT17" s="148" t="s">
        <v>200</v>
      </c>
      <c r="FU17" s="143">
        <f t="shared" si="19"/>
        <v>607.81100000000004</v>
      </c>
      <c r="FV17" s="143">
        <f t="shared" si="17"/>
        <v>408.76400000000001</v>
      </c>
      <c r="FW17" s="143">
        <f t="shared" si="17"/>
        <v>321</v>
      </c>
      <c r="FX17" s="143">
        <f t="shared" si="17"/>
        <v>422</v>
      </c>
      <c r="FY17" s="143">
        <f t="shared" si="17"/>
        <v>382</v>
      </c>
      <c r="FZ17" s="143">
        <f t="shared" si="17"/>
        <v>452</v>
      </c>
      <c r="GA17" s="143">
        <f t="shared" si="17"/>
        <v>308.56700000000001</v>
      </c>
      <c r="GB17" s="143">
        <f t="shared" si="17"/>
        <v>333.73200000000003</v>
      </c>
      <c r="GC17" s="143">
        <f t="shared" si="17"/>
        <v>352.95700000000005</v>
      </c>
      <c r="GD17" s="143">
        <f t="shared" si="17"/>
        <v>342.38599999999997</v>
      </c>
      <c r="GE17" s="143">
        <f t="shared" si="17"/>
        <v>166.89</v>
      </c>
    </row>
    <row r="18" spans="1:187" ht="15" customHeight="1" x14ac:dyDescent="0.2">
      <c r="A18" s="124" t="s">
        <v>198</v>
      </c>
      <c r="B18" s="116" t="s">
        <v>205</v>
      </c>
      <c r="C18" s="123">
        <f>VLOOKUP($A18,'Perfomance Mensal-Monthly'!$A$16:$EC$29,MATCH(Data!C$5,'Perfomance Mensal-Monthly'!$A$7:$EC$7,0),FALSE)</f>
        <v>717.36599999999999</v>
      </c>
      <c r="D18" s="123">
        <f>VLOOKUP($A18,'Perfomance Mensal-Monthly'!$A$16:$EC$29,MATCH(Data!D$5,'Perfomance Mensal-Monthly'!$A$7:$EC$7,0),FALSE)</f>
        <v>628.68200000000002</v>
      </c>
      <c r="E18" s="123">
        <f>VLOOKUP($A18,'Perfomance Mensal-Monthly'!$A$16:$EC$29,MATCH(Data!E$5,'Perfomance Mensal-Monthly'!$A$7:$EC$7,0),FALSE)</f>
        <v>748.19900000000007</v>
      </c>
      <c r="F18" s="123">
        <f>VLOOKUP($A18,'Perfomance Mensal-Monthly'!$A$16:$EC$29,MATCH(Data!F$5,'Perfomance Mensal-Monthly'!$A$7:$EC$7,0),FALSE)</f>
        <v>596.75800000000004</v>
      </c>
      <c r="G18" s="123">
        <f>VLOOKUP($A18,'Perfomance Mensal-Monthly'!$A$16:$EC$29,MATCH(Data!G$5,'Perfomance Mensal-Monthly'!$A$7:$EC$7,0),FALSE)</f>
        <v>491.64699999999993</v>
      </c>
      <c r="H18" s="123">
        <f>VLOOKUP($A18,'Perfomance Mensal-Monthly'!$A$16:$EC$29,MATCH(Data!H$5,'Perfomance Mensal-Monthly'!$A$7:$EC$7,0),FALSE)</f>
        <v>554.77499999999998</v>
      </c>
      <c r="I18" s="123">
        <f>VLOOKUP($A18,'Perfomance Mensal-Monthly'!$A$16:$EC$29,MATCH(Data!I$5,'Perfomance Mensal-Monthly'!$A$7:$EC$7,0),FALSE)</f>
        <v>443.42099999999999</v>
      </c>
      <c r="J18" s="123">
        <f>VLOOKUP($A18,'Perfomance Mensal-Monthly'!$A$16:$EC$29,MATCH(Data!J$5,'Perfomance Mensal-Monthly'!$A$7:$EC$7,0),FALSE)</f>
        <v>590.54300000000001</v>
      </c>
      <c r="K18" s="123">
        <f>VLOOKUP($A18,'Perfomance Mensal-Monthly'!$A$16:$EC$29,MATCH(Data!K$5,'Perfomance Mensal-Monthly'!$A$7:$EC$7,0),FALSE)</f>
        <v>663.27199999999993</v>
      </c>
      <c r="L18" s="123">
        <f>VLOOKUP($A18,'Perfomance Mensal-Monthly'!$A$16:$EC$29,MATCH(Data!L$5,'Perfomance Mensal-Monthly'!$A$7:$EC$7,0),FALSE)</f>
        <v>543.21299999999997</v>
      </c>
      <c r="M18" s="123">
        <f>VLOOKUP($A18,'Perfomance Mensal-Monthly'!$A$16:$EC$29,MATCH(Data!M$5,'Perfomance Mensal-Monthly'!$A$7:$EC$7,0),FALSE)</f>
        <v>600.00399999999991</v>
      </c>
      <c r="N18" s="123">
        <f>VLOOKUP($A18,'Perfomance Mensal-Monthly'!$A$16:$EC$29,MATCH(Data!N$5,'Perfomance Mensal-Monthly'!$A$7:$EC$7,0),FALSE)</f>
        <v>758.04</v>
      </c>
      <c r="O18" s="123">
        <f>VLOOKUP($A18,'Perfomance Mensal-Monthly'!$A$16:$EC$29,MATCH(Data!O$5,'Perfomance Mensal-Monthly'!$A$7:$EC$7,0),FALSE)</f>
        <v>557.82299999999998</v>
      </c>
      <c r="P18" s="123">
        <f>VLOOKUP($A18,'Perfomance Mensal-Monthly'!$A$16:$EC$29,MATCH(Data!P$5,'Perfomance Mensal-Monthly'!$A$7:$EC$7,0),FALSE)</f>
        <v>548.9369999999999</v>
      </c>
      <c r="Q18" s="123">
        <f>VLOOKUP($A18,'Perfomance Mensal-Monthly'!$A$16:$EC$29,MATCH(Data!Q$5,'Perfomance Mensal-Monthly'!$A$7:$EC$7,0),FALSE)</f>
        <v>640.774</v>
      </c>
      <c r="R18" s="123">
        <f>VLOOKUP($A18,'Perfomance Mensal-Monthly'!$A$16:$EC$29,MATCH(Data!R$5,'Perfomance Mensal-Monthly'!$A$7:$EC$7,0),FALSE)</f>
        <v>605.47299999999996</v>
      </c>
      <c r="S18" s="123">
        <f>VLOOKUP($A18,'Perfomance Mensal-Monthly'!$A$16:$EC$29,MATCH(Data!S$5,'Perfomance Mensal-Monthly'!$A$7:$EC$7,0),FALSE)</f>
        <v>522.68700000000001</v>
      </c>
      <c r="T18" s="123">
        <f>VLOOKUP($A18,'Perfomance Mensal-Monthly'!$A$16:$EC$29,MATCH(Data!T$5,'Perfomance Mensal-Monthly'!$A$7:$EC$7,0),FALSE)</f>
        <v>946.2589999999999</v>
      </c>
      <c r="U18" s="123">
        <f>VLOOKUP($A18,'Perfomance Mensal-Monthly'!$A$16:$EC$29,MATCH(Data!U$5,'Perfomance Mensal-Monthly'!$A$7:$EC$7,0),FALSE)</f>
        <v>711.60599999999999</v>
      </c>
      <c r="V18" s="123">
        <f>VLOOKUP($A18,'Perfomance Mensal-Monthly'!$A$16:$EC$29,MATCH(Data!V$5,'Perfomance Mensal-Monthly'!$A$7:$EC$7,0),FALSE)</f>
        <v>834.77099999999996</v>
      </c>
      <c r="W18" s="123">
        <f>VLOOKUP($A18,'Perfomance Mensal-Monthly'!$A$16:$EC$29,MATCH(Data!W$5,'Perfomance Mensal-Monthly'!$A$7:$EC$7,0),FALSE)</f>
        <v>1210.5999999999999</v>
      </c>
      <c r="X18" s="123">
        <f>VLOOKUP($A18,'Perfomance Mensal-Monthly'!$A$16:$EC$29,MATCH(Data!X$5,'Perfomance Mensal-Monthly'!$A$7:$EC$7,0),FALSE)</f>
        <v>843.30899999999997</v>
      </c>
      <c r="Y18" s="123">
        <f>VLOOKUP($A18,'Perfomance Mensal-Monthly'!$A$16:$EC$29,MATCH(Data!Y$5,'Perfomance Mensal-Monthly'!$A$7:$EC$7,0),FALSE)</f>
        <v>946.70900000000006</v>
      </c>
      <c r="Z18" s="123">
        <f>VLOOKUP($A18,'Perfomance Mensal-Monthly'!$A$16:$EC$29,MATCH(Data!Z$5,'Perfomance Mensal-Monthly'!$A$7:$EC$7,0),FALSE)</f>
        <v>1236.2570000000001</v>
      </c>
      <c r="AA18" s="123">
        <f>VLOOKUP($A18,'Perfomance Mensal-Monthly'!$A$16:$EC$29,MATCH(Data!AA$5,'Perfomance Mensal-Monthly'!$A$7:$EC$7,0),FALSE)</f>
        <v>777.57500000000005</v>
      </c>
      <c r="AB18" s="123">
        <f>VLOOKUP($A18,'Perfomance Mensal-Monthly'!$A$16:$EC$29,MATCH(Data!AB$5,'Perfomance Mensal-Monthly'!$A$7:$EC$7,0),FALSE)</f>
        <v>807.76800000000003</v>
      </c>
      <c r="AC18" s="123">
        <f>VLOOKUP($A18,'Perfomance Mensal-Monthly'!$A$16:$EC$29,MATCH(Data!AC$5,'Perfomance Mensal-Monthly'!$A$7:$EC$7,0),FALSE)</f>
        <v>919.18100000000004</v>
      </c>
      <c r="AD18" s="123">
        <f>VLOOKUP($A18,'Perfomance Mensal-Monthly'!$A$16:$EC$29,MATCH(Data!AD$5,'Perfomance Mensal-Monthly'!$A$7:$EC$7,0),FALSE)</f>
        <v>753.26</v>
      </c>
      <c r="AE18" s="123">
        <f>VLOOKUP($A18,'Perfomance Mensal-Monthly'!$A$16:$EC$29,MATCH(Data!AE$5,'Perfomance Mensal-Monthly'!$A$7:$EC$7,0),FALSE)</f>
        <v>1075.299</v>
      </c>
      <c r="AF18" s="123">
        <f>VLOOKUP($A18,'Perfomance Mensal-Monthly'!$A$16:$EC$29,MATCH(Data!AF$5,'Perfomance Mensal-Monthly'!$A$7:$EC$7,0),FALSE)</f>
        <v>1400.961</v>
      </c>
      <c r="AG18" s="123">
        <f>VLOOKUP($A18,'Perfomance Mensal-Monthly'!$A$16:$EC$29,MATCH(Data!AG$5,'Perfomance Mensal-Monthly'!$A$7:$EC$7,0),FALSE)</f>
        <v>1157.875</v>
      </c>
      <c r="AH18" s="123">
        <f>VLOOKUP($A18,'Perfomance Mensal-Monthly'!$A$16:$EC$29,MATCH(Data!AH$5,'Perfomance Mensal-Monthly'!$A$7:$EC$7,0),FALSE)</f>
        <v>1305.597</v>
      </c>
      <c r="AI18" s="123">
        <f>VLOOKUP($A18,'Perfomance Mensal-Monthly'!$A$16:$EC$29,MATCH(Data!AI$5,'Perfomance Mensal-Monthly'!$A$7:$EC$7,0),FALSE)</f>
        <v>1596.4059999999999</v>
      </c>
      <c r="AJ18" s="123">
        <f>VLOOKUP($A18,'Perfomance Mensal-Monthly'!$A$16:$EC$29,MATCH(Data!AJ$5,'Perfomance Mensal-Monthly'!$A$7:$EC$7,0),FALSE)</f>
        <v>815.85400000000004</v>
      </c>
      <c r="AK18" s="123">
        <f>VLOOKUP($A18,'Perfomance Mensal-Monthly'!$A$16:$EC$29,MATCH(Data!AK$5,'Perfomance Mensal-Monthly'!$A$7:$EC$7,0),FALSE)</f>
        <v>1109.7730000000001</v>
      </c>
      <c r="AL18" s="123">
        <f>VLOOKUP($A18,'Perfomance Mensal-Monthly'!$A$16:$EC$29,MATCH(Data!AL$5,'Perfomance Mensal-Monthly'!$A$7:$EC$7,0),FALSE)</f>
        <v>1632.3919999999998</v>
      </c>
      <c r="AM18" s="123">
        <f>VLOOKUP($A18,'Perfomance Mensal-Monthly'!$A$16:$EC$29,MATCH(Data!AM$5,'Perfomance Mensal-Monthly'!$A$7:$EC$7,0),FALSE)</f>
        <v>832.96499999999992</v>
      </c>
      <c r="AN18" s="123">
        <f>VLOOKUP($A18,'Perfomance Mensal-Monthly'!$A$16:$EC$29,MATCH(Data!AN$5,'Perfomance Mensal-Monthly'!$A$7:$EC$7,0),FALSE)</f>
        <v>892.18799999999999</v>
      </c>
      <c r="AO18" s="123">
        <f>VLOOKUP($A18,'Perfomance Mensal-Monthly'!$A$16:$EC$29,MATCH(Data!AO$5,'Perfomance Mensal-Monthly'!$A$7:$EC$7,0),FALSE)</f>
        <v>1216.425</v>
      </c>
      <c r="AP18" s="123">
        <f>VLOOKUP($A18,'Perfomance Mensal-Monthly'!$A$16:$EC$29,MATCH(Data!AP$5,'Perfomance Mensal-Monthly'!$A$7:$EC$7,0),FALSE)</f>
        <v>888.00600000000009</v>
      </c>
      <c r="AQ18" s="123">
        <f>VLOOKUP($A18,'Perfomance Mensal-Monthly'!$A$16:$EC$29,MATCH(Data!AQ$5,'Perfomance Mensal-Monthly'!$A$7:$EC$7,0),FALSE)</f>
        <v>1217.086</v>
      </c>
      <c r="AR18" s="123">
        <f>VLOOKUP($A18,'Perfomance Mensal-Monthly'!$A$16:$EC$29,MATCH(Data!AR$5,'Perfomance Mensal-Monthly'!$A$7:$EC$7,0),FALSE)</f>
        <v>1103.175</v>
      </c>
      <c r="AS18" s="123">
        <f>VLOOKUP($A18,'Perfomance Mensal-Monthly'!$A$16:$EC$29,MATCH(Data!AS$5,'Perfomance Mensal-Monthly'!$A$7:$EC$7,0),FALSE)</f>
        <v>963.053</v>
      </c>
      <c r="AT18" s="123">
        <f>VLOOKUP($A18,'Perfomance Mensal-Monthly'!$A$16:$EC$29,MATCH(Data!AT$5,'Perfomance Mensal-Monthly'!$A$7:$EC$7,0),FALSE)</f>
        <v>1026.9100000000001</v>
      </c>
      <c r="AU18" s="123">
        <f>VLOOKUP($A18,'Perfomance Mensal-Monthly'!$A$16:$EC$29,MATCH(Data!AU$5,'Perfomance Mensal-Monthly'!$A$7:$EC$7,0),FALSE)</f>
        <v>1157.0160000000001</v>
      </c>
      <c r="AV18" s="123">
        <f>VLOOKUP($A18,'Perfomance Mensal-Monthly'!$A$16:$EC$29,MATCH(Data!AV$5,'Perfomance Mensal-Monthly'!$A$7:$EC$7,0),FALSE)</f>
        <v>1052.01</v>
      </c>
      <c r="AW18" s="123">
        <f>VLOOKUP($A18,'Perfomance Mensal-Monthly'!$A$16:$EC$29,MATCH(Data!AW$5,'Perfomance Mensal-Monthly'!$A$7:$EC$7,0),FALSE)</f>
        <v>1159.7550000000001</v>
      </c>
      <c r="AX18" s="123">
        <f>VLOOKUP($A18,'Perfomance Mensal-Monthly'!$A$16:$EC$29,MATCH(Data!AX$5,'Perfomance Mensal-Monthly'!$A$7:$EC$7,0),FALSE)</f>
        <v>1527.0160000000001</v>
      </c>
      <c r="AY18" s="123">
        <f>VLOOKUP($A18,'Perfomance Mensal-Monthly'!$A$16:$EC$29,MATCH(Data!AY$5,'Perfomance Mensal-Monthly'!$A$7:$EC$7,0),FALSE)</f>
        <v>1030.124</v>
      </c>
      <c r="AZ18" s="123">
        <f>VLOOKUP($A18,'Perfomance Mensal-Monthly'!$A$16:$EC$29,MATCH(Data!AZ$5,'Perfomance Mensal-Monthly'!$A$7:$EC$7,0),FALSE)</f>
        <v>1125.8209999999999</v>
      </c>
      <c r="BA18" s="123">
        <f>VLOOKUP($A18,'Perfomance Mensal-Monthly'!$A$16:$EC$29,MATCH(Data!BA$5,'Perfomance Mensal-Monthly'!$A$7:$EC$7,0),FALSE)</f>
        <v>1148.8319999999999</v>
      </c>
      <c r="BB18" s="123">
        <f>VLOOKUP($A18,'Perfomance Mensal-Monthly'!$A$16:$EC$29,MATCH(Data!BB$5,'Perfomance Mensal-Monthly'!$A$7:$EC$7,0),FALSE)</f>
        <v>1165.8900000000001</v>
      </c>
      <c r="BC18" s="123">
        <f>VLOOKUP($A18,'Perfomance Mensal-Monthly'!$A$16:$EC$29,MATCH(Data!BC$5,'Perfomance Mensal-Monthly'!$A$7:$EC$7,0),FALSE)</f>
        <v>1238.8630000000001</v>
      </c>
      <c r="BD18" s="123">
        <f>VLOOKUP($A18,'Perfomance Mensal-Monthly'!$A$16:$EC$29,MATCH(Data!BD$5,'Perfomance Mensal-Monthly'!$A$7:$EC$7,0),FALSE)</f>
        <v>1221.1469999999999</v>
      </c>
      <c r="BE18" s="123">
        <f>VLOOKUP($A18,'Perfomance Mensal-Monthly'!$A$16:$EC$29,MATCH(Data!BE$5,'Perfomance Mensal-Monthly'!$A$7:$EC$7,0),FALSE)</f>
        <v>1151.5</v>
      </c>
      <c r="BF18" s="123">
        <f>VLOOKUP($A18,'Perfomance Mensal-Monthly'!$A$16:$EC$29,MATCH(Data!BF$5,'Perfomance Mensal-Monthly'!$A$7:$EC$7,0),FALSE)</f>
        <v>1188.6869999999999</v>
      </c>
      <c r="BG18" s="123">
        <f>VLOOKUP($A18,'Perfomance Mensal-Monthly'!$A$16:$EC$29,MATCH(Data!BG$5,'Perfomance Mensal-Monthly'!$A$7:$EC$7,0),FALSE)</f>
        <v>1445.252</v>
      </c>
      <c r="BH18" s="123">
        <f>VLOOKUP($A18,'Perfomance Mensal-Monthly'!$A$16:$EC$29,MATCH(Data!BH$5,'Perfomance Mensal-Monthly'!$A$7:$EC$7,0),FALSE)</f>
        <v>1363.4470000000001</v>
      </c>
      <c r="BI18" s="123">
        <f>VLOOKUP($A18,'Perfomance Mensal-Monthly'!$A$16:$EC$29,MATCH(Data!BI$5,'Perfomance Mensal-Monthly'!$A$7:$EC$7,0),FALSE)</f>
        <v>1270.646</v>
      </c>
      <c r="BJ18" s="123">
        <f>VLOOKUP($A18,'Perfomance Mensal-Monthly'!$A$16:$EC$29,MATCH(Data!BJ$5,'Perfomance Mensal-Monthly'!$A$7:$EC$7,0),FALSE)</f>
        <v>1402.5389999999998</v>
      </c>
      <c r="BK18" s="123">
        <f>VLOOKUP($A18,'Perfomance Mensal-Monthly'!$A$16:$EC$29,MATCH(Data!BK$5,'Perfomance Mensal-Monthly'!$A$7:$EC$7,0),FALSE)</f>
        <v>1199.355</v>
      </c>
      <c r="BL18" s="123">
        <f>VLOOKUP($A18,'Perfomance Mensal-Monthly'!$A$16:$EC$29,MATCH(Data!BL$5,'Perfomance Mensal-Monthly'!$A$7:$EC$7,0),FALSE)</f>
        <v>934.12700000000007</v>
      </c>
      <c r="BM18" s="123">
        <f>VLOOKUP($A18,'Perfomance Mensal-Monthly'!$A$16:$EC$29,MATCH(Data!BM$5,'Perfomance Mensal-Monthly'!$A$7:$EC$7,0),FALSE)</f>
        <v>1228.2670000000001</v>
      </c>
      <c r="BN18" s="123">
        <f>VLOOKUP($A18,'Perfomance Mensal-Monthly'!$A$16:$EC$29,MATCH(Data!BN$5,'Perfomance Mensal-Monthly'!$A$7:$EC$7,0),FALSE)</f>
        <v>1063.1130000000001</v>
      </c>
      <c r="BO18" s="123">
        <f>VLOOKUP($A18,'Perfomance Mensal-Monthly'!$A$16:$EC$29,MATCH(Data!BO$5,'Perfomance Mensal-Monthly'!$A$7:$EC$7,0),FALSE)</f>
        <v>1251.1950000000002</v>
      </c>
      <c r="BP18" s="123">
        <f>VLOOKUP($A18,'Perfomance Mensal-Monthly'!$A$16:$EC$29,MATCH(Data!BP$5,'Perfomance Mensal-Monthly'!$A$7:$EC$7,0),FALSE)</f>
        <v>1051.28</v>
      </c>
      <c r="BQ18" s="123">
        <f>VLOOKUP($A18,'Perfomance Mensal-Monthly'!$A$16:$EC$29,MATCH(Data!BQ$5,'Perfomance Mensal-Monthly'!$A$7:$EC$7,0),FALSE)</f>
        <v>1217.952</v>
      </c>
      <c r="BR18" s="123">
        <f>VLOOKUP($A18,'Perfomance Mensal-Monthly'!$A$16:$EC$29,MATCH(Data!BR$5,'Perfomance Mensal-Monthly'!$A$7:$EC$7,0),FALSE)</f>
        <v>1121.432</v>
      </c>
      <c r="BS18" s="123">
        <f>VLOOKUP($A18,'Perfomance Mensal-Monthly'!$A$16:$EC$29,MATCH(Data!BS$5,'Perfomance Mensal-Monthly'!$A$7:$EC$7,0),FALSE)</f>
        <v>1176.047</v>
      </c>
      <c r="BT18" s="123">
        <f>VLOOKUP($A18,'Perfomance Mensal-Monthly'!$A$16:$EC$29,MATCH(Data!BT$5,'Perfomance Mensal-Monthly'!$A$7:$EC$7,0),FALSE)</f>
        <v>1172.7080000000001</v>
      </c>
      <c r="BU18" s="123">
        <f>VLOOKUP($A18,'Perfomance Mensal-Monthly'!$A$16:$EC$29,MATCH(Data!BU$5,'Perfomance Mensal-Monthly'!$A$7:$EC$7,0),FALSE)</f>
        <v>1157.145</v>
      </c>
      <c r="BV18" s="123">
        <f>VLOOKUP($A18,'Perfomance Mensal-Monthly'!$A$16:$EC$29,MATCH(Data!BV$5,'Perfomance Mensal-Monthly'!$A$7:$EC$7,0),FALSE)</f>
        <v>1544.443</v>
      </c>
      <c r="BW18" s="123">
        <f>VLOOKUP($A18,'Perfomance Mensal-Monthly'!$A$16:$EC$29,MATCH(Data!BW$5,'Perfomance Mensal-Monthly'!$A$7:$EC$7,0),FALSE)</f>
        <v>1117.3430000000001</v>
      </c>
      <c r="BX18" s="123">
        <f>VLOOKUP($A18,'Perfomance Mensal-Monthly'!$A$16:$EC$29,MATCH(Data!BX$5,'Perfomance Mensal-Monthly'!$A$7:$EC$7,0),FALSE)</f>
        <v>936.57600000000002</v>
      </c>
      <c r="BY18" s="123">
        <f>VLOOKUP($A18,'Perfomance Mensal-Monthly'!$A$16:$EC$29,MATCH(Data!BY$5,'Perfomance Mensal-Monthly'!$A$7:$EC$7,0),FALSE)</f>
        <v>1026.194</v>
      </c>
      <c r="BZ18" s="123">
        <f>VLOOKUP($A18,'Perfomance Mensal-Monthly'!$A$16:$EC$29,MATCH(Data!BZ$5,'Perfomance Mensal-Monthly'!$A$7:$EC$7,0),FALSE)</f>
        <v>1026.8449999999998</v>
      </c>
      <c r="CA18" s="123">
        <f>VLOOKUP($A18,'Perfomance Mensal-Monthly'!$A$16:$EC$29,MATCH(Data!CA$5,'Perfomance Mensal-Monthly'!$A$7:$EC$7,0),FALSE)</f>
        <v>1021.1959999999999</v>
      </c>
      <c r="CB18" s="123">
        <f>VLOOKUP($A18,'Perfomance Mensal-Monthly'!$A$16:$EC$29,MATCH(Data!CB$5,'Perfomance Mensal-Monthly'!$A$7:$EC$7,0),FALSE)</f>
        <v>1241.5500000000002</v>
      </c>
      <c r="CC18" s="123">
        <f>VLOOKUP($A18,'Perfomance Mensal-Monthly'!$A$16:$EC$29,MATCH(Data!CC$5,'Perfomance Mensal-Monthly'!$A$7:$EC$7,0),FALSE)</f>
        <v>864.67200000000003</v>
      </c>
      <c r="CD18" s="123">
        <f>VLOOKUP($A18,'Perfomance Mensal-Monthly'!$A$16:$EC$29,MATCH(Data!CD$5,'Perfomance Mensal-Monthly'!$A$7:$EC$7,0),FALSE)</f>
        <v>1013.0659999999999</v>
      </c>
      <c r="CE18" s="123">
        <f>VLOOKUP($A18,'Perfomance Mensal-Monthly'!$A$16:$EC$29,MATCH(Data!CE$5,'Perfomance Mensal-Monthly'!$A$7:$EC$7,0),FALSE)</f>
        <v>1018.0459999999999</v>
      </c>
      <c r="CF18" s="123">
        <f>VLOOKUP($A18,'Perfomance Mensal-Monthly'!$A$16:$EC$29,MATCH(Data!CF$5,'Perfomance Mensal-Monthly'!$A$7:$EC$7,0),FALSE)</f>
        <v>928.72199999999998</v>
      </c>
      <c r="CG18" s="123">
        <f>VLOOKUP($A18,'Perfomance Mensal-Monthly'!$A$16:$EC$29,MATCH(Data!CG$5,'Perfomance Mensal-Monthly'!$A$7:$EC$7,0),FALSE)</f>
        <v>1024.3589999999999</v>
      </c>
      <c r="CH18" s="123">
        <f>VLOOKUP($A18,'Perfomance Mensal-Monthly'!$A$16:$EC$29,MATCH(Data!CH$5,'Perfomance Mensal-Monthly'!$A$7:$EC$7,0),FALSE)</f>
        <v>1174.9680000000001</v>
      </c>
      <c r="CI18" s="123">
        <f>VLOOKUP($A18,'Perfomance Mensal-Monthly'!$A$16:$EC$29,MATCH(Data!CI$5,'Perfomance Mensal-Monthly'!$A$7:$EC$7,0),FALSE)</f>
        <v>787.35300000000007</v>
      </c>
      <c r="CJ18" s="123">
        <f>VLOOKUP($A18,'Perfomance Mensal-Monthly'!$A$16:$EC$29,MATCH(Data!CJ$5,'Perfomance Mensal-Monthly'!$A$7:$EC$7,0),FALSE)</f>
        <v>914.32799999999997</v>
      </c>
      <c r="CK18" s="123">
        <f>VLOOKUP($A18,'Perfomance Mensal-Monthly'!$A$16:$EC$29,MATCH(Data!CK$5,'Perfomance Mensal-Monthly'!$A$7:$EC$7,0),FALSE)</f>
        <v>986.26599999999996</v>
      </c>
      <c r="CL18" s="123">
        <f>VLOOKUP($A18,'Perfomance Mensal-Monthly'!$A$16:$EC$29,MATCH(Data!CL$5,'Perfomance Mensal-Monthly'!$A$7:$EC$7,0),FALSE)</f>
        <v>733.89900000000011</v>
      </c>
      <c r="CM18" s="123">
        <f>VLOOKUP($A18,'Perfomance Mensal-Monthly'!$A$16:$EC$29,MATCH(Data!CM$5,'Perfomance Mensal-Monthly'!$A$7:$EC$7,0),FALSE)</f>
        <v>966.71299999999997</v>
      </c>
      <c r="CN18" s="123">
        <f>VLOOKUP($A18,'Perfomance Mensal-Monthly'!$A$16:$EC$29,MATCH(Data!CN$5,'Perfomance Mensal-Monthly'!$A$7:$EC$7,0),FALSE)</f>
        <v>1002.8340000000001</v>
      </c>
      <c r="CO18" s="123">
        <f>VLOOKUP($A18,'Perfomance Mensal-Monthly'!$A$16:$EC$29,MATCH(Data!CO$5,'Perfomance Mensal-Monthly'!$A$7:$EC$7,0),FALSE)</f>
        <v>888.63499999999999</v>
      </c>
      <c r="CP18" s="123">
        <f>VLOOKUP($A18,'Perfomance Mensal-Monthly'!$A$16:$EC$29,MATCH(Data!CP$5,'Perfomance Mensal-Monthly'!$A$7:$EC$7,0),FALSE)</f>
        <v>841.08400000000006</v>
      </c>
      <c r="CQ18" s="123">
        <f>VLOOKUP($A18,'Perfomance Mensal-Monthly'!$A$16:$EC$29,MATCH(Data!CQ$5,'Perfomance Mensal-Monthly'!$A$7:$EC$7,0),FALSE)</f>
        <v>627.78700000000003</v>
      </c>
      <c r="CR18" s="123">
        <f>VLOOKUP($A18,'Perfomance Mensal-Monthly'!$A$16:$EC$29,MATCH(Data!CR$5,'Perfomance Mensal-Monthly'!$A$7:$EC$7,0),FALSE)</f>
        <v>791.17100000000005</v>
      </c>
      <c r="CS18" s="123">
        <f>VLOOKUP($A18,'Perfomance Mensal-Monthly'!$A$16:$EC$29,MATCH(Data!CS$5,'Perfomance Mensal-Monthly'!$A$7:$EC$7,0),FALSE)</f>
        <v>660.048</v>
      </c>
      <c r="CT18" s="123">
        <f>VLOOKUP($A18,'Perfomance Mensal-Monthly'!$A$16:$EC$29,MATCH(Data!CT$5,'Perfomance Mensal-Monthly'!$A$7:$EC$7,0),FALSE)</f>
        <v>920.53500000000008</v>
      </c>
      <c r="CU18" s="123">
        <f>VLOOKUP($A18,'Perfomance Mensal-Monthly'!$A$16:$EC$29,MATCH(Data!CU$5,'Perfomance Mensal-Monthly'!$A$7:$EC$7,0),FALSE)</f>
        <v>560.50900000000001</v>
      </c>
      <c r="CV18" s="123">
        <f>VLOOKUP($A18,'Perfomance Mensal-Monthly'!$A$16:$EC$29,MATCH(Data!CV$5,'Perfomance Mensal-Monthly'!$A$7:$EC$7,0),FALSE)</f>
        <v>657.04300000000001</v>
      </c>
      <c r="CW18" s="123">
        <f>VLOOKUP($A18,'Perfomance Mensal-Monthly'!$A$16:$EC$29,MATCH(Data!CW$5,'Perfomance Mensal-Monthly'!$A$7:$EC$7,0),FALSE)</f>
        <v>918.678</v>
      </c>
      <c r="CX18" s="123">
        <f>VLOOKUP($A18,'Perfomance Mensal-Monthly'!$A$16:$EC$29,MATCH(Data!CX$5,'Perfomance Mensal-Monthly'!$A$7:$EC$7,0),FALSE)</f>
        <v>646.38099999999997</v>
      </c>
      <c r="CY18" s="123">
        <f>VLOOKUP($A18,'Perfomance Mensal-Monthly'!$A$16:$EC$29,MATCH(Data!CY$5,'Perfomance Mensal-Monthly'!$A$7:$EC$7,0),FALSE)</f>
        <v>934.77600000000007</v>
      </c>
      <c r="CZ18" s="123">
        <f>VLOOKUP($A18,'Perfomance Mensal-Monthly'!$A$16:$EC$29,MATCH(Data!CZ$5,'Perfomance Mensal-Monthly'!$A$7:$EC$7,0),FALSE)</f>
        <v>957.27799999999991</v>
      </c>
      <c r="DA18" s="123">
        <f>VLOOKUP($A18,'Perfomance Mensal-Monthly'!$A$16:$EC$29,MATCH(Data!DA$5,'Perfomance Mensal-Monthly'!$A$7:$EC$7,0),FALSE)</f>
        <v>648.95399999999995</v>
      </c>
      <c r="DB18" s="123">
        <f>VLOOKUP($A18,'Perfomance Mensal-Monthly'!$A$16:$EC$29,MATCH(Data!DB$5,'Perfomance Mensal-Monthly'!$A$7:$EC$7,0),FALSE)</f>
        <v>932.34399999999994</v>
      </c>
      <c r="DC18" s="123">
        <f>VLOOKUP($A18,'Perfomance Mensal-Monthly'!$A$16:$EC$29,MATCH(Data!DC$5,'Perfomance Mensal-Monthly'!$A$7:$EC$7,0),FALSE)</f>
        <v>928.90900000000011</v>
      </c>
      <c r="DD18" s="123">
        <f>VLOOKUP($A18,'Perfomance Mensal-Monthly'!$A$16:$EC$29,MATCH(Data!DD$5,'Perfomance Mensal-Monthly'!$A$7:$EC$7,0),FALSE)</f>
        <v>984.22699999999998</v>
      </c>
      <c r="DE18" s="123">
        <f>VLOOKUP($A18,'Perfomance Mensal-Monthly'!$A$16:$EC$29,MATCH(Data!DE$5,'Perfomance Mensal-Monthly'!$A$7:$EC$7,0),FALSE)</f>
        <v>1086.933</v>
      </c>
      <c r="DF18" s="123">
        <f>VLOOKUP($A18,'Perfomance Mensal-Monthly'!$A$16:$EC$29,MATCH(Data!DF$5,'Perfomance Mensal-Monthly'!$A$7:$EC$7,0),FALSE)</f>
        <v>1440.24</v>
      </c>
      <c r="DG18" s="123">
        <f>VLOOKUP($A18,'Perfomance Mensal-Monthly'!$A$16:$EC$29,MATCH(Data!DG$5,'Perfomance Mensal-Monthly'!$A$7:$EC$7,0),FALSE)</f>
        <v>1214.9580000000001</v>
      </c>
      <c r="DH18" s="123">
        <f>VLOOKUP($A18,'Perfomance Mensal-Monthly'!$A$16:$EC$29,MATCH(Data!DH$5,'Perfomance Mensal-Monthly'!$A$7:$EC$7,0),FALSE)</f>
        <v>922.51700000000005</v>
      </c>
      <c r="DI18" s="123">
        <f>VLOOKUP($A18,'Perfomance Mensal-Monthly'!$A$16:$EC$29,MATCH(Data!DI$5,'Perfomance Mensal-Monthly'!$A$7:$EC$7,0),FALSE)</f>
        <v>1217.5039999999999</v>
      </c>
      <c r="DJ18" s="123">
        <f>VLOOKUP($A18,'Perfomance Mensal-Monthly'!$A$16:$EC$29,MATCH(Data!DJ$5,'Perfomance Mensal-Monthly'!$A$7:$EC$7,0),FALSE)</f>
        <v>1022.925</v>
      </c>
      <c r="DK18" s="123">
        <f>VLOOKUP($A18,'Perfomance Mensal-Monthly'!$A$16:$EC$29,MATCH(Data!DK$5,'Perfomance Mensal-Monthly'!$A$7:$EC$7,0),FALSE)</f>
        <v>873.48900000000003</v>
      </c>
      <c r="DL18" s="123">
        <f>VLOOKUP($A18,'Perfomance Mensal-Monthly'!$A$16:$EC$29,MATCH(Data!DL$5,'Perfomance Mensal-Monthly'!$A$7:$EC$7,0),FALSE)</f>
        <v>1192.6669999999999</v>
      </c>
      <c r="DM18" s="123">
        <f>VLOOKUP($A18,'Perfomance Mensal-Monthly'!$A$16:$EC$29,MATCH(Data!DM$5,'Perfomance Mensal-Monthly'!$A$7:$EC$7,0),FALSE)</f>
        <v>620.07499999999993</v>
      </c>
      <c r="DN18" s="123">
        <f>VLOOKUP($A18,'Perfomance Mensal-Monthly'!$A$16:$EC$29,MATCH(Data!DN$5,'Perfomance Mensal-Monthly'!$A$7:$EC$7,0),FALSE)</f>
        <v>945.30400000000009</v>
      </c>
      <c r="DO18" s="123">
        <f>VLOOKUP($A18,'Perfomance Mensal-Monthly'!$A$16:$EC$29,MATCH(Data!DO$5,'Perfomance Mensal-Monthly'!$A$7:$EC$7,0),FALSE)</f>
        <v>820.99</v>
      </c>
      <c r="DP18" s="123">
        <f>VLOOKUP($A18,'Perfomance Mensal-Monthly'!$A$16:$EC$29,MATCH(Data!DP$5,'Perfomance Mensal-Monthly'!$A$7:$EC$7,0),FALSE)</f>
        <v>876.05600000000004</v>
      </c>
      <c r="DQ18" s="123">
        <f>VLOOKUP($A18,'Perfomance Mensal-Monthly'!$A$16:$EC$29,MATCH(Data!DQ$5,'Perfomance Mensal-Monthly'!$A$7:$EC$7,0),FALSE)</f>
        <v>732.40800000000002</v>
      </c>
      <c r="DR18" s="123">
        <f>VLOOKUP($A18,'Perfomance Mensal-Monthly'!$A$16:$EC$29,MATCH(Data!DR$5,'Perfomance Mensal-Monthly'!$A$7:$EC$7,0),FALSE)</f>
        <v>913.41399999999999</v>
      </c>
      <c r="DS18" s="123">
        <f>VLOOKUP($A18,'Perfomance Mensal-Monthly'!$A$16:$EC$29,MATCH(Data!DS$5,'Perfomance Mensal-Monthly'!$A$7:$EC$7,0),FALSE)</f>
        <v>891.07099999999991</v>
      </c>
      <c r="DT18" s="123">
        <f>VLOOKUP($A18,'Perfomance Mensal-Monthly'!$A$16:$EC$29,MATCH(Data!DT$5,'Perfomance Mensal-Monthly'!$A$7:$EC$7,0),FALSE)</f>
        <v>1057.0550000000001</v>
      </c>
      <c r="DU18" s="123">
        <f>VLOOKUP($A18,'Perfomance Mensal-Monthly'!$A$16:$EC$29,MATCH(Data!DU$5,'Perfomance Mensal-Monthly'!$A$7:$EC$7,0),FALSE)</f>
        <v>937.36700000000008</v>
      </c>
      <c r="DV18" s="123">
        <f>VLOOKUP($A18,'Perfomance Mensal-Monthly'!$A$16:$EC$29,MATCH(Data!DV$5,'Perfomance Mensal-Monthly'!$A$7:$EC$7,0),FALSE)</f>
        <v>938.07500000000005</v>
      </c>
      <c r="DW18" s="123">
        <f>VLOOKUP($A18,'Perfomance Mensal-Monthly'!$A$16:$EC$29,MATCH(Data!DW$5,'Perfomance Mensal-Monthly'!$A$7:$EC$7,0),FALSE)</f>
        <v>1045.1569999999999</v>
      </c>
      <c r="DX18" s="123">
        <f>VLOOKUP($A18,'Perfomance Mensal-Monthly'!$A$16:$EC$29,MATCH(Data!DX$5,'Perfomance Mensal-Monthly'!$A$7:$EC$7,0),FALSE)</f>
        <v>1043.75</v>
      </c>
      <c r="DZ18" s="147" t="s">
        <v>205</v>
      </c>
      <c r="EA18" s="144">
        <f t="shared" si="28"/>
        <v>2094.2470000000003</v>
      </c>
      <c r="EB18" s="144">
        <f t="shared" si="28"/>
        <v>1643.1799999999998</v>
      </c>
      <c r="EC18" s="144">
        <f t="shared" si="28"/>
        <v>1697.2359999999999</v>
      </c>
      <c r="ED18" s="144">
        <f t="shared" si="28"/>
        <v>1901.2569999999998</v>
      </c>
      <c r="EE18" s="144">
        <f t="shared" si="28"/>
        <v>1747.5339999999997</v>
      </c>
      <c r="EF18" s="144">
        <f t="shared" si="28"/>
        <v>2074.4189999999999</v>
      </c>
      <c r="EG18" s="144">
        <f t="shared" si="28"/>
        <v>2756.9769999999999</v>
      </c>
      <c r="EH18" s="144">
        <f t="shared" si="28"/>
        <v>3026.2750000000001</v>
      </c>
      <c r="EI18" s="144">
        <f t="shared" si="28"/>
        <v>2504.5240000000003</v>
      </c>
      <c r="EJ18" s="144">
        <f t="shared" si="28"/>
        <v>3229.52</v>
      </c>
      <c r="EK18" s="144">
        <f t="shared" si="28"/>
        <v>4059.8779999999997</v>
      </c>
      <c r="EL18" s="144">
        <f t="shared" si="28"/>
        <v>3558.0190000000002</v>
      </c>
      <c r="EM18" s="144">
        <f t="shared" si="28"/>
        <v>2941.5779999999995</v>
      </c>
      <c r="EN18" s="144">
        <f t="shared" si="28"/>
        <v>3208.2669999999998</v>
      </c>
      <c r="EO18" s="144">
        <f t="shared" si="28"/>
        <v>3146.9790000000003</v>
      </c>
      <c r="EP18" s="144">
        <f t="shared" si="28"/>
        <v>3738.7810000000004</v>
      </c>
      <c r="EQ18" s="144">
        <f t="shared" si="28"/>
        <v>3304.7769999999996</v>
      </c>
      <c r="ER18" s="144">
        <f t="shared" si="28"/>
        <v>3625.9</v>
      </c>
      <c r="ES18" s="144">
        <f t="shared" si="28"/>
        <v>3785.4389999999999</v>
      </c>
      <c r="ET18" s="144">
        <f t="shared" si="28"/>
        <v>4036.6319999999996</v>
      </c>
      <c r="EU18" s="144">
        <f t="shared" si="28"/>
        <v>3361.7489999999998</v>
      </c>
      <c r="EV18" s="144">
        <f t="shared" si="28"/>
        <v>3365.5879999999997</v>
      </c>
      <c r="EW18" s="144">
        <f t="shared" si="28"/>
        <v>3515.431</v>
      </c>
      <c r="EX18" s="144">
        <f t="shared" si="28"/>
        <v>3874.2960000000003</v>
      </c>
      <c r="EY18" s="144">
        <f t="shared" si="28"/>
        <v>3080.1129999999998</v>
      </c>
      <c r="EZ18" s="144">
        <f t="shared" si="28"/>
        <v>3289.5909999999999</v>
      </c>
      <c r="FA18" s="144">
        <f t="shared" si="28"/>
        <v>2895.7839999999997</v>
      </c>
      <c r="FB18" s="144">
        <f t="shared" si="28"/>
        <v>3128.049</v>
      </c>
      <c r="FC18" s="144">
        <f t="shared" si="28"/>
        <v>2687.9470000000001</v>
      </c>
      <c r="FD18" s="144">
        <f t="shared" si="28"/>
        <v>2703.4459999999999</v>
      </c>
      <c r="FE18" s="144">
        <f t="shared" si="28"/>
        <v>2357.5060000000003</v>
      </c>
      <c r="FF18" s="144">
        <f t="shared" si="28"/>
        <v>2371.7539999999999</v>
      </c>
      <c r="FG18" s="144">
        <f t="shared" si="28"/>
        <v>2136.23</v>
      </c>
      <c r="FH18" s="144">
        <f t="shared" si="28"/>
        <v>2538.4349999999999</v>
      </c>
      <c r="FI18" s="144">
        <f t="shared" si="28"/>
        <v>2510.2069999999999</v>
      </c>
      <c r="FJ18" s="144">
        <f t="shared" si="28"/>
        <v>3511.3999999999996</v>
      </c>
      <c r="FK18" s="144">
        <f t="shared" si="28"/>
        <v>3354.9790000000003</v>
      </c>
      <c r="FL18" s="144">
        <f t="shared" si="28"/>
        <v>3089.0810000000001</v>
      </c>
      <c r="FM18" s="144">
        <f t="shared" si="28"/>
        <v>2386.3689999999997</v>
      </c>
      <c r="FN18" s="144">
        <f t="shared" si="28"/>
        <v>2521.8779999999997</v>
      </c>
      <c r="FO18" s="144">
        <f t="shared" si="28"/>
        <v>2885.4929999999999</v>
      </c>
      <c r="FP18" s="144">
        <f t="shared" si="28"/>
        <v>3026.982</v>
      </c>
      <c r="FQ18" s="144">
        <f t="shared" si="28"/>
        <v>0</v>
      </c>
      <c r="FR18" s="144">
        <f t="shared" si="28"/>
        <v>0</v>
      </c>
      <c r="FT18" s="147" t="s">
        <v>205</v>
      </c>
      <c r="FU18" s="144">
        <f t="shared" si="19"/>
        <v>7335.9199999999992</v>
      </c>
      <c r="FV18" s="144">
        <f t="shared" si="17"/>
        <v>9605.2049999999981</v>
      </c>
      <c r="FW18" s="144">
        <f t="shared" si="17"/>
        <v>13351.941000000003</v>
      </c>
      <c r="FX18" s="144">
        <f t="shared" si="17"/>
        <v>13035.605</v>
      </c>
      <c r="FY18" s="144">
        <f t="shared" si="17"/>
        <v>14752.748</v>
      </c>
      <c r="FZ18" s="144">
        <f t="shared" si="17"/>
        <v>14117.064000000002</v>
      </c>
      <c r="GA18" s="144">
        <f t="shared" si="17"/>
        <v>12393.537000000002</v>
      </c>
      <c r="GB18" s="144">
        <f t="shared" si="17"/>
        <v>10120.653</v>
      </c>
      <c r="GC18" s="144">
        <f t="shared" si="17"/>
        <v>10696.271999999999</v>
      </c>
      <c r="GD18" s="144">
        <f t="shared" si="17"/>
        <v>11352.307000000001</v>
      </c>
      <c r="GE18" s="144">
        <f t="shared" si="17"/>
        <v>5912.4750000000004</v>
      </c>
    </row>
    <row r="19" spans="1:187" ht="15" customHeight="1" x14ac:dyDescent="0.2">
      <c r="A19" s="125" t="s">
        <v>202</v>
      </c>
      <c r="B19" s="127" t="s">
        <v>71</v>
      </c>
      <c r="C19" s="122">
        <f>VLOOKUP($A19,'Perfomance Mensal-Monthly'!$A$16:$EC$29,MATCH(Data!C$5,'Perfomance Mensal-Monthly'!$A$7:$EC$7,0),FALSE)</f>
        <v>248.626</v>
      </c>
      <c r="D19" s="122">
        <f>VLOOKUP($A19,'Perfomance Mensal-Monthly'!$A$16:$EC$29,MATCH(Data!D$5,'Perfomance Mensal-Monthly'!$A$7:$EC$7,0),FALSE)</f>
        <v>264.274</v>
      </c>
      <c r="E19" s="122">
        <f>VLOOKUP($A19,'Perfomance Mensal-Monthly'!$A$16:$EC$29,MATCH(Data!E$5,'Perfomance Mensal-Monthly'!$A$7:$EC$7,0),FALSE)</f>
        <v>257.78300000000002</v>
      </c>
      <c r="F19" s="122">
        <f>VLOOKUP($A19,'Perfomance Mensal-Monthly'!$A$16:$EC$29,MATCH(Data!F$5,'Perfomance Mensal-Monthly'!$A$7:$EC$7,0),FALSE)</f>
        <v>194.73399999999998</v>
      </c>
      <c r="G19" s="122">
        <f>VLOOKUP($A19,'Perfomance Mensal-Monthly'!$A$16:$EC$29,MATCH(Data!G$5,'Perfomance Mensal-Monthly'!$A$7:$EC$7,0),FALSE)</f>
        <v>172.32300000000001</v>
      </c>
      <c r="H19" s="122">
        <f>VLOOKUP($A19,'Perfomance Mensal-Monthly'!$A$16:$EC$29,MATCH(Data!H$5,'Perfomance Mensal-Monthly'!$A$7:$EC$7,0),FALSE)</f>
        <v>255.27499999999998</v>
      </c>
      <c r="I19" s="122">
        <f>VLOOKUP($A19,'Perfomance Mensal-Monthly'!$A$16:$EC$29,MATCH(Data!I$5,'Perfomance Mensal-Monthly'!$A$7:$EC$7,0),FALSE)</f>
        <v>141.38299999999998</v>
      </c>
      <c r="J19" s="122">
        <f>VLOOKUP($A19,'Perfomance Mensal-Monthly'!$A$16:$EC$29,MATCH(Data!J$5,'Perfomance Mensal-Monthly'!$A$7:$EC$7,0),FALSE)</f>
        <v>172.69200000000001</v>
      </c>
      <c r="K19" s="122">
        <f>VLOOKUP($A19,'Perfomance Mensal-Monthly'!$A$16:$EC$29,MATCH(Data!K$5,'Perfomance Mensal-Monthly'!$A$7:$EC$7,0),FALSE)</f>
        <v>190.70999999999998</v>
      </c>
      <c r="L19" s="122">
        <f>VLOOKUP($A19,'Perfomance Mensal-Monthly'!$A$16:$EC$29,MATCH(Data!L$5,'Perfomance Mensal-Monthly'!$A$7:$EC$7,0),FALSE)</f>
        <v>147.67699999999999</v>
      </c>
      <c r="M19" s="122">
        <f>VLOOKUP($A19,'Perfomance Mensal-Monthly'!$A$16:$EC$29,MATCH(Data!M$5,'Perfomance Mensal-Monthly'!$A$7:$EC$7,0),FALSE)</f>
        <v>195.928</v>
      </c>
      <c r="N19" s="122">
        <f>VLOOKUP($A19,'Perfomance Mensal-Monthly'!$A$16:$EC$29,MATCH(Data!N$5,'Perfomance Mensal-Monthly'!$A$7:$EC$7,0),FALSE)</f>
        <v>332.94900000000001</v>
      </c>
      <c r="O19" s="122">
        <f>VLOOKUP($A19,'Perfomance Mensal-Monthly'!$A$16:$EC$29,MATCH(Data!O$5,'Perfomance Mensal-Monthly'!$A$7:$EC$7,0),FALSE)</f>
        <v>203.309</v>
      </c>
      <c r="P19" s="122">
        <f>VLOOKUP($A19,'Perfomance Mensal-Monthly'!$A$16:$EC$29,MATCH(Data!P$5,'Perfomance Mensal-Monthly'!$A$7:$EC$7,0),FALSE)</f>
        <v>164.44099999999997</v>
      </c>
      <c r="Q19" s="122">
        <f>VLOOKUP($A19,'Perfomance Mensal-Monthly'!$A$16:$EC$29,MATCH(Data!Q$5,'Perfomance Mensal-Monthly'!$A$7:$EC$7,0),FALSE)</f>
        <v>203.554</v>
      </c>
      <c r="R19" s="122">
        <f>VLOOKUP($A19,'Perfomance Mensal-Monthly'!$A$16:$EC$29,MATCH(Data!R$5,'Perfomance Mensal-Monthly'!$A$7:$EC$7,0),FALSE)</f>
        <v>164.40600000000001</v>
      </c>
      <c r="S19" s="122">
        <f>VLOOKUP($A19,'Perfomance Mensal-Monthly'!$A$16:$EC$29,MATCH(Data!S$5,'Perfomance Mensal-Monthly'!$A$7:$EC$7,0),FALSE)</f>
        <v>182.09100000000001</v>
      </c>
      <c r="T19" s="122">
        <f>VLOOKUP($A19,'Perfomance Mensal-Monthly'!$A$16:$EC$29,MATCH(Data!T$5,'Perfomance Mensal-Monthly'!$A$7:$EC$7,0),FALSE)</f>
        <v>295.375</v>
      </c>
      <c r="U19" s="122">
        <f>VLOOKUP($A19,'Perfomance Mensal-Monthly'!$A$16:$EC$29,MATCH(Data!U$5,'Perfomance Mensal-Monthly'!$A$7:$EC$7,0),FALSE)</f>
        <v>198.3</v>
      </c>
      <c r="V19" s="122">
        <f>VLOOKUP($A19,'Perfomance Mensal-Monthly'!$A$16:$EC$29,MATCH(Data!V$5,'Perfomance Mensal-Monthly'!$A$7:$EC$7,0),FALSE)</f>
        <v>265.90899999999999</v>
      </c>
      <c r="W19" s="122">
        <f>VLOOKUP($A19,'Perfomance Mensal-Monthly'!$A$16:$EC$29,MATCH(Data!W$5,'Perfomance Mensal-Monthly'!$A$7:$EC$7,0),FALSE)</f>
        <v>401.18899999999996</v>
      </c>
      <c r="X19" s="122">
        <f>VLOOKUP($A19,'Perfomance Mensal-Monthly'!$A$16:$EC$29,MATCH(Data!X$5,'Perfomance Mensal-Monthly'!$A$7:$EC$7,0),FALSE)</f>
        <v>301.03000000000003</v>
      </c>
      <c r="Y19" s="122">
        <f>VLOOKUP($A19,'Perfomance Mensal-Monthly'!$A$16:$EC$29,MATCH(Data!Y$5,'Perfomance Mensal-Monthly'!$A$7:$EC$7,0),FALSE)</f>
        <v>372.45</v>
      </c>
      <c r="Z19" s="122">
        <f>VLOOKUP($A19,'Perfomance Mensal-Monthly'!$A$16:$EC$29,MATCH(Data!Z$5,'Perfomance Mensal-Monthly'!$A$7:$EC$7,0),FALSE)</f>
        <v>487.96699999999998</v>
      </c>
      <c r="AA19" s="122">
        <f>VLOOKUP($A19,'Perfomance Mensal-Monthly'!$A$16:$EC$29,MATCH(Data!AA$5,'Perfomance Mensal-Monthly'!$A$7:$EC$7,0),FALSE)</f>
        <v>267.73500000000001</v>
      </c>
      <c r="AB19" s="122">
        <f>VLOOKUP($A19,'Perfomance Mensal-Monthly'!$A$16:$EC$29,MATCH(Data!AB$5,'Perfomance Mensal-Monthly'!$A$7:$EC$7,0),FALSE)</f>
        <v>261.55599999999998</v>
      </c>
      <c r="AC19" s="122">
        <f>VLOOKUP($A19,'Perfomance Mensal-Monthly'!$A$16:$EC$29,MATCH(Data!AC$5,'Perfomance Mensal-Monthly'!$A$7:$EC$7,0),FALSE)</f>
        <v>372.16300000000001</v>
      </c>
      <c r="AD19" s="122">
        <f>VLOOKUP($A19,'Perfomance Mensal-Monthly'!$A$16:$EC$29,MATCH(Data!AD$5,'Perfomance Mensal-Monthly'!$A$7:$EC$7,0),FALSE)</f>
        <v>291.28300000000002</v>
      </c>
      <c r="AE19" s="122">
        <f>VLOOKUP($A19,'Perfomance Mensal-Monthly'!$A$16:$EC$29,MATCH(Data!AE$5,'Perfomance Mensal-Monthly'!$A$7:$EC$7,0),FALSE)</f>
        <v>368.3</v>
      </c>
      <c r="AF19" s="122">
        <f>VLOOKUP($A19,'Perfomance Mensal-Monthly'!$A$16:$EC$29,MATCH(Data!AF$5,'Perfomance Mensal-Monthly'!$A$7:$EC$7,0),FALSE)</f>
        <v>500.46600000000001</v>
      </c>
      <c r="AG19" s="122">
        <f>VLOOKUP($A19,'Perfomance Mensal-Monthly'!$A$16:$EC$29,MATCH(Data!AG$5,'Perfomance Mensal-Monthly'!$A$7:$EC$7,0),FALSE)</f>
        <v>422.58599999999996</v>
      </c>
      <c r="AH19" s="122">
        <f>VLOOKUP($A19,'Perfomance Mensal-Monthly'!$A$16:$EC$29,MATCH(Data!AH$5,'Perfomance Mensal-Monthly'!$A$7:$EC$7,0),FALSE)</f>
        <v>495.57099999999997</v>
      </c>
      <c r="AI19" s="122">
        <f>VLOOKUP($A19,'Perfomance Mensal-Monthly'!$A$16:$EC$29,MATCH(Data!AI$5,'Perfomance Mensal-Monthly'!$A$7:$EC$7,0),FALSE)</f>
        <v>522.80999999999995</v>
      </c>
      <c r="AJ19" s="122">
        <f>VLOOKUP($A19,'Perfomance Mensal-Monthly'!$A$16:$EC$29,MATCH(Data!AJ$5,'Perfomance Mensal-Monthly'!$A$7:$EC$7,0),FALSE)</f>
        <v>344.166</v>
      </c>
      <c r="AK19" s="122">
        <f>VLOOKUP($A19,'Perfomance Mensal-Monthly'!$A$16:$EC$29,MATCH(Data!AK$5,'Perfomance Mensal-Monthly'!$A$7:$EC$7,0),FALSE)</f>
        <v>414.29700000000003</v>
      </c>
      <c r="AL19" s="122">
        <f>VLOOKUP($A19,'Perfomance Mensal-Monthly'!$A$16:$EC$29,MATCH(Data!AL$5,'Perfomance Mensal-Monthly'!$A$7:$EC$7,0),FALSE)</f>
        <v>501.53200000000004</v>
      </c>
      <c r="AM19" s="122">
        <f>VLOOKUP($A19,'Perfomance Mensal-Monthly'!$A$16:$EC$29,MATCH(Data!AM$5,'Perfomance Mensal-Monthly'!$A$7:$EC$7,0),FALSE)</f>
        <v>244.81899999999999</v>
      </c>
      <c r="AN19" s="122">
        <f>VLOOKUP($A19,'Perfomance Mensal-Monthly'!$A$16:$EC$29,MATCH(Data!AN$5,'Perfomance Mensal-Monthly'!$A$7:$EC$7,0),FALSE)</f>
        <v>339.55600000000004</v>
      </c>
      <c r="AO19" s="122">
        <f>VLOOKUP($A19,'Perfomance Mensal-Monthly'!$A$16:$EC$29,MATCH(Data!AO$5,'Perfomance Mensal-Monthly'!$A$7:$EC$7,0),FALSE)</f>
        <v>434.59899999999999</v>
      </c>
      <c r="AP19" s="122">
        <f>VLOOKUP($A19,'Perfomance Mensal-Monthly'!$A$16:$EC$29,MATCH(Data!AP$5,'Perfomance Mensal-Monthly'!$A$7:$EC$7,0),FALSE)</f>
        <v>309.04599999999999</v>
      </c>
      <c r="AQ19" s="122">
        <f>VLOOKUP($A19,'Perfomance Mensal-Monthly'!$A$16:$EC$29,MATCH(Data!AQ$5,'Perfomance Mensal-Monthly'!$A$7:$EC$7,0),FALSE)</f>
        <v>372.68399999999997</v>
      </c>
      <c r="AR19" s="122">
        <f>VLOOKUP($A19,'Perfomance Mensal-Monthly'!$A$16:$EC$29,MATCH(Data!AR$5,'Perfomance Mensal-Monthly'!$A$7:$EC$7,0),FALSE)</f>
        <v>439.55700000000002</v>
      </c>
      <c r="AS19" s="122">
        <f>VLOOKUP($A19,'Perfomance Mensal-Monthly'!$A$16:$EC$29,MATCH(Data!AS$5,'Perfomance Mensal-Monthly'!$A$7:$EC$7,0),FALSE)</f>
        <v>407.63</v>
      </c>
      <c r="AT19" s="122">
        <f>VLOOKUP($A19,'Perfomance Mensal-Monthly'!$A$16:$EC$29,MATCH(Data!AT$5,'Perfomance Mensal-Monthly'!$A$7:$EC$7,0),FALSE)</f>
        <v>338.91300000000001</v>
      </c>
      <c r="AU19" s="122">
        <f>VLOOKUP($A19,'Perfomance Mensal-Monthly'!$A$16:$EC$29,MATCH(Data!AU$5,'Perfomance Mensal-Monthly'!$A$7:$EC$7,0),FALSE)</f>
        <v>467.78300000000002</v>
      </c>
      <c r="AV19" s="122">
        <f>VLOOKUP($A19,'Perfomance Mensal-Monthly'!$A$16:$EC$29,MATCH(Data!AV$5,'Perfomance Mensal-Monthly'!$A$7:$EC$7,0),FALSE)</f>
        <v>313.28499999999997</v>
      </c>
      <c r="AW19" s="122">
        <f>VLOOKUP($A19,'Perfomance Mensal-Monthly'!$A$16:$EC$29,MATCH(Data!AW$5,'Perfomance Mensal-Monthly'!$A$7:$EC$7,0),FALSE)</f>
        <v>437.93200000000002</v>
      </c>
      <c r="AX19" s="122">
        <f>VLOOKUP($A19,'Perfomance Mensal-Monthly'!$A$16:$EC$29,MATCH(Data!AX$5,'Perfomance Mensal-Monthly'!$A$7:$EC$7,0),FALSE)</f>
        <v>543.89400000000001</v>
      </c>
      <c r="AY19" s="122">
        <f>VLOOKUP($A19,'Perfomance Mensal-Monthly'!$A$16:$EC$29,MATCH(Data!AY$5,'Perfomance Mensal-Monthly'!$A$7:$EC$7,0),FALSE)</f>
        <v>302.685</v>
      </c>
      <c r="AZ19" s="122">
        <f>VLOOKUP($A19,'Perfomance Mensal-Monthly'!$A$16:$EC$29,MATCH(Data!AZ$5,'Perfomance Mensal-Monthly'!$A$7:$EC$7,0),FALSE)</f>
        <v>366.11200000000002</v>
      </c>
      <c r="BA19" s="122">
        <f>VLOOKUP($A19,'Perfomance Mensal-Monthly'!$A$16:$EC$29,MATCH(Data!BA$5,'Perfomance Mensal-Monthly'!$A$7:$EC$7,0),FALSE)</f>
        <v>359.54700000000003</v>
      </c>
      <c r="BB19" s="122">
        <f>VLOOKUP($A19,'Perfomance Mensal-Monthly'!$A$16:$EC$29,MATCH(Data!BB$5,'Perfomance Mensal-Monthly'!$A$7:$EC$7,0),FALSE)</f>
        <v>390.00200000000001</v>
      </c>
      <c r="BC19" s="122">
        <f>VLOOKUP($A19,'Perfomance Mensal-Monthly'!$A$16:$EC$29,MATCH(Data!BC$5,'Perfomance Mensal-Monthly'!$A$7:$EC$7,0),FALSE)</f>
        <v>420.709</v>
      </c>
      <c r="BD19" s="122">
        <f>VLOOKUP($A19,'Perfomance Mensal-Monthly'!$A$16:$EC$29,MATCH(Data!BD$5,'Perfomance Mensal-Monthly'!$A$7:$EC$7,0),FALSE)</f>
        <v>445.01300000000003</v>
      </c>
      <c r="BE19" s="122">
        <f>VLOOKUP($A19,'Perfomance Mensal-Monthly'!$A$16:$EC$29,MATCH(Data!BE$5,'Perfomance Mensal-Monthly'!$A$7:$EC$7,0),FALSE)</f>
        <v>402.98199999999997</v>
      </c>
      <c r="BF19" s="122">
        <f>VLOOKUP($A19,'Perfomance Mensal-Monthly'!$A$16:$EC$29,MATCH(Data!BF$5,'Perfomance Mensal-Monthly'!$A$7:$EC$7,0),FALSE)</f>
        <v>507.96199999999999</v>
      </c>
      <c r="BG19" s="122">
        <f>VLOOKUP($A19,'Perfomance Mensal-Monthly'!$A$16:$EC$29,MATCH(Data!BG$5,'Perfomance Mensal-Monthly'!$A$7:$EC$7,0),FALSE)</f>
        <v>513.16200000000003</v>
      </c>
      <c r="BH19" s="122">
        <f>VLOOKUP($A19,'Perfomance Mensal-Monthly'!$A$16:$EC$29,MATCH(Data!BH$5,'Perfomance Mensal-Monthly'!$A$7:$EC$7,0),FALSE)</f>
        <v>448.06299999999999</v>
      </c>
      <c r="BI19" s="122">
        <f>VLOOKUP($A19,'Perfomance Mensal-Monthly'!$A$16:$EC$29,MATCH(Data!BI$5,'Perfomance Mensal-Monthly'!$A$7:$EC$7,0),FALSE)</f>
        <v>534.30099999999993</v>
      </c>
      <c r="BJ19" s="122">
        <f>VLOOKUP($A19,'Perfomance Mensal-Monthly'!$A$16:$EC$29,MATCH(Data!BJ$5,'Perfomance Mensal-Monthly'!$A$7:$EC$7,0),FALSE)</f>
        <v>496.92099999999994</v>
      </c>
      <c r="BK19" s="122">
        <f>VLOOKUP($A19,'Perfomance Mensal-Monthly'!$A$16:$EC$29,MATCH(Data!BK$5,'Perfomance Mensal-Monthly'!$A$7:$EC$7,0),FALSE)</f>
        <v>370.59199999999998</v>
      </c>
      <c r="BL19" s="122">
        <f>VLOOKUP($A19,'Perfomance Mensal-Monthly'!$A$16:$EC$29,MATCH(Data!BL$5,'Perfomance Mensal-Monthly'!$A$7:$EC$7,0),FALSE)</f>
        <v>284.16200000000003</v>
      </c>
      <c r="BM19" s="122">
        <f>VLOOKUP($A19,'Perfomance Mensal-Monthly'!$A$16:$EC$29,MATCH(Data!BM$5,'Perfomance Mensal-Monthly'!$A$7:$EC$7,0),FALSE)</f>
        <v>431.87800000000004</v>
      </c>
      <c r="BN19" s="122">
        <f>VLOOKUP($A19,'Perfomance Mensal-Monthly'!$A$16:$EC$29,MATCH(Data!BN$5,'Perfomance Mensal-Monthly'!$A$7:$EC$7,0),FALSE)</f>
        <v>325.62599999999998</v>
      </c>
      <c r="BO19" s="122">
        <f>VLOOKUP($A19,'Perfomance Mensal-Monthly'!$A$16:$EC$29,MATCH(Data!BO$5,'Perfomance Mensal-Monthly'!$A$7:$EC$7,0),FALSE)</f>
        <v>417.35</v>
      </c>
      <c r="BP19" s="122">
        <f>VLOOKUP($A19,'Perfomance Mensal-Monthly'!$A$16:$EC$29,MATCH(Data!BP$5,'Perfomance Mensal-Monthly'!$A$7:$EC$7,0),FALSE)</f>
        <v>335.22500000000002</v>
      </c>
      <c r="BQ19" s="122">
        <f>VLOOKUP($A19,'Perfomance Mensal-Monthly'!$A$16:$EC$29,MATCH(Data!BQ$5,'Perfomance Mensal-Monthly'!$A$7:$EC$7,0),FALSE)</f>
        <v>410.47399999999999</v>
      </c>
      <c r="BR19" s="122">
        <f>VLOOKUP($A19,'Perfomance Mensal-Monthly'!$A$16:$EC$29,MATCH(Data!BR$5,'Perfomance Mensal-Monthly'!$A$7:$EC$7,0),FALSE)</f>
        <v>321.79000000000002</v>
      </c>
      <c r="BS19" s="122">
        <f>VLOOKUP($A19,'Perfomance Mensal-Monthly'!$A$16:$EC$29,MATCH(Data!BS$5,'Perfomance Mensal-Monthly'!$A$7:$EC$7,0),FALSE)</f>
        <v>378.17399999999998</v>
      </c>
      <c r="BT19" s="122">
        <f>VLOOKUP($A19,'Perfomance Mensal-Monthly'!$A$16:$EC$29,MATCH(Data!BT$5,'Perfomance Mensal-Monthly'!$A$7:$EC$7,0),FALSE)</f>
        <v>267.93100000000004</v>
      </c>
      <c r="BU19" s="122">
        <f>VLOOKUP($A19,'Perfomance Mensal-Monthly'!$A$16:$EC$29,MATCH(Data!BU$5,'Perfomance Mensal-Monthly'!$A$7:$EC$7,0),FALSE)</f>
        <v>496.63</v>
      </c>
      <c r="BV19" s="122">
        <f>VLOOKUP($A19,'Perfomance Mensal-Monthly'!$A$16:$EC$29,MATCH(Data!BV$5,'Perfomance Mensal-Monthly'!$A$7:$EC$7,0),FALSE)</f>
        <v>478.55899999999997</v>
      </c>
      <c r="BW19" s="122">
        <f>VLOOKUP($A19,'Perfomance Mensal-Monthly'!$A$16:$EC$29,MATCH(Data!BW$5,'Perfomance Mensal-Monthly'!$A$7:$EC$7,0),FALSE)</f>
        <v>332.06100000000004</v>
      </c>
      <c r="BX19" s="122">
        <f>VLOOKUP($A19,'Perfomance Mensal-Monthly'!$A$16:$EC$29,MATCH(Data!BX$5,'Perfomance Mensal-Monthly'!$A$7:$EC$7,0),FALSE)</f>
        <v>256.25600000000003</v>
      </c>
      <c r="BY19" s="122">
        <f>VLOOKUP($A19,'Perfomance Mensal-Monthly'!$A$16:$EC$29,MATCH(Data!BY$5,'Perfomance Mensal-Monthly'!$A$7:$EC$7,0),FALSE)</f>
        <v>424.09100000000001</v>
      </c>
      <c r="BZ19" s="122">
        <f>VLOOKUP($A19,'Perfomance Mensal-Monthly'!$A$16:$EC$29,MATCH(Data!BZ$5,'Perfomance Mensal-Monthly'!$A$7:$EC$7,0),FALSE)</f>
        <v>307.92700000000002</v>
      </c>
      <c r="CA19" s="122">
        <f>VLOOKUP($A19,'Perfomance Mensal-Monthly'!$A$16:$EC$29,MATCH(Data!CA$5,'Perfomance Mensal-Monthly'!$A$7:$EC$7,0),FALSE)</f>
        <v>363.53500000000003</v>
      </c>
      <c r="CB19" s="122">
        <f>VLOOKUP($A19,'Perfomance Mensal-Monthly'!$A$16:$EC$29,MATCH(Data!CB$5,'Perfomance Mensal-Monthly'!$A$7:$EC$7,0),FALSE)</f>
        <v>388.78800000000001</v>
      </c>
      <c r="CC19" s="122">
        <f>VLOOKUP($A19,'Perfomance Mensal-Monthly'!$A$16:$EC$29,MATCH(Data!CC$5,'Perfomance Mensal-Monthly'!$A$7:$EC$7,0),FALSE)</f>
        <v>225.19</v>
      </c>
      <c r="CD19" s="122">
        <f>VLOOKUP($A19,'Perfomance Mensal-Monthly'!$A$16:$EC$29,MATCH(Data!CD$5,'Perfomance Mensal-Monthly'!$A$7:$EC$7,0),FALSE)</f>
        <v>328.18799999999999</v>
      </c>
      <c r="CE19" s="122">
        <f>VLOOKUP($A19,'Perfomance Mensal-Monthly'!$A$16:$EC$29,MATCH(Data!CE$5,'Perfomance Mensal-Monthly'!$A$7:$EC$7,0),FALSE)</f>
        <v>364.56399999999996</v>
      </c>
      <c r="CF19" s="122">
        <f>VLOOKUP($A19,'Perfomance Mensal-Monthly'!$A$16:$EC$29,MATCH(Data!CF$5,'Perfomance Mensal-Monthly'!$A$7:$EC$7,0),FALSE)</f>
        <v>384.351</v>
      </c>
      <c r="CG19" s="122">
        <f>VLOOKUP($A19,'Perfomance Mensal-Monthly'!$A$16:$EC$29,MATCH(Data!CG$5,'Perfomance Mensal-Monthly'!$A$7:$EC$7,0),FALSE)</f>
        <v>247.84500000000003</v>
      </c>
      <c r="CH19" s="122">
        <f>VLOOKUP($A19,'Perfomance Mensal-Monthly'!$A$16:$EC$29,MATCH(Data!CH$5,'Perfomance Mensal-Monthly'!$A$7:$EC$7,0),FALSE)</f>
        <v>248.42500000000001</v>
      </c>
      <c r="CI19" s="122">
        <f>VLOOKUP($A19,'Perfomance Mensal-Monthly'!$A$16:$EC$29,MATCH(Data!CI$5,'Perfomance Mensal-Monthly'!$A$7:$EC$7,0),FALSE)</f>
        <v>212.87</v>
      </c>
      <c r="CJ19" s="122">
        <f>VLOOKUP($A19,'Perfomance Mensal-Monthly'!$A$16:$EC$29,MATCH(Data!CJ$5,'Perfomance Mensal-Monthly'!$A$7:$EC$7,0),FALSE)</f>
        <v>233.19800000000001</v>
      </c>
      <c r="CK19" s="122">
        <f>VLOOKUP($A19,'Perfomance Mensal-Monthly'!$A$16:$EC$29,MATCH(Data!CK$5,'Perfomance Mensal-Monthly'!$A$7:$EC$7,0),FALSE)</f>
        <v>318.678</v>
      </c>
      <c r="CL19" s="122">
        <f>VLOOKUP($A19,'Perfomance Mensal-Monthly'!$A$16:$EC$29,MATCH(Data!CL$5,'Perfomance Mensal-Monthly'!$A$7:$EC$7,0),FALSE)</f>
        <v>213.07400000000001</v>
      </c>
      <c r="CM19" s="122">
        <f>VLOOKUP($A19,'Perfomance Mensal-Monthly'!$A$16:$EC$29,MATCH(Data!CM$5,'Perfomance Mensal-Monthly'!$A$7:$EC$7,0),FALSE)</f>
        <v>239.72299999999998</v>
      </c>
      <c r="CN19" s="122">
        <f>VLOOKUP($A19,'Perfomance Mensal-Monthly'!$A$16:$EC$29,MATCH(Data!CN$5,'Perfomance Mensal-Monthly'!$A$7:$EC$7,0),FALSE)</f>
        <v>294.00700000000001</v>
      </c>
      <c r="CO19" s="122">
        <f>VLOOKUP($A19,'Perfomance Mensal-Monthly'!$A$16:$EC$29,MATCH(Data!CO$5,'Perfomance Mensal-Monthly'!$A$7:$EC$7,0),FALSE)</f>
        <v>187.86799999999999</v>
      </c>
      <c r="CP19" s="122">
        <f>VLOOKUP($A19,'Perfomance Mensal-Monthly'!$A$16:$EC$29,MATCH(Data!CP$5,'Perfomance Mensal-Monthly'!$A$7:$EC$7,0),FALSE)</f>
        <v>183.65800000000002</v>
      </c>
      <c r="CQ19" s="122">
        <f>VLOOKUP($A19,'Perfomance Mensal-Monthly'!$A$16:$EC$29,MATCH(Data!CQ$5,'Perfomance Mensal-Monthly'!$A$7:$EC$7,0),FALSE)</f>
        <v>228.678</v>
      </c>
      <c r="CR19" s="122">
        <f>VLOOKUP($A19,'Perfomance Mensal-Monthly'!$A$16:$EC$29,MATCH(Data!CR$5,'Perfomance Mensal-Monthly'!$A$7:$EC$7,0),FALSE)</f>
        <v>172.29599999999999</v>
      </c>
      <c r="CS19" s="122">
        <f>VLOOKUP($A19,'Perfomance Mensal-Monthly'!$A$16:$EC$29,MATCH(Data!CS$5,'Perfomance Mensal-Monthly'!$A$7:$EC$7,0),FALSE)</f>
        <v>176.131</v>
      </c>
      <c r="CT19" s="122">
        <f>VLOOKUP($A19,'Perfomance Mensal-Monthly'!$A$16:$EC$29,MATCH(Data!CT$5,'Perfomance Mensal-Monthly'!$A$7:$EC$7,0),FALSE)</f>
        <v>200.642</v>
      </c>
      <c r="CU19" s="122">
        <f>VLOOKUP($A19,'Perfomance Mensal-Monthly'!$A$16:$EC$29,MATCH(Data!CU$5,'Perfomance Mensal-Monthly'!$A$7:$EC$7,0),FALSE)</f>
        <v>124.904</v>
      </c>
      <c r="CV19" s="122">
        <f>VLOOKUP($A19,'Perfomance Mensal-Monthly'!$A$16:$EC$29,MATCH(Data!CV$5,'Perfomance Mensal-Monthly'!$A$7:$EC$7,0),FALSE)</f>
        <v>140.636</v>
      </c>
      <c r="CW19" s="122">
        <f>VLOOKUP($A19,'Perfomance Mensal-Monthly'!$A$16:$EC$29,MATCH(Data!CW$5,'Perfomance Mensal-Monthly'!$A$7:$EC$7,0),FALSE)</f>
        <v>155.46199999999999</v>
      </c>
      <c r="CX19" s="122">
        <f>VLOOKUP($A19,'Perfomance Mensal-Monthly'!$A$16:$EC$29,MATCH(Data!CX$5,'Perfomance Mensal-Monthly'!$A$7:$EC$7,0),FALSE)</f>
        <v>113.55800000000001</v>
      </c>
      <c r="CY19" s="122">
        <f>VLOOKUP($A19,'Perfomance Mensal-Monthly'!$A$16:$EC$29,MATCH(Data!CY$5,'Perfomance Mensal-Monthly'!$A$7:$EC$7,0),FALSE)</f>
        <v>158.86799999999999</v>
      </c>
      <c r="CZ19" s="122">
        <f>VLOOKUP($A19,'Perfomance Mensal-Monthly'!$A$16:$EC$29,MATCH(Data!CZ$5,'Perfomance Mensal-Monthly'!$A$7:$EC$7,0),FALSE)</f>
        <v>183.51499999999999</v>
      </c>
      <c r="DA19" s="122">
        <f>VLOOKUP($A19,'Perfomance Mensal-Monthly'!$A$16:$EC$29,MATCH(Data!DA$5,'Perfomance Mensal-Monthly'!$A$7:$EC$7,0),FALSE)</f>
        <v>132.20699999999999</v>
      </c>
      <c r="DB19" s="122">
        <f>VLOOKUP($A19,'Perfomance Mensal-Monthly'!$A$16:$EC$29,MATCH(Data!DB$5,'Perfomance Mensal-Monthly'!$A$7:$EC$7,0),FALSE)</f>
        <v>242.053</v>
      </c>
      <c r="DC19" s="122">
        <f>VLOOKUP($A19,'Perfomance Mensal-Monthly'!$A$16:$EC$29,MATCH(Data!DC$5,'Perfomance Mensal-Monthly'!$A$7:$EC$7,0),FALSE)</f>
        <v>260.35000000000002</v>
      </c>
      <c r="DD19" s="122">
        <f>VLOOKUP($A19,'Perfomance Mensal-Monthly'!$A$16:$EC$29,MATCH(Data!DD$5,'Perfomance Mensal-Monthly'!$A$7:$EC$7,0),FALSE)</f>
        <v>341.1</v>
      </c>
      <c r="DE19" s="122">
        <f>VLOOKUP($A19,'Perfomance Mensal-Monthly'!$A$16:$EC$29,MATCH(Data!DE$5,'Perfomance Mensal-Monthly'!$A$7:$EC$7,0),FALSE)</f>
        <v>399.16399999999999</v>
      </c>
      <c r="DF19" s="122">
        <f>VLOOKUP($A19,'Perfomance Mensal-Monthly'!$A$16:$EC$29,MATCH(Data!DF$5,'Perfomance Mensal-Monthly'!$A$7:$EC$7,0),FALSE)</f>
        <v>424.05599999999998</v>
      </c>
      <c r="DG19" s="122">
        <f>VLOOKUP($A19,'Perfomance Mensal-Monthly'!$A$16:$EC$29,MATCH(Data!DG$5,'Perfomance Mensal-Monthly'!$A$7:$EC$7,0),FALSE)</f>
        <v>373.30099999999999</v>
      </c>
      <c r="DH19" s="122">
        <f>VLOOKUP($A19,'Perfomance Mensal-Monthly'!$A$16:$EC$29,MATCH(Data!DH$5,'Perfomance Mensal-Monthly'!$A$7:$EC$7,0),FALSE)</f>
        <v>375.36799999999999</v>
      </c>
      <c r="DI19" s="122">
        <f>VLOOKUP($A19,'Perfomance Mensal-Monthly'!$A$16:$EC$29,MATCH(Data!DI$5,'Perfomance Mensal-Monthly'!$A$7:$EC$7,0),FALSE)</f>
        <v>322.52300000000002</v>
      </c>
      <c r="DJ19" s="122">
        <f>VLOOKUP($A19,'Perfomance Mensal-Monthly'!$A$16:$EC$29,MATCH(Data!DJ$5,'Perfomance Mensal-Monthly'!$A$7:$EC$7,0),FALSE)</f>
        <v>369.59699999999998</v>
      </c>
      <c r="DK19" s="122">
        <f>VLOOKUP($A19,'Perfomance Mensal-Monthly'!$A$16:$EC$29,MATCH(Data!DK$5,'Perfomance Mensal-Monthly'!$A$7:$EC$7,0),FALSE)</f>
        <v>299.18099999999998</v>
      </c>
      <c r="DL19" s="122">
        <f>VLOOKUP($A19,'Perfomance Mensal-Monthly'!$A$16:$EC$29,MATCH(Data!DL$5,'Perfomance Mensal-Monthly'!$A$7:$EC$7,0),FALSE)</f>
        <v>368.339</v>
      </c>
      <c r="DM19" s="122">
        <f>VLOOKUP($A19,'Perfomance Mensal-Monthly'!$A$16:$EC$29,MATCH(Data!DM$5,'Perfomance Mensal-Monthly'!$A$7:$EC$7,0),FALSE)</f>
        <v>223.20099999999999</v>
      </c>
      <c r="DN19" s="122">
        <f>VLOOKUP($A19,'Perfomance Mensal-Monthly'!$A$16:$EC$29,MATCH(Data!DN$5,'Perfomance Mensal-Monthly'!$A$7:$EC$7,0),FALSE)</f>
        <v>326.59899999999999</v>
      </c>
      <c r="DO19" s="122">
        <f>VLOOKUP($A19,'Perfomance Mensal-Monthly'!$A$16:$EC$29,MATCH(Data!DO$5,'Perfomance Mensal-Monthly'!$A$7:$EC$7,0),FALSE)</f>
        <v>248.31700000000001</v>
      </c>
      <c r="DP19" s="122">
        <f>VLOOKUP($A19,'Perfomance Mensal-Monthly'!$A$16:$EC$29,MATCH(Data!DP$5,'Perfomance Mensal-Monthly'!$A$7:$EC$7,0),FALSE)</f>
        <v>142.13999999999999</v>
      </c>
      <c r="DQ19" s="122">
        <f>VLOOKUP($A19,'Perfomance Mensal-Monthly'!$A$16:$EC$29,MATCH(Data!DQ$5,'Perfomance Mensal-Monthly'!$A$7:$EC$7,0),FALSE)</f>
        <v>117.125</v>
      </c>
      <c r="DR19" s="122">
        <f>VLOOKUP($A19,'Perfomance Mensal-Monthly'!$A$16:$EC$29,MATCH(Data!DR$5,'Perfomance Mensal-Monthly'!$A$7:$EC$7,0),FALSE)</f>
        <v>272.29500000000002</v>
      </c>
      <c r="DS19" s="122">
        <f>VLOOKUP($A19,'Perfomance Mensal-Monthly'!$A$16:$EC$29,MATCH(Data!DS$5,'Perfomance Mensal-Monthly'!$A$7:$EC$7,0),FALSE)</f>
        <v>151.50899999999996</v>
      </c>
      <c r="DT19" s="122">
        <f>VLOOKUP($A19,'Perfomance Mensal-Monthly'!$A$16:$EC$29,MATCH(Data!DT$5,'Perfomance Mensal-Monthly'!$A$7:$EC$7,0),FALSE)</f>
        <v>200.53100000000001</v>
      </c>
      <c r="DU19" s="122">
        <f>VLOOKUP($A19,'Perfomance Mensal-Monthly'!$A$16:$EC$29,MATCH(Data!DU$5,'Perfomance Mensal-Monthly'!$A$7:$EC$7,0),FALSE)</f>
        <v>341.92400000000009</v>
      </c>
      <c r="DV19" s="122">
        <f>VLOOKUP($A19,'Perfomance Mensal-Monthly'!$A$16:$EC$29,MATCH(Data!DV$5,'Perfomance Mensal-Monthly'!$A$7:$EC$7,0),FALSE)</f>
        <v>221.68199999999999</v>
      </c>
      <c r="DW19" s="122">
        <f>VLOOKUP($A19,'Perfomance Mensal-Monthly'!$A$16:$EC$29,MATCH(Data!DW$5,'Perfomance Mensal-Monthly'!$A$7:$EC$7,0),FALSE)</f>
        <v>148.46100000000001</v>
      </c>
      <c r="DX19" s="122">
        <f>VLOOKUP($A19,'Perfomance Mensal-Monthly'!$A$16:$EC$29,MATCH(Data!DX$5,'Perfomance Mensal-Monthly'!$A$7:$EC$7,0),FALSE)</f>
        <v>206.20500000000004</v>
      </c>
      <c r="DZ19" s="148" t="s">
        <v>71</v>
      </c>
      <c r="EA19" s="143">
        <f t="shared" si="28"/>
        <v>770.68299999999999</v>
      </c>
      <c r="EB19" s="143">
        <f t="shared" si="28"/>
        <v>622.33199999999999</v>
      </c>
      <c r="EC19" s="143">
        <f t="shared" si="28"/>
        <v>504.78499999999997</v>
      </c>
      <c r="ED19" s="143">
        <f t="shared" si="28"/>
        <v>676.55400000000009</v>
      </c>
      <c r="EE19" s="143">
        <f t="shared" si="28"/>
        <v>571.30399999999997</v>
      </c>
      <c r="EF19" s="143">
        <f t="shared" si="28"/>
        <v>641.87200000000007</v>
      </c>
      <c r="EG19" s="143">
        <f t="shared" si="28"/>
        <v>865.39799999999991</v>
      </c>
      <c r="EH19" s="143">
        <f t="shared" si="28"/>
        <v>1161.4470000000001</v>
      </c>
      <c r="EI19" s="143">
        <f t="shared" si="28"/>
        <v>901.45399999999995</v>
      </c>
      <c r="EJ19" s="143">
        <f t="shared" si="28"/>
        <v>1160.049</v>
      </c>
      <c r="EK19" s="143">
        <f t="shared" si="28"/>
        <v>1440.9669999999999</v>
      </c>
      <c r="EL19" s="143">
        <f t="shared" si="28"/>
        <v>1259.9949999999999</v>
      </c>
      <c r="EM19" s="143">
        <f t="shared" si="28"/>
        <v>1018.9739999999999</v>
      </c>
      <c r="EN19" s="143">
        <f t="shared" si="28"/>
        <v>1121.287</v>
      </c>
      <c r="EO19" s="143">
        <f t="shared" si="28"/>
        <v>1214.326</v>
      </c>
      <c r="EP19" s="143">
        <f t="shared" si="28"/>
        <v>1295.1109999999999</v>
      </c>
      <c r="EQ19" s="143">
        <f t="shared" si="28"/>
        <v>1028.3440000000001</v>
      </c>
      <c r="ER19" s="143">
        <f t="shared" si="28"/>
        <v>1255.7240000000002</v>
      </c>
      <c r="ES19" s="143">
        <f t="shared" si="28"/>
        <v>1424.106</v>
      </c>
      <c r="ET19" s="143">
        <f t="shared" si="28"/>
        <v>1479.2849999999999</v>
      </c>
      <c r="EU19" s="143">
        <f t="shared" si="28"/>
        <v>1086.6320000000001</v>
      </c>
      <c r="EV19" s="143">
        <f t="shared" si="28"/>
        <v>1078.201</v>
      </c>
      <c r="EW19" s="143">
        <f t="shared" si="28"/>
        <v>1110.4380000000001</v>
      </c>
      <c r="EX19" s="143">
        <f t="shared" si="28"/>
        <v>1243.1199999999999</v>
      </c>
      <c r="EY19" s="143">
        <f t="shared" si="28"/>
        <v>1012.408</v>
      </c>
      <c r="EZ19" s="143">
        <f t="shared" si="28"/>
        <v>1060.25</v>
      </c>
      <c r="FA19" s="143">
        <f t="shared" si="28"/>
        <v>917.94199999999989</v>
      </c>
      <c r="FB19" s="143">
        <f t="shared" si="28"/>
        <v>880.62100000000009</v>
      </c>
      <c r="FC19" s="143">
        <f t="shared" si="28"/>
        <v>764.74599999999998</v>
      </c>
      <c r="FD19" s="143">
        <f t="shared" si="28"/>
        <v>746.80400000000009</v>
      </c>
      <c r="FE19" s="143">
        <f t="shared" si="28"/>
        <v>600.20399999999995</v>
      </c>
      <c r="FF19" s="143">
        <f t="shared" si="28"/>
        <v>549.06899999999996</v>
      </c>
      <c r="FG19" s="143">
        <f t="shared" si="28"/>
        <v>421.00199999999995</v>
      </c>
      <c r="FH19" s="143">
        <f t="shared" si="28"/>
        <v>455.94099999999997</v>
      </c>
      <c r="FI19" s="143">
        <f t="shared" si="28"/>
        <v>634.61</v>
      </c>
      <c r="FJ19" s="143">
        <f t="shared" si="28"/>
        <v>1164.32</v>
      </c>
      <c r="FK19" s="143">
        <f t="shared" si="28"/>
        <v>1071.192</v>
      </c>
      <c r="FL19" s="143">
        <f t="shared" si="28"/>
        <v>1037.117</v>
      </c>
      <c r="FM19" s="143">
        <f t="shared" si="28"/>
        <v>798.11699999999996</v>
      </c>
      <c r="FN19" s="143">
        <f t="shared" si="28"/>
        <v>531.55999999999995</v>
      </c>
      <c r="FO19" s="143">
        <f t="shared" si="28"/>
        <v>693.96400000000006</v>
      </c>
      <c r="FP19" s="143">
        <f t="shared" si="28"/>
        <v>576.34800000000007</v>
      </c>
      <c r="FQ19" s="143">
        <f t="shared" si="28"/>
        <v>0</v>
      </c>
      <c r="FR19" s="143">
        <f t="shared" si="28"/>
        <v>0</v>
      </c>
      <c r="FT19" s="148" t="s">
        <v>71</v>
      </c>
      <c r="FU19" s="143">
        <f t="shared" si="19"/>
        <v>2574.3539999999998</v>
      </c>
      <c r="FV19" s="143">
        <f t="shared" si="17"/>
        <v>3240.0209999999997</v>
      </c>
      <c r="FW19" s="143">
        <f t="shared" si="17"/>
        <v>4762.4650000000001</v>
      </c>
      <c r="FX19" s="143">
        <f t="shared" si="17"/>
        <v>4649.6980000000003</v>
      </c>
      <c r="FY19" s="143">
        <f t="shared" si="17"/>
        <v>5187.4590000000007</v>
      </c>
      <c r="FZ19" s="143">
        <f t="shared" si="17"/>
        <v>4518.3910000000005</v>
      </c>
      <c r="GA19" s="143">
        <f t="shared" si="17"/>
        <v>3871.2210000000005</v>
      </c>
      <c r="GB19" s="143">
        <f t="shared" si="17"/>
        <v>2660.8229999999994</v>
      </c>
      <c r="GC19" s="143">
        <f t="shared" si="17"/>
        <v>2675.873</v>
      </c>
      <c r="GD19" s="143">
        <f t="shared" si="17"/>
        <v>3437.9860000000003</v>
      </c>
      <c r="GE19" s="143">
        <f t="shared" si="17"/>
        <v>1270.3119999999999</v>
      </c>
    </row>
    <row r="20" spans="1:187" ht="15" customHeight="1" x14ac:dyDescent="0.2">
      <c r="A20" s="126" t="s">
        <v>204</v>
      </c>
      <c r="B20" s="127" t="s">
        <v>200</v>
      </c>
      <c r="C20" s="122">
        <f>VLOOKUP($A20,'Perfomance Mensal-Monthly'!$A$16:$EC$29,MATCH(Data!C$5,'Perfomance Mensal-Monthly'!$A$7:$EC$7,0),FALSE)</f>
        <v>468.74</v>
      </c>
      <c r="D20" s="122">
        <f>VLOOKUP($A20,'Perfomance Mensal-Monthly'!$A$16:$EC$29,MATCH(Data!D$5,'Perfomance Mensal-Monthly'!$A$7:$EC$7,0),FALSE)</f>
        <v>364.40800000000002</v>
      </c>
      <c r="E20" s="122">
        <f>VLOOKUP($A20,'Perfomance Mensal-Monthly'!$A$16:$EC$29,MATCH(Data!E$5,'Perfomance Mensal-Monthly'!$A$7:$EC$7,0),FALSE)</f>
        <v>490.416</v>
      </c>
      <c r="F20" s="122">
        <f>VLOOKUP($A20,'Perfomance Mensal-Monthly'!$A$16:$EC$29,MATCH(Data!F$5,'Perfomance Mensal-Monthly'!$A$7:$EC$7,0),FALSE)</f>
        <v>402.024</v>
      </c>
      <c r="G20" s="122">
        <f>VLOOKUP($A20,'Perfomance Mensal-Monthly'!$A$16:$EC$29,MATCH(Data!G$5,'Perfomance Mensal-Monthly'!$A$7:$EC$7,0),FALSE)</f>
        <v>319.32399999999996</v>
      </c>
      <c r="H20" s="122">
        <f>VLOOKUP($A20,'Perfomance Mensal-Monthly'!$A$16:$EC$29,MATCH(Data!H$5,'Perfomance Mensal-Monthly'!$A$7:$EC$7,0),FALSE)</f>
        <v>299.5</v>
      </c>
      <c r="I20" s="122">
        <f>VLOOKUP($A20,'Perfomance Mensal-Monthly'!$A$16:$EC$29,MATCH(Data!I$5,'Perfomance Mensal-Monthly'!$A$7:$EC$7,0),FALSE)</f>
        <v>302.03800000000001</v>
      </c>
      <c r="J20" s="122">
        <f>VLOOKUP($A20,'Perfomance Mensal-Monthly'!$A$16:$EC$29,MATCH(Data!J$5,'Perfomance Mensal-Monthly'!$A$7:$EC$7,0),FALSE)</f>
        <v>417.851</v>
      </c>
      <c r="K20" s="122">
        <f>VLOOKUP($A20,'Perfomance Mensal-Monthly'!$A$16:$EC$29,MATCH(Data!K$5,'Perfomance Mensal-Monthly'!$A$7:$EC$7,0),FALSE)</f>
        <v>472.56200000000001</v>
      </c>
      <c r="L20" s="122">
        <f>VLOOKUP($A20,'Perfomance Mensal-Monthly'!$A$16:$EC$29,MATCH(Data!L$5,'Perfomance Mensal-Monthly'!$A$7:$EC$7,0),FALSE)</f>
        <v>395.536</v>
      </c>
      <c r="M20" s="122">
        <f>VLOOKUP($A20,'Perfomance Mensal-Monthly'!$A$16:$EC$29,MATCH(Data!M$5,'Perfomance Mensal-Monthly'!$A$7:$EC$7,0),FALSE)</f>
        <v>404.07599999999996</v>
      </c>
      <c r="N20" s="122">
        <f>VLOOKUP($A20,'Perfomance Mensal-Monthly'!$A$16:$EC$29,MATCH(Data!N$5,'Perfomance Mensal-Monthly'!$A$7:$EC$7,0),FALSE)</f>
        <v>425.09100000000001</v>
      </c>
      <c r="O20" s="122">
        <f>VLOOKUP($A20,'Perfomance Mensal-Monthly'!$A$16:$EC$29,MATCH(Data!O$5,'Perfomance Mensal-Monthly'!$A$7:$EC$7,0),FALSE)</f>
        <v>354.51400000000001</v>
      </c>
      <c r="P20" s="122">
        <f>VLOOKUP($A20,'Perfomance Mensal-Monthly'!$A$16:$EC$29,MATCH(Data!P$5,'Perfomance Mensal-Monthly'!$A$7:$EC$7,0),FALSE)</f>
        <v>384.49599999999998</v>
      </c>
      <c r="Q20" s="122">
        <f>VLOOKUP($A20,'Perfomance Mensal-Monthly'!$A$16:$EC$29,MATCH(Data!Q$5,'Perfomance Mensal-Monthly'!$A$7:$EC$7,0),FALSE)</f>
        <v>437.21999999999997</v>
      </c>
      <c r="R20" s="122">
        <f>VLOOKUP($A20,'Perfomance Mensal-Monthly'!$A$16:$EC$29,MATCH(Data!R$5,'Perfomance Mensal-Monthly'!$A$7:$EC$7,0),FALSE)</f>
        <v>441.06700000000001</v>
      </c>
      <c r="S20" s="122">
        <f>VLOOKUP($A20,'Perfomance Mensal-Monthly'!$A$16:$EC$29,MATCH(Data!S$5,'Perfomance Mensal-Monthly'!$A$7:$EC$7,0),FALSE)</f>
        <v>340.596</v>
      </c>
      <c r="T20" s="122">
        <f>VLOOKUP($A20,'Perfomance Mensal-Monthly'!$A$16:$EC$29,MATCH(Data!T$5,'Perfomance Mensal-Monthly'!$A$7:$EC$7,0),FALSE)</f>
        <v>650.8839999999999</v>
      </c>
      <c r="U20" s="122">
        <f>VLOOKUP($A20,'Perfomance Mensal-Monthly'!$A$16:$EC$29,MATCH(Data!U$5,'Perfomance Mensal-Monthly'!$A$7:$EC$7,0),FALSE)</f>
        <v>513.30600000000004</v>
      </c>
      <c r="V20" s="122">
        <f>VLOOKUP($A20,'Perfomance Mensal-Monthly'!$A$16:$EC$29,MATCH(Data!V$5,'Perfomance Mensal-Monthly'!$A$7:$EC$7,0),FALSE)</f>
        <v>568.86199999999997</v>
      </c>
      <c r="W20" s="122">
        <f>VLOOKUP($A20,'Perfomance Mensal-Monthly'!$A$16:$EC$29,MATCH(Data!W$5,'Perfomance Mensal-Monthly'!$A$7:$EC$7,0),FALSE)</f>
        <v>809.41100000000006</v>
      </c>
      <c r="X20" s="122">
        <f>VLOOKUP($A20,'Perfomance Mensal-Monthly'!$A$16:$EC$29,MATCH(Data!X$5,'Perfomance Mensal-Monthly'!$A$7:$EC$7,0),FALSE)</f>
        <v>542.279</v>
      </c>
      <c r="Y20" s="122">
        <f>VLOOKUP($A20,'Perfomance Mensal-Monthly'!$A$16:$EC$29,MATCH(Data!Y$5,'Perfomance Mensal-Monthly'!$A$7:$EC$7,0),FALSE)</f>
        <v>574.25900000000001</v>
      </c>
      <c r="Z20" s="122">
        <f>VLOOKUP($A20,'Perfomance Mensal-Monthly'!$A$16:$EC$29,MATCH(Data!Z$5,'Perfomance Mensal-Monthly'!$A$7:$EC$7,0),FALSE)</f>
        <v>748.29</v>
      </c>
      <c r="AA20" s="122">
        <f>VLOOKUP($A20,'Perfomance Mensal-Monthly'!$A$16:$EC$29,MATCH(Data!AA$5,'Perfomance Mensal-Monthly'!$A$7:$EC$7,0),FALSE)</f>
        <v>509.84</v>
      </c>
      <c r="AB20" s="122">
        <f>VLOOKUP($A20,'Perfomance Mensal-Monthly'!$A$16:$EC$29,MATCH(Data!AB$5,'Perfomance Mensal-Monthly'!$A$7:$EC$7,0),FALSE)</f>
        <v>546.21199999999999</v>
      </c>
      <c r="AC20" s="122">
        <f>VLOOKUP($A20,'Perfomance Mensal-Monthly'!$A$16:$EC$29,MATCH(Data!AC$5,'Perfomance Mensal-Monthly'!$A$7:$EC$7,0),FALSE)</f>
        <v>547.01800000000003</v>
      </c>
      <c r="AD20" s="122">
        <f>VLOOKUP($A20,'Perfomance Mensal-Monthly'!$A$16:$EC$29,MATCH(Data!AD$5,'Perfomance Mensal-Monthly'!$A$7:$EC$7,0),FALSE)</f>
        <v>461.97699999999998</v>
      </c>
      <c r="AE20" s="122">
        <f>VLOOKUP($A20,'Perfomance Mensal-Monthly'!$A$16:$EC$29,MATCH(Data!AE$5,'Perfomance Mensal-Monthly'!$A$7:$EC$7,0),FALSE)</f>
        <v>706.99900000000002</v>
      </c>
      <c r="AF20" s="122">
        <f>VLOOKUP($A20,'Perfomance Mensal-Monthly'!$A$16:$EC$29,MATCH(Data!AF$5,'Perfomance Mensal-Monthly'!$A$7:$EC$7,0),FALSE)</f>
        <v>900.495</v>
      </c>
      <c r="AG20" s="122">
        <f>VLOOKUP($A20,'Perfomance Mensal-Monthly'!$A$16:$EC$29,MATCH(Data!AG$5,'Perfomance Mensal-Monthly'!$A$7:$EC$7,0),FALSE)</f>
        <v>735.28899999999999</v>
      </c>
      <c r="AH20" s="122">
        <f>VLOOKUP($A20,'Perfomance Mensal-Monthly'!$A$16:$EC$29,MATCH(Data!AH$5,'Perfomance Mensal-Monthly'!$A$7:$EC$7,0),FALSE)</f>
        <v>810.02599999999995</v>
      </c>
      <c r="AI20" s="122">
        <f>VLOOKUP($A20,'Perfomance Mensal-Monthly'!$A$16:$EC$29,MATCH(Data!AI$5,'Perfomance Mensal-Monthly'!$A$7:$EC$7,0),FALSE)</f>
        <v>1073.596</v>
      </c>
      <c r="AJ20" s="122">
        <f>VLOOKUP($A20,'Perfomance Mensal-Monthly'!$A$16:$EC$29,MATCH(Data!AJ$5,'Perfomance Mensal-Monthly'!$A$7:$EC$7,0),FALSE)</f>
        <v>471.68799999999999</v>
      </c>
      <c r="AK20" s="122">
        <f>VLOOKUP($A20,'Perfomance Mensal-Monthly'!$A$16:$EC$29,MATCH(Data!AK$5,'Perfomance Mensal-Monthly'!$A$7:$EC$7,0),FALSE)</f>
        <v>695.47600000000011</v>
      </c>
      <c r="AL20" s="122">
        <f>VLOOKUP($A20,'Perfomance Mensal-Monthly'!$A$16:$EC$29,MATCH(Data!AL$5,'Perfomance Mensal-Monthly'!$A$7:$EC$7,0),FALSE)</f>
        <v>1130.8599999999999</v>
      </c>
      <c r="AM20" s="122">
        <f>VLOOKUP($A20,'Perfomance Mensal-Monthly'!$A$16:$EC$29,MATCH(Data!AM$5,'Perfomance Mensal-Monthly'!$A$7:$EC$7,0),FALSE)</f>
        <v>588.14599999999996</v>
      </c>
      <c r="AN20" s="122">
        <f>VLOOKUP($A20,'Perfomance Mensal-Monthly'!$A$16:$EC$29,MATCH(Data!AN$5,'Perfomance Mensal-Monthly'!$A$7:$EC$7,0),FALSE)</f>
        <v>552.63199999999995</v>
      </c>
      <c r="AO20" s="122">
        <f>VLOOKUP($A20,'Perfomance Mensal-Monthly'!$A$16:$EC$29,MATCH(Data!AO$5,'Perfomance Mensal-Monthly'!$A$7:$EC$7,0),FALSE)</f>
        <v>781.82600000000002</v>
      </c>
      <c r="AP20" s="122">
        <f>VLOOKUP($A20,'Perfomance Mensal-Monthly'!$A$16:$EC$29,MATCH(Data!AP$5,'Perfomance Mensal-Monthly'!$A$7:$EC$7,0),FALSE)</f>
        <v>578.96</v>
      </c>
      <c r="AQ20" s="122">
        <f>VLOOKUP($A20,'Perfomance Mensal-Monthly'!$A$16:$EC$29,MATCH(Data!AQ$5,'Perfomance Mensal-Monthly'!$A$7:$EC$7,0),FALSE)</f>
        <v>844.40200000000004</v>
      </c>
      <c r="AR20" s="122">
        <f>VLOOKUP($A20,'Perfomance Mensal-Monthly'!$A$16:$EC$29,MATCH(Data!AR$5,'Perfomance Mensal-Monthly'!$A$7:$EC$7,0),FALSE)</f>
        <v>663.61799999999994</v>
      </c>
      <c r="AS20" s="122">
        <f>VLOOKUP($A20,'Perfomance Mensal-Monthly'!$A$16:$EC$29,MATCH(Data!AS$5,'Perfomance Mensal-Monthly'!$A$7:$EC$7,0),FALSE)</f>
        <v>555.423</v>
      </c>
      <c r="AT20" s="122">
        <f>VLOOKUP($A20,'Perfomance Mensal-Monthly'!$A$16:$EC$29,MATCH(Data!AT$5,'Perfomance Mensal-Monthly'!$A$7:$EC$7,0),FALSE)</f>
        <v>687.99700000000007</v>
      </c>
      <c r="AU20" s="122">
        <f>VLOOKUP($A20,'Perfomance Mensal-Monthly'!$A$16:$EC$29,MATCH(Data!AU$5,'Perfomance Mensal-Monthly'!$A$7:$EC$7,0),FALSE)</f>
        <v>689.23300000000006</v>
      </c>
      <c r="AV20" s="122">
        <f>VLOOKUP($A20,'Perfomance Mensal-Monthly'!$A$16:$EC$29,MATCH(Data!AV$5,'Perfomance Mensal-Monthly'!$A$7:$EC$7,0),FALSE)</f>
        <v>738.72500000000002</v>
      </c>
      <c r="AW20" s="122">
        <f>VLOOKUP($A20,'Perfomance Mensal-Monthly'!$A$16:$EC$29,MATCH(Data!AW$5,'Perfomance Mensal-Monthly'!$A$7:$EC$7,0),FALSE)</f>
        <v>721.82299999999998</v>
      </c>
      <c r="AX20" s="122">
        <f>VLOOKUP($A20,'Perfomance Mensal-Monthly'!$A$16:$EC$29,MATCH(Data!AX$5,'Perfomance Mensal-Monthly'!$A$7:$EC$7,0),FALSE)</f>
        <v>983.12199999999996</v>
      </c>
      <c r="AY20" s="122">
        <f>VLOOKUP($A20,'Perfomance Mensal-Monthly'!$A$16:$EC$29,MATCH(Data!AY$5,'Perfomance Mensal-Monthly'!$A$7:$EC$7,0),FALSE)</f>
        <v>727.43899999999996</v>
      </c>
      <c r="AZ20" s="122">
        <f>VLOOKUP($A20,'Perfomance Mensal-Monthly'!$A$16:$EC$29,MATCH(Data!AZ$5,'Perfomance Mensal-Monthly'!$A$7:$EC$7,0),FALSE)</f>
        <v>759.70899999999995</v>
      </c>
      <c r="BA20" s="122">
        <f>VLOOKUP($A20,'Perfomance Mensal-Monthly'!$A$16:$EC$29,MATCH(Data!BA$5,'Perfomance Mensal-Monthly'!$A$7:$EC$7,0),FALSE)</f>
        <v>789.28499999999997</v>
      </c>
      <c r="BB20" s="122">
        <f>VLOOKUP($A20,'Perfomance Mensal-Monthly'!$A$16:$EC$29,MATCH(Data!BB$5,'Perfomance Mensal-Monthly'!$A$7:$EC$7,0),FALSE)</f>
        <v>775.88800000000003</v>
      </c>
      <c r="BC20" s="122">
        <f>VLOOKUP($A20,'Perfomance Mensal-Monthly'!$A$16:$EC$29,MATCH(Data!BC$5,'Perfomance Mensal-Monthly'!$A$7:$EC$7,0),FALSE)</f>
        <v>818.154</v>
      </c>
      <c r="BD20" s="122">
        <f>VLOOKUP($A20,'Perfomance Mensal-Monthly'!$A$16:$EC$29,MATCH(Data!BD$5,'Perfomance Mensal-Monthly'!$A$7:$EC$7,0),FALSE)</f>
        <v>776.13400000000001</v>
      </c>
      <c r="BE20" s="122">
        <f>VLOOKUP($A20,'Perfomance Mensal-Monthly'!$A$16:$EC$29,MATCH(Data!BE$5,'Perfomance Mensal-Monthly'!$A$7:$EC$7,0),FALSE)</f>
        <v>748.51800000000003</v>
      </c>
      <c r="BF20" s="122">
        <f>VLOOKUP($A20,'Perfomance Mensal-Monthly'!$A$16:$EC$29,MATCH(Data!BF$5,'Perfomance Mensal-Monthly'!$A$7:$EC$7,0),FALSE)</f>
        <v>680.72500000000002</v>
      </c>
      <c r="BG20" s="122">
        <f>VLOOKUP($A20,'Perfomance Mensal-Monthly'!$A$16:$EC$29,MATCH(Data!BG$5,'Perfomance Mensal-Monthly'!$A$7:$EC$7,0),FALSE)</f>
        <v>932.09</v>
      </c>
      <c r="BH20" s="122">
        <f>VLOOKUP($A20,'Perfomance Mensal-Monthly'!$A$16:$EC$29,MATCH(Data!BH$5,'Perfomance Mensal-Monthly'!$A$7:$EC$7,0),FALSE)</f>
        <v>915.38400000000001</v>
      </c>
      <c r="BI20" s="122">
        <f>VLOOKUP($A20,'Perfomance Mensal-Monthly'!$A$16:$EC$29,MATCH(Data!BI$5,'Perfomance Mensal-Monthly'!$A$7:$EC$7,0),FALSE)</f>
        <v>736.34500000000003</v>
      </c>
      <c r="BJ20" s="122">
        <f>VLOOKUP($A20,'Perfomance Mensal-Monthly'!$A$16:$EC$29,MATCH(Data!BJ$5,'Perfomance Mensal-Monthly'!$A$7:$EC$7,0),FALSE)</f>
        <v>905.61799999999994</v>
      </c>
      <c r="BK20" s="122">
        <f>VLOOKUP($A20,'Perfomance Mensal-Monthly'!$A$16:$EC$29,MATCH(Data!BK$5,'Perfomance Mensal-Monthly'!$A$7:$EC$7,0),FALSE)</f>
        <v>828.76300000000003</v>
      </c>
      <c r="BL20" s="122">
        <f>VLOOKUP($A20,'Perfomance Mensal-Monthly'!$A$16:$EC$29,MATCH(Data!BL$5,'Perfomance Mensal-Monthly'!$A$7:$EC$7,0),FALSE)</f>
        <v>649.96500000000003</v>
      </c>
      <c r="BM20" s="122">
        <f>VLOOKUP($A20,'Perfomance Mensal-Monthly'!$A$16:$EC$29,MATCH(Data!BM$5,'Perfomance Mensal-Monthly'!$A$7:$EC$7,0),FALSE)</f>
        <v>796.38900000000001</v>
      </c>
      <c r="BN20" s="122">
        <f>VLOOKUP($A20,'Perfomance Mensal-Monthly'!$A$16:$EC$29,MATCH(Data!BN$5,'Perfomance Mensal-Monthly'!$A$7:$EC$7,0),FALSE)</f>
        <v>737.48700000000008</v>
      </c>
      <c r="BO20" s="122">
        <f>VLOOKUP($A20,'Perfomance Mensal-Monthly'!$A$16:$EC$29,MATCH(Data!BO$5,'Perfomance Mensal-Monthly'!$A$7:$EC$7,0),FALSE)</f>
        <v>833.84500000000003</v>
      </c>
      <c r="BP20" s="122">
        <f>VLOOKUP($A20,'Perfomance Mensal-Monthly'!$A$16:$EC$29,MATCH(Data!BP$5,'Perfomance Mensal-Monthly'!$A$7:$EC$7,0),FALSE)</f>
        <v>716.05499999999995</v>
      </c>
      <c r="BQ20" s="122">
        <f>VLOOKUP($A20,'Perfomance Mensal-Monthly'!$A$16:$EC$29,MATCH(Data!BQ$5,'Perfomance Mensal-Monthly'!$A$7:$EC$7,0),FALSE)</f>
        <v>807.47800000000007</v>
      </c>
      <c r="BR20" s="122">
        <f>VLOOKUP($A20,'Perfomance Mensal-Monthly'!$A$16:$EC$29,MATCH(Data!BR$5,'Perfomance Mensal-Monthly'!$A$7:$EC$7,0),FALSE)</f>
        <v>799.64200000000005</v>
      </c>
      <c r="BS20" s="122">
        <f>VLOOKUP($A20,'Perfomance Mensal-Monthly'!$A$16:$EC$29,MATCH(Data!BS$5,'Perfomance Mensal-Monthly'!$A$7:$EC$7,0),FALSE)</f>
        <v>797.87299999999993</v>
      </c>
      <c r="BT20" s="122">
        <f>VLOOKUP($A20,'Perfomance Mensal-Monthly'!$A$16:$EC$29,MATCH(Data!BT$5,'Perfomance Mensal-Monthly'!$A$7:$EC$7,0),FALSE)</f>
        <v>904.77700000000004</v>
      </c>
      <c r="BU20" s="122">
        <f>VLOOKUP($A20,'Perfomance Mensal-Monthly'!$A$16:$EC$29,MATCH(Data!BU$5,'Perfomance Mensal-Monthly'!$A$7:$EC$7,0),FALSE)</f>
        <v>660.51499999999999</v>
      </c>
      <c r="BV20" s="122">
        <f>VLOOKUP($A20,'Perfomance Mensal-Monthly'!$A$16:$EC$29,MATCH(Data!BV$5,'Perfomance Mensal-Monthly'!$A$7:$EC$7,0),FALSE)</f>
        <v>1065.884</v>
      </c>
      <c r="BW20" s="122">
        <f>VLOOKUP($A20,'Perfomance Mensal-Monthly'!$A$16:$EC$29,MATCH(Data!BW$5,'Perfomance Mensal-Monthly'!$A$7:$EC$7,0),FALSE)</f>
        <v>785.28200000000004</v>
      </c>
      <c r="BX20" s="122">
        <f>VLOOKUP($A20,'Perfomance Mensal-Monthly'!$A$16:$EC$29,MATCH(Data!BX$5,'Perfomance Mensal-Monthly'!$A$7:$EC$7,0),FALSE)</f>
        <v>680.32</v>
      </c>
      <c r="BY20" s="122">
        <f>VLOOKUP($A20,'Perfomance Mensal-Monthly'!$A$16:$EC$29,MATCH(Data!BY$5,'Perfomance Mensal-Monthly'!$A$7:$EC$7,0),FALSE)</f>
        <v>602.10299999999995</v>
      </c>
      <c r="BZ20" s="122">
        <f>VLOOKUP($A20,'Perfomance Mensal-Monthly'!$A$16:$EC$29,MATCH(Data!BZ$5,'Perfomance Mensal-Monthly'!$A$7:$EC$7,0),FALSE)</f>
        <v>718.91799999999989</v>
      </c>
      <c r="CA20" s="122">
        <f>VLOOKUP($A20,'Perfomance Mensal-Monthly'!$A$16:$EC$29,MATCH(Data!CA$5,'Perfomance Mensal-Monthly'!$A$7:$EC$7,0),FALSE)</f>
        <v>657.66099999999994</v>
      </c>
      <c r="CB20" s="122">
        <f>VLOOKUP($A20,'Perfomance Mensal-Monthly'!$A$16:$EC$29,MATCH(Data!CB$5,'Perfomance Mensal-Monthly'!$A$7:$EC$7,0),FALSE)</f>
        <v>852.76200000000006</v>
      </c>
      <c r="CC20" s="122">
        <f>VLOOKUP($A20,'Perfomance Mensal-Monthly'!$A$16:$EC$29,MATCH(Data!CC$5,'Perfomance Mensal-Monthly'!$A$7:$EC$7,0),FALSE)</f>
        <v>639.48199999999997</v>
      </c>
      <c r="CD20" s="122">
        <f>VLOOKUP($A20,'Perfomance Mensal-Monthly'!$A$16:$EC$29,MATCH(Data!CD$5,'Perfomance Mensal-Monthly'!$A$7:$EC$7,0),FALSE)</f>
        <v>684.87799999999993</v>
      </c>
      <c r="CE20" s="122">
        <f>VLOOKUP($A20,'Perfomance Mensal-Monthly'!$A$16:$EC$29,MATCH(Data!CE$5,'Perfomance Mensal-Monthly'!$A$7:$EC$7,0),FALSE)</f>
        <v>653.48199999999997</v>
      </c>
      <c r="CF20" s="122">
        <f>VLOOKUP($A20,'Perfomance Mensal-Monthly'!$A$16:$EC$29,MATCH(Data!CF$5,'Perfomance Mensal-Monthly'!$A$7:$EC$7,0),FALSE)</f>
        <v>544.37099999999998</v>
      </c>
      <c r="CG20" s="122">
        <f>VLOOKUP($A20,'Perfomance Mensal-Monthly'!$A$16:$EC$29,MATCH(Data!CG$5,'Perfomance Mensal-Monthly'!$A$7:$EC$7,0),FALSE)</f>
        <v>776.51400000000001</v>
      </c>
      <c r="CH20" s="122">
        <f>VLOOKUP($A20,'Perfomance Mensal-Monthly'!$A$16:$EC$29,MATCH(Data!CH$5,'Perfomance Mensal-Monthly'!$A$7:$EC$7,0),FALSE)</f>
        <v>926.54300000000001</v>
      </c>
      <c r="CI20" s="122">
        <f>VLOOKUP($A20,'Perfomance Mensal-Monthly'!$A$16:$EC$29,MATCH(Data!CI$5,'Perfomance Mensal-Monthly'!$A$7:$EC$7,0),FALSE)</f>
        <v>574.48300000000006</v>
      </c>
      <c r="CJ20" s="122">
        <f>VLOOKUP($A20,'Perfomance Mensal-Monthly'!$A$16:$EC$29,MATCH(Data!CJ$5,'Perfomance Mensal-Monthly'!$A$7:$EC$7,0),FALSE)</f>
        <v>681.13</v>
      </c>
      <c r="CK20" s="122">
        <f>VLOOKUP($A20,'Perfomance Mensal-Monthly'!$A$16:$EC$29,MATCH(Data!CK$5,'Perfomance Mensal-Monthly'!$A$7:$EC$7,0),FALSE)</f>
        <v>667.58799999999997</v>
      </c>
      <c r="CL20" s="122">
        <f>VLOOKUP($A20,'Perfomance Mensal-Monthly'!$A$16:$EC$29,MATCH(Data!CL$5,'Perfomance Mensal-Monthly'!$A$7:$EC$7,0),FALSE)</f>
        <v>520.82500000000005</v>
      </c>
      <c r="CM20" s="122">
        <f>VLOOKUP($A20,'Perfomance Mensal-Monthly'!$A$16:$EC$29,MATCH(Data!CM$5,'Perfomance Mensal-Monthly'!$A$7:$EC$7,0),FALSE)</f>
        <v>726.99</v>
      </c>
      <c r="CN20" s="122">
        <f>VLOOKUP($A20,'Perfomance Mensal-Monthly'!$A$16:$EC$29,MATCH(Data!CN$5,'Perfomance Mensal-Monthly'!$A$7:$EC$7,0),FALSE)</f>
        <v>708.827</v>
      </c>
      <c r="CO20" s="122">
        <f>VLOOKUP($A20,'Perfomance Mensal-Monthly'!$A$16:$EC$29,MATCH(Data!CO$5,'Perfomance Mensal-Monthly'!$A$7:$EC$7,0),FALSE)</f>
        <v>700.76699999999994</v>
      </c>
      <c r="CP20" s="122">
        <f>VLOOKUP($A20,'Perfomance Mensal-Monthly'!$A$16:$EC$29,MATCH(Data!CP$5,'Perfomance Mensal-Monthly'!$A$7:$EC$7,0),FALSE)</f>
        <v>657.42600000000004</v>
      </c>
      <c r="CQ20" s="122">
        <f>VLOOKUP($A20,'Perfomance Mensal-Monthly'!$A$16:$EC$29,MATCH(Data!CQ$5,'Perfomance Mensal-Monthly'!$A$7:$EC$7,0),FALSE)</f>
        <v>399.10899999999998</v>
      </c>
      <c r="CR20" s="122">
        <f>VLOOKUP($A20,'Perfomance Mensal-Monthly'!$A$16:$EC$29,MATCH(Data!CR$5,'Perfomance Mensal-Monthly'!$A$7:$EC$7,0),FALSE)</f>
        <v>618.875</v>
      </c>
      <c r="CS20" s="122">
        <f>VLOOKUP($A20,'Perfomance Mensal-Monthly'!$A$16:$EC$29,MATCH(Data!CS$5,'Perfomance Mensal-Monthly'!$A$7:$EC$7,0),FALSE)</f>
        <v>483.91699999999997</v>
      </c>
      <c r="CT20" s="122">
        <f>VLOOKUP($A20,'Perfomance Mensal-Monthly'!$A$16:$EC$29,MATCH(Data!CT$5,'Perfomance Mensal-Monthly'!$A$7:$EC$7,0),FALSE)</f>
        <v>719.89300000000003</v>
      </c>
      <c r="CU20" s="122">
        <f>VLOOKUP($A20,'Perfomance Mensal-Monthly'!$A$16:$EC$29,MATCH(Data!CU$5,'Perfomance Mensal-Monthly'!$A$7:$EC$7,0),FALSE)</f>
        <v>435.60500000000002</v>
      </c>
      <c r="CV20" s="122">
        <f>VLOOKUP($A20,'Perfomance Mensal-Monthly'!$A$16:$EC$29,MATCH(Data!CV$5,'Perfomance Mensal-Monthly'!$A$7:$EC$7,0),FALSE)</f>
        <v>516.40700000000004</v>
      </c>
      <c r="CW20" s="122">
        <f>VLOOKUP($A20,'Perfomance Mensal-Monthly'!$A$16:$EC$29,MATCH(Data!CW$5,'Perfomance Mensal-Monthly'!$A$7:$EC$7,0),FALSE)</f>
        <v>763.21600000000001</v>
      </c>
      <c r="CX20" s="122">
        <f>VLOOKUP($A20,'Perfomance Mensal-Monthly'!$A$16:$EC$29,MATCH(Data!CX$5,'Perfomance Mensal-Monthly'!$A$7:$EC$7,0),FALSE)</f>
        <v>532.82299999999998</v>
      </c>
      <c r="CY20" s="122">
        <f>VLOOKUP($A20,'Perfomance Mensal-Monthly'!$A$16:$EC$29,MATCH(Data!CY$5,'Perfomance Mensal-Monthly'!$A$7:$EC$7,0),FALSE)</f>
        <v>775.90800000000002</v>
      </c>
      <c r="CZ20" s="122">
        <f>VLOOKUP($A20,'Perfomance Mensal-Monthly'!$A$16:$EC$29,MATCH(Data!CZ$5,'Perfomance Mensal-Monthly'!$A$7:$EC$7,0),FALSE)</f>
        <v>773.76299999999992</v>
      </c>
      <c r="DA20" s="122">
        <f>VLOOKUP($A20,'Perfomance Mensal-Monthly'!$A$16:$EC$29,MATCH(Data!DA$5,'Perfomance Mensal-Monthly'!$A$7:$EC$7,0),FALSE)</f>
        <v>516.74699999999996</v>
      </c>
      <c r="DB20" s="122">
        <f>VLOOKUP($A20,'Perfomance Mensal-Monthly'!$A$16:$EC$29,MATCH(Data!DB$5,'Perfomance Mensal-Monthly'!$A$7:$EC$7,0),FALSE)</f>
        <v>690.29099999999994</v>
      </c>
      <c r="DC20" s="122">
        <f>VLOOKUP($A20,'Perfomance Mensal-Monthly'!$A$16:$EC$29,MATCH(Data!DC$5,'Perfomance Mensal-Monthly'!$A$7:$EC$7,0),FALSE)</f>
        <v>668.55900000000008</v>
      </c>
      <c r="DD20" s="122">
        <f>VLOOKUP($A20,'Perfomance Mensal-Monthly'!$A$16:$EC$29,MATCH(Data!DD$5,'Perfomance Mensal-Monthly'!$A$7:$EC$7,0),FALSE)</f>
        <v>643.12699999999995</v>
      </c>
      <c r="DE20" s="122">
        <f>VLOOKUP($A20,'Perfomance Mensal-Monthly'!$A$16:$EC$29,MATCH(Data!DE$5,'Perfomance Mensal-Monthly'!$A$7:$EC$7,0),FALSE)</f>
        <v>687.76900000000001</v>
      </c>
      <c r="DF20" s="122">
        <f>VLOOKUP($A20,'Perfomance Mensal-Monthly'!$A$16:$EC$29,MATCH(Data!DF$5,'Perfomance Mensal-Monthly'!$A$7:$EC$7,0),FALSE)</f>
        <v>1016.1840000000001</v>
      </c>
      <c r="DG20" s="122">
        <f>VLOOKUP($A20,'Perfomance Mensal-Monthly'!$A$16:$EC$29,MATCH(Data!DG$5,'Perfomance Mensal-Monthly'!$A$7:$EC$7,0),FALSE)</f>
        <v>841.65700000000004</v>
      </c>
      <c r="DH20" s="122">
        <f>VLOOKUP($A20,'Perfomance Mensal-Monthly'!$A$16:$EC$29,MATCH(Data!DH$5,'Perfomance Mensal-Monthly'!$A$7:$EC$7,0),FALSE)</f>
        <v>547.149</v>
      </c>
      <c r="DI20" s="122">
        <f>VLOOKUP($A20,'Perfomance Mensal-Monthly'!$A$16:$EC$29,MATCH(Data!DI$5,'Perfomance Mensal-Monthly'!$A$7:$EC$7,0),FALSE)</f>
        <v>894.98099999999999</v>
      </c>
      <c r="DJ20" s="122">
        <f>VLOOKUP($A20,'Perfomance Mensal-Monthly'!$A$16:$EC$29,MATCH(Data!DJ$5,'Perfomance Mensal-Monthly'!$A$7:$EC$7,0),FALSE)</f>
        <v>653.32799999999997</v>
      </c>
      <c r="DK20" s="122">
        <f>VLOOKUP($A20,'Perfomance Mensal-Monthly'!$A$16:$EC$29,MATCH(Data!DK$5,'Perfomance Mensal-Monthly'!$A$7:$EC$7,0),FALSE)</f>
        <v>574.30799999999999</v>
      </c>
      <c r="DL20" s="122">
        <f>VLOOKUP($A20,'Perfomance Mensal-Monthly'!$A$16:$EC$29,MATCH(Data!DL$5,'Perfomance Mensal-Monthly'!$A$7:$EC$7,0),FALSE)</f>
        <v>824.32799999999997</v>
      </c>
      <c r="DM20" s="122">
        <f>VLOOKUP($A20,'Perfomance Mensal-Monthly'!$A$16:$EC$29,MATCH(Data!DM$5,'Perfomance Mensal-Monthly'!$A$7:$EC$7,0),FALSE)</f>
        <v>396.87399999999997</v>
      </c>
      <c r="DN20" s="122">
        <f>VLOOKUP($A20,'Perfomance Mensal-Monthly'!$A$16:$EC$29,MATCH(Data!DN$5,'Perfomance Mensal-Monthly'!$A$7:$EC$7,0),FALSE)</f>
        <v>618.70500000000004</v>
      </c>
      <c r="DO20" s="122">
        <f>VLOOKUP($A20,'Perfomance Mensal-Monthly'!$A$16:$EC$29,MATCH(Data!DO$5,'Perfomance Mensal-Monthly'!$A$7:$EC$7,0),FALSE)</f>
        <v>572.673</v>
      </c>
      <c r="DP20" s="122">
        <f>VLOOKUP($A20,'Perfomance Mensal-Monthly'!$A$16:$EC$29,MATCH(Data!DP$5,'Perfomance Mensal-Monthly'!$A$7:$EC$7,0),FALSE)</f>
        <v>733.91600000000005</v>
      </c>
      <c r="DQ20" s="122">
        <f>VLOOKUP($A20,'Perfomance Mensal-Monthly'!$A$16:$EC$29,MATCH(Data!DQ$5,'Perfomance Mensal-Monthly'!$A$7:$EC$7,0),FALSE)</f>
        <v>615.28300000000002</v>
      </c>
      <c r="DR20" s="122">
        <f>VLOOKUP($A20,'Perfomance Mensal-Monthly'!$A$16:$EC$29,MATCH(Data!DR$5,'Perfomance Mensal-Monthly'!$A$7:$EC$7,0),FALSE)</f>
        <v>641.11900000000003</v>
      </c>
      <c r="DS20" s="122">
        <f>VLOOKUP($A20,'Perfomance Mensal-Monthly'!$A$16:$EC$29,MATCH(Data!DS$5,'Perfomance Mensal-Monthly'!$A$7:$EC$7,0),FALSE)</f>
        <v>739.56200000000001</v>
      </c>
      <c r="DT20" s="122">
        <f>VLOOKUP($A20,'Perfomance Mensal-Monthly'!$A$16:$EC$29,MATCH(Data!DT$5,'Perfomance Mensal-Monthly'!$A$7:$EC$7,0),FALSE)</f>
        <v>856.524</v>
      </c>
      <c r="DU20" s="122">
        <f>VLOOKUP($A20,'Perfomance Mensal-Monthly'!$A$16:$EC$29,MATCH(Data!DU$5,'Perfomance Mensal-Monthly'!$A$7:$EC$7,0),FALSE)</f>
        <v>595.44299999999998</v>
      </c>
      <c r="DV20" s="122">
        <f>VLOOKUP($A20,'Perfomance Mensal-Monthly'!$A$16:$EC$29,MATCH(Data!DV$5,'Perfomance Mensal-Monthly'!$A$7:$EC$7,0),FALSE)</f>
        <v>716.39300000000003</v>
      </c>
      <c r="DW20" s="122">
        <f>VLOOKUP($A20,'Perfomance Mensal-Monthly'!$A$16:$EC$29,MATCH(Data!DW$5,'Perfomance Mensal-Monthly'!$A$7:$EC$7,0),FALSE)</f>
        <v>896.69599999999991</v>
      </c>
      <c r="DX20" s="122">
        <f>VLOOKUP($A20,'Perfomance Mensal-Monthly'!$A$16:$EC$29,MATCH(Data!DX$5,'Perfomance Mensal-Monthly'!$A$7:$EC$7,0),FALSE)</f>
        <v>837.54499999999996</v>
      </c>
      <c r="DZ20" s="148" t="s">
        <v>200</v>
      </c>
      <c r="EA20" s="143">
        <f t="shared" si="28"/>
        <v>1323.5640000000001</v>
      </c>
      <c r="EB20" s="143">
        <f t="shared" si="28"/>
        <v>1020.848</v>
      </c>
      <c r="EC20" s="143">
        <f t="shared" si="28"/>
        <v>1192.451</v>
      </c>
      <c r="ED20" s="143">
        <f t="shared" si="28"/>
        <v>1224.703</v>
      </c>
      <c r="EE20" s="143">
        <f t="shared" si="28"/>
        <v>1176.23</v>
      </c>
      <c r="EF20" s="143">
        <f t="shared" si="28"/>
        <v>1432.547</v>
      </c>
      <c r="EG20" s="143">
        <f t="shared" si="28"/>
        <v>1891.5790000000002</v>
      </c>
      <c r="EH20" s="143">
        <f t="shared" si="28"/>
        <v>1864.828</v>
      </c>
      <c r="EI20" s="143">
        <f t="shared" si="28"/>
        <v>1603.07</v>
      </c>
      <c r="EJ20" s="143">
        <f t="shared" si="28"/>
        <v>2069.471</v>
      </c>
      <c r="EK20" s="143">
        <f t="shared" si="28"/>
        <v>2618.9110000000001</v>
      </c>
      <c r="EL20" s="143">
        <f t="shared" si="28"/>
        <v>2298.0240000000003</v>
      </c>
      <c r="EM20" s="143">
        <f t="shared" si="28"/>
        <v>1922.6039999999998</v>
      </c>
      <c r="EN20" s="143">
        <f t="shared" si="28"/>
        <v>2086.98</v>
      </c>
      <c r="EO20" s="143">
        <f t="shared" si="28"/>
        <v>1932.6530000000002</v>
      </c>
      <c r="EP20" s="143">
        <f t="shared" si="28"/>
        <v>2443.67</v>
      </c>
      <c r="EQ20" s="143">
        <f t="shared" si="28"/>
        <v>2276.433</v>
      </c>
      <c r="ER20" s="143">
        <f t="shared" si="28"/>
        <v>2370.1759999999999</v>
      </c>
      <c r="ES20" s="143">
        <f t="shared" si="28"/>
        <v>2361.3330000000001</v>
      </c>
      <c r="ET20" s="143">
        <f t="shared" si="28"/>
        <v>2557.3469999999998</v>
      </c>
      <c r="EU20" s="143">
        <f t="shared" si="28"/>
        <v>2275.1170000000002</v>
      </c>
      <c r="EV20" s="143">
        <f t="shared" si="28"/>
        <v>2287.3870000000002</v>
      </c>
      <c r="EW20" s="143">
        <f t="shared" si="28"/>
        <v>2404.9929999999999</v>
      </c>
      <c r="EX20" s="143">
        <f t="shared" si="28"/>
        <v>2631.1759999999999</v>
      </c>
      <c r="EY20" s="143">
        <f t="shared" si="28"/>
        <v>2067.7049999999999</v>
      </c>
      <c r="EZ20" s="143">
        <f t="shared" si="28"/>
        <v>2229.3409999999999</v>
      </c>
      <c r="FA20" s="143">
        <f t="shared" si="28"/>
        <v>1977.8419999999999</v>
      </c>
      <c r="FB20" s="143">
        <f t="shared" si="28"/>
        <v>2247.4279999999999</v>
      </c>
      <c r="FC20" s="143">
        <f t="shared" si="28"/>
        <v>1923.201</v>
      </c>
      <c r="FD20" s="143">
        <f t="shared" si="28"/>
        <v>1956.6420000000001</v>
      </c>
      <c r="FE20" s="143">
        <f t="shared" si="28"/>
        <v>1757.3019999999999</v>
      </c>
      <c r="FF20" s="143">
        <f t="shared" si="28"/>
        <v>1822.6849999999999</v>
      </c>
      <c r="FG20" s="143">
        <f t="shared" si="28"/>
        <v>1715.2280000000001</v>
      </c>
      <c r="FH20" s="143">
        <f t="shared" si="28"/>
        <v>2082.4939999999997</v>
      </c>
      <c r="FI20" s="143">
        <f t="shared" si="28"/>
        <v>1875.5970000000002</v>
      </c>
      <c r="FJ20" s="143">
        <f t="shared" si="28"/>
        <v>2347.08</v>
      </c>
      <c r="FK20" s="143">
        <f t="shared" si="28"/>
        <v>2283.7870000000003</v>
      </c>
      <c r="FL20" s="143">
        <f t="shared" si="28"/>
        <v>2051.9639999999999</v>
      </c>
      <c r="FM20" s="143">
        <f t="shared" si="28"/>
        <v>1588.252</v>
      </c>
      <c r="FN20" s="143">
        <f t="shared" si="28"/>
        <v>1990.3180000000002</v>
      </c>
      <c r="FO20" s="143">
        <f t="shared" si="28"/>
        <v>2191.529</v>
      </c>
      <c r="FP20" s="143">
        <f t="shared" si="28"/>
        <v>2450.634</v>
      </c>
      <c r="FQ20" s="143">
        <f t="shared" si="28"/>
        <v>0</v>
      </c>
      <c r="FR20" s="143">
        <f t="shared" si="28"/>
        <v>0</v>
      </c>
      <c r="FT20" s="148" t="s">
        <v>200</v>
      </c>
      <c r="FU20" s="143">
        <f t="shared" si="19"/>
        <v>4761.5660000000007</v>
      </c>
      <c r="FV20" s="143">
        <f t="shared" si="17"/>
        <v>6365.1840000000002</v>
      </c>
      <c r="FW20" s="143">
        <f t="shared" si="17"/>
        <v>8589.4760000000006</v>
      </c>
      <c r="FX20" s="143">
        <f t="shared" si="17"/>
        <v>8385.9070000000011</v>
      </c>
      <c r="FY20" s="143">
        <f t="shared" si="17"/>
        <v>9565.2890000000007</v>
      </c>
      <c r="FZ20" s="143">
        <f t="shared" si="17"/>
        <v>9598.6730000000007</v>
      </c>
      <c r="GA20" s="143">
        <f t="shared" si="17"/>
        <v>8522.3159999999989</v>
      </c>
      <c r="GB20" s="143">
        <f t="shared" si="17"/>
        <v>7459.8300000000008</v>
      </c>
      <c r="GC20" s="143">
        <f t="shared" si="17"/>
        <v>8020.3990000000003</v>
      </c>
      <c r="GD20" s="143">
        <f t="shared" si="17"/>
        <v>7914.3209999999999</v>
      </c>
      <c r="GE20" s="143">
        <f t="shared" si="17"/>
        <v>4642.1629999999996</v>
      </c>
    </row>
    <row r="21" spans="1:187" x14ac:dyDescent="0.2">
      <c r="B21" s="115" t="s">
        <v>274</v>
      </c>
      <c r="D21" s="130">
        <f>(D18+D15)/(C18+C15)-1</f>
        <v>-7.7342619754229847E-2</v>
      </c>
      <c r="E21" s="130">
        <f t="shared" ref="E21:BP21" si="29">(E18+E15)/(D18+D15)-1</f>
        <v>0.16145223259421004</v>
      </c>
      <c r="F21" s="130">
        <f t="shared" si="29"/>
        <v>-4.9839135644012433E-2</v>
      </c>
      <c r="G21" s="130">
        <f t="shared" si="29"/>
        <v>5.1281129689928484E-3</v>
      </c>
      <c r="H21" s="130">
        <f t="shared" si="29"/>
        <v>-2.4405325069096762E-3</v>
      </c>
      <c r="I21" s="130">
        <f t="shared" si="29"/>
        <v>-5.1804482866262269E-2</v>
      </c>
      <c r="J21" s="130">
        <f t="shared" si="29"/>
        <v>0.10929324990056588</v>
      </c>
      <c r="K21" s="130">
        <f t="shared" si="29"/>
        <v>-1.4863470772542575E-2</v>
      </c>
      <c r="L21" s="130">
        <f t="shared" si="29"/>
        <v>-3.27480318280442E-2</v>
      </c>
      <c r="M21" s="130">
        <f t="shared" si="29"/>
        <v>-5.3466261325703313E-2</v>
      </c>
      <c r="N21" s="130">
        <f t="shared" si="29"/>
        <v>-2.4341034255827676E-2</v>
      </c>
      <c r="O21" s="130">
        <f t="shared" si="29"/>
        <v>-3.1645074281730801E-2</v>
      </c>
      <c r="P21" s="130">
        <f t="shared" si="29"/>
        <v>9.134447942062085E-3</v>
      </c>
      <c r="Q21" s="130">
        <f t="shared" si="29"/>
        <v>8.4129067948098601E-2</v>
      </c>
      <c r="R21" s="130">
        <f t="shared" si="29"/>
        <v>-5.3868225393410296E-2</v>
      </c>
      <c r="S21" s="130">
        <f t="shared" si="29"/>
        <v>1.513314145906719E-4</v>
      </c>
      <c r="T21" s="130">
        <f t="shared" si="29"/>
        <v>3.6318068208752496E-2</v>
      </c>
      <c r="U21" s="130">
        <f t="shared" si="29"/>
        <v>-5.900423222854112E-3</v>
      </c>
      <c r="V21" s="130">
        <f t="shared" si="29"/>
        <v>-1.8433276928052633E-3</v>
      </c>
      <c r="W21" s="130">
        <f t="shared" si="29"/>
        <v>0.20443309559449396</v>
      </c>
      <c r="X21" s="130">
        <f t="shared" si="29"/>
        <v>-0.10437018596245651</v>
      </c>
      <c r="Y21" s="130">
        <f t="shared" si="29"/>
        <v>-5.1402940544807652E-2</v>
      </c>
      <c r="Z21" s="130">
        <f t="shared" si="29"/>
        <v>5.4031583246775039E-2</v>
      </c>
      <c r="AA21" s="130">
        <f t="shared" si="29"/>
        <v>-0.10939825535197389</v>
      </c>
      <c r="AB21" s="130">
        <f t="shared" si="29"/>
        <v>-3.3328376602874132E-2</v>
      </c>
      <c r="AC21" s="130">
        <f t="shared" si="29"/>
        <v>0.20246943653993976</v>
      </c>
      <c r="AD21" s="130">
        <f t="shared" si="29"/>
        <v>-0.19273961238351156</v>
      </c>
      <c r="AE21" s="130">
        <f t="shared" si="29"/>
        <v>0.12809626355687143</v>
      </c>
      <c r="AF21" s="130">
        <f t="shared" si="29"/>
        <v>0.10763272433234206</v>
      </c>
      <c r="AG21" s="130">
        <f t="shared" si="29"/>
        <v>-9.9753262813498944E-2</v>
      </c>
      <c r="AH21" s="130">
        <f t="shared" si="29"/>
        <v>0.11220996767501323</v>
      </c>
      <c r="AI21" s="130">
        <f t="shared" si="29"/>
        <v>7.0380764555210362E-2</v>
      </c>
      <c r="AJ21" s="130">
        <f t="shared" si="29"/>
        <v>-0.26441136478141969</v>
      </c>
      <c r="AK21" s="130">
        <f t="shared" si="29"/>
        <v>9.384429319824017E-2</v>
      </c>
      <c r="AL21" s="130">
        <f t="shared" si="29"/>
        <v>0.11105729653759622</v>
      </c>
      <c r="AM21" s="130">
        <f t="shared" si="29"/>
        <v>-0.24603937343692872</v>
      </c>
      <c r="AN21" s="130">
        <f t="shared" si="29"/>
        <v>5.061316568580998E-2</v>
      </c>
      <c r="AO21" s="130">
        <f t="shared" si="29"/>
        <v>0.24184594000150184</v>
      </c>
      <c r="AP21" s="130">
        <f t="shared" si="29"/>
        <v>-0.15499746536770598</v>
      </c>
      <c r="AQ21" s="130">
        <f t="shared" si="29"/>
        <v>0.13790539815340797</v>
      </c>
      <c r="AR21" s="130">
        <f t="shared" si="29"/>
        <v>1.567816398692301E-3</v>
      </c>
      <c r="AS21" s="130">
        <f t="shared" si="29"/>
        <v>-8.9627226353517719E-2</v>
      </c>
      <c r="AT21" s="130">
        <f t="shared" si="29"/>
        <v>6.4698726226875447E-2</v>
      </c>
      <c r="AU21" s="130">
        <f t="shared" si="29"/>
        <v>5.1781461426354092E-2</v>
      </c>
      <c r="AV21" s="130">
        <f t="shared" si="29"/>
        <v>-7.5856096996788525E-2</v>
      </c>
      <c r="AW21" s="130">
        <f t="shared" si="29"/>
        <v>3.4028711789062083E-2</v>
      </c>
      <c r="AX21" s="130">
        <f t="shared" si="29"/>
        <v>9.9129778701682492E-2</v>
      </c>
      <c r="AY21" s="130">
        <f t="shared" si="29"/>
        <v>-0.17943837289454201</v>
      </c>
      <c r="AZ21" s="130">
        <f t="shared" si="29"/>
        <v>4.4310024207842469E-2</v>
      </c>
      <c r="BA21" s="130">
        <f t="shared" si="29"/>
        <v>0.11348824129962143</v>
      </c>
      <c r="BB21" s="130">
        <f t="shared" si="29"/>
        <v>-0.10114611935108675</v>
      </c>
      <c r="BC21" s="130">
        <f t="shared" si="29"/>
        <v>0.11337451904839324</v>
      </c>
      <c r="BD21" s="130">
        <f t="shared" si="29"/>
        <v>2.5566268281075999E-2</v>
      </c>
      <c r="BE21" s="130">
        <f t="shared" si="29"/>
        <v>-4.806131251809409E-2</v>
      </c>
      <c r="BF21" s="130">
        <f t="shared" si="29"/>
        <v>6.1433173537871477E-2</v>
      </c>
      <c r="BG21" s="130">
        <f t="shared" si="29"/>
        <v>9.0170962251150621E-2</v>
      </c>
      <c r="BH21" s="130">
        <f t="shared" si="29"/>
        <v>-5.1969474210307842E-2</v>
      </c>
      <c r="BI21" s="130">
        <f t="shared" si="29"/>
        <v>-4.2231511368677865E-2</v>
      </c>
      <c r="BJ21" s="130">
        <f t="shared" si="29"/>
        <v>3.573198873139094E-2</v>
      </c>
      <c r="BK21" s="130">
        <f t="shared" si="29"/>
        <v>-5.8566243494802994E-2</v>
      </c>
      <c r="BL21" s="130">
        <f t="shared" si="29"/>
        <v>-0.10190633592315512</v>
      </c>
      <c r="BM21" s="130">
        <f t="shared" si="29"/>
        <v>0.19387885676748251</v>
      </c>
      <c r="BN21" s="130">
        <f t="shared" si="29"/>
        <v>-9.0129167427477785E-2</v>
      </c>
      <c r="BO21" s="130">
        <f t="shared" si="29"/>
        <v>-6.4816068988566511E-2</v>
      </c>
      <c r="BP21" s="130">
        <f t="shared" si="29"/>
        <v>0.1772878247329408</v>
      </c>
      <c r="BQ21" s="130">
        <f t="shared" ref="BQ21:DX21" si="30">(BQ18+BQ15)/(BP18+BP15)-1</f>
        <v>8.2501533485754841E-3</v>
      </c>
      <c r="BR21" s="130">
        <f t="shared" si="30"/>
        <v>-4.3277593268054027E-3</v>
      </c>
      <c r="BS21" s="130">
        <f t="shared" si="30"/>
        <v>1.2550200803214118E-3</v>
      </c>
      <c r="BT21" s="130">
        <f t="shared" si="30"/>
        <v>-2.1268377387747117E-2</v>
      </c>
      <c r="BU21" s="130">
        <f t="shared" si="30"/>
        <v>-2.7478223039719363E-2</v>
      </c>
      <c r="BV21" s="130">
        <f t="shared" si="30"/>
        <v>7.988576195428676E-2</v>
      </c>
      <c r="BW21" s="130">
        <f t="shared" si="30"/>
        <v>-0.13627686550222085</v>
      </c>
      <c r="BX21" s="130">
        <f t="shared" si="30"/>
        <v>-4.0697015924494706E-2</v>
      </c>
      <c r="BY21" s="130">
        <f t="shared" si="30"/>
        <v>9.5851204374138632E-2</v>
      </c>
      <c r="BZ21" s="130">
        <f t="shared" si="30"/>
        <v>-5.5193205755491914E-2</v>
      </c>
      <c r="CA21" s="130">
        <f t="shared" si="30"/>
        <v>1.372994742299527E-2</v>
      </c>
      <c r="CB21" s="130">
        <f t="shared" si="30"/>
        <v>9.3744714985469768E-2</v>
      </c>
      <c r="CC21" s="130">
        <f t="shared" si="30"/>
        <v>-0.13865515820353935</v>
      </c>
      <c r="CD21" s="130">
        <f t="shared" si="30"/>
        <v>9.1502923516718404E-2</v>
      </c>
      <c r="CE21" s="130">
        <f t="shared" si="30"/>
        <v>-7.8457452326318178E-3</v>
      </c>
      <c r="CF21" s="130">
        <f t="shared" si="30"/>
        <v>-1.8134037363051747E-2</v>
      </c>
      <c r="CG21" s="130">
        <f t="shared" si="30"/>
        <v>2.548929407828715E-2</v>
      </c>
      <c r="CH21" s="130">
        <f t="shared" si="30"/>
        <v>-1.7328708518072888E-2</v>
      </c>
      <c r="CI21" s="130">
        <f t="shared" si="30"/>
        <v>-0.10311785523529926</v>
      </c>
      <c r="CJ21" s="130">
        <f t="shared" si="30"/>
        <v>6.3140698684231333E-2</v>
      </c>
      <c r="CK21" s="130">
        <f t="shared" si="30"/>
        <v>6.6767468026731613E-3</v>
      </c>
      <c r="CL21" s="130">
        <f t="shared" si="30"/>
        <v>-0.30930826704072345</v>
      </c>
      <c r="CM21" s="130">
        <f t="shared" si="30"/>
        <v>0.26548735654434807</v>
      </c>
      <c r="CN21" s="130">
        <f t="shared" si="30"/>
        <v>0.17901319947605132</v>
      </c>
      <c r="CO21" s="130">
        <f t="shared" si="30"/>
        <v>2.9569809978009509E-2</v>
      </c>
      <c r="CP21" s="130">
        <f t="shared" si="30"/>
        <v>-1.2047606363110086E-2</v>
      </c>
      <c r="CQ21" s="130">
        <f t="shared" si="30"/>
        <v>-3.941842395810391E-2</v>
      </c>
      <c r="CR21" s="130">
        <f t="shared" si="30"/>
        <v>8.6593208243299413E-2</v>
      </c>
      <c r="CS21" s="130">
        <f t="shared" si="30"/>
        <v>-8.2071042008240669E-2</v>
      </c>
      <c r="CT21" s="130">
        <f t="shared" si="30"/>
        <v>0.10018758315881127</v>
      </c>
      <c r="CU21" s="130">
        <f t="shared" si="30"/>
        <v>-9.4624470127893989E-2</v>
      </c>
      <c r="CV21" s="130">
        <f t="shared" si="30"/>
        <v>1.66795588666655E-2</v>
      </c>
      <c r="CW21" s="130">
        <f t="shared" si="30"/>
        <v>0.17812271708189509</v>
      </c>
      <c r="CX21" s="130">
        <f t="shared" si="30"/>
        <v>-0.14025868416797305</v>
      </c>
      <c r="CY21" s="130">
        <f t="shared" si="30"/>
        <v>0.18160339139940351</v>
      </c>
      <c r="CZ21" s="130">
        <f t="shared" si="30"/>
        <v>-1.0277377371158414E-3</v>
      </c>
      <c r="DA21" s="130">
        <f t="shared" si="30"/>
        <v>-0.16115704383885077</v>
      </c>
      <c r="DB21" s="130">
        <f t="shared" si="30"/>
        <v>0.10058578956002595</v>
      </c>
      <c r="DC21" s="130">
        <f t="shared" si="30"/>
        <v>-2.0171108166435303E-2</v>
      </c>
      <c r="DD21" s="130">
        <f t="shared" si="30"/>
        <v>-3.1423255895204227E-2</v>
      </c>
      <c r="DE21" s="130">
        <f t="shared" si="30"/>
        <v>1.5592551135699795E-2</v>
      </c>
      <c r="DF21" s="130">
        <f t="shared" si="30"/>
        <v>5.465025119344169E-2</v>
      </c>
      <c r="DG21" s="130">
        <f t="shared" si="30"/>
        <v>-5.2625559923819676E-2</v>
      </c>
      <c r="DH21" s="130">
        <f t="shared" si="30"/>
        <v>-7.945505362519989E-2</v>
      </c>
      <c r="DI21" s="130">
        <f t="shared" si="30"/>
        <v>0.23850331051238505</v>
      </c>
      <c r="DJ21" s="130">
        <f t="shared" si="30"/>
        <v>-9.8958928775579991E-2</v>
      </c>
      <c r="DK21" s="130">
        <f t="shared" si="30"/>
        <v>-4.4021187670203465E-2</v>
      </c>
      <c r="DL21" s="130">
        <f t="shared" si="30"/>
        <v>0.1161229336883689</v>
      </c>
      <c r="DM21" s="130">
        <f t="shared" si="30"/>
        <v>-0.20204438901091926</v>
      </c>
      <c r="DN21" s="130">
        <f t="shared" si="30"/>
        <v>0.17271753534036427</v>
      </c>
      <c r="DO21" s="130">
        <f t="shared" si="30"/>
        <v>-4.3738361888148614E-2</v>
      </c>
      <c r="DP21" s="130">
        <f t="shared" si="30"/>
        <v>-2.6227717124370331E-2</v>
      </c>
      <c r="DQ21" s="130">
        <f t="shared" si="30"/>
        <v>-7.9814186897090189E-2</v>
      </c>
      <c r="DR21" s="130">
        <f t="shared" si="30"/>
        <v>-3.4042610562646902E-2</v>
      </c>
      <c r="DS21" s="130">
        <f t="shared" si="30"/>
        <v>7.7583334205668875E-2</v>
      </c>
      <c r="DT21" s="130">
        <f t="shared" si="30"/>
        <v>1.8424485675578639E-2</v>
      </c>
      <c r="DU21" s="130">
        <f t="shared" si="30"/>
        <v>9.0970116331291928E-2</v>
      </c>
      <c r="DV21" s="130">
        <f t="shared" si="30"/>
        <v>-9.4148261243528819E-2</v>
      </c>
      <c r="DW21" s="130">
        <f t="shared" si="30"/>
        <v>8.595343577270298E-2</v>
      </c>
      <c r="DX21" s="130">
        <f t="shared" si="30"/>
        <v>-2.9713684293169007E-2</v>
      </c>
      <c r="DZ21" s="148" t="s">
        <v>275</v>
      </c>
      <c r="EA21" s="143"/>
      <c r="EB21" s="130">
        <f t="shared" ref="EB21:FO21" si="31">(EB18+EB15)/(EA18+EA15)-1</f>
        <v>2.2812382631723027E-2</v>
      </c>
      <c r="EC21" s="130">
        <f t="shared" si="31"/>
        <v>1.2146535650745527E-2</v>
      </c>
      <c r="ED21" s="130">
        <f t="shared" si="31"/>
        <v>-5.2599008302841144E-2</v>
      </c>
      <c r="EE21" s="130">
        <f t="shared" si="31"/>
        <v>-3.3086418919743399E-2</v>
      </c>
      <c r="EF21" s="130">
        <f t="shared" si="31"/>
        <v>1.290314092511613E-2</v>
      </c>
      <c r="EG21" s="130">
        <f t="shared" si="31"/>
        <v>8.5919106844001059E-2</v>
      </c>
      <c r="EH21" s="130">
        <f t="shared" si="31"/>
        <v>-8.0190775467170461E-3</v>
      </c>
      <c r="EI21" s="130">
        <f t="shared" si="31"/>
        <v>-5.4982253826753147E-2</v>
      </c>
      <c r="EJ21" s="130">
        <f t="shared" si="31"/>
        <v>1.2889224745603389E-2</v>
      </c>
      <c r="EK21" s="130">
        <f t="shared" si="31"/>
        <v>9.992364567479739E-2</v>
      </c>
      <c r="EL21" s="130">
        <f t="shared" si="31"/>
        <v>-0.12257496250384781</v>
      </c>
      <c r="EM21" s="130">
        <f t="shared" si="31"/>
        <v>-7.0916309615092987E-2</v>
      </c>
      <c r="EN21" s="130">
        <f t="shared" si="31"/>
        <v>7.6938283823935416E-2</v>
      </c>
      <c r="EO21" s="130">
        <f t="shared" si="31"/>
        <v>8.0817148804748218E-3</v>
      </c>
      <c r="EP21" s="130">
        <f t="shared" si="31"/>
        <v>3.0344993694027211E-2</v>
      </c>
      <c r="EQ21" s="130">
        <f t="shared" si="31"/>
        <v>-5.6646982659131484E-2</v>
      </c>
      <c r="ER21" s="130">
        <f t="shared" si="31"/>
        <v>6.0879850048439099E-2</v>
      </c>
      <c r="ES21" s="130">
        <f t="shared" si="31"/>
        <v>7.4727426398084384E-2</v>
      </c>
      <c r="ET21" s="130">
        <f t="shared" si="31"/>
        <v>5.38496615822881E-3</v>
      </c>
      <c r="EU21" s="130">
        <f t="shared" si="31"/>
        <v>-5.9600015739012968E-2</v>
      </c>
      <c r="EV21" s="130">
        <f t="shared" si="31"/>
        <v>-2.7929049803592232E-3</v>
      </c>
      <c r="EW21" s="130">
        <f t="shared" si="31"/>
        <v>9.4133929379363712E-2</v>
      </c>
      <c r="EX21" s="130">
        <f t="shared" si="31"/>
        <v>-1.4454056867447163E-2</v>
      </c>
      <c r="EY21" s="130">
        <f t="shared" si="31"/>
        <v>-9.6561699219061325E-2</v>
      </c>
      <c r="EZ21" s="130">
        <f t="shared" si="31"/>
        <v>3.0160592278322795E-2</v>
      </c>
      <c r="FA21" s="130">
        <f t="shared" si="31"/>
        <v>-2.9084512283442221E-2</v>
      </c>
      <c r="FB21" s="130">
        <f t="shared" si="31"/>
        <v>1.5993907083016179E-2</v>
      </c>
      <c r="FC21" s="130">
        <f t="shared" si="31"/>
        <v>-6.6346807863098434E-2</v>
      </c>
      <c r="FD21" s="130">
        <f t="shared" si="31"/>
        <v>-0.1135534010424778</v>
      </c>
      <c r="FE21" s="130">
        <f t="shared" si="31"/>
        <v>0.20068732974860648</v>
      </c>
      <c r="FF21" s="130">
        <f t="shared" si="31"/>
        <v>2.7978085663544983E-2</v>
      </c>
      <c r="FG21" s="130">
        <f t="shared" si="31"/>
        <v>3.8453304853476311E-3</v>
      </c>
      <c r="FH21" s="130">
        <f t="shared" si="31"/>
        <v>7.7040635115315892E-2</v>
      </c>
      <c r="FI21" s="130">
        <f t="shared" si="31"/>
        <v>-6.3741587322282744E-2</v>
      </c>
      <c r="FJ21" s="130">
        <f t="shared" si="31"/>
        <v>1.4178036124158799E-2</v>
      </c>
      <c r="FK21" s="130">
        <f t="shared" si="31"/>
        <v>6.1659858109168741E-3</v>
      </c>
      <c r="FL21" s="130">
        <f t="shared" si="31"/>
        <v>1.4630103707431674E-2</v>
      </c>
      <c r="FM21" s="130">
        <f t="shared" si="31"/>
        <v>-7.2214155010811631E-2</v>
      </c>
      <c r="FN21" s="130">
        <f t="shared" si="31"/>
        <v>-6.879763851387688E-2</v>
      </c>
      <c r="FO21" s="130">
        <f t="shared" si="31"/>
        <v>6.708689655096256E-2</v>
      </c>
      <c r="FQ21" s="143"/>
      <c r="FR21" s="143"/>
      <c r="FT21" s="148" t="s">
        <v>276</v>
      </c>
      <c r="FU21" s="143"/>
      <c r="FV21" s="130">
        <f t="shared" ref="FV21:GE21" si="32">(FV18+FV15)/(FU18+FU15)-1</f>
        <v>-1.2897970470073461E-2</v>
      </c>
      <c r="FW21" s="130">
        <f t="shared" si="32"/>
        <v>6.734933588741665E-3</v>
      </c>
      <c r="FX21" s="130">
        <f>(FX18+FX15)/(FW18+FW15)-1</f>
        <v>-5.2699099420995044E-2</v>
      </c>
      <c r="FY21" s="130">
        <f t="shared" si="32"/>
        <v>7.1529977710326653E-2</v>
      </c>
      <c r="FZ21" s="130">
        <f t="shared" si="32"/>
        <v>3.2416380278994739E-2</v>
      </c>
      <c r="GA21" s="130">
        <f t="shared" si="32"/>
        <v>-5.5833775059430102E-2</v>
      </c>
      <c r="GB21" s="130">
        <f t="shared" si="32"/>
        <v>-5.1609939318707498E-2</v>
      </c>
      <c r="GC21" s="130">
        <f t="shared" si="32"/>
        <v>0.11549145819923101</v>
      </c>
      <c r="GD21" s="130">
        <f t="shared" si="32"/>
        <v>-4.0022600561589461E-2</v>
      </c>
      <c r="GE21" s="130">
        <f t="shared" si="32"/>
        <v>-0.50949359386614257</v>
      </c>
    </row>
    <row r="22" spans="1:187" x14ac:dyDescent="0.2">
      <c r="B22" s="115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Z22" s="148"/>
      <c r="EA22" s="143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Q22" s="143"/>
      <c r="FR22" s="143"/>
      <c r="FT22" s="148"/>
      <c r="FU22" s="143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</row>
    <row r="23" spans="1:187" x14ac:dyDescent="0.2">
      <c r="B23" s="117" t="s">
        <v>206</v>
      </c>
      <c r="DZ23" s="117" t="s">
        <v>206</v>
      </c>
      <c r="EA23" s="143"/>
      <c r="EB23" s="143"/>
      <c r="EC23" s="143"/>
      <c r="ED23" s="143"/>
      <c r="EE23" s="143"/>
      <c r="EF23" s="143"/>
      <c r="EG23" s="143"/>
      <c r="EH23" s="143"/>
      <c r="EI23" s="143"/>
      <c r="EJ23" s="143"/>
      <c r="EK23" s="143"/>
      <c r="EL23" s="143"/>
      <c r="EM23" s="143"/>
      <c r="EN23" s="143"/>
      <c r="EO23" s="143"/>
      <c r="EP23" s="143"/>
      <c r="EQ23" s="143"/>
      <c r="ER23" s="143"/>
      <c r="ES23" s="143"/>
      <c r="ET23" s="143"/>
      <c r="EU23" s="143"/>
      <c r="EV23" s="143"/>
      <c r="EW23" s="143"/>
      <c r="EX23" s="143"/>
      <c r="EY23" s="143"/>
      <c r="EZ23" s="143"/>
      <c r="FA23" s="143"/>
      <c r="FB23" s="143"/>
      <c r="FC23" s="143"/>
      <c r="FD23" s="143"/>
      <c r="FE23" s="143"/>
      <c r="FF23" s="143"/>
      <c r="FG23" s="143"/>
      <c r="FH23" s="143"/>
      <c r="FI23" s="143"/>
      <c r="FJ23" s="143"/>
      <c r="FK23" s="143"/>
      <c r="FL23" s="143"/>
      <c r="FM23" s="143"/>
      <c r="FN23" s="143"/>
      <c r="FO23" s="143"/>
      <c r="FP23" s="143"/>
      <c r="FQ23" s="143"/>
      <c r="FR23" s="143"/>
      <c r="FT23" s="117" t="s">
        <v>206</v>
      </c>
      <c r="FU23" s="143"/>
      <c r="FV23" s="143"/>
      <c r="FW23" s="143"/>
      <c r="FX23" s="143"/>
      <c r="FY23" s="143"/>
      <c r="FZ23" s="143"/>
      <c r="GA23" s="143"/>
      <c r="GB23" s="143"/>
      <c r="GC23" s="143"/>
      <c r="GD23" s="143"/>
      <c r="GE23" s="143"/>
    </row>
    <row r="24" spans="1:187" x14ac:dyDescent="0.2">
      <c r="EA24" s="143"/>
      <c r="EB24" s="143"/>
      <c r="EC24" s="143"/>
      <c r="ED24" s="143"/>
      <c r="EE24" s="143"/>
      <c r="EF24" s="143"/>
      <c r="EG24" s="143"/>
      <c r="EH24" s="143"/>
      <c r="EI24" s="143"/>
      <c r="EJ24" s="143"/>
      <c r="EK24" s="143"/>
      <c r="EL24" s="143"/>
      <c r="EM24" s="143"/>
      <c r="EN24" s="143"/>
      <c r="EO24" s="143"/>
      <c r="EP24" s="143"/>
      <c r="EQ24" s="143"/>
      <c r="ER24" s="143"/>
      <c r="ES24" s="143"/>
      <c r="ET24" s="143"/>
      <c r="EU24" s="143"/>
      <c r="EV24" s="143"/>
      <c r="EW24" s="143"/>
      <c r="EX24" s="143"/>
      <c r="EY24" s="143"/>
      <c r="EZ24" s="143"/>
      <c r="FA24" s="143"/>
      <c r="FB24" s="143"/>
      <c r="FC24" s="143"/>
      <c r="FD24" s="143"/>
      <c r="FE24" s="143"/>
      <c r="FF24" s="143"/>
      <c r="FG24" s="143"/>
      <c r="FH24" s="143"/>
      <c r="FI24" s="143"/>
      <c r="FJ24" s="143"/>
      <c r="FK24" s="143"/>
      <c r="FL24" s="143"/>
      <c r="FM24" s="143"/>
      <c r="FN24" s="143"/>
      <c r="FO24" s="143"/>
      <c r="FP24" s="143"/>
      <c r="FQ24" s="143"/>
      <c r="FR24" s="143"/>
      <c r="FU24" s="143"/>
      <c r="FV24" s="143"/>
      <c r="FW24" s="143"/>
      <c r="FX24" s="143"/>
      <c r="FY24" s="143"/>
      <c r="FZ24" s="143"/>
      <c r="GA24" s="143"/>
      <c r="GB24" s="143"/>
      <c r="GC24" s="143"/>
      <c r="GD24" s="143"/>
      <c r="GE24" s="143"/>
    </row>
    <row r="25" spans="1:187" ht="20.25" x14ac:dyDescent="0.2">
      <c r="A25" s="118" t="s">
        <v>208</v>
      </c>
      <c r="B25" s="116" t="s">
        <v>212</v>
      </c>
      <c r="C25" s="121">
        <f>VLOOKUP($A25,'Perfomance Mensal-Monthly'!$A$31:$EC$46,MATCH(Data!C$5,'Perfomance Mensal-Monthly'!$A$7:$EC$7,0),FALSE)</f>
        <v>932.85699999999997</v>
      </c>
      <c r="D25" s="121">
        <f>VLOOKUP($A25,'Perfomance Mensal-Monthly'!$A$31:$EC$46,MATCH(Data!D$5,'Perfomance Mensal-Monthly'!$A$7:$EC$7,0),FALSE)</f>
        <v>815.327</v>
      </c>
      <c r="E25" s="121">
        <f>VLOOKUP($A25,'Perfomance Mensal-Monthly'!$A$31:$EC$46,MATCH(Data!E$5,'Perfomance Mensal-Monthly'!$A$7:$EC$7,0),FALSE)</f>
        <v>718.57100000000003</v>
      </c>
      <c r="F25" s="121">
        <f>VLOOKUP($A25,'Perfomance Mensal-Monthly'!$A$31:$EC$46,MATCH(Data!F$5,'Perfomance Mensal-Monthly'!$A$7:$EC$7,0),FALSE)</f>
        <v>817.35900000000004</v>
      </c>
      <c r="G25" s="121">
        <f>VLOOKUP($A25,'Perfomance Mensal-Monthly'!$A$31:$EC$46,MATCH(Data!G$5,'Perfomance Mensal-Monthly'!$A$7:$EC$7,0),FALSE)</f>
        <v>607.62300000000005</v>
      </c>
      <c r="H25" s="121">
        <f>VLOOKUP($A25,'Perfomance Mensal-Monthly'!$A$31:$EC$46,MATCH(Data!H$5,'Perfomance Mensal-Monthly'!$A$7:$EC$7,0),FALSE)</f>
        <v>542.96100000000001</v>
      </c>
      <c r="I25" s="121">
        <f>VLOOKUP($A25,'Perfomance Mensal-Monthly'!$A$31:$EC$46,MATCH(Data!I$5,'Perfomance Mensal-Monthly'!$A$7:$EC$7,0),FALSE)</f>
        <v>468.416</v>
      </c>
      <c r="J25" s="121">
        <f>VLOOKUP($A25,'Perfomance Mensal-Monthly'!$A$31:$EC$46,MATCH(Data!J$5,'Perfomance Mensal-Monthly'!$A$7:$EC$7,0),FALSE)</f>
        <v>582.28500000000008</v>
      </c>
      <c r="K25" s="121">
        <f>VLOOKUP($A25,'Perfomance Mensal-Monthly'!$A$31:$EC$46,MATCH(Data!K$5,'Perfomance Mensal-Monthly'!$A$7:$EC$7,0),FALSE)</f>
        <v>632.66799999999989</v>
      </c>
      <c r="L25" s="121">
        <f>VLOOKUP($A25,'Perfomance Mensal-Monthly'!$A$31:$EC$46,MATCH(Data!L$5,'Perfomance Mensal-Monthly'!$A$7:$EC$7,0),FALSE)</f>
        <v>750.71800000000007</v>
      </c>
      <c r="M25" s="121">
        <f>VLOOKUP($A25,'Perfomance Mensal-Monthly'!$A$31:$EC$46,MATCH(Data!M$5,'Perfomance Mensal-Monthly'!$A$7:$EC$7,0),FALSE)</f>
        <v>622.26700000000005</v>
      </c>
      <c r="N25" s="121">
        <f>VLOOKUP($A25,'Perfomance Mensal-Monthly'!$A$31:$EC$46,MATCH(Data!N$5,'Perfomance Mensal-Monthly'!$A$7:$EC$7,0),FALSE)</f>
        <v>599.58799999999997</v>
      </c>
      <c r="O25" s="121">
        <f>VLOOKUP($A25,'Perfomance Mensal-Monthly'!$A$31:$EC$46,MATCH(Data!O$5,'Perfomance Mensal-Monthly'!$A$7:$EC$7,0),FALSE)</f>
        <v>804.51</v>
      </c>
      <c r="P25" s="121">
        <f>VLOOKUP($A25,'Perfomance Mensal-Monthly'!$A$31:$EC$46,MATCH(Data!P$5,'Perfomance Mensal-Monthly'!$A$7:$EC$7,0),FALSE)</f>
        <v>627.60699999999997</v>
      </c>
      <c r="Q25" s="121">
        <f>VLOOKUP($A25,'Perfomance Mensal-Monthly'!$A$31:$EC$46,MATCH(Data!Q$5,'Perfomance Mensal-Monthly'!$A$7:$EC$7,0),FALSE)</f>
        <v>563.42700000000002</v>
      </c>
      <c r="R25" s="121">
        <f>VLOOKUP($A25,'Perfomance Mensal-Monthly'!$A$31:$EC$46,MATCH(Data!R$5,'Perfomance Mensal-Monthly'!$A$7:$EC$7,0),FALSE)</f>
        <v>650.01499999999999</v>
      </c>
      <c r="S25" s="121">
        <f>VLOOKUP($A25,'Perfomance Mensal-Monthly'!$A$31:$EC$46,MATCH(Data!S$5,'Perfomance Mensal-Monthly'!$A$7:$EC$7,0),FALSE)</f>
        <v>544.93399999999997</v>
      </c>
      <c r="T25" s="121">
        <f>VLOOKUP($A25,'Perfomance Mensal-Monthly'!$A$31:$EC$46,MATCH(Data!T$5,'Perfomance Mensal-Monthly'!$A$7:$EC$7,0),FALSE)</f>
        <v>733.40900000000011</v>
      </c>
      <c r="U25" s="121">
        <f>VLOOKUP($A25,'Perfomance Mensal-Monthly'!$A$31:$EC$46,MATCH(Data!U$5,'Perfomance Mensal-Monthly'!$A$7:$EC$7,0),FALSE)</f>
        <v>900.221</v>
      </c>
      <c r="V25" s="121">
        <f>VLOOKUP($A25,'Perfomance Mensal-Monthly'!$A$31:$EC$46,MATCH(Data!V$5,'Perfomance Mensal-Monthly'!$A$7:$EC$7,0),FALSE)</f>
        <v>775.80799999999999</v>
      </c>
      <c r="W25" s="121">
        <f>VLOOKUP($A25,'Perfomance Mensal-Monthly'!$A$31:$EC$46,MATCH(Data!W$5,'Perfomance Mensal-Monthly'!$A$7:$EC$7,0),FALSE)</f>
        <v>1156.7240000000002</v>
      </c>
      <c r="X25" s="121">
        <f>VLOOKUP($A25,'Perfomance Mensal-Monthly'!$A$31:$EC$46,MATCH(Data!X$5,'Perfomance Mensal-Monthly'!$A$7:$EC$7,0),FALSE)</f>
        <v>1046.3119999999999</v>
      </c>
      <c r="Y25" s="121">
        <f>VLOOKUP($A25,'Perfomance Mensal-Monthly'!$A$31:$EC$46,MATCH(Data!Y$5,'Perfomance Mensal-Monthly'!$A$7:$EC$7,0),FALSE)</f>
        <v>953.22299999999996</v>
      </c>
      <c r="Z25" s="121">
        <f>VLOOKUP($A25,'Perfomance Mensal-Monthly'!$A$31:$EC$46,MATCH(Data!Z$5,'Perfomance Mensal-Monthly'!$A$7:$EC$7,0),FALSE)</f>
        <v>1024.7619999999999</v>
      </c>
      <c r="AA25" s="121">
        <f>VLOOKUP($A25,'Perfomance Mensal-Monthly'!$A$31:$EC$46,MATCH(Data!AA$5,'Perfomance Mensal-Monthly'!$A$7:$EC$7,0),FALSE)</f>
        <v>1069</v>
      </c>
      <c r="AB25" s="121">
        <f>VLOOKUP($A25,'Perfomance Mensal-Monthly'!$A$31:$EC$46,MATCH(Data!AB$5,'Perfomance Mensal-Monthly'!$A$7:$EC$7,0),FALSE)</f>
        <v>688</v>
      </c>
      <c r="AC25" s="121">
        <f>VLOOKUP($A25,'Perfomance Mensal-Monthly'!$A$31:$EC$46,MATCH(Data!AC$5,'Perfomance Mensal-Monthly'!$A$7:$EC$7,0),FALSE)</f>
        <v>1025</v>
      </c>
      <c r="AD25" s="121">
        <f>VLOOKUP($A25,'Perfomance Mensal-Monthly'!$A$31:$EC$46,MATCH(Data!AD$5,'Perfomance Mensal-Monthly'!$A$7:$EC$7,0),FALSE)</f>
        <v>633</v>
      </c>
      <c r="AE25" s="121">
        <f>VLOOKUP($A25,'Perfomance Mensal-Monthly'!$A$31:$EC$46,MATCH(Data!AE$5,'Perfomance Mensal-Monthly'!$A$7:$EC$7,0),FALSE)</f>
        <v>1101</v>
      </c>
      <c r="AF25" s="121">
        <f>VLOOKUP($A25,'Perfomance Mensal-Monthly'!$A$31:$EC$46,MATCH(Data!AF$5,'Perfomance Mensal-Monthly'!$A$7:$EC$7,0),FALSE)</f>
        <v>1215</v>
      </c>
      <c r="AG25" s="121">
        <f>VLOOKUP($A25,'Perfomance Mensal-Monthly'!$A$31:$EC$46,MATCH(Data!AG$5,'Perfomance Mensal-Monthly'!$A$7:$EC$7,0),FALSE)</f>
        <v>1468</v>
      </c>
      <c r="AH25" s="121">
        <f>VLOOKUP($A25,'Perfomance Mensal-Monthly'!$A$31:$EC$46,MATCH(Data!AH$5,'Perfomance Mensal-Monthly'!$A$7:$EC$7,0),FALSE)</f>
        <v>1294</v>
      </c>
      <c r="AI25" s="121">
        <f>VLOOKUP($A25,'Perfomance Mensal-Monthly'!$A$31:$EC$46,MATCH(Data!AI$5,'Perfomance Mensal-Monthly'!$A$7:$EC$7,0),FALSE)</f>
        <v>1550</v>
      </c>
      <c r="AJ25" s="121">
        <f>VLOOKUP($A25,'Perfomance Mensal-Monthly'!$A$31:$EC$46,MATCH(Data!AJ$5,'Perfomance Mensal-Monthly'!$A$7:$EC$7,0),FALSE)</f>
        <v>1216</v>
      </c>
      <c r="AK25" s="121">
        <f>VLOOKUP($A25,'Perfomance Mensal-Monthly'!$A$31:$EC$46,MATCH(Data!AK$5,'Perfomance Mensal-Monthly'!$A$7:$EC$7,0),FALSE)</f>
        <v>908</v>
      </c>
      <c r="AL25" s="121">
        <f>VLOOKUP($A25,'Perfomance Mensal-Monthly'!$A$31:$EC$46,MATCH(Data!AL$5,'Perfomance Mensal-Monthly'!$A$7:$EC$7,0),FALSE)</f>
        <v>1559</v>
      </c>
      <c r="AM25" s="121">
        <f>VLOOKUP($A25,'Perfomance Mensal-Monthly'!$A$31:$EC$46,MATCH(Data!AM$5,'Perfomance Mensal-Monthly'!$A$7:$EC$7,0),FALSE)</f>
        <v>977</v>
      </c>
      <c r="AN25" s="121">
        <f>VLOOKUP($A25,'Perfomance Mensal-Monthly'!$A$31:$EC$46,MATCH(Data!AN$5,'Perfomance Mensal-Monthly'!$A$7:$EC$7,0),FALSE)</f>
        <v>1065</v>
      </c>
      <c r="AO25" s="121">
        <f>VLOOKUP($A25,'Perfomance Mensal-Monthly'!$A$31:$EC$46,MATCH(Data!AO$5,'Perfomance Mensal-Monthly'!$A$7:$EC$7,0),FALSE)</f>
        <v>1215</v>
      </c>
      <c r="AP25" s="121">
        <f>VLOOKUP($A25,'Perfomance Mensal-Monthly'!$A$31:$EC$46,MATCH(Data!AP$5,'Perfomance Mensal-Monthly'!$A$7:$EC$7,0),FALSE)</f>
        <v>1012</v>
      </c>
      <c r="AQ25" s="121">
        <f>VLOOKUP($A25,'Perfomance Mensal-Monthly'!$A$31:$EC$46,MATCH(Data!AQ$5,'Perfomance Mensal-Monthly'!$A$7:$EC$7,0),FALSE)</f>
        <v>1202</v>
      </c>
      <c r="AR25" s="121">
        <f>VLOOKUP($A25,'Perfomance Mensal-Monthly'!$A$31:$EC$46,MATCH(Data!AR$5,'Perfomance Mensal-Monthly'!$A$7:$EC$7,0),FALSE)</f>
        <v>1214</v>
      </c>
      <c r="AS25" s="121">
        <f>VLOOKUP($A25,'Perfomance Mensal-Monthly'!$A$31:$EC$46,MATCH(Data!AS$5,'Perfomance Mensal-Monthly'!$A$7:$EC$7,0),FALSE)</f>
        <v>896</v>
      </c>
      <c r="AT25" s="121">
        <f>VLOOKUP($A25,'Perfomance Mensal-Monthly'!$A$31:$EC$46,MATCH(Data!AT$5,'Perfomance Mensal-Monthly'!$A$7:$EC$7,0),FALSE)</f>
        <v>1140</v>
      </c>
      <c r="AU25" s="121">
        <f>VLOOKUP($A25,'Perfomance Mensal-Monthly'!$A$31:$EC$46,MATCH(Data!AU$5,'Perfomance Mensal-Monthly'!$A$7:$EC$7,0),FALSE)</f>
        <v>1346</v>
      </c>
      <c r="AV25" s="121">
        <f>VLOOKUP($A25,'Perfomance Mensal-Monthly'!$A$31:$EC$46,MATCH(Data!AV$5,'Perfomance Mensal-Monthly'!$A$7:$EC$7,0),FALSE)</f>
        <v>931</v>
      </c>
      <c r="AW25" s="121">
        <f>VLOOKUP($A25,'Perfomance Mensal-Monthly'!$A$31:$EC$46,MATCH(Data!AW$5,'Perfomance Mensal-Monthly'!$A$7:$EC$7,0),FALSE)</f>
        <v>1139</v>
      </c>
      <c r="AX25" s="121">
        <f>VLOOKUP($A25,'Perfomance Mensal-Monthly'!$A$31:$EC$46,MATCH(Data!AX$5,'Perfomance Mensal-Monthly'!$A$7:$EC$7,0),FALSE)</f>
        <v>1295</v>
      </c>
      <c r="AY25" s="121">
        <f>VLOOKUP($A25,'Perfomance Mensal-Monthly'!$A$31:$EC$46,MATCH(Data!AY$5,'Perfomance Mensal-Monthly'!$A$7:$EC$7,0),FALSE)</f>
        <v>1264</v>
      </c>
      <c r="AZ25" s="121">
        <f>VLOOKUP($A25,'Perfomance Mensal-Monthly'!$A$31:$EC$46,MATCH(Data!AZ$5,'Perfomance Mensal-Monthly'!$A$7:$EC$7,0),FALSE)</f>
        <v>1174</v>
      </c>
      <c r="BA25" s="121">
        <f>VLOOKUP($A25,'Perfomance Mensal-Monthly'!$A$31:$EC$46,MATCH(Data!BA$5,'Perfomance Mensal-Monthly'!$A$7:$EC$7,0),FALSE)</f>
        <v>1384</v>
      </c>
      <c r="BB25" s="121">
        <f>VLOOKUP($A25,'Perfomance Mensal-Monthly'!$A$31:$EC$46,MATCH(Data!BB$5,'Perfomance Mensal-Monthly'!$A$7:$EC$7,0),FALSE)</f>
        <v>826</v>
      </c>
      <c r="BC25" s="121">
        <f>VLOOKUP($A25,'Perfomance Mensal-Monthly'!$A$31:$EC$46,MATCH(Data!BC$5,'Perfomance Mensal-Monthly'!$A$7:$EC$7,0),FALSE)</f>
        <v>1451</v>
      </c>
      <c r="BD25" s="121">
        <f>VLOOKUP($A25,'Perfomance Mensal-Monthly'!$A$31:$EC$46,MATCH(Data!BD$5,'Perfomance Mensal-Monthly'!$A$7:$EC$7,0),FALSE)</f>
        <v>1201</v>
      </c>
      <c r="BE25" s="121">
        <f>VLOOKUP($A25,'Perfomance Mensal-Monthly'!$A$31:$EC$46,MATCH(Data!BE$5,'Perfomance Mensal-Monthly'!$A$7:$EC$7,0),FALSE)</f>
        <v>1070</v>
      </c>
      <c r="BF25" s="121">
        <f>VLOOKUP($A25,'Perfomance Mensal-Monthly'!$A$31:$EC$46,MATCH(Data!BF$5,'Perfomance Mensal-Monthly'!$A$7:$EC$7,0),FALSE)</f>
        <v>1471</v>
      </c>
      <c r="BG25" s="121">
        <f>VLOOKUP($A25,'Perfomance Mensal-Monthly'!$A$31:$EC$46,MATCH(Data!BG$5,'Perfomance Mensal-Monthly'!$A$7:$EC$7,0),FALSE)</f>
        <v>1162</v>
      </c>
      <c r="BH25" s="121">
        <f>VLOOKUP($A25,'Perfomance Mensal-Monthly'!$A$31:$EC$46,MATCH(Data!BH$5,'Perfomance Mensal-Monthly'!$A$7:$EC$7,0),FALSE)</f>
        <v>1565</v>
      </c>
      <c r="BI25" s="121">
        <f>VLOOKUP($A25,'Perfomance Mensal-Monthly'!$A$31:$EC$46,MATCH(Data!BI$5,'Perfomance Mensal-Monthly'!$A$7:$EC$7,0),FALSE)</f>
        <v>1300</v>
      </c>
      <c r="BJ25" s="121">
        <f>VLOOKUP($A25,'Perfomance Mensal-Monthly'!$A$31:$EC$46,MATCH(Data!BJ$5,'Perfomance Mensal-Monthly'!$A$7:$EC$7,0),FALSE)</f>
        <v>1483</v>
      </c>
      <c r="BK25" s="121">
        <f>VLOOKUP($A25,'Perfomance Mensal-Monthly'!$A$31:$EC$46,MATCH(Data!BK$5,'Perfomance Mensal-Monthly'!$A$7:$EC$7,0),FALSE)</f>
        <v>1352</v>
      </c>
      <c r="BL25" s="121">
        <f>VLOOKUP($A25,'Perfomance Mensal-Monthly'!$A$31:$EC$46,MATCH(Data!BL$5,'Perfomance Mensal-Monthly'!$A$7:$EC$7,0),FALSE)</f>
        <v>1034</v>
      </c>
      <c r="BM25" s="121">
        <f>VLOOKUP($A25,'Perfomance Mensal-Monthly'!$A$31:$EC$46,MATCH(Data!BM$5,'Perfomance Mensal-Monthly'!$A$7:$EC$7,0),FALSE)</f>
        <v>1192</v>
      </c>
      <c r="BN25" s="121">
        <f>VLOOKUP($A25,'Perfomance Mensal-Monthly'!$A$31:$EC$46,MATCH(Data!BN$5,'Perfomance Mensal-Monthly'!$A$7:$EC$7,0),FALSE)</f>
        <v>1098</v>
      </c>
      <c r="BO25" s="121">
        <f>VLOOKUP($A25,'Perfomance Mensal-Monthly'!$A$31:$EC$46,MATCH(Data!BO$5,'Perfomance Mensal-Monthly'!$A$7:$EC$7,0),FALSE)</f>
        <v>753</v>
      </c>
      <c r="BP25" s="121">
        <f>VLOOKUP($A25,'Perfomance Mensal-Monthly'!$A$31:$EC$46,MATCH(Data!BP$5,'Perfomance Mensal-Monthly'!$A$7:$EC$7,0),FALSE)</f>
        <v>1451</v>
      </c>
      <c r="BQ25" s="121">
        <f>VLOOKUP($A25,'Perfomance Mensal-Monthly'!$A$31:$EC$46,MATCH(Data!BQ$5,'Perfomance Mensal-Monthly'!$A$7:$EC$7,0),FALSE)</f>
        <v>984</v>
      </c>
      <c r="BR25" s="121">
        <f>VLOOKUP($A25,'Perfomance Mensal-Monthly'!$A$31:$EC$46,MATCH(Data!BR$5,'Perfomance Mensal-Monthly'!$A$7:$EC$7,0),FALSE)</f>
        <v>602</v>
      </c>
      <c r="BS25" s="121">
        <f>VLOOKUP($A25,'Perfomance Mensal-Monthly'!$A$31:$EC$46,MATCH(Data!BS$5,'Perfomance Mensal-Monthly'!$A$7:$EC$7,0),FALSE)</f>
        <v>1055</v>
      </c>
      <c r="BT25" s="121">
        <f>VLOOKUP($A25,'Perfomance Mensal-Monthly'!$A$31:$EC$46,MATCH(Data!BT$5,'Perfomance Mensal-Monthly'!$A$7:$EC$7,0),FALSE)</f>
        <v>1822</v>
      </c>
      <c r="BU25" s="121">
        <f>VLOOKUP($A25,'Perfomance Mensal-Monthly'!$A$31:$EC$46,MATCH(Data!BU$5,'Perfomance Mensal-Monthly'!$A$7:$EC$7,0),FALSE)</f>
        <v>1315</v>
      </c>
      <c r="BV25" s="121">
        <f>VLOOKUP($A25,'Perfomance Mensal-Monthly'!$A$31:$EC$46,MATCH(Data!BV$5,'Perfomance Mensal-Monthly'!$A$7:$EC$7,0),FALSE)</f>
        <v>1287</v>
      </c>
      <c r="BW25" s="121">
        <f>VLOOKUP($A25,'Perfomance Mensal-Monthly'!$A$31:$EC$46,MATCH(Data!BW$5,'Perfomance Mensal-Monthly'!$A$7:$EC$7,0),FALSE)</f>
        <v>1583.373</v>
      </c>
      <c r="BX25" s="121">
        <f>VLOOKUP($A25,'Perfomance Mensal-Monthly'!$A$31:$EC$46,MATCH(Data!BX$5,'Perfomance Mensal-Monthly'!$A$7:$EC$7,0),FALSE)</f>
        <v>896.697</v>
      </c>
      <c r="BY25" s="121">
        <f>VLOOKUP($A25,'Perfomance Mensal-Monthly'!$A$31:$EC$46,MATCH(Data!BY$5,'Perfomance Mensal-Monthly'!$A$7:$EC$7,0),FALSE)</f>
        <v>811.44</v>
      </c>
      <c r="BZ25" s="121">
        <f>VLOOKUP($A25,'Perfomance Mensal-Monthly'!$A$31:$EC$46,MATCH(Data!BZ$5,'Perfomance Mensal-Monthly'!$A$7:$EC$7,0),FALSE)</f>
        <v>1063.7659999999998</v>
      </c>
      <c r="CA25" s="121">
        <f>VLOOKUP($A25,'Perfomance Mensal-Monthly'!$A$31:$EC$46,MATCH(Data!CA$5,'Perfomance Mensal-Monthly'!$A$7:$EC$7,0),FALSE)</f>
        <v>1235.019</v>
      </c>
      <c r="CB25" s="121">
        <f>VLOOKUP($A25,'Perfomance Mensal-Monthly'!$A$31:$EC$46,MATCH(Data!CB$5,'Perfomance Mensal-Monthly'!$A$7:$EC$7,0),FALSE)</f>
        <v>1099.2560000000001</v>
      </c>
      <c r="CC25" s="121">
        <f>VLOOKUP($A25,'Perfomance Mensal-Monthly'!$A$31:$EC$46,MATCH(Data!CC$5,'Perfomance Mensal-Monthly'!$A$7:$EC$7,0),FALSE)</f>
        <v>999.59999999999991</v>
      </c>
      <c r="CD25" s="121">
        <f>VLOOKUP($A25,'Perfomance Mensal-Monthly'!$A$31:$EC$46,MATCH(Data!CD$5,'Perfomance Mensal-Monthly'!$A$7:$EC$7,0),FALSE)</f>
        <v>917.096</v>
      </c>
      <c r="CE25" s="121">
        <f>VLOOKUP($A25,'Perfomance Mensal-Monthly'!$A$31:$EC$46,MATCH(Data!CE$5,'Perfomance Mensal-Monthly'!$A$7:$EC$7,0),FALSE)</f>
        <v>955.50599999999986</v>
      </c>
      <c r="CF25" s="121">
        <f>VLOOKUP($A25,'Perfomance Mensal-Monthly'!$A$31:$EC$46,MATCH(Data!CF$5,'Perfomance Mensal-Monthly'!$A$7:$EC$7,0),FALSE)</f>
        <v>1144.431</v>
      </c>
      <c r="CG25" s="121">
        <f>VLOOKUP($A25,'Perfomance Mensal-Monthly'!$A$31:$EC$46,MATCH(Data!CG$5,'Perfomance Mensal-Monthly'!$A$7:$EC$7,0),FALSE)</f>
        <v>1089.096</v>
      </c>
      <c r="CH25" s="121">
        <f>VLOOKUP($A25,'Perfomance Mensal-Monthly'!$A$31:$EC$46,MATCH(Data!CH$5,'Perfomance Mensal-Monthly'!$A$7:$EC$7,0),FALSE)</f>
        <v>1009.5360000000001</v>
      </c>
      <c r="CI25" s="121">
        <f>VLOOKUP($A25,'Perfomance Mensal-Monthly'!$A$31:$EC$46,MATCH(Data!CI$5,'Perfomance Mensal-Monthly'!$A$7:$EC$7,0),FALSE)</f>
        <v>1093.9749999999999</v>
      </c>
      <c r="CJ25" s="121">
        <f>VLOOKUP($A25,'Perfomance Mensal-Monthly'!$A$31:$EC$46,MATCH(Data!CJ$5,'Perfomance Mensal-Monthly'!$A$7:$EC$7,0),FALSE)</f>
        <v>736.40300000000013</v>
      </c>
      <c r="CK25" s="121">
        <f>VLOOKUP($A25,'Perfomance Mensal-Monthly'!$A$31:$EC$46,MATCH(Data!CK$5,'Perfomance Mensal-Monthly'!$A$7:$EC$7,0),FALSE)</f>
        <v>1381.777</v>
      </c>
      <c r="CL25" s="121">
        <f>VLOOKUP($A25,'Perfomance Mensal-Monthly'!$A$31:$EC$46,MATCH(Data!CL$5,'Perfomance Mensal-Monthly'!$A$7:$EC$7,0),FALSE)</f>
        <v>880.37600000000009</v>
      </c>
      <c r="CM25" s="121">
        <f>VLOOKUP($A25,'Perfomance Mensal-Monthly'!$A$31:$EC$46,MATCH(Data!CM$5,'Perfomance Mensal-Monthly'!$A$7:$EC$7,0),FALSE)</f>
        <v>849.46699999999998</v>
      </c>
      <c r="CN25" s="121">
        <f>VLOOKUP($A25,'Perfomance Mensal-Monthly'!$A$31:$EC$46,MATCH(Data!CN$5,'Perfomance Mensal-Monthly'!$A$7:$EC$7,0),FALSE)</f>
        <v>1066.4759999999999</v>
      </c>
      <c r="CO25" s="121">
        <f>VLOOKUP($A25,'Perfomance Mensal-Monthly'!$A$31:$EC$46,MATCH(Data!CO$5,'Perfomance Mensal-Monthly'!$A$7:$EC$7,0),FALSE)</f>
        <v>875.06099999999992</v>
      </c>
      <c r="CP25" s="121">
        <f>VLOOKUP($A25,'Perfomance Mensal-Monthly'!$A$31:$EC$46,MATCH(Data!CP$5,'Perfomance Mensal-Monthly'!$A$7:$EC$7,0),FALSE)</f>
        <v>840.55600000000004</v>
      </c>
      <c r="CQ25" s="121">
        <f>VLOOKUP($A25,'Perfomance Mensal-Monthly'!$A$31:$EC$46,MATCH(Data!CQ$5,'Perfomance Mensal-Monthly'!$A$7:$EC$7,0),FALSE)</f>
        <v>749.41100000000006</v>
      </c>
      <c r="CR25" s="121">
        <f>VLOOKUP($A25,'Perfomance Mensal-Monthly'!$A$31:$EC$46,MATCH(Data!CR$5,'Perfomance Mensal-Monthly'!$A$7:$EC$7,0),FALSE)</f>
        <v>784.10300000000007</v>
      </c>
      <c r="CS25" s="121">
        <f>VLOOKUP($A25,'Perfomance Mensal-Monthly'!$A$31:$EC$46,MATCH(Data!CS$5,'Perfomance Mensal-Monthly'!$A$7:$EC$7,0),FALSE)</f>
        <v>513.97900000000004</v>
      </c>
      <c r="CT25" s="121">
        <f>VLOOKUP($A25,'Perfomance Mensal-Monthly'!$A$31:$EC$46,MATCH(Data!CT$5,'Perfomance Mensal-Monthly'!$A$7:$EC$7,0),FALSE)</f>
        <v>766.34100000000001</v>
      </c>
      <c r="CU25" s="121">
        <f>VLOOKUP($A25,'Perfomance Mensal-Monthly'!$A$31:$EC$46,MATCH(Data!CU$5,'Perfomance Mensal-Monthly'!$A$7:$EC$7,0),FALSE)</f>
        <v>527.38900000000001</v>
      </c>
      <c r="CV25" s="121">
        <f>VLOOKUP($A25,'Perfomance Mensal-Monthly'!$A$31:$EC$46,MATCH(Data!CV$5,'Perfomance Mensal-Monthly'!$A$7:$EC$7,0),FALSE)</f>
        <v>763.36599999999999</v>
      </c>
      <c r="CW25" s="121">
        <f>VLOOKUP($A25,'Perfomance Mensal-Monthly'!$A$31:$EC$46,MATCH(Data!CW$5,'Perfomance Mensal-Monthly'!$A$7:$EC$7,0),FALSE)</f>
        <v>1393.615</v>
      </c>
      <c r="CX25" s="121">
        <f>VLOOKUP($A25,'Perfomance Mensal-Monthly'!$A$31:$EC$46,MATCH(Data!CX$5,'Perfomance Mensal-Monthly'!$A$7:$EC$7,0),FALSE)</f>
        <v>829.55399999999986</v>
      </c>
      <c r="CY25" s="121">
        <f>VLOOKUP($A25,'Perfomance Mensal-Monthly'!$A$31:$EC$46,MATCH(Data!CY$5,'Perfomance Mensal-Monthly'!$A$7:$EC$7,0),FALSE)</f>
        <v>743.83799999999997</v>
      </c>
      <c r="CZ25" s="121">
        <f>VLOOKUP($A25,'Perfomance Mensal-Monthly'!$A$31:$EC$46,MATCH(Data!CZ$5,'Perfomance Mensal-Monthly'!$A$7:$EC$7,0),FALSE)</f>
        <v>951.76100000000008</v>
      </c>
      <c r="DA25" s="121">
        <f>VLOOKUP($A25,'Perfomance Mensal-Monthly'!$A$31:$EC$46,MATCH(Data!DA$5,'Perfomance Mensal-Monthly'!$A$7:$EC$7,0),FALSE)</f>
        <v>825.78000000000009</v>
      </c>
      <c r="DB25" s="121">
        <f>VLOOKUP($A25,'Perfomance Mensal-Monthly'!$A$31:$EC$46,MATCH(Data!DB$5,'Perfomance Mensal-Monthly'!$A$7:$EC$7,0),FALSE)</f>
        <v>863.80499999999995</v>
      </c>
      <c r="DC25" s="121">
        <f>VLOOKUP($A25,'Perfomance Mensal-Monthly'!$A$31:$EC$46,MATCH(Data!DC$5,'Perfomance Mensal-Monthly'!$A$7:$EC$7,0),FALSE)</f>
        <v>944.44900000000007</v>
      </c>
      <c r="DD25" s="121">
        <f>VLOOKUP($A25,'Perfomance Mensal-Monthly'!$A$31:$EC$46,MATCH(Data!DD$5,'Perfomance Mensal-Monthly'!$A$7:$EC$7,0),FALSE)</f>
        <v>812.53300000000002</v>
      </c>
      <c r="DE25" s="121">
        <f>VLOOKUP($A25,'Perfomance Mensal-Monthly'!$A$31:$EC$46,MATCH(Data!DE$5,'Perfomance Mensal-Monthly'!$A$7:$EC$7,0),FALSE)</f>
        <v>963.55500000000006</v>
      </c>
      <c r="DF25" s="121">
        <f>VLOOKUP($A25,'Perfomance Mensal-Monthly'!$A$31:$EC$46,MATCH(Data!DF$5,'Perfomance Mensal-Monthly'!$A$7:$EC$7,0),FALSE)</f>
        <v>1354.914</v>
      </c>
      <c r="DG25" s="121">
        <f>VLOOKUP($A25,'Perfomance Mensal-Monthly'!$A$31:$EC$46,MATCH(Data!DG$5,'Perfomance Mensal-Monthly'!$A$7:$EC$7,0),FALSE)</f>
        <v>1177.9569999999999</v>
      </c>
      <c r="DH25" s="121">
        <f>VLOOKUP($A25,'Perfomance Mensal-Monthly'!$A$31:$EC$46,MATCH(Data!DH$5,'Perfomance Mensal-Monthly'!$A$7:$EC$7,0),FALSE)</f>
        <v>950.44899999999996</v>
      </c>
      <c r="DI25" s="121">
        <f>VLOOKUP($A25,'Perfomance Mensal-Monthly'!$A$31:$EC$46,MATCH(Data!DI$5,'Perfomance Mensal-Monthly'!$A$7:$EC$7,0),FALSE)</f>
        <v>1276.1199999999999</v>
      </c>
      <c r="DJ25" s="121">
        <f>VLOOKUP($A25,'Perfomance Mensal-Monthly'!$A$31:$EC$46,MATCH(Data!DJ$5,'Perfomance Mensal-Monthly'!$A$7:$EC$7,0),FALSE)</f>
        <v>1103.4169999999999</v>
      </c>
      <c r="DK25" s="121">
        <f>VLOOKUP($A25,'Perfomance Mensal-Monthly'!$A$31:$EC$46,MATCH(Data!DK$5,'Perfomance Mensal-Monthly'!$A$7:$EC$7,0),FALSE)</f>
        <v>1029.6189999999999</v>
      </c>
      <c r="DL25" s="121">
        <f>VLOOKUP($A25,'Perfomance Mensal-Monthly'!$A$31:$EC$46,MATCH(Data!DL$5,'Perfomance Mensal-Monthly'!$A$7:$EC$7,0),FALSE)</f>
        <v>1052.7559999999999</v>
      </c>
      <c r="DM25" s="121">
        <f>VLOOKUP($A25,'Perfomance Mensal-Monthly'!$A$31:$EC$46,MATCH(Data!DM$5,'Perfomance Mensal-Monthly'!$A$7:$EC$7,0),FALSE)</f>
        <v>960.58299999999997</v>
      </c>
      <c r="DN25" s="121">
        <f>VLOOKUP($A25,'Perfomance Mensal-Monthly'!$A$31:$EC$46,MATCH(Data!DN$5,'Perfomance Mensal-Monthly'!$A$7:$EC$7,0),FALSE)</f>
        <v>889.10600000000011</v>
      </c>
      <c r="DO25" s="121">
        <f>VLOOKUP($A25,'Perfomance Mensal-Monthly'!$A$31:$EC$46,MATCH(Data!DO$5,'Perfomance Mensal-Monthly'!$A$7:$EC$7,0),FALSE)</f>
        <v>841.24599999999998</v>
      </c>
      <c r="DP25" s="121">
        <f>VLOOKUP($A25,'Perfomance Mensal-Monthly'!$A$31:$EC$46,MATCH(Data!DP$5,'Perfomance Mensal-Monthly'!$A$7:$EC$7,0),FALSE)</f>
        <v>907.05600000000004</v>
      </c>
      <c r="DQ25" s="121">
        <f>VLOOKUP($A25,'Perfomance Mensal-Monthly'!$A$31:$EC$46,MATCH(Data!DQ$5,'Perfomance Mensal-Monthly'!$A$7:$EC$7,0),FALSE)</f>
        <v>809.84900000000005</v>
      </c>
      <c r="DR25" s="121">
        <f>VLOOKUP($A25,'Perfomance Mensal-Monthly'!$A$31:$EC$46,MATCH(Data!DR$5,'Perfomance Mensal-Monthly'!$A$7:$EC$7,0),FALSE)</f>
        <v>942.55399999999997</v>
      </c>
      <c r="DS25" s="121">
        <f>VLOOKUP($A25,'Perfomance Mensal-Monthly'!$A$31:$EC$46,MATCH(Data!DS$5,'Perfomance Mensal-Monthly'!$A$7:$EC$7,0),FALSE)</f>
        <v>960.49199999999996</v>
      </c>
      <c r="DT25" s="121">
        <f>VLOOKUP($A25,'Perfomance Mensal-Monthly'!$A$31:$EC$46,MATCH(Data!DT$5,'Perfomance Mensal-Monthly'!$A$7:$EC$7,0),FALSE)</f>
        <v>949.82899999999995</v>
      </c>
      <c r="DU25" s="121">
        <f>VLOOKUP($A25,'Perfomance Mensal-Monthly'!$A$31:$EC$46,MATCH(Data!DU$5,'Perfomance Mensal-Monthly'!$A$7:$EC$7,0),FALSE)</f>
        <v>1228.7649999999999</v>
      </c>
      <c r="DV25" s="121">
        <f>VLOOKUP($A25,'Perfomance Mensal-Monthly'!$A$31:$EC$46,MATCH(Data!DV$5,'Perfomance Mensal-Monthly'!$A$7:$EC$7,0),FALSE)</f>
        <v>836.49</v>
      </c>
      <c r="DW25" s="121">
        <f>VLOOKUP($A25,'Perfomance Mensal-Monthly'!$A$31:$EC$46,MATCH(Data!DW$5,'Perfomance Mensal-Monthly'!$A$7:$EC$7,0),FALSE)</f>
        <v>1144.22</v>
      </c>
      <c r="DX25" s="121">
        <f>VLOOKUP($A25,'Perfomance Mensal-Monthly'!$A$31:$EC$46,MATCH(Data!DX$5,'Perfomance Mensal-Monthly'!$A$7:$EC$7,0),FALSE)</f>
        <v>1195.2470000000001</v>
      </c>
      <c r="DZ25" s="147" t="s">
        <v>212</v>
      </c>
      <c r="EA25" s="144">
        <f t="shared" ref="EA25:FR26" si="33">SUMIF($C$4:$DX$4,EA$5,$C25:$DX25)</f>
        <v>2466.7550000000001</v>
      </c>
      <c r="EB25" s="144">
        <f t="shared" si="33"/>
        <v>1967.943</v>
      </c>
      <c r="EC25" s="144">
        <f t="shared" si="33"/>
        <v>1683.3689999999999</v>
      </c>
      <c r="ED25" s="144">
        <f t="shared" si="33"/>
        <v>1972.5730000000001</v>
      </c>
      <c r="EE25" s="144">
        <f t="shared" si="33"/>
        <v>1995.5439999999999</v>
      </c>
      <c r="EF25" s="144">
        <f t="shared" si="33"/>
        <v>1928.3580000000002</v>
      </c>
      <c r="EG25" s="144">
        <f t="shared" si="33"/>
        <v>2832.7530000000002</v>
      </c>
      <c r="EH25" s="144">
        <f t="shared" si="33"/>
        <v>3024.2969999999996</v>
      </c>
      <c r="EI25" s="144">
        <f t="shared" si="33"/>
        <v>2782</v>
      </c>
      <c r="EJ25" s="144">
        <f t="shared" si="33"/>
        <v>2949</v>
      </c>
      <c r="EK25" s="144">
        <f t="shared" si="33"/>
        <v>4312</v>
      </c>
      <c r="EL25" s="144">
        <f t="shared" si="33"/>
        <v>3683</v>
      </c>
      <c r="EM25" s="144">
        <f t="shared" si="33"/>
        <v>3257</v>
      </c>
      <c r="EN25" s="144">
        <f t="shared" si="33"/>
        <v>3428</v>
      </c>
      <c r="EO25" s="144">
        <f t="shared" si="33"/>
        <v>3382</v>
      </c>
      <c r="EP25" s="144">
        <f t="shared" si="33"/>
        <v>3365</v>
      </c>
      <c r="EQ25" s="144">
        <f t="shared" si="33"/>
        <v>3822</v>
      </c>
      <c r="ER25" s="144">
        <f t="shared" si="33"/>
        <v>3478</v>
      </c>
      <c r="ES25" s="144">
        <f t="shared" si="33"/>
        <v>3703</v>
      </c>
      <c r="ET25" s="144">
        <f t="shared" si="33"/>
        <v>4348</v>
      </c>
      <c r="EU25" s="144">
        <f t="shared" si="33"/>
        <v>3578</v>
      </c>
      <c r="EV25" s="144">
        <f t="shared" si="33"/>
        <v>3302</v>
      </c>
      <c r="EW25" s="144">
        <f t="shared" si="33"/>
        <v>2641</v>
      </c>
      <c r="EX25" s="144">
        <f t="shared" si="33"/>
        <v>4424</v>
      </c>
      <c r="EY25" s="144">
        <f t="shared" si="33"/>
        <v>3291.51</v>
      </c>
      <c r="EZ25" s="144">
        <f t="shared" si="33"/>
        <v>3398.0410000000002</v>
      </c>
      <c r="FA25" s="144">
        <f t="shared" si="33"/>
        <v>2872.2019999999998</v>
      </c>
      <c r="FB25" s="144">
        <f t="shared" si="33"/>
        <v>3243.0630000000001</v>
      </c>
      <c r="FC25" s="144">
        <f t="shared" si="33"/>
        <v>3212.1550000000002</v>
      </c>
      <c r="FD25" s="144">
        <f t="shared" si="33"/>
        <v>2796.319</v>
      </c>
      <c r="FE25" s="144">
        <f t="shared" si="33"/>
        <v>2465.0280000000002</v>
      </c>
      <c r="FF25" s="144">
        <f t="shared" si="33"/>
        <v>2064.4230000000002</v>
      </c>
      <c r="FG25" s="144">
        <f t="shared" si="33"/>
        <v>2684.37</v>
      </c>
      <c r="FH25" s="144">
        <f t="shared" si="33"/>
        <v>2525.1529999999998</v>
      </c>
      <c r="FI25" s="144">
        <f t="shared" si="33"/>
        <v>2634.0340000000001</v>
      </c>
      <c r="FJ25" s="144">
        <f t="shared" si="33"/>
        <v>3131.0020000000004</v>
      </c>
      <c r="FK25" s="144">
        <f t="shared" si="33"/>
        <v>3404.5259999999998</v>
      </c>
      <c r="FL25" s="144">
        <f t="shared" si="33"/>
        <v>3185.7919999999999</v>
      </c>
      <c r="FM25" s="144">
        <f t="shared" si="33"/>
        <v>2690.9349999999999</v>
      </c>
      <c r="FN25" s="144">
        <f t="shared" si="33"/>
        <v>2659.4590000000003</v>
      </c>
      <c r="FO25" s="144">
        <f t="shared" si="33"/>
        <v>3139.0859999999998</v>
      </c>
      <c r="FP25" s="144">
        <f t="shared" si="33"/>
        <v>3175.9570000000003</v>
      </c>
      <c r="FQ25" s="144">
        <f t="shared" si="33"/>
        <v>0</v>
      </c>
      <c r="FR25" s="144">
        <f t="shared" si="33"/>
        <v>0</v>
      </c>
      <c r="FT25" s="147" t="s">
        <v>212</v>
      </c>
      <c r="FU25" s="144">
        <f t="shared" ref="FU25:GE36" si="34">SUMIF($C$2:$DX$2,FU$5,$C25:$DX25)</f>
        <v>8090.6399999999994</v>
      </c>
      <c r="FV25" s="144">
        <f t="shared" si="34"/>
        <v>9780.9519999999993</v>
      </c>
      <c r="FW25" s="144">
        <f t="shared" si="34"/>
        <v>13726</v>
      </c>
      <c r="FX25" s="144">
        <f t="shared" si="34"/>
        <v>13432</v>
      </c>
      <c r="FY25" s="144">
        <f t="shared" si="34"/>
        <v>15351</v>
      </c>
      <c r="FZ25" s="144">
        <f t="shared" si="34"/>
        <v>13945</v>
      </c>
      <c r="GA25" s="144">
        <f t="shared" si="34"/>
        <v>12804.815999999999</v>
      </c>
      <c r="GB25" s="144">
        <f t="shared" si="34"/>
        <v>10537.924999999999</v>
      </c>
      <c r="GC25" s="144">
        <f t="shared" si="34"/>
        <v>10974.559000000001</v>
      </c>
      <c r="GD25" s="144">
        <f t="shared" si="34"/>
        <v>11940.712</v>
      </c>
      <c r="GE25" s="144">
        <f t="shared" si="34"/>
        <v>6315.0430000000006</v>
      </c>
    </row>
    <row r="26" spans="1:187" ht="20.25" x14ac:dyDescent="0.2">
      <c r="A26" s="118" t="s">
        <v>210</v>
      </c>
      <c r="B26" s="115" t="s">
        <v>211</v>
      </c>
      <c r="C26" s="120">
        <f>VLOOKUP($A26,'Perfomance Mensal-Monthly'!$A$31:$EC$46,MATCH(Data!C$5,'Perfomance Mensal-Monthly'!$A$7:$EC$7,0),FALSE)</f>
        <v>573.5</v>
      </c>
      <c r="D26" s="120">
        <f>VLOOKUP($A26,'Perfomance Mensal-Monthly'!$A$31:$EC$46,MATCH(Data!D$5,'Perfomance Mensal-Monthly'!$A$7:$EC$7,0),FALSE)</f>
        <v>509.96899999999999</v>
      </c>
      <c r="E26" s="120">
        <f>VLOOKUP($A26,'Perfomance Mensal-Monthly'!$A$31:$EC$46,MATCH(Data!E$5,'Perfomance Mensal-Monthly'!$A$7:$EC$7,0),FALSE)</f>
        <v>474.15899999999999</v>
      </c>
      <c r="F26" s="120">
        <f>VLOOKUP($A26,'Perfomance Mensal-Monthly'!$A$31:$EC$46,MATCH(Data!F$5,'Perfomance Mensal-Monthly'!$A$7:$EC$7,0),FALSE)</f>
        <v>539.51800000000003</v>
      </c>
      <c r="G26" s="120">
        <f>VLOOKUP($A26,'Perfomance Mensal-Monthly'!$A$31:$EC$46,MATCH(Data!G$5,'Perfomance Mensal-Monthly'!$A$7:$EC$7,0),FALSE)</f>
        <v>507.62599999999998</v>
      </c>
      <c r="H26" s="120">
        <f>VLOOKUP($A26,'Perfomance Mensal-Monthly'!$A$31:$EC$46,MATCH(Data!H$5,'Perfomance Mensal-Monthly'!$A$7:$EC$7,0),FALSE)</f>
        <v>386.17899999999997</v>
      </c>
      <c r="I26" s="120">
        <f>VLOOKUP($A26,'Perfomance Mensal-Monthly'!$A$31:$EC$46,MATCH(Data!I$5,'Perfomance Mensal-Monthly'!$A$7:$EC$7,0),FALSE)</f>
        <v>345.875</v>
      </c>
      <c r="J26" s="120">
        <f>VLOOKUP($A26,'Perfomance Mensal-Monthly'!$A$31:$EC$46,MATCH(Data!J$5,'Perfomance Mensal-Monthly'!$A$7:$EC$7,0),FALSE)</f>
        <v>440.298</v>
      </c>
      <c r="K26" s="120">
        <f>VLOOKUP($A26,'Perfomance Mensal-Monthly'!$A$31:$EC$46,MATCH(Data!K$5,'Perfomance Mensal-Monthly'!$A$7:$EC$7,0),FALSE)</f>
        <v>416.66199999999998</v>
      </c>
      <c r="L26" s="120">
        <f>VLOOKUP($A26,'Perfomance Mensal-Monthly'!$A$31:$EC$46,MATCH(Data!L$5,'Perfomance Mensal-Monthly'!$A$7:$EC$7,0),FALSE)</f>
        <v>511.35899999999998</v>
      </c>
      <c r="M26" s="120">
        <f>VLOOKUP($A26,'Perfomance Mensal-Monthly'!$A$31:$EC$46,MATCH(Data!M$5,'Perfomance Mensal-Monthly'!$A$7:$EC$7,0),FALSE)</f>
        <v>438.38099999999997</v>
      </c>
      <c r="N26" s="120">
        <f>VLOOKUP($A26,'Perfomance Mensal-Monthly'!$A$31:$EC$46,MATCH(Data!N$5,'Perfomance Mensal-Monthly'!$A$7:$EC$7,0),FALSE)</f>
        <v>423.86</v>
      </c>
      <c r="O26" s="120">
        <f>VLOOKUP($A26,'Perfomance Mensal-Monthly'!$A$31:$EC$46,MATCH(Data!O$5,'Perfomance Mensal-Monthly'!$A$7:$EC$7,0),FALSE)</f>
        <v>612.93799999999999</v>
      </c>
      <c r="P26" s="120">
        <f>VLOOKUP($A26,'Perfomance Mensal-Monthly'!$A$31:$EC$46,MATCH(Data!P$5,'Perfomance Mensal-Monthly'!$A$7:$EC$7,0),FALSE)</f>
        <v>415.815</v>
      </c>
      <c r="Q26" s="120">
        <f>VLOOKUP($A26,'Perfomance Mensal-Monthly'!$A$31:$EC$46,MATCH(Data!Q$5,'Perfomance Mensal-Monthly'!$A$7:$EC$7,0),FALSE)</f>
        <v>422.54199999999997</v>
      </c>
      <c r="R26" s="120">
        <f>VLOOKUP($A26,'Perfomance Mensal-Monthly'!$A$31:$EC$46,MATCH(Data!R$5,'Perfomance Mensal-Monthly'!$A$7:$EC$7,0),FALSE)</f>
        <v>495.29899999999998</v>
      </c>
      <c r="S26" s="120">
        <f>VLOOKUP($A26,'Perfomance Mensal-Monthly'!$A$31:$EC$46,MATCH(Data!S$5,'Perfomance Mensal-Monthly'!$A$7:$EC$7,0),FALSE)</f>
        <v>451.62</v>
      </c>
      <c r="T26" s="120">
        <f>VLOOKUP($A26,'Perfomance Mensal-Monthly'!$A$31:$EC$46,MATCH(Data!T$5,'Perfomance Mensal-Monthly'!$A$7:$EC$7,0),FALSE)</f>
        <v>514.09500000000003</v>
      </c>
      <c r="U26" s="120">
        <f>VLOOKUP($A26,'Perfomance Mensal-Monthly'!$A$31:$EC$46,MATCH(Data!U$5,'Perfomance Mensal-Monthly'!$A$7:$EC$7,0),FALSE)</f>
        <v>653.38300000000004</v>
      </c>
      <c r="V26" s="120">
        <f>VLOOKUP($A26,'Perfomance Mensal-Monthly'!$A$31:$EC$46,MATCH(Data!V$5,'Perfomance Mensal-Monthly'!$A$7:$EC$7,0),FALSE)</f>
        <v>587.23800000000006</v>
      </c>
      <c r="W26" s="120">
        <f>VLOOKUP($A26,'Perfomance Mensal-Monthly'!$A$31:$EC$46,MATCH(Data!W$5,'Perfomance Mensal-Monthly'!$A$7:$EC$7,0),FALSE)</f>
        <v>714.20500000000004</v>
      </c>
      <c r="X26" s="120">
        <f>VLOOKUP($A26,'Perfomance Mensal-Monthly'!$A$31:$EC$46,MATCH(Data!X$5,'Perfomance Mensal-Monthly'!$A$7:$EC$7,0),FALSE)</f>
        <v>665.36699999999996</v>
      </c>
      <c r="Y26" s="120">
        <f>VLOOKUP($A26,'Perfomance Mensal-Monthly'!$A$31:$EC$46,MATCH(Data!Y$5,'Perfomance Mensal-Monthly'!$A$7:$EC$7,0),FALSE)</f>
        <v>627.54300000000001</v>
      </c>
      <c r="Z26" s="120">
        <f>VLOOKUP($A26,'Perfomance Mensal-Monthly'!$A$31:$EC$46,MATCH(Data!Z$5,'Perfomance Mensal-Monthly'!$A$7:$EC$7,0),FALSE)</f>
        <v>648.29</v>
      </c>
      <c r="AA26" s="120">
        <f>VLOOKUP($A26,'Perfomance Mensal-Monthly'!$A$31:$EC$46,MATCH(Data!AA$5,'Perfomance Mensal-Monthly'!$A$7:$EC$7,0),FALSE)</f>
        <v>681</v>
      </c>
      <c r="AB26" s="120">
        <f>VLOOKUP($A26,'Perfomance Mensal-Monthly'!$A$31:$EC$46,MATCH(Data!AB$5,'Perfomance Mensal-Monthly'!$A$7:$EC$7,0),FALSE)</f>
        <v>411</v>
      </c>
      <c r="AC26" s="120">
        <f>VLOOKUP($A26,'Perfomance Mensal-Monthly'!$A$31:$EC$46,MATCH(Data!AC$5,'Perfomance Mensal-Monthly'!$A$7:$EC$7,0),FALSE)</f>
        <v>673</v>
      </c>
      <c r="AD26" s="120">
        <f>VLOOKUP($A26,'Perfomance Mensal-Monthly'!$A$31:$EC$46,MATCH(Data!AD$5,'Perfomance Mensal-Monthly'!$A$7:$EC$7,0),FALSE)</f>
        <v>361</v>
      </c>
      <c r="AE26" s="120">
        <f>VLOOKUP($A26,'Perfomance Mensal-Monthly'!$A$31:$EC$46,MATCH(Data!AE$5,'Perfomance Mensal-Monthly'!$A$7:$EC$7,0),FALSE)</f>
        <v>586</v>
      </c>
      <c r="AF26" s="120">
        <f>VLOOKUP($A26,'Perfomance Mensal-Monthly'!$A$31:$EC$46,MATCH(Data!AF$5,'Perfomance Mensal-Monthly'!$A$7:$EC$7,0),FALSE)</f>
        <v>571</v>
      </c>
      <c r="AG26" s="120">
        <f>VLOOKUP($A26,'Perfomance Mensal-Monthly'!$A$31:$EC$46,MATCH(Data!AG$5,'Perfomance Mensal-Monthly'!$A$7:$EC$7,0),FALSE)</f>
        <v>652</v>
      </c>
      <c r="AH26" s="120">
        <f>VLOOKUP($A26,'Perfomance Mensal-Monthly'!$A$31:$EC$46,MATCH(Data!AH$5,'Perfomance Mensal-Monthly'!$A$7:$EC$7,0),FALSE)</f>
        <v>548</v>
      </c>
      <c r="AI26" s="120">
        <f>VLOOKUP($A26,'Perfomance Mensal-Monthly'!$A$31:$EC$46,MATCH(Data!AI$5,'Perfomance Mensal-Monthly'!$A$7:$EC$7,0),FALSE)</f>
        <v>680</v>
      </c>
      <c r="AJ26" s="120">
        <f>VLOOKUP($A26,'Perfomance Mensal-Monthly'!$A$31:$EC$46,MATCH(Data!AJ$5,'Perfomance Mensal-Monthly'!$A$7:$EC$7,0),FALSE)</f>
        <v>499</v>
      </c>
      <c r="AK26" s="120">
        <f>VLOOKUP($A26,'Perfomance Mensal-Monthly'!$A$31:$EC$46,MATCH(Data!AK$5,'Perfomance Mensal-Monthly'!$A$7:$EC$7,0),FALSE)</f>
        <v>377</v>
      </c>
      <c r="AL26" s="120">
        <f>VLOOKUP($A26,'Perfomance Mensal-Monthly'!$A$31:$EC$46,MATCH(Data!AL$5,'Perfomance Mensal-Monthly'!$A$7:$EC$7,0),FALSE)</f>
        <v>546</v>
      </c>
      <c r="AM26" s="120">
        <f>VLOOKUP($A26,'Perfomance Mensal-Monthly'!$A$31:$EC$46,MATCH(Data!AM$5,'Perfomance Mensal-Monthly'!$A$7:$EC$7,0),FALSE)</f>
        <v>372</v>
      </c>
      <c r="AN26" s="120">
        <f>VLOOKUP($A26,'Perfomance Mensal-Monthly'!$A$31:$EC$46,MATCH(Data!AN$5,'Perfomance Mensal-Monthly'!$A$7:$EC$7,0),FALSE)</f>
        <v>369</v>
      </c>
      <c r="AO26" s="120">
        <f>VLOOKUP($A26,'Perfomance Mensal-Monthly'!$A$31:$EC$46,MATCH(Data!AO$5,'Perfomance Mensal-Monthly'!$A$7:$EC$7,0),FALSE)</f>
        <v>448</v>
      </c>
      <c r="AP26" s="120">
        <f>VLOOKUP($A26,'Perfomance Mensal-Monthly'!$A$31:$EC$46,MATCH(Data!AP$5,'Perfomance Mensal-Monthly'!$A$7:$EC$7,0),FALSE)</f>
        <v>383</v>
      </c>
      <c r="AQ26" s="120">
        <f>VLOOKUP($A26,'Perfomance Mensal-Monthly'!$A$31:$EC$46,MATCH(Data!AQ$5,'Perfomance Mensal-Monthly'!$A$7:$EC$7,0),FALSE)</f>
        <v>443</v>
      </c>
      <c r="AR26" s="120">
        <f>VLOOKUP($A26,'Perfomance Mensal-Monthly'!$A$31:$EC$46,MATCH(Data!AR$5,'Perfomance Mensal-Monthly'!$A$7:$EC$7,0),FALSE)</f>
        <v>534</v>
      </c>
      <c r="AS26" s="120">
        <f>VLOOKUP($A26,'Perfomance Mensal-Monthly'!$A$31:$EC$46,MATCH(Data!AS$5,'Perfomance Mensal-Monthly'!$A$7:$EC$7,0),FALSE)</f>
        <v>403</v>
      </c>
      <c r="AT26" s="120">
        <f>VLOOKUP($A26,'Perfomance Mensal-Monthly'!$A$31:$EC$46,MATCH(Data!AT$5,'Perfomance Mensal-Monthly'!$A$7:$EC$7,0),FALSE)</f>
        <v>556</v>
      </c>
      <c r="AU26" s="120">
        <f>VLOOKUP($A26,'Perfomance Mensal-Monthly'!$A$31:$EC$46,MATCH(Data!AU$5,'Perfomance Mensal-Monthly'!$A$7:$EC$7,0),FALSE)</f>
        <v>620</v>
      </c>
      <c r="AV26" s="120">
        <f>VLOOKUP($A26,'Perfomance Mensal-Monthly'!$A$31:$EC$46,MATCH(Data!AV$5,'Perfomance Mensal-Monthly'!$A$7:$EC$7,0),FALSE)</f>
        <v>409</v>
      </c>
      <c r="AW26" s="120">
        <f>VLOOKUP($A26,'Perfomance Mensal-Monthly'!$A$31:$EC$46,MATCH(Data!AW$5,'Perfomance Mensal-Monthly'!$A$7:$EC$7,0),FALSE)</f>
        <v>488</v>
      </c>
      <c r="AX26" s="120">
        <f>VLOOKUP($A26,'Perfomance Mensal-Monthly'!$A$31:$EC$46,MATCH(Data!AX$5,'Perfomance Mensal-Monthly'!$A$7:$EC$7,0),FALSE)</f>
        <v>569</v>
      </c>
      <c r="AY26" s="120">
        <f>VLOOKUP($A26,'Perfomance Mensal-Monthly'!$A$31:$EC$46,MATCH(Data!AY$5,'Perfomance Mensal-Monthly'!$A$7:$EC$7,0),FALSE)</f>
        <v>563</v>
      </c>
      <c r="AZ26" s="120">
        <f>VLOOKUP($A26,'Perfomance Mensal-Monthly'!$A$31:$EC$46,MATCH(Data!AZ$5,'Perfomance Mensal-Monthly'!$A$7:$EC$7,0),FALSE)</f>
        <v>556</v>
      </c>
      <c r="BA26" s="120">
        <f>VLOOKUP($A26,'Perfomance Mensal-Monthly'!$A$31:$EC$46,MATCH(Data!BA$5,'Perfomance Mensal-Monthly'!$A$7:$EC$7,0),FALSE)</f>
        <v>731</v>
      </c>
      <c r="BB26" s="120">
        <f>VLOOKUP($A26,'Perfomance Mensal-Monthly'!$A$31:$EC$46,MATCH(Data!BB$5,'Perfomance Mensal-Monthly'!$A$7:$EC$7,0),FALSE)</f>
        <v>457</v>
      </c>
      <c r="BC26" s="120">
        <f>VLOOKUP($A26,'Perfomance Mensal-Monthly'!$A$31:$EC$46,MATCH(Data!BC$5,'Perfomance Mensal-Monthly'!$A$7:$EC$7,0),FALSE)</f>
        <v>752</v>
      </c>
      <c r="BD26" s="120">
        <f>VLOOKUP($A26,'Perfomance Mensal-Monthly'!$A$31:$EC$46,MATCH(Data!BD$5,'Perfomance Mensal-Monthly'!$A$7:$EC$7,0),FALSE)</f>
        <v>640</v>
      </c>
      <c r="BE26" s="120">
        <f>VLOOKUP($A26,'Perfomance Mensal-Monthly'!$A$31:$EC$46,MATCH(Data!BE$5,'Perfomance Mensal-Monthly'!$A$7:$EC$7,0),FALSE)</f>
        <v>553</v>
      </c>
      <c r="BF26" s="120">
        <f>VLOOKUP($A26,'Perfomance Mensal-Monthly'!$A$31:$EC$46,MATCH(Data!BF$5,'Perfomance Mensal-Monthly'!$A$7:$EC$7,0),FALSE)</f>
        <v>764</v>
      </c>
      <c r="BG26" s="120">
        <f>VLOOKUP($A26,'Perfomance Mensal-Monthly'!$A$31:$EC$46,MATCH(Data!BG$5,'Perfomance Mensal-Monthly'!$A$7:$EC$7,0),FALSE)</f>
        <v>594</v>
      </c>
      <c r="BH26" s="120">
        <f>VLOOKUP($A26,'Perfomance Mensal-Monthly'!$A$31:$EC$46,MATCH(Data!BH$5,'Perfomance Mensal-Monthly'!$A$7:$EC$7,0),FALSE)</f>
        <v>814</v>
      </c>
      <c r="BI26" s="120">
        <f>VLOOKUP($A26,'Perfomance Mensal-Monthly'!$A$31:$EC$46,MATCH(Data!BI$5,'Perfomance Mensal-Monthly'!$A$7:$EC$7,0),FALSE)</f>
        <v>757</v>
      </c>
      <c r="BJ26" s="120">
        <f>VLOOKUP($A26,'Perfomance Mensal-Monthly'!$A$31:$EC$46,MATCH(Data!BJ$5,'Perfomance Mensal-Monthly'!$A$7:$EC$7,0),FALSE)</f>
        <v>865</v>
      </c>
      <c r="BK26" s="120">
        <f>VLOOKUP($A26,'Perfomance Mensal-Monthly'!$A$31:$EC$46,MATCH(Data!BK$5,'Perfomance Mensal-Monthly'!$A$7:$EC$7,0),FALSE)</f>
        <v>796</v>
      </c>
      <c r="BL26" s="120">
        <f>VLOOKUP($A26,'Perfomance Mensal-Monthly'!$A$31:$EC$46,MATCH(Data!BL$5,'Perfomance Mensal-Monthly'!$A$7:$EC$7,0),FALSE)</f>
        <v>604</v>
      </c>
      <c r="BM26" s="120">
        <f>VLOOKUP($A26,'Perfomance Mensal-Monthly'!$A$31:$EC$46,MATCH(Data!BM$5,'Perfomance Mensal-Monthly'!$A$7:$EC$7,0),FALSE)</f>
        <v>753</v>
      </c>
      <c r="BN26" s="120">
        <f>VLOOKUP($A26,'Perfomance Mensal-Monthly'!$A$31:$EC$46,MATCH(Data!BN$5,'Perfomance Mensal-Monthly'!$A$7:$EC$7,0),FALSE)</f>
        <v>706</v>
      </c>
      <c r="BO26" s="120">
        <f>VLOOKUP($A26,'Perfomance Mensal-Monthly'!$A$31:$EC$46,MATCH(Data!BO$5,'Perfomance Mensal-Monthly'!$A$7:$EC$7,0),FALSE)</f>
        <v>484</v>
      </c>
      <c r="BP26" s="120">
        <f>VLOOKUP($A26,'Perfomance Mensal-Monthly'!$A$31:$EC$46,MATCH(Data!BP$5,'Perfomance Mensal-Monthly'!$A$7:$EC$7,0),FALSE)</f>
        <v>949</v>
      </c>
      <c r="BQ26" s="120">
        <f>VLOOKUP($A26,'Perfomance Mensal-Monthly'!$A$31:$EC$46,MATCH(Data!BQ$5,'Perfomance Mensal-Monthly'!$A$7:$EC$7,0),FALSE)</f>
        <v>627</v>
      </c>
      <c r="BR26" s="120">
        <f>VLOOKUP($A26,'Perfomance Mensal-Monthly'!$A$31:$EC$46,MATCH(Data!BR$5,'Perfomance Mensal-Monthly'!$A$7:$EC$7,0),FALSE)</f>
        <v>488</v>
      </c>
      <c r="BS26" s="120">
        <f>VLOOKUP($A26,'Perfomance Mensal-Monthly'!$A$31:$EC$46,MATCH(Data!BS$5,'Perfomance Mensal-Monthly'!$A$7:$EC$7,0),FALSE)</f>
        <v>704</v>
      </c>
      <c r="BT26" s="120">
        <f>VLOOKUP($A26,'Perfomance Mensal-Monthly'!$A$31:$EC$46,MATCH(Data!BT$5,'Perfomance Mensal-Monthly'!$A$7:$EC$7,0),FALSE)</f>
        <v>1177</v>
      </c>
      <c r="BU26" s="120">
        <f>VLOOKUP($A26,'Perfomance Mensal-Monthly'!$A$31:$EC$46,MATCH(Data!BU$5,'Perfomance Mensal-Monthly'!$A$7:$EC$7,0),FALSE)</f>
        <v>843</v>
      </c>
      <c r="BV26" s="120">
        <f>VLOOKUP($A26,'Perfomance Mensal-Monthly'!$A$31:$EC$46,MATCH(Data!BV$5,'Perfomance Mensal-Monthly'!$A$7:$EC$7,0),FALSE)</f>
        <v>743</v>
      </c>
      <c r="BW26" s="120">
        <f>VLOOKUP($A26,'Perfomance Mensal-Monthly'!$A$31:$EC$46,MATCH(Data!BW$5,'Perfomance Mensal-Monthly'!$A$7:$EC$7,0),FALSE)</f>
        <v>945.93799999999999</v>
      </c>
      <c r="BX26" s="120">
        <f>VLOOKUP($A26,'Perfomance Mensal-Monthly'!$A$31:$EC$46,MATCH(Data!BX$5,'Perfomance Mensal-Monthly'!$A$7:$EC$7,0),FALSE)</f>
        <v>544.59100000000001</v>
      </c>
      <c r="BY26" s="120">
        <f>VLOOKUP($A26,'Perfomance Mensal-Monthly'!$A$31:$EC$46,MATCH(Data!BY$5,'Perfomance Mensal-Monthly'!$A$7:$EC$7,0),FALSE)</f>
        <v>463.93599999999998</v>
      </c>
      <c r="BZ26" s="120">
        <f>VLOOKUP($A26,'Perfomance Mensal-Monthly'!$A$31:$EC$46,MATCH(Data!BZ$5,'Perfomance Mensal-Monthly'!$A$7:$EC$7,0),FALSE)</f>
        <v>616.32000000000005</v>
      </c>
      <c r="CA26" s="120">
        <f>VLOOKUP($A26,'Perfomance Mensal-Monthly'!$A$31:$EC$46,MATCH(Data!CA$5,'Perfomance Mensal-Monthly'!$A$7:$EC$7,0),FALSE)</f>
        <v>759.75699999999995</v>
      </c>
      <c r="CB26" s="120">
        <f>VLOOKUP($A26,'Perfomance Mensal-Monthly'!$A$31:$EC$46,MATCH(Data!CB$5,'Perfomance Mensal-Monthly'!$A$7:$EC$7,0),FALSE)</f>
        <v>685.51199999999994</v>
      </c>
      <c r="CC26" s="120">
        <f>VLOOKUP($A26,'Perfomance Mensal-Monthly'!$A$31:$EC$46,MATCH(Data!CC$5,'Perfomance Mensal-Monthly'!$A$7:$EC$7,0),FALSE)</f>
        <v>582.04700000000003</v>
      </c>
      <c r="CD26" s="120">
        <f>VLOOKUP($A26,'Perfomance Mensal-Monthly'!$A$31:$EC$46,MATCH(Data!CD$5,'Perfomance Mensal-Monthly'!$A$7:$EC$7,0),FALSE)</f>
        <v>537.59699999999998</v>
      </c>
      <c r="CE26" s="120">
        <f>VLOOKUP($A26,'Perfomance Mensal-Monthly'!$A$31:$EC$46,MATCH(Data!CE$5,'Perfomance Mensal-Monthly'!$A$7:$EC$7,0),FALSE)</f>
        <v>522.87599999999998</v>
      </c>
      <c r="CF26" s="120">
        <f>VLOOKUP($A26,'Perfomance Mensal-Monthly'!$A$31:$EC$46,MATCH(Data!CF$5,'Perfomance Mensal-Monthly'!$A$7:$EC$7,0),FALSE)</f>
        <v>603.98500000000001</v>
      </c>
      <c r="CG26" s="120">
        <f>VLOOKUP($A26,'Perfomance Mensal-Monthly'!$A$31:$EC$46,MATCH(Data!CG$5,'Perfomance Mensal-Monthly'!$A$7:$EC$7,0),FALSE)</f>
        <v>543.47299999999996</v>
      </c>
      <c r="CH26" s="120">
        <f>VLOOKUP($A26,'Perfomance Mensal-Monthly'!$A$31:$EC$46,MATCH(Data!CH$5,'Perfomance Mensal-Monthly'!$A$7:$EC$7,0),FALSE)</f>
        <v>501.93299999999999</v>
      </c>
      <c r="CI26" s="120">
        <f>VLOOKUP($A26,'Perfomance Mensal-Monthly'!$A$31:$EC$46,MATCH(Data!CI$5,'Perfomance Mensal-Monthly'!$A$7:$EC$7,0),FALSE)</f>
        <v>525.60500000000002</v>
      </c>
      <c r="CJ26" s="120">
        <f>VLOOKUP($A26,'Perfomance Mensal-Monthly'!$A$31:$EC$46,MATCH(Data!CJ$5,'Perfomance Mensal-Monthly'!$A$7:$EC$7,0),FALSE)</f>
        <v>379.24099999999999</v>
      </c>
      <c r="CK26" s="120">
        <f>VLOOKUP($A26,'Perfomance Mensal-Monthly'!$A$31:$EC$46,MATCH(Data!CK$5,'Perfomance Mensal-Monthly'!$A$7:$EC$7,0),FALSE)</f>
        <v>717.52499999999998</v>
      </c>
      <c r="CL26" s="120">
        <f>VLOOKUP($A26,'Perfomance Mensal-Monthly'!$A$31:$EC$46,MATCH(Data!CL$5,'Perfomance Mensal-Monthly'!$A$7:$EC$7,0),FALSE)</f>
        <v>480.22300000000001</v>
      </c>
      <c r="CM26" s="120">
        <f>VLOOKUP($A26,'Perfomance Mensal-Monthly'!$A$31:$EC$46,MATCH(Data!CM$5,'Perfomance Mensal-Monthly'!$A$7:$EC$7,0),FALSE)</f>
        <v>421.37700000000001</v>
      </c>
      <c r="CN26" s="120">
        <f>VLOOKUP($A26,'Perfomance Mensal-Monthly'!$A$31:$EC$46,MATCH(Data!CN$5,'Perfomance Mensal-Monthly'!$A$7:$EC$7,0),FALSE)</f>
        <v>472.601</v>
      </c>
      <c r="CO26" s="120">
        <f>VLOOKUP($A26,'Perfomance Mensal-Monthly'!$A$31:$EC$46,MATCH(Data!CO$5,'Perfomance Mensal-Monthly'!$A$7:$EC$7,0),FALSE)</f>
        <v>391.79199999999997</v>
      </c>
      <c r="CP26" s="120">
        <f>VLOOKUP($A26,'Perfomance Mensal-Monthly'!$A$31:$EC$46,MATCH(Data!CP$5,'Perfomance Mensal-Monthly'!$A$7:$EC$7,0),FALSE)</f>
        <v>380.34</v>
      </c>
      <c r="CQ26" s="120">
        <f>VLOOKUP($A26,'Perfomance Mensal-Monthly'!$A$31:$EC$46,MATCH(Data!CQ$5,'Perfomance Mensal-Monthly'!$A$7:$EC$7,0),FALSE)</f>
        <v>376.55399999999997</v>
      </c>
      <c r="CR26" s="120">
        <f>VLOOKUP($A26,'Perfomance Mensal-Monthly'!$A$31:$EC$46,MATCH(Data!CR$5,'Perfomance Mensal-Monthly'!$A$7:$EC$7,0),FALSE)</f>
        <v>392.68299999999999</v>
      </c>
      <c r="CS26" s="120">
        <f>VLOOKUP($A26,'Perfomance Mensal-Monthly'!$A$31:$EC$46,MATCH(Data!CS$5,'Perfomance Mensal-Monthly'!$A$7:$EC$7,0),FALSE)</f>
        <v>299.06400000000002</v>
      </c>
      <c r="CT26" s="120">
        <f>VLOOKUP($A26,'Perfomance Mensal-Monthly'!$A$31:$EC$46,MATCH(Data!CT$5,'Perfomance Mensal-Monthly'!$A$7:$EC$7,0),FALSE)</f>
        <v>433.959</v>
      </c>
      <c r="CU26" s="120">
        <f>VLOOKUP($A26,'Perfomance Mensal-Monthly'!$A$31:$EC$46,MATCH(Data!CU$5,'Perfomance Mensal-Monthly'!$A$7:$EC$7,0),FALSE)</f>
        <v>311.84800000000001</v>
      </c>
      <c r="CV26" s="120">
        <f>VLOOKUP($A26,'Perfomance Mensal-Monthly'!$A$31:$EC$46,MATCH(Data!CV$5,'Perfomance Mensal-Monthly'!$A$7:$EC$7,0),FALSE)</f>
        <v>520.44399999999996</v>
      </c>
      <c r="CW26" s="120">
        <f>VLOOKUP($A26,'Perfomance Mensal-Monthly'!$A$31:$EC$46,MATCH(Data!CW$5,'Perfomance Mensal-Monthly'!$A$7:$EC$7,0),FALSE)</f>
        <v>910.73699999999997</v>
      </c>
      <c r="CX26" s="120">
        <f>VLOOKUP($A26,'Perfomance Mensal-Monthly'!$A$31:$EC$46,MATCH(Data!CX$5,'Perfomance Mensal-Monthly'!$A$7:$EC$7,0),FALSE)</f>
        <v>655.78499999999997</v>
      </c>
      <c r="CY26" s="120">
        <f>VLOOKUP($A26,'Perfomance Mensal-Monthly'!$A$31:$EC$46,MATCH(Data!CY$5,'Perfomance Mensal-Monthly'!$A$7:$EC$7,0),FALSE)</f>
        <v>633.84199999999998</v>
      </c>
      <c r="CZ26" s="120">
        <f>VLOOKUP($A26,'Perfomance Mensal-Monthly'!$A$31:$EC$46,MATCH(Data!CZ$5,'Perfomance Mensal-Monthly'!$A$7:$EC$7,0),FALSE)</f>
        <v>835.08100000000002</v>
      </c>
      <c r="DA26" s="120">
        <f>VLOOKUP($A26,'Perfomance Mensal-Monthly'!$A$31:$EC$46,MATCH(Data!DA$5,'Perfomance Mensal-Monthly'!$A$7:$EC$7,0),FALSE)</f>
        <v>792.35400000000004</v>
      </c>
      <c r="DB26" s="120">
        <f>VLOOKUP($A26,'Perfomance Mensal-Monthly'!$A$31:$EC$46,MATCH(Data!DB$5,'Perfomance Mensal-Monthly'!$A$7:$EC$7,0),FALSE)</f>
        <v>867.62900000000002</v>
      </c>
      <c r="DC26" s="120">
        <f>VLOOKUP($A26,'Perfomance Mensal-Monthly'!$A$31:$EC$46,MATCH(Data!DC$5,'Perfomance Mensal-Monthly'!$A$7:$EC$7,0),FALSE)</f>
        <v>937.27700000000004</v>
      </c>
      <c r="DD26" s="120">
        <f>VLOOKUP($A26,'Perfomance Mensal-Monthly'!$A$31:$EC$46,MATCH(Data!DD$5,'Perfomance Mensal-Monthly'!$A$7:$EC$7,0),FALSE)</f>
        <v>817.74599999999998</v>
      </c>
      <c r="DE26" s="120">
        <f>VLOOKUP($A26,'Perfomance Mensal-Monthly'!$A$31:$EC$46,MATCH(Data!DE$5,'Perfomance Mensal-Monthly'!$A$7:$EC$7,0),FALSE)</f>
        <v>884.471</v>
      </c>
      <c r="DF26" s="120">
        <f>VLOOKUP($A26,'Perfomance Mensal-Monthly'!$A$31:$EC$46,MATCH(Data!DF$5,'Perfomance Mensal-Monthly'!$A$7:$EC$7,0),FALSE)</f>
        <v>1177.9349999999999</v>
      </c>
      <c r="DG26" s="120">
        <f>VLOOKUP($A26,'Perfomance Mensal-Monthly'!$A$31:$EC$46,MATCH(Data!DG$5,'Perfomance Mensal-Monthly'!$A$7:$EC$7,0),FALSE)</f>
        <v>1008.397</v>
      </c>
      <c r="DH26" s="120">
        <f>VLOOKUP($A26,'Perfomance Mensal-Monthly'!$A$31:$EC$46,MATCH(Data!DH$5,'Perfomance Mensal-Monthly'!$A$7:$EC$7,0),FALSE)</f>
        <v>757.73400000000004</v>
      </c>
      <c r="DI26" s="120">
        <f>VLOOKUP($A26,'Perfomance Mensal-Monthly'!$A$31:$EC$46,MATCH(Data!DI$5,'Perfomance Mensal-Monthly'!$A$7:$EC$7,0),FALSE)</f>
        <v>1010.002</v>
      </c>
      <c r="DJ26" s="120">
        <f>VLOOKUP($A26,'Perfomance Mensal-Monthly'!$A$31:$EC$46,MATCH(Data!DJ$5,'Perfomance Mensal-Monthly'!$A$7:$EC$7,0),FALSE)</f>
        <v>895.56299999999999</v>
      </c>
      <c r="DK26" s="120">
        <f>VLOOKUP($A26,'Perfomance Mensal-Monthly'!$A$31:$EC$46,MATCH(Data!DK$5,'Perfomance Mensal-Monthly'!$A$7:$EC$7,0),FALSE)</f>
        <v>1014.457</v>
      </c>
      <c r="DL26" s="120">
        <f>VLOOKUP($A26,'Perfomance Mensal-Monthly'!$A$31:$EC$46,MATCH(Data!DL$5,'Perfomance Mensal-Monthly'!$A$7:$EC$7,0),FALSE)</f>
        <v>1224.268</v>
      </c>
      <c r="DM26" s="120">
        <f>VLOOKUP($A26,'Perfomance Mensal-Monthly'!$A$31:$EC$46,MATCH(Data!DM$5,'Perfomance Mensal-Monthly'!$A$7:$EC$7,0),FALSE)</f>
        <v>1034.854</v>
      </c>
      <c r="DN26" s="120">
        <f>VLOOKUP($A26,'Perfomance Mensal-Monthly'!$A$31:$EC$46,MATCH(Data!DN$5,'Perfomance Mensal-Monthly'!$A$7:$EC$7,0),FALSE)</f>
        <v>866.38900000000001</v>
      </c>
      <c r="DO26" s="120">
        <f>VLOOKUP($A26,'Perfomance Mensal-Monthly'!$A$31:$EC$46,MATCH(Data!DO$5,'Perfomance Mensal-Monthly'!$A$7:$EC$7,0),FALSE)</f>
        <v>763.03099999999995</v>
      </c>
      <c r="DP26" s="120">
        <f>VLOOKUP($A26,'Perfomance Mensal-Monthly'!$A$31:$EC$46,MATCH(Data!DP$5,'Perfomance Mensal-Monthly'!$A$7:$EC$7,0),FALSE)</f>
        <v>794.04600000000005</v>
      </c>
      <c r="DQ26" s="120">
        <f>VLOOKUP($A26,'Perfomance Mensal-Monthly'!$A$31:$EC$46,MATCH(Data!DQ$5,'Perfomance Mensal-Monthly'!$A$7:$EC$7,0),FALSE)</f>
        <v>684.59</v>
      </c>
      <c r="DR26" s="120">
        <f>VLOOKUP($A26,'Perfomance Mensal-Monthly'!$A$31:$EC$46,MATCH(Data!DR$5,'Perfomance Mensal-Monthly'!$A$7:$EC$7,0),FALSE)</f>
        <v>820.49099999999999</v>
      </c>
      <c r="DS26" s="120">
        <f>VLOOKUP($A26,'Perfomance Mensal-Monthly'!$A$31:$EC$46,MATCH(Data!DS$5,'Perfomance Mensal-Monthly'!$A$7:$EC$7,0),FALSE)</f>
        <v>798.85900000000004</v>
      </c>
      <c r="DT26" s="120">
        <f>VLOOKUP($A26,'Perfomance Mensal-Monthly'!$A$31:$EC$46,MATCH(Data!DT$5,'Perfomance Mensal-Monthly'!$A$7:$EC$7,0),FALSE)</f>
        <v>785.28800000000001</v>
      </c>
      <c r="DU26" s="120">
        <f>VLOOKUP($A26,'Perfomance Mensal-Monthly'!$A$31:$EC$46,MATCH(Data!DU$5,'Perfomance Mensal-Monthly'!$A$7:$EC$7,0),FALSE)</f>
        <v>1044.115</v>
      </c>
      <c r="DV26" s="120">
        <f>VLOOKUP($A26,'Perfomance Mensal-Monthly'!$A$31:$EC$46,MATCH(Data!DV$5,'Perfomance Mensal-Monthly'!$A$7:$EC$7,0),FALSE)</f>
        <v>773.23099999999999</v>
      </c>
      <c r="DW26" s="120">
        <f>VLOOKUP($A26,'Perfomance Mensal-Monthly'!$A$31:$EC$46,MATCH(Data!DW$5,'Perfomance Mensal-Monthly'!$A$7:$EC$7,0),FALSE)</f>
        <v>1029.0709999999999</v>
      </c>
      <c r="DX26" s="120">
        <f>VLOOKUP($A26,'Perfomance Mensal-Monthly'!$A$31:$EC$46,MATCH(Data!DX$5,'Perfomance Mensal-Monthly'!$A$7:$EC$7,0),FALSE)</f>
        <v>1093.2829999999999</v>
      </c>
      <c r="DZ26" s="127" t="s">
        <v>211</v>
      </c>
      <c r="EA26" s="143">
        <f t="shared" si="33"/>
        <v>1557.6280000000002</v>
      </c>
      <c r="EB26" s="143">
        <f t="shared" si="33"/>
        <v>1433.3229999999999</v>
      </c>
      <c r="EC26" s="143">
        <f t="shared" si="33"/>
        <v>1202.835</v>
      </c>
      <c r="ED26" s="143">
        <f t="shared" si="33"/>
        <v>1373.6</v>
      </c>
      <c r="EE26" s="143">
        <f t="shared" si="33"/>
        <v>1451.2949999999998</v>
      </c>
      <c r="EF26" s="143">
        <f t="shared" si="33"/>
        <v>1461.0140000000001</v>
      </c>
      <c r="EG26" s="143">
        <f t="shared" si="33"/>
        <v>1954.826</v>
      </c>
      <c r="EH26" s="143">
        <f t="shared" si="33"/>
        <v>1941.1999999999998</v>
      </c>
      <c r="EI26" s="143">
        <f t="shared" si="33"/>
        <v>1765</v>
      </c>
      <c r="EJ26" s="143">
        <f t="shared" si="33"/>
        <v>1518</v>
      </c>
      <c r="EK26" s="143">
        <f t="shared" si="33"/>
        <v>1880</v>
      </c>
      <c r="EL26" s="143">
        <f t="shared" si="33"/>
        <v>1422</v>
      </c>
      <c r="EM26" s="143">
        <f t="shared" si="33"/>
        <v>1189</v>
      </c>
      <c r="EN26" s="143">
        <f t="shared" si="33"/>
        <v>1360</v>
      </c>
      <c r="EO26" s="143">
        <f t="shared" si="33"/>
        <v>1579</v>
      </c>
      <c r="EP26" s="143">
        <f t="shared" si="33"/>
        <v>1466</v>
      </c>
      <c r="EQ26" s="143">
        <f t="shared" si="33"/>
        <v>1850</v>
      </c>
      <c r="ER26" s="143">
        <f t="shared" si="33"/>
        <v>1849</v>
      </c>
      <c r="ES26" s="143">
        <f t="shared" si="33"/>
        <v>1911</v>
      </c>
      <c r="ET26" s="143">
        <f t="shared" si="33"/>
        <v>2436</v>
      </c>
      <c r="EU26" s="143">
        <f t="shared" si="33"/>
        <v>2153</v>
      </c>
      <c r="EV26" s="143">
        <f t="shared" si="33"/>
        <v>2139</v>
      </c>
      <c r="EW26" s="143">
        <f t="shared" si="33"/>
        <v>1819</v>
      </c>
      <c r="EX26" s="143">
        <f t="shared" si="33"/>
        <v>2763</v>
      </c>
      <c r="EY26" s="143">
        <f t="shared" si="33"/>
        <v>1954.4649999999999</v>
      </c>
      <c r="EZ26" s="143">
        <f t="shared" si="33"/>
        <v>2061.5889999999999</v>
      </c>
      <c r="FA26" s="143">
        <f t="shared" si="33"/>
        <v>1642.52</v>
      </c>
      <c r="FB26" s="143">
        <f t="shared" si="33"/>
        <v>1649.3910000000001</v>
      </c>
      <c r="FC26" s="143">
        <f t="shared" si="33"/>
        <v>1622.3710000000001</v>
      </c>
      <c r="FD26" s="143">
        <f t="shared" si="33"/>
        <v>1374.201</v>
      </c>
      <c r="FE26" s="143">
        <f t="shared" si="33"/>
        <v>1148.6859999999999</v>
      </c>
      <c r="FF26" s="143">
        <f t="shared" si="33"/>
        <v>1125.7060000000001</v>
      </c>
      <c r="FG26" s="143">
        <f t="shared" si="33"/>
        <v>1743.029</v>
      </c>
      <c r="FH26" s="143">
        <f t="shared" si="33"/>
        <v>2124.7080000000001</v>
      </c>
      <c r="FI26" s="143">
        <f t="shared" si="33"/>
        <v>2597.2600000000002</v>
      </c>
      <c r="FJ26" s="143">
        <f t="shared" si="33"/>
        <v>2880.152</v>
      </c>
      <c r="FK26" s="143">
        <f t="shared" si="33"/>
        <v>2776.1329999999998</v>
      </c>
      <c r="FL26" s="143">
        <f t="shared" si="33"/>
        <v>3134.288</v>
      </c>
      <c r="FM26" s="143">
        <f t="shared" si="33"/>
        <v>2664.2739999999999</v>
      </c>
      <c r="FN26" s="143">
        <f t="shared" si="33"/>
        <v>2299.127</v>
      </c>
      <c r="FO26" s="143">
        <f t="shared" si="33"/>
        <v>2628.2619999999997</v>
      </c>
      <c r="FP26" s="143">
        <f t="shared" si="33"/>
        <v>2895.585</v>
      </c>
      <c r="FQ26" s="143">
        <f t="shared" si="33"/>
        <v>0</v>
      </c>
      <c r="FR26" s="143">
        <f t="shared" si="33"/>
        <v>0</v>
      </c>
      <c r="FT26" s="127" t="s">
        <v>211</v>
      </c>
      <c r="FU26" s="143">
        <f t="shared" si="34"/>
        <v>5567.3860000000004</v>
      </c>
      <c r="FV26" s="143">
        <f t="shared" si="34"/>
        <v>6808.335</v>
      </c>
      <c r="FW26" s="143">
        <f t="shared" si="34"/>
        <v>6585</v>
      </c>
      <c r="FX26" s="143">
        <f t="shared" si="34"/>
        <v>5594</v>
      </c>
      <c r="FY26" s="143">
        <f t="shared" si="34"/>
        <v>8046</v>
      </c>
      <c r="FZ26" s="143">
        <f t="shared" si="34"/>
        <v>8874</v>
      </c>
      <c r="GA26" s="143">
        <f t="shared" si="34"/>
        <v>7307.9650000000001</v>
      </c>
      <c r="GB26" s="143">
        <f t="shared" si="34"/>
        <v>5270.9639999999999</v>
      </c>
      <c r="GC26" s="143">
        <f t="shared" si="34"/>
        <v>9345.1489999999994</v>
      </c>
      <c r="GD26" s="143">
        <f t="shared" si="34"/>
        <v>10873.822</v>
      </c>
      <c r="GE26" s="143">
        <f t="shared" si="34"/>
        <v>5523.8469999999998</v>
      </c>
    </row>
    <row r="27" spans="1:187" ht="20.25" x14ac:dyDescent="0.2">
      <c r="A27" s="128"/>
      <c r="B27" s="127" t="s">
        <v>223</v>
      </c>
      <c r="C27" s="132">
        <f>C26*1000/C25</f>
        <v>614.77804207933264</v>
      </c>
      <c r="D27" s="132">
        <f t="shared" ref="D27:BO27" si="35">D26*1000/D25</f>
        <v>625.47787574801271</v>
      </c>
      <c r="E27" s="132">
        <f t="shared" si="35"/>
        <v>659.86381304004749</v>
      </c>
      <c r="F27" s="132">
        <f t="shared" si="35"/>
        <v>660.07470401622788</v>
      </c>
      <c r="G27" s="132">
        <f t="shared" si="35"/>
        <v>835.42920528024774</v>
      </c>
      <c r="H27" s="132">
        <f t="shared" si="35"/>
        <v>711.24629577446626</v>
      </c>
      <c r="I27" s="132">
        <f t="shared" si="35"/>
        <v>738.39279614701468</v>
      </c>
      <c r="J27" s="132">
        <f t="shared" si="35"/>
        <v>756.15549086787382</v>
      </c>
      <c r="K27" s="132">
        <f t="shared" si="35"/>
        <v>658.57922322608397</v>
      </c>
      <c r="L27" s="132">
        <f t="shared" si="35"/>
        <v>681.15990291960486</v>
      </c>
      <c r="M27" s="132">
        <f t="shared" si="35"/>
        <v>704.49019472348675</v>
      </c>
      <c r="N27" s="132">
        <f t="shared" si="35"/>
        <v>706.91875087560129</v>
      </c>
      <c r="O27" s="132">
        <f t="shared" si="35"/>
        <v>761.87741606692271</v>
      </c>
      <c r="P27" s="132">
        <f t="shared" si="35"/>
        <v>662.5404114358189</v>
      </c>
      <c r="Q27" s="132">
        <f t="shared" si="35"/>
        <v>749.94986040782567</v>
      </c>
      <c r="R27" s="132">
        <f t="shared" si="35"/>
        <v>761.98087736436855</v>
      </c>
      <c r="S27" s="132">
        <f t="shared" si="35"/>
        <v>828.76091416575218</v>
      </c>
      <c r="T27" s="132">
        <f t="shared" si="35"/>
        <v>700.96630938534963</v>
      </c>
      <c r="U27" s="132">
        <f t="shared" si="35"/>
        <v>725.8028861801713</v>
      </c>
      <c r="V27" s="132">
        <f t="shared" si="35"/>
        <v>756.93728345157569</v>
      </c>
      <c r="W27" s="132">
        <f t="shared" si="35"/>
        <v>617.43769473098155</v>
      </c>
      <c r="X27" s="132">
        <f t="shared" si="35"/>
        <v>635.91643792673699</v>
      </c>
      <c r="Y27" s="132">
        <f t="shared" si="35"/>
        <v>658.33808038622658</v>
      </c>
      <c r="Z27" s="132">
        <f t="shared" si="35"/>
        <v>632.62494120586052</v>
      </c>
      <c r="AA27" s="132">
        <f t="shared" si="35"/>
        <v>637.04396632366695</v>
      </c>
      <c r="AB27" s="132">
        <f t="shared" si="35"/>
        <v>597.38372093023258</v>
      </c>
      <c r="AC27" s="132">
        <f t="shared" si="35"/>
        <v>656.58536585365857</v>
      </c>
      <c r="AD27" s="132">
        <f t="shared" si="35"/>
        <v>570.30015797788315</v>
      </c>
      <c r="AE27" s="132">
        <f t="shared" si="35"/>
        <v>532.2434150772026</v>
      </c>
      <c r="AF27" s="132">
        <f t="shared" si="35"/>
        <v>469.9588477366255</v>
      </c>
      <c r="AG27" s="132">
        <f t="shared" si="35"/>
        <v>444.14168937329703</v>
      </c>
      <c r="AH27" s="132">
        <f t="shared" si="35"/>
        <v>423.49304482225659</v>
      </c>
      <c r="AI27" s="132">
        <f t="shared" si="35"/>
        <v>438.70967741935482</v>
      </c>
      <c r="AJ27" s="132">
        <f t="shared" si="35"/>
        <v>410.36184210526318</v>
      </c>
      <c r="AK27" s="132">
        <f t="shared" si="35"/>
        <v>415.19823788546256</v>
      </c>
      <c r="AL27" s="132">
        <f t="shared" si="35"/>
        <v>350.2245028864657</v>
      </c>
      <c r="AM27" s="132">
        <f t="shared" si="35"/>
        <v>380.75742067553733</v>
      </c>
      <c r="AN27" s="132">
        <f t="shared" si="35"/>
        <v>346.47887323943661</v>
      </c>
      <c r="AO27" s="132">
        <f t="shared" si="35"/>
        <v>368.72427983539097</v>
      </c>
      <c r="AP27" s="132">
        <f t="shared" si="35"/>
        <v>378.45849802371544</v>
      </c>
      <c r="AQ27" s="132">
        <f t="shared" si="35"/>
        <v>368.55241264559066</v>
      </c>
      <c r="AR27" s="132">
        <f t="shared" si="35"/>
        <v>439.8682042833608</v>
      </c>
      <c r="AS27" s="132">
        <f t="shared" si="35"/>
        <v>449.77678571428572</v>
      </c>
      <c r="AT27" s="132">
        <f t="shared" si="35"/>
        <v>487.71929824561403</v>
      </c>
      <c r="AU27" s="132">
        <f t="shared" si="35"/>
        <v>460.62407132243686</v>
      </c>
      <c r="AV27" s="132">
        <f t="shared" si="35"/>
        <v>439.31256713211599</v>
      </c>
      <c r="AW27" s="132">
        <f t="shared" si="35"/>
        <v>428.44600526777873</v>
      </c>
      <c r="AX27" s="132">
        <f t="shared" si="35"/>
        <v>439.38223938223939</v>
      </c>
      <c r="AY27" s="132">
        <f t="shared" si="35"/>
        <v>445.41139240506328</v>
      </c>
      <c r="AZ27" s="132">
        <f t="shared" si="35"/>
        <v>473.59454855195912</v>
      </c>
      <c r="BA27" s="132">
        <f t="shared" si="35"/>
        <v>528.17919075144505</v>
      </c>
      <c r="BB27" s="132">
        <f t="shared" si="35"/>
        <v>553.26876513317188</v>
      </c>
      <c r="BC27" s="132">
        <f t="shared" si="35"/>
        <v>518.26326671261199</v>
      </c>
      <c r="BD27" s="132">
        <f t="shared" si="35"/>
        <v>532.88925895087425</v>
      </c>
      <c r="BE27" s="132">
        <f t="shared" si="35"/>
        <v>516.82242990654208</v>
      </c>
      <c r="BF27" s="132">
        <f t="shared" si="35"/>
        <v>519.37457511896673</v>
      </c>
      <c r="BG27" s="132">
        <f t="shared" si="35"/>
        <v>511.18760757314976</v>
      </c>
      <c r="BH27" s="132">
        <f t="shared" si="35"/>
        <v>520.12779552715654</v>
      </c>
      <c r="BI27" s="132">
        <f t="shared" si="35"/>
        <v>582.30769230769226</v>
      </c>
      <c r="BJ27" s="132">
        <f t="shared" si="35"/>
        <v>583.27714093054624</v>
      </c>
      <c r="BK27" s="132">
        <f t="shared" si="35"/>
        <v>588.75739644970417</v>
      </c>
      <c r="BL27" s="132">
        <f t="shared" si="35"/>
        <v>584.1392649903288</v>
      </c>
      <c r="BM27" s="132">
        <f t="shared" si="35"/>
        <v>631.71140939597319</v>
      </c>
      <c r="BN27" s="132">
        <f t="shared" si="35"/>
        <v>642.98724954462659</v>
      </c>
      <c r="BO27" s="132">
        <f t="shared" si="35"/>
        <v>642.76228419654717</v>
      </c>
      <c r="BP27" s="132">
        <f t="shared" ref="BP27:DX27" si="36">BP26*1000/BP25</f>
        <v>654.03170227429359</v>
      </c>
      <c r="BQ27" s="132">
        <f t="shared" si="36"/>
        <v>637.19512195121956</v>
      </c>
      <c r="BR27" s="132">
        <f t="shared" si="36"/>
        <v>810.63122923588037</v>
      </c>
      <c r="BS27" s="132">
        <f t="shared" si="36"/>
        <v>667.29857819905214</v>
      </c>
      <c r="BT27" s="132">
        <f t="shared" si="36"/>
        <v>645.99341383095498</v>
      </c>
      <c r="BU27" s="132">
        <f t="shared" si="36"/>
        <v>641.06463878326997</v>
      </c>
      <c r="BV27" s="132">
        <f t="shared" si="36"/>
        <v>577.31157731157737</v>
      </c>
      <c r="BW27" s="132">
        <f t="shared" si="36"/>
        <v>597.41955938367016</v>
      </c>
      <c r="BX27" s="132">
        <f t="shared" si="36"/>
        <v>607.33001225609098</v>
      </c>
      <c r="BY27" s="132">
        <f t="shared" si="36"/>
        <v>571.74405994281767</v>
      </c>
      <c r="BZ27" s="132">
        <f t="shared" si="36"/>
        <v>579.3755393573399</v>
      </c>
      <c r="CA27" s="132">
        <f t="shared" si="36"/>
        <v>615.1783899680895</v>
      </c>
      <c r="CB27" s="132">
        <f t="shared" si="36"/>
        <v>623.61451745544252</v>
      </c>
      <c r="CC27" s="132">
        <f t="shared" si="36"/>
        <v>582.27991196478592</v>
      </c>
      <c r="CD27" s="132">
        <f t="shared" si="36"/>
        <v>586.19490216945667</v>
      </c>
      <c r="CE27" s="132">
        <f t="shared" si="36"/>
        <v>547.22419325467354</v>
      </c>
      <c r="CF27" s="132">
        <f t="shared" si="36"/>
        <v>527.76008339515442</v>
      </c>
      <c r="CG27" s="132">
        <f t="shared" si="36"/>
        <v>499.01294284434061</v>
      </c>
      <c r="CH27" s="132">
        <f t="shared" si="36"/>
        <v>497.1917791936097</v>
      </c>
      <c r="CI27" s="132">
        <f t="shared" si="36"/>
        <v>480.45430654265414</v>
      </c>
      <c r="CJ27" s="132">
        <f t="shared" si="36"/>
        <v>514.99111220350801</v>
      </c>
      <c r="CK27" s="132">
        <f t="shared" si="36"/>
        <v>519.2769889786847</v>
      </c>
      <c r="CL27" s="132">
        <f t="shared" si="36"/>
        <v>545.47488800239887</v>
      </c>
      <c r="CM27" s="132">
        <f t="shared" si="36"/>
        <v>496.04869877228896</v>
      </c>
      <c r="CN27" s="132">
        <f t="shared" si="36"/>
        <v>443.14264924855325</v>
      </c>
      <c r="CO27" s="132">
        <f t="shared" si="36"/>
        <v>447.73107246237697</v>
      </c>
      <c r="CP27" s="132">
        <f t="shared" si="36"/>
        <v>452.48621150762114</v>
      </c>
      <c r="CQ27" s="132">
        <f t="shared" si="36"/>
        <v>502.46660377282956</v>
      </c>
      <c r="CR27" s="132">
        <f t="shared" si="36"/>
        <v>500.80537888517193</v>
      </c>
      <c r="CS27" s="132">
        <f t="shared" si="36"/>
        <v>581.86034837999216</v>
      </c>
      <c r="CT27" s="132">
        <f t="shared" si="36"/>
        <v>566.27402161700866</v>
      </c>
      <c r="CU27" s="132">
        <f t="shared" si="36"/>
        <v>591.30546901812511</v>
      </c>
      <c r="CV27" s="132">
        <f t="shared" si="36"/>
        <v>681.7751904066987</v>
      </c>
      <c r="CW27" s="132">
        <f t="shared" si="36"/>
        <v>653.5068867657136</v>
      </c>
      <c r="CX27" s="132">
        <f t="shared" si="36"/>
        <v>790.52719895269036</v>
      </c>
      <c r="CY27" s="132">
        <f t="shared" si="36"/>
        <v>852.12371511001061</v>
      </c>
      <c r="CZ27" s="132">
        <f t="shared" si="36"/>
        <v>877.40619756430442</v>
      </c>
      <c r="DA27" s="132">
        <f t="shared" si="36"/>
        <v>959.52190656106939</v>
      </c>
      <c r="DB27" s="132">
        <f t="shared" si="36"/>
        <v>1004.4269250583176</v>
      </c>
      <c r="DC27" s="132">
        <f t="shared" si="36"/>
        <v>992.40615427619696</v>
      </c>
      <c r="DD27" s="132">
        <f t="shared" si="36"/>
        <v>1006.4157394222758</v>
      </c>
      <c r="DE27" s="132">
        <f t="shared" si="36"/>
        <v>917.92476817618081</v>
      </c>
      <c r="DF27" s="132">
        <f t="shared" si="36"/>
        <v>869.37990160261097</v>
      </c>
      <c r="DG27" s="132">
        <f t="shared" si="36"/>
        <v>856.05586621582972</v>
      </c>
      <c r="DH27" s="132">
        <f t="shared" si="36"/>
        <v>797.23793701713612</v>
      </c>
      <c r="DI27" s="132">
        <f t="shared" si="36"/>
        <v>791.46318528038125</v>
      </c>
      <c r="DJ27" s="132">
        <f t="shared" si="36"/>
        <v>811.62697330202457</v>
      </c>
      <c r="DK27" s="132">
        <f t="shared" si="36"/>
        <v>985.27416452105103</v>
      </c>
      <c r="DL27" s="132">
        <f t="shared" si="36"/>
        <v>1162.9171431936747</v>
      </c>
      <c r="DM27" s="132">
        <f t="shared" si="36"/>
        <v>1077.3186700160215</v>
      </c>
      <c r="DN27" s="132">
        <f t="shared" si="36"/>
        <v>974.44961568136966</v>
      </c>
      <c r="DO27" s="132">
        <f t="shared" si="36"/>
        <v>907.02481794861433</v>
      </c>
      <c r="DP27" s="132">
        <f t="shared" si="36"/>
        <v>875.41011800814942</v>
      </c>
      <c r="DQ27" s="132">
        <f t="shared" si="36"/>
        <v>845.33042579542598</v>
      </c>
      <c r="DR27" s="132">
        <f t="shared" si="36"/>
        <v>870.49760544223466</v>
      </c>
      <c r="DS27" s="132">
        <f t="shared" si="36"/>
        <v>831.71853591700926</v>
      </c>
      <c r="DT27" s="132">
        <f t="shared" si="36"/>
        <v>826.76776556622303</v>
      </c>
      <c r="DU27" s="132">
        <f t="shared" si="36"/>
        <v>849.7271650803857</v>
      </c>
      <c r="DV27" s="132">
        <f t="shared" si="36"/>
        <v>924.37566498105173</v>
      </c>
      <c r="DW27" s="132">
        <f t="shared" si="36"/>
        <v>899.36463267553427</v>
      </c>
      <c r="DX27" s="132">
        <f t="shared" si="36"/>
        <v>914.69210966436219</v>
      </c>
      <c r="DZ27" s="148" t="s">
        <v>223</v>
      </c>
      <c r="EA27" s="146">
        <f t="shared" ref="EA27:FR27" si="37">EA25/EA26</f>
        <v>1.5836611822591786</v>
      </c>
      <c r="EB27" s="146">
        <f t="shared" si="37"/>
        <v>1.3729933866965089</v>
      </c>
      <c r="EC27" s="146">
        <f t="shared" si="37"/>
        <v>1.3995011784658742</v>
      </c>
      <c r="ED27" s="146">
        <f t="shared" si="37"/>
        <v>1.4360607163657544</v>
      </c>
      <c r="EE27" s="146">
        <f t="shared" si="37"/>
        <v>1.3750092159071725</v>
      </c>
      <c r="EF27" s="146">
        <f t="shared" si="37"/>
        <v>1.3198764693562142</v>
      </c>
      <c r="EG27" s="146">
        <f t="shared" si="37"/>
        <v>1.4491074908968882</v>
      </c>
      <c r="EH27" s="146">
        <f t="shared" si="37"/>
        <v>1.5579522975479085</v>
      </c>
      <c r="EI27" s="146">
        <f t="shared" si="37"/>
        <v>1.5762039660056657</v>
      </c>
      <c r="EJ27" s="146">
        <f t="shared" si="37"/>
        <v>1.9426877470355732</v>
      </c>
      <c r="EK27" s="146">
        <f t="shared" si="37"/>
        <v>2.2936170212765958</v>
      </c>
      <c r="EL27" s="146">
        <f t="shared" si="37"/>
        <v>2.5900140646976091</v>
      </c>
      <c r="EM27" s="146">
        <f t="shared" si="37"/>
        <v>2.7392767031118588</v>
      </c>
      <c r="EN27" s="146">
        <f t="shared" si="37"/>
        <v>2.5205882352941176</v>
      </c>
      <c r="EO27" s="146">
        <f t="shared" si="37"/>
        <v>2.1418619379354022</v>
      </c>
      <c r="EP27" s="146">
        <f t="shared" si="37"/>
        <v>2.2953615279672577</v>
      </c>
      <c r="EQ27" s="146">
        <f t="shared" si="37"/>
        <v>2.0659459459459462</v>
      </c>
      <c r="ER27" s="146">
        <f t="shared" si="37"/>
        <v>1.8810167658193617</v>
      </c>
      <c r="ES27" s="146">
        <f t="shared" si="37"/>
        <v>1.9377289377289377</v>
      </c>
      <c r="ET27" s="146">
        <f t="shared" si="37"/>
        <v>1.7848932676518883</v>
      </c>
      <c r="EU27" s="146">
        <f t="shared" si="37"/>
        <v>1.6618671620993961</v>
      </c>
      <c r="EV27" s="146">
        <f t="shared" si="37"/>
        <v>1.5437120149602619</v>
      </c>
      <c r="EW27" s="146">
        <f t="shared" si="37"/>
        <v>1.451896646509071</v>
      </c>
      <c r="EX27" s="146">
        <f t="shared" si="37"/>
        <v>1.6011581614187478</v>
      </c>
      <c r="EY27" s="146">
        <f t="shared" si="37"/>
        <v>1.6840976942539265</v>
      </c>
      <c r="EZ27" s="146">
        <f t="shared" si="37"/>
        <v>1.6482630631032666</v>
      </c>
      <c r="FA27" s="146">
        <f t="shared" si="37"/>
        <v>1.7486557241312128</v>
      </c>
      <c r="FB27" s="146">
        <f t="shared" si="37"/>
        <v>1.9662184406244487</v>
      </c>
      <c r="FC27" s="146">
        <f t="shared" si="37"/>
        <v>1.9799139654246778</v>
      </c>
      <c r="FD27" s="146">
        <f t="shared" si="37"/>
        <v>2.0348689893254335</v>
      </c>
      <c r="FE27" s="146">
        <f t="shared" si="37"/>
        <v>2.1459545950764616</v>
      </c>
      <c r="FF27" s="146">
        <f t="shared" si="37"/>
        <v>1.8338917976807443</v>
      </c>
      <c r="FG27" s="146">
        <f t="shared" si="37"/>
        <v>1.5400604350243168</v>
      </c>
      <c r="FH27" s="146">
        <f t="shared" si="37"/>
        <v>1.1884706039606383</v>
      </c>
      <c r="FI27" s="146">
        <f t="shared" si="37"/>
        <v>1.0141587673163257</v>
      </c>
      <c r="FJ27" s="146">
        <f t="shared" si="37"/>
        <v>1.0870960977059545</v>
      </c>
      <c r="FK27" s="146">
        <f t="shared" si="37"/>
        <v>1.2263555096243588</v>
      </c>
      <c r="FL27" s="146">
        <f t="shared" si="37"/>
        <v>1.016432440158658</v>
      </c>
      <c r="FM27" s="146">
        <f t="shared" si="37"/>
        <v>1.0100068536494369</v>
      </c>
      <c r="FN27" s="146">
        <f t="shared" si="37"/>
        <v>1.1567255745332905</v>
      </c>
      <c r="FO27" s="146">
        <f t="shared" si="37"/>
        <v>1.1943580967194292</v>
      </c>
      <c r="FP27" s="146">
        <f t="shared" si="37"/>
        <v>1.0968274113866456</v>
      </c>
      <c r="FQ27" s="146" t="e">
        <f t="shared" si="37"/>
        <v>#DIV/0!</v>
      </c>
      <c r="FR27" s="146" t="e">
        <f t="shared" si="37"/>
        <v>#DIV/0!</v>
      </c>
      <c r="FT27" s="148" t="s">
        <v>223</v>
      </c>
      <c r="FU27" s="146">
        <f>FU25/FU26</f>
        <v>1.4532205958056437</v>
      </c>
      <c r="FV27" s="146">
        <f t="shared" ref="FV27:GE27" si="38">FV25/FV26</f>
        <v>1.436614385161717</v>
      </c>
      <c r="FW27" s="146">
        <f t="shared" si="38"/>
        <v>2.0844343204252089</v>
      </c>
      <c r="FX27" s="146">
        <f t="shared" si="38"/>
        <v>2.4011440829460136</v>
      </c>
      <c r="FY27" s="146">
        <f t="shared" si="38"/>
        <v>1.9079045488441462</v>
      </c>
      <c r="FZ27" s="146">
        <f t="shared" si="38"/>
        <v>1.5714446698219517</v>
      </c>
      <c r="GA27" s="146">
        <f t="shared" si="38"/>
        <v>1.7521725952436826</v>
      </c>
      <c r="GB27" s="146">
        <f t="shared" si="38"/>
        <v>1.9992405563764046</v>
      </c>
      <c r="GC27" s="146">
        <f t="shared" si="38"/>
        <v>1.1743589107032966</v>
      </c>
      <c r="GD27" s="146">
        <f t="shared" si="38"/>
        <v>1.0981154556328032</v>
      </c>
      <c r="GE27" s="146">
        <f t="shared" si="38"/>
        <v>1.1432327868603169</v>
      </c>
    </row>
    <row r="28" spans="1:187" ht="20.25" x14ac:dyDescent="0.2">
      <c r="A28" s="128"/>
      <c r="B28" s="127" t="s">
        <v>286</v>
      </c>
      <c r="C28" s="131">
        <f t="shared" ref="C28:AH28" si="39">C25/C10</f>
        <v>0.13328586886060548</v>
      </c>
      <c r="D28" s="131">
        <f t="shared" si="39"/>
        <v>0.12510328389464789</v>
      </c>
      <c r="E28" s="131">
        <f t="shared" si="39"/>
        <v>9.9656859237118547E-2</v>
      </c>
      <c r="F28" s="131">
        <f t="shared" si="39"/>
        <v>0.11097746259719841</v>
      </c>
      <c r="G28" s="131">
        <f t="shared" si="39"/>
        <v>8.0007684449838953E-2</v>
      </c>
      <c r="H28" s="131">
        <f t="shared" si="39"/>
        <v>7.4953409589755909E-2</v>
      </c>
      <c r="I28" s="131">
        <f t="shared" si="39"/>
        <v>6.3440296918618785E-2</v>
      </c>
      <c r="J28" s="131">
        <f t="shared" si="39"/>
        <v>7.7198299074683716E-2</v>
      </c>
      <c r="K28" s="131">
        <f t="shared" si="39"/>
        <v>8.5414785565237669E-2</v>
      </c>
      <c r="L28" s="131">
        <f t="shared" si="39"/>
        <v>9.9598048524725188E-2</v>
      </c>
      <c r="M28" s="131">
        <f t="shared" si="39"/>
        <v>8.9127015955770716E-2</v>
      </c>
      <c r="N28" s="131">
        <f t="shared" si="39"/>
        <v>8.7620647029175366E-2</v>
      </c>
      <c r="O28" s="131">
        <f t="shared" si="39"/>
        <v>0.11671688549541241</v>
      </c>
      <c r="P28" s="131">
        <f t="shared" si="39"/>
        <v>9.5535776805584727E-2</v>
      </c>
      <c r="Q28" s="131">
        <f t="shared" si="39"/>
        <v>7.5158293068080223E-2</v>
      </c>
      <c r="R28" s="131">
        <f t="shared" si="39"/>
        <v>9.2063997448328147E-2</v>
      </c>
      <c r="S28" s="131">
        <f t="shared" si="39"/>
        <v>7.6100469254619441E-2</v>
      </c>
      <c r="T28" s="131">
        <f t="shared" si="39"/>
        <v>0.10637599813300379</v>
      </c>
      <c r="U28" s="131">
        <f t="shared" si="39"/>
        <v>0.12121228850113772</v>
      </c>
      <c r="V28" s="131">
        <f t="shared" si="39"/>
        <v>0.10338183576689461</v>
      </c>
      <c r="W28" s="131">
        <f t="shared" si="39"/>
        <v>0.15505575564352636</v>
      </c>
      <c r="X28" s="131">
        <f t="shared" si="39"/>
        <v>0.13623974795610169</v>
      </c>
      <c r="Y28" s="131">
        <f t="shared" si="39"/>
        <v>0.13874585333554768</v>
      </c>
      <c r="Z28" s="131">
        <f t="shared" si="39"/>
        <v>0.15063549870092643</v>
      </c>
      <c r="AA28" s="131">
        <f t="shared" si="39"/>
        <v>0.14245059802599983</v>
      </c>
      <c r="AB28" s="131">
        <f t="shared" si="39"/>
        <v>0.10064085404296837</v>
      </c>
      <c r="AC28" s="131">
        <f t="shared" si="39"/>
        <v>0.14220044435904711</v>
      </c>
      <c r="AD28" s="131">
        <f t="shared" si="39"/>
        <v>8.6493027473218936E-2</v>
      </c>
      <c r="AE28" s="131">
        <f t="shared" si="39"/>
        <v>0.14990225719306186</v>
      </c>
      <c r="AF28" s="131">
        <f t="shared" si="39"/>
        <v>0.17431060514329622</v>
      </c>
      <c r="AG28" s="131">
        <f t="shared" si="39"/>
        <v>0.20446363047460772</v>
      </c>
      <c r="AH28" s="131">
        <f t="shared" si="39"/>
        <v>0.18457584926286627</v>
      </c>
      <c r="AI28" s="131">
        <f t="shared" ref="AI28:BN28" si="40">AI25/AI10</f>
        <v>0.24276159323650537</v>
      </c>
      <c r="AJ28" s="131">
        <f t="shared" si="40"/>
        <v>0.1661976412509106</v>
      </c>
      <c r="AK28" s="131">
        <f t="shared" si="40"/>
        <v>0.1383669861247476</v>
      </c>
      <c r="AL28" s="131">
        <f t="shared" si="40"/>
        <v>0.24837607611045934</v>
      </c>
      <c r="AM28" s="131">
        <f t="shared" si="40"/>
        <v>0.15587034522808602</v>
      </c>
      <c r="AN28" s="131">
        <f t="shared" si="40"/>
        <v>0.17445871929936069</v>
      </c>
      <c r="AO28" s="131">
        <f t="shared" si="40"/>
        <v>0.1899044600820825</v>
      </c>
      <c r="AP28" s="131">
        <f t="shared" si="40"/>
        <v>0.17369678068807612</v>
      </c>
      <c r="AQ28" s="131">
        <f t="shared" si="40"/>
        <v>0.18574096583447913</v>
      </c>
      <c r="AR28" s="131">
        <f t="shared" si="40"/>
        <v>0.18630169948891337</v>
      </c>
      <c r="AS28" s="131">
        <f t="shared" si="40"/>
        <v>0.12562844014765268</v>
      </c>
      <c r="AT28" s="131">
        <f t="shared" si="40"/>
        <v>0.15712086219108351</v>
      </c>
      <c r="AU28" s="131">
        <f t="shared" si="40"/>
        <v>0.19473111987031427</v>
      </c>
      <c r="AV28" s="131">
        <f t="shared" si="40"/>
        <v>0.12577826143639856</v>
      </c>
      <c r="AW28" s="131">
        <f t="shared" si="40"/>
        <v>0.16780832311603111</v>
      </c>
      <c r="AX28" s="131">
        <f t="shared" si="40"/>
        <v>0.21459856893411461</v>
      </c>
      <c r="AY28" s="131">
        <f t="shared" si="40"/>
        <v>0.18159614970188923</v>
      </c>
      <c r="AZ28" s="131">
        <f t="shared" si="40"/>
        <v>0.18323748483296201</v>
      </c>
      <c r="BA28" s="131">
        <f t="shared" si="40"/>
        <v>0.1915731351898671</v>
      </c>
      <c r="BB28" s="131">
        <f t="shared" si="40"/>
        <v>0.11405353584601832</v>
      </c>
      <c r="BC28" s="131">
        <f t="shared" si="40"/>
        <v>0.19911716034502847</v>
      </c>
      <c r="BD28" s="131">
        <f t="shared" si="40"/>
        <v>0.17718207619625934</v>
      </c>
      <c r="BE28" s="131">
        <f t="shared" si="40"/>
        <v>0.15150590497804509</v>
      </c>
      <c r="BF28" s="131">
        <f t="shared" si="40"/>
        <v>0.19863381525326759</v>
      </c>
      <c r="BG28" s="131">
        <f t="shared" si="40"/>
        <v>0.15897898823145043</v>
      </c>
      <c r="BH28" s="131">
        <f t="shared" si="40"/>
        <v>0.20284067674907963</v>
      </c>
      <c r="BI28" s="131">
        <f t="shared" si="40"/>
        <v>0.17207974387121447</v>
      </c>
      <c r="BJ28" s="131">
        <f t="shared" si="40"/>
        <v>0.2090961477101434</v>
      </c>
      <c r="BK28" s="131">
        <f t="shared" si="40"/>
        <v>0.18744987067761326</v>
      </c>
      <c r="BL28" s="131">
        <f t="shared" si="40"/>
        <v>0.15198917672431281</v>
      </c>
      <c r="BM28" s="131">
        <f t="shared" si="40"/>
        <v>0.15497445911703564</v>
      </c>
      <c r="BN28" s="131">
        <f t="shared" si="40"/>
        <v>0.14850105228819427</v>
      </c>
      <c r="BO28" s="131">
        <f t="shared" ref="BO28:CT28" si="41">BO25/BO10</f>
        <v>0.10761904231057655</v>
      </c>
      <c r="BP28" s="131">
        <f t="shared" si="41"/>
        <v>0.19965743132940203</v>
      </c>
      <c r="BQ28" s="131">
        <f t="shared" si="41"/>
        <v>0.13091216778044007</v>
      </c>
      <c r="BR28" s="131">
        <f t="shared" si="41"/>
        <v>8.383560422910237E-2</v>
      </c>
      <c r="BS28" s="131">
        <f t="shared" si="41"/>
        <v>0.13660505239289322</v>
      </c>
      <c r="BT28" s="131">
        <f t="shared" si="41"/>
        <v>0.23024612704405042</v>
      </c>
      <c r="BU28" s="131">
        <f t="shared" si="41"/>
        <v>0.17975678838183348</v>
      </c>
      <c r="BV28" s="131">
        <f t="shared" si="41"/>
        <v>0.18907996363553023</v>
      </c>
      <c r="BW28" s="131">
        <f t="shared" si="41"/>
        <v>0.21458998235030319</v>
      </c>
      <c r="BX28" s="131">
        <f t="shared" si="41"/>
        <v>0.13162785611164404</v>
      </c>
      <c r="BY28" s="131">
        <f t="shared" si="41"/>
        <v>0.11125130711099919</v>
      </c>
      <c r="BZ28" s="131">
        <f t="shared" si="41"/>
        <v>0.1458382602274782</v>
      </c>
      <c r="CA28" s="131">
        <f t="shared" si="41"/>
        <v>0.17316198739231875</v>
      </c>
      <c r="CB28" s="131">
        <f t="shared" si="41"/>
        <v>0.15792505780377547</v>
      </c>
      <c r="CC28" s="131">
        <f t="shared" si="41"/>
        <v>0.15920891200394741</v>
      </c>
      <c r="CD28" s="131">
        <f t="shared" si="41"/>
        <v>0.14423538008177936</v>
      </c>
      <c r="CE28" s="131">
        <f t="shared" si="41"/>
        <v>0.15239293685900271</v>
      </c>
      <c r="CF28" s="131">
        <f t="shared" si="41"/>
        <v>0.16902940550494544</v>
      </c>
      <c r="CG28" s="131">
        <f t="shared" si="41"/>
        <v>0.16475298760543489</v>
      </c>
      <c r="CH28" s="131">
        <f t="shared" si="41"/>
        <v>0.16343099936718281</v>
      </c>
      <c r="CI28" s="131">
        <f t="shared" si="41"/>
        <v>0.15700713451556378</v>
      </c>
      <c r="CJ28" s="131">
        <f t="shared" si="41"/>
        <v>0.10762492603008722</v>
      </c>
      <c r="CK28" s="131">
        <f t="shared" si="41"/>
        <v>0.20562494326544037</v>
      </c>
      <c r="CL28" s="131">
        <f t="shared" si="41"/>
        <v>0.17708034344546514</v>
      </c>
      <c r="CM28" s="131">
        <f t="shared" si="41"/>
        <v>0.15696851804321119</v>
      </c>
      <c r="CN28" s="131">
        <f t="shared" si="41"/>
        <v>0.19801435316083693</v>
      </c>
      <c r="CO28" s="131">
        <f t="shared" si="41"/>
        <v>0.13918409766320625</v>
      </c>
      <c r="CP28" s="131">
        <f t="shared" si="41"/>
        <v>0.12463730809654071</v>
      </c>
      <c r="CQ28" s="131">
        <f t="shared" si="41"/>
        <v>0.11318595511896887</v>
      </c>
      <c r="CR28" s="131">
        <f t="shared" si="41"/>
        <v>0.1089183522484657</v>
      </c>
      <c r="CS28" s="131">
        <f t="shared" si="41"/>
        <v>7.0210041784877761E-2</v>
      </c>
      <c r="CT28" s="131">
        <f t="shared" si="41"/>
        <v>0.10362577505579916</v>
      </c>
      <c r="CU28" s="131">
        <f t="shared" ref="CU28:DX28" si="42">CU25/CU10</f>
        <v>6.9402476169871954E-2</v>
      </c>
      <c r="CV28" s="131">
        <f t="shared" si="42"/>
        <v>0.10627880368787446</v>
      </c>
      <c r="CW28" s="131">
        <f t="shared" si="42"/>
        <v>0.19729322162942398</v>
      </c>
      <c r="CX28" s="131">
        <f t="shared" si="42"/>
        <v>0.10936452733078274</v>
      </c>
      <c r="CY28" s="131">
        <f t="shared" si="42"/>
        <v>9.35158059788221E-2</v>
      </c>
      <c r="CZ28" s="131">
        <f t="shared" si="42"/>
        <v>0.12389236881293804</v>
      </c>
      <c r="DA28" s="131">
        <f t="shared" si="42"/>
        <v>0.10552768635359024</v>
      </c>
      <c r="DB28" s="131">
        <f t="shared" si="42"/>
        <v>0.10736794924923662</v>
      </c>
      <c r="DC28" s="131">
        <f t="shared" si="42"/>
        <v>0.12166347752446992</v>
      </c>
      <c r="DD28" s="131">
        <f t="shared" si="42"/>
        <v>0.10963555518134804</v>
      </c>
      <c r="DE28" s="131">
        <f t="shared" si="42"/>
        <v>0.12871856527402065</v>
      </c>
      <c r="DF28" s="131">
        <f t="shared" si="42"/>
        <v>0.20106256811334058</v>
      </c>
      <c r="DG28" s="131">
        <f t="shared" si="42"/>
        <v>0.16218737345859574</v>
      </c>
      <c r="DH28" s="131">
        <f t="shared" si="42"/>
        <v>0.14173739252433451</v>
      </c>
      <c r="DI28" s="131">
        <f t="shared" si="42"/>
        <v>0.17210638950972632</v>
      </c>
      <c r="DJ28" s="131">
        <f t="shared" si="42"/>
        <v>0.15126088550272976</v>
      </c>
      <c r="DK28" s="131">
        <f t="shared" si="42"/>
        <v>0.1420107529506755</v>
      </c>
      <c r="DL28" s="131">
        <f t="shared" si="42"/>
        <v>0.14689843393417507</v>
      </c>
      <c r="DM28" s="131">
        <f t="shared" si="42"/>
        <v>0.1340253494613079</v>
      </c>
      <c r="DN28" s="131">
        <f t="shared" si="42"/>
        <v>0.12288540332773805</v>
      </c>
      <c r="DO28" s="131">
        <f t="shared" si="42"/>
        <v>0.12332650813460386</v>
      </c>
      <c r="DP28" s="131">
        <f t="shared" si="42"/>
        <v>0.12580415374953677</v>
      </c>
      <c r="DQ28" s="131">
        <f t="shared" si="42"/>
        <v>0.12156260793507527</v>
      </c>
      <c r="DR28" s="131">
        <f t="shared" si="42"/>
        <v>0.1533585136026496</v>
      </c>
      <c r="DS28" s="131">
        <f t="shared" si="42"/>
        <v>0.14225620667296027</v>
      </c>
      <c r="DT28" s="131">
        <f t="shared" si="42"/>
        <v>0.15242039013806957</v>
      </c>
      <c r="DU28" s="131">
        <f t="shared" si="42"/>
        <v>0.18446268907663946</v>
      </c>
      <c r="DV28" s="131">
        <f t="shared" si="42"/>
        <v>0.12236122988183261</v>
      </c>
      <c r="DW28" s="131">
        <f t="shared" si="42"/>
        <v>0.16478052760817655</v>
      </c>
      <c r="DX28" s="131">
        <f t="shared" si="42"/>
        <v>0.19218816076151887</v>
      </c>
      <c r="DZ28" s="148" t="s">
        <v>224</v>
      </c>
      <c r="EA28" s="145">
        <f t="shared" ref="EA28:FR28" si="43">EA25/EA10</f>
        <v>0.11901396089913822</v>
      </c>
      <c r="EB28" s="145">
        <f t="shared" si="43"/>
        <v>8.8631596602140872E-2</v>
      </c>
      <c r="EC28" s="145">
        <f t="shared" si="43"/>
        <v>7.5374850593047202E-2</v>
      </c>
      <c r="ED28" s="145">
        <f t="shared" si="43"/>
        <v>9.2339084093848431E-2</v>
      </c>
      <c r="EE28" s="145">
        <f t="shared" si="43"/>
        <v>9.5213107332793506E-2</v>
      </c>
      <c r="EF28" s="145">
        <f t="shared" si="43"/>
        <v>9.1323492054531608E-2</v>
      </c>
      <c r="EG28" s="145">
        <f t="shared" si="43"/>
        <v>0.12651210330218682</v>
      </c>
      <c r="EH28" s="145">
        <f t="shared" si="43"/>
        <v>0.14163243828611979</v>
      </c>
      <c r="EI28" s="145">
        <f t="shared" si="43"/>
        <v>0.12910302955433789</v>
      </c>
      <c r="EJ28" s="145">
        <f t="shared" si="43"/>
        <v>0.13631566177278495</v>
      </c>
      <c r="EK28" s="145">
        <f t="shared" si="43"/>
        <v>0.20957173200052451</v>
      </c>
      <c r="EL28" s="145">
        <f t="shared" si="43"/>
        <v>0.18272818287265871</v>
      </c>
      <c r="EM28" s="145">
        <f t="shared" si="43"/>
        <v>0.17351621526878763</v>
      </c>
      <c r="EN28" s="145">
        <f t="shared" si="43"/>
        <v>0.18220537064681047</v>
      </c>
      <c r="EO28" s="145">
        <f t="shared" si="43"/>
        <v>0.15878084107742049</v>
      </c>
      <c r="EP28" s="145">
        <f t="shared" si="43"/>
        <v>0.16638693224229656</v>
      </c>
      <c r="EQ28" s="145">
        <f t="shared" si="43"/>
        <v>0.18560713321915565</v>
      </c>
      <c r="ER28" s="145">
        <f t="shared" si="43"/>
        <v>0.16322724000758784</v>
      </c>
      <c r="ES28" s="145">
        <f t="shared" si="43"/>
        <v>0.17004053788464613</v>
      </c>
      <c r="ET28" s="145">
        <f t="shared" si="43"/>
        <v>0.19443279174320668</v>
      </c>
      <c r="EU28" s="145">
        <f t="shared" si="43"/>
        <v>0.16482933553093496</v>
      </c>
      <c r="EV28" s="145">
        <f t="shared" si="43"/>
        <v>0.15245930901673532</v>
      </c>
      <c r="EW28" s="145">
        <f t="shared" si="43"/>
        <v>0.11779553834568142</v>
      </c>
      <c r="EX28" s="145">
        <f t="shared" si="43"/>
        <v>0.20076826536264106</v>
      </c>
      <c r="EY28" s="145">
        <f t="shared" si="43"/>
        <v>0.15320237607017345</v>
      </c>
      <c r="EZ28" s="145">
        <f t="shared" si="43"/>
        <v>0.15888402293606746</v>
      </c>
      <c r="FA28" s="145">
        <f t="shared" si="43"/>
        <v>0.15191300397574703</v>
      </c>
      <c r="FB28" s="145">
        <f t="shared" si="43"/>
        <v>0.16581585645319463</v>
      </c>
      <c r="FC28" s="145">
        <f t="shared" si="43"/>
        <v>0.15646246475137016</v>
      </c>
      <c r="FD28" s="145">
        <f t="shared" si="43"/>
        <v>0.17732818472292841</v>
      </c>
      <c r="FE28" s="145">
        <f t="shared" si="43"/>
        <v>0.1254329805712881</v>
      </c>
      <c r="FF28" s="145">
        <f t="shared" si="43"/>
        <v>9.4201957821958573E-2</v>
      </c>
      <c r="FG28" s="145">
        <f t="shared" si="43"/>
        <v>0.12288065803684828</v>
      </c>
      <c r="FH28" s="145">
        <f t="shared" si="43"/>
        <v>0.10874192484024087</v>
      </c>
      <c r="FI28" s="145">
        <f t="shared" si="43"/>
        <v>0.11145424716230107</v>
      </c>
      <c r="FJ28" s="145">
        <f t="shared" si="43"/>
        <v>0.14471437440353313</v>
      </c>
      <c r="FK28" s="145">
        <f t="shared" si="43"/>
        <v>0.15921380733494675</v>
      </c>
      <c r="FL28" s="145">
        <f t="shared" si="43"/>
        <v>0.14673198339692442</v>
      </c>
      <c r="FM28" s="145">
        <f t="shared" si="43"/>
        <v>0.126789095780144</v>
      </c>
      <c r="FN28" s="145">
        <f t="shared" si="43"/>
        <v>0.13285247273510017</v>
      </c>
      <c r="FO28" s="145">
        <f t="shared" si="43"/>
        <v>0.1597921608388497</v>
      </c>
      <c r="FP28" s="145">
        <f t="shared" si="43"/>
        <v>0.1588035113451795</v>
      </c>
      <c r="FQ28" s="145" t="e">
        <f t="shared" si="43"/>
        <v>#DIV/0!</v>
      </c>
      <c r="FR28" s="145" t="e">
        <f t="shared" si="43"/>
        <v>#DIV/0!</v>
      </c>
      <c r="FT28" s="148" t="s">
        <v>224</v>
      </c>
      <c r="FU28" s="145">
        <f>FU25/FU10</f>
        <v>9.3397574699566416E-2</v>
      </c>
      <c r="FV28" s="145">
        <f t="shared" ref="FV28:GE28" si="44">FV25/FV10</f>
        <v>0.11397227608739563</v>
      </c>
      <c r="FW28" s="145">
        <f t="shared" si="44"/>
        <v>0.16357377450727156</v>
      </c>
      <c r="FX28" s="145">
        <f t="shared" si="44"/>
        <v>0.16979264035873476</v>
      </c>
      <c r="FY28" s="145">
        <f t="shared" si="44"/>
        <v>0.17841858718374112</v>
      </c>
      <c r="FZ28" s="145">
        <f t="shared" si="44"/>
        <v>0.1587887229558437</v>
      </c>
      <c r="GA28" s="145">
        <f t="shared" si="44"/>
        <v>0.15742964315283156</v>
      </c>
      <c r="GB28" s="145">
        <f t="shared" si="44"/>
        <v>0.13533398663461418</v>
      </c>
      <c r="GC28" s="145">
        <f t="shared" si="44"/>
        <v>0.12148610296451179</v>
      </c>
      <c r="GD28" s="145">
        <f t="shared" si="44"/>
        <v>0.14158357309212158</v>
      </c>
      <c r="GE28" s="145">
        <f t="shared" si="44"/>
        <v>0.15929341604561367</v>
      </c>
    </row>
    <row r="29" spans="1:187" x14ac:dyDescent="0.2">
      <c r="C29" s="152">
        <f>AVERAGE($C$27:$DX$27)</f>
        <v>643.42335462203425</v>
      </c>
      <c r="D29" s="152">
        <f t="shared" ref="D29:BO29" si="45">AVERAGE($C$27:$DX$27)</f>
        <v>643.42335462203425</v>
      </c>
      <c r="E29" s="152">
        <f t="shared" si="45"/>
        <v>643.42335462203425</v>
      </c>
      <c r="F29" s="152">
        <f t="shared" si="45"/>
        <v>643.42335462203425</v>
      </c>
      <c r="G29" s="152">
        <f t="shared" si="45"/>
        <v>643.42335462203425</v>
      </c>
      <c r="H29" s="152">
        <f t="shared" si="45"/>
        <v>643.42335462203425</v>
      </c>
      <c r="I29" s="152">
        <f t="shared" si="45"/>
        <v>643.42335462203425</v>
      </c>
      <c r="J29" s="152">
        <f t="shared" si="45"/>
        <v>643.42335462203425</v>
      </c>
      <c r="K29" s="152">
        <f t="shared" si="45"/>
        <v>643.42335462203425</v>
      </c>
      <c r="L29" s="152">
        <f t="shared" si="45"/>
        <v>643.42335462203425</v>
      </c>
      <c r="M29" s="152">
        <f t="shared" si="45"/>
        <v>643.42335462203425</v>
      </c>
      <c r="N29" s="152">
        <f t="shared" si="45"/>
        <v>643.42335462203425</v>
      </c>
      <c r="O29" s="152">
        <f t="shared" si="45"/>
        <v>643.42335462203425</v>
      </c>
      <c r="P29" s="152">
        <f t="shared" si="45"/>
        <v>643.42335462203425</v>
      </c>
      <c r="Q29" s="152">
        <f t="shared" si="45"/>
        <v>643.42335462203425</v>
      </c>
      <c r="R29" s="152">
        <f t="shared" si="45"/>
        <v>643.42335462203425</v>
      </c>
      <c r="S29" s="152">
        <f t="shared" si="45"/>
        <v>643.42335462203425</v>
      </c>
      <c r="T29" s="152">
        <f t="shared" si="45"/>
        <v>643.42335462203425</v>
      </c>
      <c r="U29" s="152">
        <f t="shared" si="45"/>
        <v>643.42335462203425</v>
      </c>
      <c r="V29" s="152">
        <f t="shared" si="45"/>
        <v>643.42335462203425</v>
      </c>
      <c r="W29" s="152">
        <f t="shared" si="45"/>
        <v>643.42335462203425</v>
      </c>
      <c r="X29" s="152">
        <f t="shared" si="45"/>
        <v>643.42335462203425</v>
      </c>
      <c r="Y29" s="152">
        <f t="shared" si="45"/>
        <v>643.42335462203425</v>
      </c>
      <c r="Z29" s="152">
        <f t="shared" si="45"/>
        <v>643.42335462203425</v>
      </c>
      <c r="AA29" s="152">
        <f t="shared" si="45"/>
        <v>643.42335462203425</v>
      </c>
      <c r="AB29" s="152">
        <f t="shared" si="45"/>
        <v>643.42335462203425</v>
      </c>
      <c r="AC29" s="152">
        <f t="shared" si="45"/>
        <v>643.42335462203425</v>
      </c>
      <c r="AD29" s="152">
        <f t="shared" si="45"/>
        <v>643.42335462203425</v>
      </c>
      <c r="AE29" s="152">
        <f t="shared" si="45"/>
        <v>643.42335462203425</v>
      </c>
      <c r="AF29" s="152">
        <f t="shared" si="45"/>
        <v>643.42335462203425</v>
      </c>
      <c r="AG29" s="152">
        <f t="shared" si="45"/>
        <v>643.42335462203425</v>
      </c>
      <c r="AH29" s="152">
        <f t="shared" si="45"/>
        <v>643.42335462203425</v>
      </c>
      <c r="AI29" s="152">
        <f t="shared" si="45"/>
        <v>643.42335462203425</v>
      </c>
      <c r="AJ29" s="152">
        <f t="shared" si="45"/>
        <v>643.42335462203425</v>
      </c>
      <c r="AK29" s="152">
        <f t="shared" si="45"/>
        <v>643.42335462203425</v>
      </c>
      <c r="AL29" s="152">
        <f t="shared" si="45"/>
        <v>643.42335462203425</v>
      </c>
      <c r="AM29" s="152">
        <f t="shared" si="45"/>
        <v>643.42335462203425</v>
      </c>
      <c r="AN29" s="152">
        <f t="shared" si="45"/>
        <v>643.42335462203425</v>
      </c>
      <c r="AO29" s="152">
        <f t="shared" si="45"/>
        <v>643.42335462203425</v>
      </c>
      <c r="AP29" s="152">
        <f t="shared" si="45"/>
        <v>643.42335462203425</v>
      </c>
      <c r="AQ29" s="152">
        <f t="shared" si="45"/>
        <v>643.42335462203425</v>
      </c>
      <c r="AR29" s="152">
        <f t="shared" si="45"/>
        <v>643.42335462203425</v>
      </c>
      <c r="AS29" s="152">
        <f t="shared" si="45"/>
        <v>643.42335462203425</v>
      </c>
      <c r="AT29" s="152">
        <f t="shared" si="45"/>
        <v>643.42335462203425</v>
      </c>
      <c r="AU29" s="152">
        <f t="shared" si="45"/>
        <v>643.42335462203425</v>
      </c>
      <c r="AV29" s="152">
        <f t="shared" si="45"/>
        <v>643.42335462203425</v>
      </c>
      <c r="AW29" s="152">
        <f t="shared" si="45"/>
        <v>643.42335462203425</v>
      </c>
      <c r="AX29" s="152">
        <f t="shared" si="45"/>
        <v>643.42335462203425</v>
      </c>
      <c r="AY29" s="152">
        <f t="shared" si="45"/>
        <v>643.42335462203425</v>
      </c>
      <c r="AZ29" s="152">
        <f t="shared" si="45"/>
        <v>643.42335462203425</v>
      </c>
      <c r="BA29" s="152">
        <f t="shared" si="45"/>
        <v>643.42335462203425</v>
      </c>
      <c r="BB29" s="152">
        <f t="shared" si="45"/>
        <v>643.42335462203425</v>
      </c>
      <c r="BC29" s="152">
        <f t="shared" si="45"/>
        <v>643.42335462203425</v>
      </c>
      <c r="BD29" s="152">
        <f t="shared" si="45"/>
        <v>643.42335462203425</v>
      </c>
      <c r="BE29" s="152">
        <f t="shared" si="45"/>
        <v>643.42335462203425</v>
      </c>
      <c r="BF29" s="152">
        <f t="shared" si="45"/>
        <v>643.42335462203425</v>
      </c>
      <c r="BG29" s="152">
        <f t="shared" si="45"/>
        <v>643.42335462203425</v>
      </c>
      <c r="BH29" s="152">
        <f t="shared" si="45"/>
        <v>643.42335462203425</v>
      </c>
      <c r="BI29" s="152">
        <f t="shared" si="45"/>
        <v>643.42335462203425</v>
      </c>
      <c r="BJ29" s="152">
        <f t="shared" si="45"/>
        <v>643.42335462203425</v>
      </c>
      <c r="BK29" s="152">
        <f t="shared" si="45"/>
        <v>643.42335462203425</v>
      </c>
      <c r="BL29" s="152">
        <f t="shared" si="45"/>
        <v>643.42335462203425</v>
      </c>
      <c r="BM29" s="152">
        <f t="shared" si="45"/>
        <v>643.42335462203425</v>
      </c>
      <c r="BN29" s="152">
        <f t="shared" si="45"/>
        <v>643.42335462203425</v>
      </c>
      <c r="BO29" s="152">
        <f t="shared" si="45"/>
        <v>643.42335462203425</v>
      </c>
      <c r="BP29" s="152">
        <f t="shared" ref="BP29:DX29" si="46">AVERAGE($C$27:$DX$27)</f>
        <v>643.42335462203425</v>
      </c>
      <c r="BQ29" s="152">
        <f t="shared" si="46"/>
        <v>643.42335462203425</v>
      </c>
      <c r="BR29" s="152">
        <f t="shared" si="46"/>
        <v>643.42335462203425</v>
      </c>
      <c r="BS29" s="152">
        <f t="shared" si="46"/>
        <v>643.42335462203425</v>
      </c>
      <c r="BT29" s="152">
        <f t="shared" si="46"/>
        <v>643.42335462203425</v>
      </c>
      <c r="BU29" s="152">
        <f t="shared" si="46"/>
        <v>643.42335462203425</v>
      </c>
      <c r="BV29" s="152">
        <f t="shared" si="46"/>
        <v>643.42335462203425</v>
      </c>
      <c r="BW29" s="152">
        <f t="shared" si="46"/>
        <v>643.42335462203425</v>
      </c>
      <c r="BX29" s="152">
        <f t="shared" si="46"/>
        <v>643.42335462203425</v>
      </c>
      <c r="BY29" s="152">
        <f t="shared" si="46"/>
        <v>643.42335462203425</v>
      </c>
      <c r="BZ29" s="152">
        <f t="shared" si="46"/>
        <v>643.42335462203425</v>
      </c>
      <c r="CA29" s="152">
        <f t="shared" si="46"/>
        <v>643.42335462203425</v>
      </c>
      <c r="CB29" s="152">
        <f t="shared" si="46"/>
        <v>643.42335462203425</v>
      </c>
      <c r="CC29" s="152">
        <f t="shared" si="46"/>
        <v>643.42335462203425</v>
      </c>
      <c r="CD29" s="152">
        <f t="shared" si="46"/>
        <v>643.42335462203425</v>
      </c>
      <c r="CE29" s="152">
        <f t="shared" si="46"/>
        <v>643.42335462203425</v>
      </c>
      <c r="CF29" s="152">
        <f t="shared" si="46"/>
        <v>643.42335462203425</v>
      </c>
      <c r="CG29" s="152">
        <f t="shared" si="46"/>
        <v>643.42335462203425</v>
      </c>
      <c r="CH29" s="152">
        <f t="shared" si="46"/>
        <v>643.42335462203425</v>
      </c>
      <c r="CI29" s="152">
        <f t="shared" si="46"/>
        <v>643.42335462203425</v>
      </c>
      <c r="CJ29" s="152">
        <f t="shared" si="46"/>
        <v>643.42335462203425</v>
      </c>
      <c r="CK29" s="152">
        <f t="shared" si="46"/>
        <v>643.42335462203425</v>
      </c>
      <c r="CL29" s="152">
        <f t="shared" si="46"/>
        <v>643.42335462203425</v>
      </c>
      <c r="CM29" s="152">
        <f t="shared" si="46"/>
        <v>643.42335462203425</v>
      </c>
      <c r="CN29" s="152">
        <f t="shared" si="46"/>
        <v>643.42335462203425</v>
      </c>
      <c r="CO29" s="152">
        <f t="shared" si="46"/>
        <v>643.42335462203425</v>
      </c>
      <c r="CP29" s="152">
        <f t="shared" si="46"/>
        <v>643.42335462203425</v>
      </c>
      <c r="CQ29" s="152">
        <f t="shared" si="46"/>
        <v>643.42335462203425</v>
      </c>
      <c r="CR29" s="152">
        <f t="shared" si="46"/>
        <v>643.42335462203425</v>
      </c>
      <c r="CS29" s="152">
        <f t="shared" si="46"/>
        <v>643.42335462203425</v>
      </c>
      <c r="CT29" s="152">
        <f t="shared" si="46"/>
        <v>643.42335462203425</v>
      </c>
      <c r="CU29" s="152">
        <f t="shared" si="46"/>
        <v>643.42335462203425</v>
      </c>
      <c r="CV29" s="152">
        <f t="shared" si="46"/>
        <v>643.42335462203425</v>
      </c>
      <c r="CW29" s="152">
        <f t="shared" si="46"/>
        <v>643.42335462203425</v>
      </c>
      <c r="CX29" s="152">
        <f t="shared" si="46"/>
        <v>643.42335462203425</v>
      </c>
      <c r="CY29" s="152">
        <f t="shared" si="46"/>
        <v>643.42335462203425</v>
      </c>
      <c r="CZ29" s="152">
        <f t="shared" si="46"/>
        <v>643.42335462203425</v>
      </c>
      <c r="DA29" s="152">
        <f t="shared" si="46"/>
        <v>643.42335462203425</v>
      </c>
      <c r="DB29" s="152">
        <f t="shared" si="46"/>
        <v>643.42335462203425</v>
      </c>
      <c r="DC29" s="152">
        <f t="shared" si="46"/>
        <v>643.42335462203425</v>
      </c>
      <c r="DD29" s="152">
        <f t="shared" si="46"/>
        <v>643.42335462203425</v>
      </c>
      <c r="DE29" s="152">
        <f t="shared" si="46"/>
        <v>643.42335462203425</v>
      </c>
      <c r="DF29" s="152">
        <f t="shared" si="46"/>
        <v>643.42335462203425</v>
      </c>
      <c r="DG29" s="152">
        <f t="shared" si="46"/>
        <v>643.42335462203425</v>
      </c>
      <c r="DH29" s="152">
        <f t="shared" si="46"/>
        <v>643.42335462203425</v>
      </c>
      <c r="DI29" s="152">
        <f t="shared" si="46"/>
        <v>643.42335462203425</v>
      </c>
      <c r="DJ29" s="152">
        <f t="shared" si="46"/>
        <v>643.42335462203425</v>
      </c>
      <c r="DK29" s="152">
        <f t="shared" si="46"/>
        <v>643.42335462203425</v>
      </c>
      <c r="DL29" s="152">
        <f t="shared" si="46"/>
        <v>643.42335462203425</v>
      </c>
      <c r="DM29" s="152">
        <f t="shared" si="46"/>
        <v>643.42335462203425</v>
      </c>
      <c r="DN29" s="152">
        <f t="shared" si="46"/>
        <v>643.42335462203425</v>
      </c>
      <c r="DO29" s="152">
        <f t="shared" si="46"/>
        <v>643.42335462203425</v>
      </c>
      <c r="DP29" s="152">
        <f t="shared" si="46"/>
        <v>643.42335462203425</v>
      </c>
      <c r="DQ29" s="152">
        <f t="shared" si="46"/>
        <v>643.42335462203425</v>
      </c>
      <c r="DR29" s="152">
        <f t="shared" si="46"/>
        <v>643.42335462203425</v>
      </c>
      <c r="DS29" s="152">
        <f t="shared" si="46"/>
        <v>643.42335462203425</v>
      </c>
      <c r="DT29" s="152">
        <f t="shared" si="46"/>
        <v>643.42335462203425</v>
      </c>
      <c r="DU29" s="152">
        <f t="shared" si="46"/>
        <v>643.42335462203425</v>
      </c>
      <c r="DV29" s="152">
        <f t="shared" si="46"/>
        <v>643.42335462203425</v>
      </c>
      <c r="DW29" s="152">
        <f t="shared" si="46"/>
        <v>643.42335462203425</v>
      </c>
      <c r="DX29" s="152">
        <f t="shared" si="46"/>
        <v>643.42335462203425</v>
      </c>
      <c r="DZ29" s="149"/>
      <c r="EA29" s="143"/>
      <c r="EB29" s="143"/>
      <c r="EC29" s="143"/>
      <c r="ED29" s="143"/>
      <c r="EE29" s="143"/>
      <c r="EF29" s="143"/>
      <c r="EG29" s="143"/>
      <c r="EH29" s="143"/>
      <c r="EI29" s="143"/>
      <c r="EJ29" s="143"/>
      <c r="EK29" s="143"/>
      <c r="EL29" s="143"/>
      <c r="EM29" s="143"/>
      <c r="EN29" s="143"/>
      <c r="EO29" s="143"/>
      <c r="EP29" s="143"/>
      <c r="EQ29" s="143"/>
      <c r="ER29" s="143"/>
      <c r="ES29" s="143"/>
      <c r="ET29" s="143"/>
      <c r="EU29" s="143"/>
      <c r="EV29" s="143"/>
      <c r="EW29" s="143"/>
      <c r="EX29" s="143"/>
      <c r="EY29" s="143"/>
      <c r="EZ29" s="143"/>
      <c r="FA29" s="143"/>
      <c r="FB29" s="143"/>
      <c r="FC29" s="143"/>
      <c r="FD29" s="143"/>
      <c r="FE29" s="143"/>
      <c r="FF29" s="143"/>
      <c r="FG29" s="143"/>
      <c r="FH29" s="143"/>
      <c r="FI29" s="143"/>
      <c r="FJ29" s="143"/>
      <c r="FK29" s="143"/>
      <c r="FL29" s="143"/>
      <c r="FM29" s="143"/>
      <c r="FN29" s="143"/>
      <c r="FO29" s="143"/>
      <c r="FP29" s="143"/>
      <c r="FQ29" s="143"/>
      <c r="FR29" s="143"/>
      <c r="FT29" s="149"/>
      <c r="FU29" s="143"/>
      <c r="FV29" s="143"/>
      <c r="FW29" s="143"/>
      <c r="FX29" s="143"/>
      <c r="FY29" s="143"/>
      <c r="FZ29" s="143"/>
      <c r="GA29" s="143"/>
      <c r="GB29" s="143"/>
      <c r="GC29" s="143"/>
      <c r="GD29" s="143"/>
      <c r="GE29" s="143"/>
    </row>
    <row r="30" spans="1:187" ht="20.25" x14ac:dyDescent="0.2">
      <c r="A30" s="118" t="s">
        <v>214</v>
      </c>
      <c r="B30" s="116" t="s">
        <v>215</v>
      </c>
      <c r="C30" s="121">
        <f>VLOOKUP($A30,'Perfomance Mensal-Monthly'!$A$31:$EC$46,MATCH(Data!C$5,'Perfomance Mensal-Monthly'!$A$7:$EC$7,0),FALSE)</f>
        <v>278.84900000000005</v>
      </c>
      <c r="D30" s="121">
        <f>VLOOKUP($A30,'Perfomance Mensal-Monthly'!$A$31:$EC$46,MATCH(Data!D$5,'Perfomance Mensal-Monthly'!$A$7:$EC$7,0),FALSE)</f>
        <v>294.37100000000004</v>
      </c>
      <c r="E30" s="121">
        <f>VLOOKUP($A30,'Perfomance Mensal-Monthly'!$A$31:$EC$46,MATCH(Data!E$5,'Perfomance Mensal-Monthly'!$A$7:$EC$7,0),FALSE)</f>
        <v>271.35500000000002</v>
      </c>
      <c r="F30" s="121">
        <f>VLOOKUP($A30,'Perfomance Mensal-Monthly'!$A$31:$EC$46,MATCH(Data!F$5,'Perfomance Mensal-Monthly'!$A$7:$EC$7,0),FALSE)</f>
        <v>329.86700000000008</v>
      </c>
      <c r="G30" s="121">
        <f>VLOOKUP($A30,'Perfomance Mensal-Monthly'!$A$31:$EC$46,MATCH(Data!G$5,'Perfomance Mensal-Monthly'!$A$7:$EC$7,0),FALSE)</f>
        <v>266.44399999999996</v>
      </c>
      <c r="H30" s="121">
        <f>VLOOKUP($A30,'Perfomance Mensal-Monthly'!$A$31:$EC$46,MATCH(Data!H$5,'Perfomance Mensal-Monthly'!$A$7:$EC$7,0),FALSE)</f>
        <v>240.31400000000002</v>
      </c>
      <c r="I30" s="121">
        <f>VLOOKUP($A30,'Perfomance Mensal-Monthly'!$A$31:$EC$46,MATCH(Data!I$5,'Perfomance Mensal-Monthly'!$A$7:$EC$7,0),FALSE)</f>
        <v>381.91</v>
      </c>
      <c r="J30" s="121">
        <f>VLOOKUP($A30,'Perfomance Mensal-Monthly'!$A$31:$EC$46,MATCH(Data!J$5,'Perfomance Mensal-Monthly'!$A$7:$EC$7,0),FALSE)</f>
        <v>337.27000000000004</v>
      </c>
      <c r="K30" s="121">
        <f>VLOOKUP($A30,'Perfomance Mensal-Monthly'!$A$31:$EC$46,MATCH(Data!K$5,'Perfomance Mensal-Monthly'!$A$7:$EC$7,0),FALSE)</f>
        <v>363.97799999999995</v>
      </c>
      <c r="L30" s="121">
        <f>VLOOKUP($A30,'Perfomance Mensal-Monthly'!$A$31:$EC$46,MATCH(Data!L$5,'Perfomance Mensal-Monthly'!$A$7:$EC$7,0),FALSE)</f>
        <v>413.392</v>
      </c>
      <c r="M30" s="121">
        <f>VLOOKUP($A30,'Perfomance Mensal-Monthly'!$A$31:$EC$46,MATCH(Data!M$5,'Perfomance Mensal-Monthly'!$A$7:$EC$7,0),FALSE)</f>
        <v>305.53499999999997</v>
      </c>
      <c r="N30" s="121">
        <f>VLOOKUP($A30,'Perfomance Mensal-Monthly'!$A$31:$EC$46,MATCH(Data!N$5,'Perfomance Mensal-Monthly'!$A$7:$EC$7,0),FALSE)</f>
        <v>220.76400000000001</v>
      </c>
      <c r="O30" s="121">
        <f>VLOOKUP($A30,'Perfomance Mensal-Monthly'!$A$31:$EC$46,MATCH(Data!O$5,'Perfomance Mensal-Monthly'!$A$7:$EC$7,0),FALSE)</f>
        <v>311.25200000000001</v>
      </c>
      <c r="P30" s="121">
        <f>VLOOKUP($A30,'Perfomance Mensal-Monthly'!$A$31:$EC$46,MATCH(Data!P$5,'Perfomance Mensal-Monthly'!$A$7:$EC$7,0),FALSE)</f>
        <v>250.10500000000002</v>
      </c>
      <c r="Q30" s="121">
        <f>VLOOKUP($A30,'Perfomance Mensal-Monthly'!$A$31:$EC$46,MATCH(Data!Q$5,'Perfomance Mensal-Monthly'!$A$7:$EC$7,0),FALSE)</f>
        <v>315.45500000000004</v>
      </c>
      <c r="R30" s="121">
        <f>VLOOKUP($A30,'Perfomance Mensal-Monthly'!$A$31:$EC$46,MATCH(Data!R$5,'Perfomance Mensal-Monthly'!$A$7:$EC$7,0),FALSE)</f>
        <v>365.06400000000002</v>
      </c>
      <c r="S30" s="121">
        <f>VLOOKUP($A30,'Perfomance Mensal-Monthly'!$A$31:$EC$46,MATCH(Data!S$5,'Perfomance Mensal-Monthly'!$A$7:$EC$7,0),FALSE)</f>
        <v>415.80900000000003</v>
      </c>
      <c r="T30" s="121">
        <f>VLOOKUP($A30,'Perfomance Mensal-Monthly'!$A$31:$EC$46,MATCH(Data!T$5,'Perfomance Mensal-Monthly'!$A$7:$EC$7,0),FALSE)</f>
        <v>325.18599999999998</v>
      </c>
      <c r="U30" s="121">
        <f>VLOOKUP($A30,'Perfomance Mensal-Monthly'!$A$31:$EC$46,MATCH(Data!U$5,'Perfomance Mensal-Monthly'!$A$7:$EC$7,0),FALSE)</f>
        <v>408.70699999999999</v>
      </c>
      <c r="V30" s="121">
        <f>VLOOKUP($A30,'Perfomance Mensal-Monthly'!$A$31:$EC$46,MATCH(Data!V$5,'Perfomance Mensal-Monthly'!$A$7:$EC$7,0),FALSE)</f>
        <v>373.07900000000001</v>
      </c>
      <c r="W30" s="121">
        <f>VLOOKUP($A30,'Perfomance Mensal-Monthly'!$A$31:$EC$46,MATCH(Data!W$5,'Perfomance Mensal-Monthly'!$A$7:$EC$7,0),FALSE)</f>
        <v>375.93</v>
      </c>
      <c r="X30" s="121">
        <f>VLOOKUP($A30,'Perfomance Mensal-Monthly'!$A$31:$EC$46,MATCH(Data!X$5,'Perfomance Mensal-Monthly'!$A$7:$EC$7,0),FALSE)</f>
        <v>334.221</v>
      </c>
      <c r="Y30" s="121">
        <f>VLOOKUP($A30,'Perfomance Mensal-Monthly'!$A$31:$EC$46,MATCH(Data!Y$5,'Perfomance Mensal-Monthly'!$A$7:$EC$7,0),FALSE)</f>
        <v>289.44600000000003</v>
      </c>
      <c r="Z30" s="121">
        <f>VLOOKUP($A30,'Perfomance Mensal-Monthly'!$A$31:$EC$46,MATCH(Data!Z$5,'Perfomance Mensal-Monthly'!$A$7:$EC$7,0),FALSE)</f>
        <v>213.47800000000001</v>
      </c>
      <c r="AA30" s="121">
        <f>VLOOKUP($A30,'Perfomance Mensal-Monthly'!$A$31:$EC$46,MATCH(Data!AA$5,'Perfomance Mensal-Monthly'!$A$7:$EC$7,0),FALSE)</f>
        <v>381</v>
      </c>
      <c r="AB30" s="121">
        <f>VLOOKUP($A30,'Perfomance Mensal-Monthly'!$A$31:$EC$46,MATCH(Data!AB$5,'Perfomance Mensal-Monthly'!$A$7:$EC$7,0),FALSE)</f>
        <v>315</v>
      </c>
      <c r="AC30" s="121">
        <f>VLOOKUP($A30,'Perfomance Mensal-Monthly'!$A$31:$EC$46,MATCH(Data!AC$5,'Perfomance Mensal-Monthly'!$A$7:$EC$7,0),FALSE)</f>
        <v>299</v>
      </c>
      <c r="AD30" s="121">
        <f>VLOOKUP($A30,'Perfomance Mensal-Monthly'!$A$31:$EC$46,MATCH(Data!AD$5,'Perfomance Mensal-Monthly'!$A$7:$EC$7,0),FALSE)</f>
        <v>436</v>
      </c>
      <c r="AE30" s="121">
        <f>VLOOKUP($A30,'Perfomance Mensal-Monthly'!$A$31:$EC$46,MATCH(Data!AE$5,'Perfomance Mensal-Monthly'!$A$7:$EC$7,0),FALSE)</f>
        <v>307</v>
      </c>
      <c r="AF30" s="121">
        <f>VLOOKUP($A30,'Perfomance Mensal-Monthly'!$A$31:$EC$46,MATCH(Data!AF$5,'Perfomance Mensal-Monthly'!$A$7:$EC$7,0),FALSE)</f>
        <v>330</v>
      </c>
      <c r="AG30" s="121">
        <f>VLOOKUP($A30,'Perfomance Mensal-Monthly'!$A$31:$EC$46,MATCH(Data!AG$5,'Perfomance Mensal-Monthly'!$A$7:$EC$7,0),FALSE)</f>
        <v>271</v>
      </c>
      <c r="AH30" s="121">
        <f>VLOOKUP($A30,'Perfomance Mensal-Monthly'!$A$31:$EC$46,MATCH(Data!AH$5,'Perfomance Mensal-Monthly'!$A$7:$EC$7,0),FALSE)</f>
        <v>204</v>
      </c>
      <c r="AI30" s="121">
        <f>VLOOKUP($A30,'Perfomance Mensal-Monthly'!$A$31:$EC$46,MATCH(Data!AI$5,'Perfomance Mensal-Monthly'!$A$7:$EC$7,0),FALSE)</f>
        <v>224</v>
      </c>
      <c r="AJ30" s="121">
        <f>VLOOKUP($A30,'Perfomance Mensal-Monthly'!$A$31:$EC$46,MATCH(Data!AJ$5,'Perfomance Mensal-Monthly'!$A$7:$EC$7,0),FALSE)</f>
        <v>192</v>
      </c>
      <c r="AK30" s="121">
        <f>VLOOKUP($A30,'Perfomance Mensal-Monthly'!$A$31:$EC$46,MATCH(Data!AK$5,'Perfomance Mensal-Monthly'!$A$7:$EC$7,0),FALSE)</f>
        <v>136</v>
      </c>
      <c r="AL30" s="121">
        <f>VLOOKUP($A30,'Perfomance Mensal-Monthly'!$A$31:$EC$46,MATCH(Data!AL$5,'Perfomance Mensal-Monthly'!$A$7:$EC$7,0),FALSE)</f>
        <v>115</v>
      </c>
      <c r="AM30" s="121">
        <f>VLOOKUP($A30,'Perfomance Mensal-Monthly'!$A$31:$EC$46,MATCH(Data!AM$5,'Perfomance Mensal-Monthly'!$A$7:$EC$7,0),FALSE)</f>
        <v>105</v>
      </c>
      <c r="AN30" s="121">
        <f>VLOOKUP($A30,'Perfomance Mensal-Monthly'!$A$31:$EC$46,MATCH(Data!AN$5,'Perfomance Mensal-Monthly'!$A$7:$EC$7,0),FALSE)</f>
        <v>88</v>
      </c>
      <c r="AO30" s="121">
        <f>VLOOKUP($A30,'Perfomance Mensal-Monthly'!$A$31:$EC$46,MATCH(Data!AO$5,'Perfomance Mensal-Monthly'!$A$7:$EC$7,0),FALSE)</f>
        <v>175</v>
      </c>
      <c r="AP30" s="121">
        <f>VLOOKUP($A30,'Perfomance Mensal-Monthly'!$A$31:$EC$46,MATCH(Data!AP$5,'Perfomance Mensal-Monthly'!$A$7:$EC$7,0),FALSE)</f>
        <v>112</v>
      </c>
      <c r="AQ30" s="121">
        <f>VLOOKUP($A30,'Perfomance Mensal-Monthly'!$A$31:$EC$46,MATCH(Data!AQ$5,'Perfomance Mensal-Monthly'!$A$7:$EC$7,0),FALSE)</f>
        <v>169</v>
      </c>
      <c r="AR30" s="121">
        <f>VLOOKUP($A30,'Perfomance Mensal-Monthly'!$A$31:$EC$46,MATCH(Data!AR$5,'Perfomance Mensal-Monthly'!$A$7:$EC$7,0),FALSE)</f>
        <v>92</v>
      </c>
      <c r="AS30" s="121">
        <f>VLOOKUP($A30,'Perfomance Mensal-Monthly'!$A$31:$EC$46,MATCH(Data!AS$5,'Perfomance Mensal-Monthly'!$A$7:$EC$7,0),FALSE)</f>
        <v>111</v>
      </c>
      <c r="AT30" s="121">
        <f>VLOOKUP($A30,'Perfomance Mensal-Monthly'!$A$31:$EC$46,MATCH(Data!AT$5,'Perfomance Mensal-Monthly'!$A$7:$EC$7,0),FALSE)</f>
        <v>110</v>
      </c>
      <c r="AU30" s="121">
        <f>VLOOKUP($A30,'Perfomance Mensal-Monthly'!$A$31:$EC$46,MATCH(Data!AU$5,'Perfomance Mensal-Monthly'!$A$7:$EC$7,0),FALSE)</f>
        <v>206</v>
      </c>
      <c r="AV30" s="121">
        <f>VLOOKUP($A30,'Perfomance Mensal-Monthly'!$A$31:$EC$46,MATCH(Data!AV$5,'Perfomance Mensal-Monthly'!$A$7:$EC$7,0),FALSE)</f>
        <v>282</v>
      </c>
      <c r="AW30" s="121">
        <f>VLOOKUP($A30,'Perfomance Mensal-Monthly'!$A$31:$EC$46,MATCH(Data!AW$5,'Perfomance Mensal-Monthly'!$A$7:$EC$7,0),FALSE)</f>
        <v>228</v>
      </c>
      <c r="AX30" s="121">
        <f>VLOOKUP($A30,'Perfomance Mensal-Monthly'!$A$31:$EC$46,MATCH(Data!AX$5,'Perfomance Mensal-Monthly'!$A$7:$EC$7,0),FALSE)</f>
        <v>201</v>
      </c>
      <c r="AY30" s="121">
        <f>VLOOKUP($A30,'Perfomance Mensal-Monthly'!$A$31:$EC$46,MATCH(Data!AY$5,'Perfomance Mensal-Monthly'!$A$7:$EC$7,0),FALSE)</f>
        <v>206</v>
      </c>
      <c r="AZ30" s="121">
        <f>VLOOKUP($A30,'Perfomance Mensal-Monthly'!$A$31:$EC$46,MATCH(Data!AZ$5,'Perfomance Mensal-Monthly'!$A$7:$EC$7,0),FALSE)</f>
        <v>161</v>
      </c>
      <c r="BA30" s="121">
        <f>VLOOKUP($A30,'Perfomance Mensal-Monthly'!$A$31:$EC$46,MATCH(Data!BA$5,'Perfomance Mensal-Monthly'!$A$7:$EC$7,0),FALSE)</f>
        <v>269</v>
      </c>
      <c r="BB30" s="121">
        <f>VLOOKUP($A30,'Perfomance Mensal-Monthly'!$A$31:$EC$46,MATCH(Data!BB$5,'Perfomance Mensal-Monthly'!$A$7:$EC$7,0),FALSE)</f>
        <v>154</v>
      </c>
      <c r="BC30" s="121">
        <f>VLOOKUP($A30,'Perfomance Mensal-Monthly'!$A$31:$EC$46,MATCH(Data!BC$5,'Perfomance Mensal-Monthly'!$A$7:$EC$7,0),FALSE)</f>
        <v>233</v>
      </c>
      <c r="BD30" s="121">
        <f>VLOOKUP($A30,'Perfomance Mensal-Monthly'!$A$31:$EC$46,MATCH(Data!BD$5,'Perfomance Mensal-Monthly'!$A$7:$EC$7,0),FALSE)</f>
        <v>192</v>
      </c>
      <c r="BE30" s="121">
        <f>VLOOKUP($A30,'Perfomance Mensal-Monthly'!$A$31:$EC$46,MATCH(Data!BE$5,'Perfomance Mensal-Monthly'!$A$7:$EC$7,0),FALSE)</f>
        <v>204</v>
      </c>
      <c r="BF30" s="121">
        <f>VLOOKUP($A30,'Perfomance Mensal-Monthly'!$A$31:$EC$46,MATCH(Data!BF$5,'Perfomance Mensal-Monthly'!$A$7:$EC$7,0),FALSE)</f>
        <v>191</v>
      </c>
      <c r="BG30" s="121">
        <f>VLOOKUP($A30,'Perfomance Mensal-Monthly'!$A$31:$EC$46,MATCH(Data!BG$5,'Perfomance Mensal-Monthly'!$A$7:$EC$7,0),FALSE)</f>
        <v>221</v>
      </c>
      <c r="BH30" s="121">
        <f>VLOOKUP($A30,'Perfomance Mensal-Monthly'!$A$31:$EC$46,MATCH(Data!BH$5,'Perfomance Mensal-Monthly'!$A$7:$EC$7,0),FALSE)</f>
        <v>186</v>
      </c>
      <c r="BI30" s="121">
        <f>VLOOKUP($A30,'Perfomance Mensal-Monthly'!$A$31:$EC$46,MATCH(Data!BI$5,'Perfomance Mensal-Monthly'!$A$7:$EC$7,0),FALSE)</f>
        <v>166</v>
      </c>
      <c r="BJ30" s="121">
        <f>VLOOKUP($A30,'Perfomance Mensal-Monthly'!$A$31:$EC$46,MATCH(Data!BJ$5,'Perfomance Mensal-Monthly'!$A$7:$EC$7,0),FALSE)</f>
        <v>146</v>
      </c>
      <c r="BK30" s="121">
        <f>VLOOKUP($A30,'Perfomance Mensal-Monthly'!$A$31:$EC$46,MATCH(Data!BK$5,'Perfomance Mensal-Monthly'!$A$7:$EC$7,0),FALSE)</f>
        <v>217</v>
      </c>
      <c r="BL30" s="121">
        <f>VLOOKUP($A30,'Perfomance Mensal-Monthly'!$A$31:$EC$46,MATCH(Data!BL$5,'Perfomance Mensal-Monthly'!$A$7:$EC$7,0),FALSE)</f>
        <v>158</v>
      </c>
      <c r="BM30" s="121">
        <f>VLOOKUP($A30,'Perfomance Mensal-Monthly'!$A$31:$EC$46,MATCH(Data!BM$5,'Perfomance Mensal-Monthly'!$A$7:$EC$7,0),FALSE)</f>
        <v>213</v>
      </c>
      <c r="BN30" s="121">
        <f>VLOOKUP($A30,'Perfomance Mensal-Monthly'!$A$31:$EC$46,MATCH(Data!BN$5,'Perfomance Mensal-Monthly'!$A$7:$EC$7,0),FALSE)</f>
        <v>202</v>
      </c>
      <c r="BO30" s="121">
        <f>VLOOKUP($A30,'Perfomance Mensal-Monthly'!$A$31:$EC$46,MATCH(Data!BO$5,'Perfomance Mensal-Monthly'!$A$7:$EC$7,0),FALSE)</f>
        <v>242</v>
      </c>
      <c r="BP30" s="121">
        <f>VLOOKUP($A30,'Perfomance Mensal-Monthly'!$A$31:$EC$46,MATCH(Data!BP$5,'Perfomance Mensal-Monthly'!$A$7:$EC$7,0),FALSE)</f>
        <v>231</v>
      </c>
      <c r="BQ30" s="121">
        <f>VLOOKUP($A30,'Perfomance Mensal-Monthly'!$A$31:$EC$46,MATCH(Data!BQ$5,'Perfomance Mensal-Monthly'!$A$7:$EC$7,0),FALSE)</f>
        <v>216</v>
      </c>
      <c r="BR30" s="121">
        <f>VLOOKUP($A30,'Perfomance Mensal-Monthly'!$A$31:$EC$46,MATCH(Data!BR$5,'Perfomance Mensal-Monthly'!$A$7:$EC$7,0),FALSE)</f>
        <v>246</v>
      </c>
      <c r="BS30" s="121">
        <f>VLOOKUP($A30,'Perfomance Mensal-Monthly'!$A$31:$EC$46,MATCH(Data!BS$5,'Perfomance Mensal-Monthly'!$A$7:$EC$7,0),FALSE)</f>
        <v>225</v>
      </c>
      <c r="BT30" s="121">
        <f>VLOOKUP($A30,'Perfomance Mensal-Monthly'!$A$31:$EC$46,MATCH(Data!BT$5,'Perfomance Mensal-Monthly'!$A$7:$EC$7,0),FALSE)</f>
        <v>125</v>
      </c>
      <c r="BU30" s="121">
        <f>VLOOKUP($A30,'Perfomance Mensal-Monthly'!$A$31:$EC$46,MATCH(Data!BU$5,'Perfomance Mensal-Monthly'!$A$7:$EC$7,0),FALSE)</f>
        <v>172</v>
      </c>
      <c r="BV30" s="121">
        <f>VLOOKUP($A30,'Perfomance Mensal-Monthly'!$A$31:$EC$46,MATCH(Data!BV$5,'Perfomance Mensal-Monthly'!$A$7:$EC$7,0),FALSE)</f>
        <v>160</v>
      </c>
      <c r="BW30" s="121">
        <f>VLOOKUP($A30,'Perfomance Mensal-Monthly'!$A$31:$EC$46,MATCH(Data!BW$5,'Perfomance Mensal-Monthly'!$A$7:$EC$7,0),FALSE)</f>
        <v>176.99499999999998</v>
      </c>
      <c r="BX30" s="121">
        <f>VLOOKUP($A30,'Perfomance Mensal-Monthly'!$A$31:$EC$46,MATCH(Data!BX$5,'Perfomance Mensal-Monthly'!$A$7:$EC$7,0),FALSE)</f>
        <v>203.57499999999999</v>
      </c>
      <c r="BY30" s="121">
        <f>VLOOKUP($A30,'Perfomance Mensal-Monthly'!$A$31:$EC$46,MATCH(Data!BY$5,'Perfomance Mensal-Monthly'!$A$7:$EC$7,0),FALSE)</f>
        <v>232.66200000000001</v>
      </c>
      <c r="BZ30" s="121">
        <f>VLOOKUP($A30,'Perfomance Mensal-Monthly'!$A$31:$EC$46,MATCH(Data!BZ$5,'Perfomance Mensal-Monthly'!$A$7:$EC$7,0),FALSE)</f>
        <v>244.26299999999998</v>
      </c>
      <c r="CA30" s="121">
        <f>VLOOKUP($A30,'Perfomance Mensal-Monthly'!$A$31:$EC$46,MATCH(Data!CA$5,'Perfomance Mensal-Monthly'!$A$7:$EC$7,0),FALSE)</f>
        <v>232.57900000000001</v>
      </c>
      <c r="CB30" s="121">
        <f>VLOOKUP($A30,'Perfomance Mensal-Monthly'!$A$31:$EC$46,MATCH(Data!CB$5,'Perfomance Mensal-Monthly'!$A$7:$EC$7,0),FALSE)</f>
        <v>167.66499999999999</v>
      </c>
      <c r="CC30" s="121">
        <f>VLOOKUP($A30,'Perfomance Mensal-Monthly'!$A$31:$EC$46,MATCH(Data!CC$5,'Perfomance Mensal-Monthly'!$A$7:$EC$7,0),FALSE)</f>
        <v>201.16799999999998</v>
      </c>
      <c r="CD30" s="121">
        <f>VLOOKUP($A30,'Perfomance Mensal-Monthly'!$A$31:$EC$46,MATCH(Data!CD$5,'Perfomance Mensal-Monthly'!$A$7:$EC$7,0),FALSE)</f>
        <v>250.81599999999997</v>
      </c>
      <c r="CE30" s="121">
        <f>VLOOKUP($A30,'Perfomance Mensal-Monthly'!$A$31:$EC$46,MATCH(Data!CE$5,'Perfomance Mensal-Monthly'!$A$7:$EC$7,0),FALSE)</f>
        <v>184.447</v>
      </c>
      <c r="CF30" s="121">
        <f>VLOOKUP($A30,'Perfomance Mensal-Monthly'!$A$31:$EC$46,MATCH(Data!CF$5,'Perfomance Mensal-Monthly'!$A$7:$EC$7,0),FALSE)</f>
        <v>209.58799999999999</v>
      </c>
      <c r="CG30" s="121">
        <f>VLOOKUP($A30,'Perfomance Mensal-Monthly'!$A$31:$EC$46,MATCH(Data!CG$5,'Perfomance Mensal-Monthly'!$A$7:$EC$7,0),FALSE)</f>
        <v>128.04500000000002</v>
      </c>
      <c r="CH30" s="121">
        <f>VLOOKUP($A30,'Perfomance Mensal-Monthly'!$A$31:$EC$46,MATCH(Data!CH$5,'Perfomance Mensal-Monthly'!$A$7:$EC$7,0),FALSE)</f>
        <v>133.34399999999999</v>
      </c>
      <c r="CI30" s="121">
        <f>VLOOKUP($A30,'Perfomance Mensal-Monthly'!$A$31:$EC$46,MATCH(Data!CI$5,'Perfomance Mensal-Monthly'!$A$7:$EC$7,0),FALSE)</f>
        <v>229.75399999999999</v>
      </c>
      <c r="CJ30" s="121">
        <f>VLOOKUP($A30,'Perfomance Mensal-Monthly'!$A$31:$EC$46,MATCH(Data!CJ$5,'Perfomance Mensal-Monthly'!$A$7:$EC$7,0),FALSE)</f>
        <v>150.85599999999999</v>
      </c>
      <c r="CK30" s="121">
        <f>VLOOKUP($A30,'Perfomance Mensal-Monthly'!$A$31:$EC$46,MATCH(Data!CK$5,'Perfomance Mensal-Monthly'!$A$7:$EC$7,0),FALSE)</f>
        <v>143.47999999999999</v>
      </c>
      <c r="CL30" s="121">
        <f>VLOOKUP($A30,'Perfomance Mensal-Monthly'!$A$31:$EC$46,MATCH(Data!CL$5,'Perfomance Mensal-Monthly'!$A$7:$EC$7,0),FALSE)</f>
        <v>186.44</v>
      </c>
      <c r="CM30" s="121">
        <f>VLOOKUP($A30,'Perfomance Mensal-Monthly'!$A$31:$EC$46,MATCH(Data!CM$5,'Perfomance Mensal-Monthly'!$A$7:$EC$7,0),FALSE)</f>
        <v>149.68600000000001</v>
      </c>
      <c r="CN30" s="121">
        <f>VLOOKUP($A30,'Perfomance Mensal-Monthly'!$A$31:$EC$46,MATCH(Data!CN$5,'Perfomance Mensal-Monthly'!$A$7:$EC$7,0),FALSE)</f>
        <v>190.41100000000003</v>
      </c>
      <c r="CO30" s="121">
        <f>VLOOKUP($A30,'Perfomance Mensal-Monthly'!$A$31:$EC$46,MATCH(Data!CO$5,'Perfomance Mensal-Monthly'!$A$7:$EC$7,0),FALSE)</f>
        <v>145.893</v>
      </c>
      <c r="CP30" s="121">
        <f>VLOOKUP($A30,'Perfomance Mensal-Monthly'!$A$31:$EC$46,MATCH(Data!CP$5,'Perfomance Mensal-Monthly'!$A$7:$EC$7,0),FALSE)</f>
        <v>129.98299999999998</v>
      </c>
      <c r="CQ30" s="121">
        <f>VLOOKUP($A30,'Perfomance Mensal-Monthly'!$A$31:$EC$46,MATCH(Data!CQ$5,'Perfomance Mensal-Monthly'!$A$7:$EC$7,0),FALSE)</f>
        <v>142.52300000000002</v>
      </c>
      <c r="CR30" s="121">
        <f>VLOOKUP($A30,'Perfomance Mensal-Monthly'!$A$31:$EC$46,MATCH(Data!CR$5,'Perfomance Mensal-Monthly'!$A$7:$EC$7,0),FALSE)</f>
        <v>162.96599999999998</v>
      </c>
      <c r="CS30" s="121">
        <f>VLOOKUP($A30,'Perfomance Mensal-Monthly'!$A$31:$EC$46,MATCH(Data!CS$5,'Perfomance Mensal-Monthly'!$A$7:$EC$7,0),FALSE)</f>
        <v>199.52599999999998</v>
      </c>
      <c r="CT30" s="121">
        <f>VLOOKUP($A30,'Perfomance Mensal-Monthly'!$A$31:$EC$46,MATCH(Data!CT$5,'Perfomance Mensal-Monthly'!$A$7:$EC$7,0),FALSE)</f>
        <v>205.82000000000002</v>
      </c>
      <c r="CU30" s="121">
        <f>VLOOKUP($A30,'Perfomance Mensal-Monthly'!$A$31:$EC$46,MATCH(Data!CU$5,'Perfomance Mensal-Monthly'!$A$7:$EC$7,0),FALSE)</f>
        <v>325.55200000000002</v>
      </c>
      <c r="CV30" s="121">
        <f>VLOOKUP($A30,'Perfomance Mensal-Monthly'!$A$31:$EC$46,MATCH(Data!CV$5,'Perfomance Mensal-Monthly'!$A$7:$EC$7,0),FALSE)</f>
        <v>335.125</v>
      </c>
      <c r="CW30" s="121">
        <f>VLOOKUP($A30,'Perfomance Mensal-Monthly'!$A$31:$EC$46,MATCH(Data!CW$5,'Perfomance Mensal-Monthly'!$A$7:$EC$7,0),FALSE)</f>
        <v>400.25099999999998</v>
      </c>
      <c r="CX30" s="121">
        <f>VLOOKUP($A30,'Perfomance Mensal-Monthly'!$A$31:$EC$46,MATCH(Data!CX$5,'Perfomance Mensal-Monthly'!$A$7:$EC$7,0),FALSE)</f>
        <v>355.64799999999997</v>
      </c>
      <c r="CY30" s="121">
        <f>VLOOKUP($A30,'Perfomance Mensal-Monthly'!$A$31:$EC$46,MATCH(Data!CY$5,'Perfomance Mensal-Monthly'!$A$7:$EC$7,0),FALSE)</f>
        <v>550.4</v>
      </c>
      <c r="CZ30" s="121">
        <f>VLOOKUP($A30,'Perfomance Mensal-Monthly'!$A$31:$EC$46,MATCH(Data!CZ$5,'Perfomance Mensal-Monthly'!$A$7:$EC$7,0),FALSE)</f>
        <v>562.64800000000002</v>
      </c>
      <c r="DA30" s="121">
        <f>VLOOKUP($A30,'Perfomance Mensal-Monthly'!$A$31:$EC$46,MATCH(Data!DA$5,'Perfomance Mensal-Monthly'!$A$7:$EC$7,0),FALSE)</f>
        <v>511.63900000000001</v>
      </c>
      <c r="DB30" s="121">
        <f>VLOOKUP($A30,'Perfomance Mensal-Monthly'!$A$31:$EC$46,MATCH(Data!DB$5,'Perfomance Mensal-Monthly'!$A$7:$EC$7,0),FALSE)</f>
        <v>461.29099999999994</v>
      </c>
      <c r="DC30" s="121">
        <f>VLOOKUP($A30,'Perfomance Mensal-Monthly'!$A$31:$EC$46,MATCH(Data!DC$5,'Perfomance Mensal-Monthly'!$A$7:$EC$7,0),FALSE)</f>
        <v>357.83800000000002</v>
      </c>
      <c r="DD30" s="121">
        <f>VLOOKUP($A30,'Perfomance Mensal-Monthly'!$A$31:$EC$46,MATCH(Data!DD$5,'Perfomance Mensal-Monthly'!$A$7:$EC$7,0),FALSE)</f>
        <v>368.99800000000005</v>
      </c>
      <c r="DE30" s="121">
        <f>VLOOKUP($A30,'Perfomance Mensal-Monthly'!$A$31:$EC$46,MATCH(Data!DE$5,'Perfomance Mensal-Monthly'!$A$7:$EC$7,0),FALSE)</f>
        <v>436.33199999999999</v>
      </c>
      <c r="DF30" s="121">
        <f>VLOOKUP($A30,'Perfomance Mensal-Monthly'!$A$31:$EC$46,MATCH(Data!DF$5,'Perfomance Mensal-Monthly'!$A$7:$EC$7,0),FALSE)</f>
        <v>308.58499999999998</v>
      </c>
      <c r="DG30" s="121">
        <f>VLOOKUP($A30,'Perfomance Mensal-Monthly'!$A$31:$EC$46,MATCH(Data!DG$5,'Perfomance Mensal-Monthly'!$A$7:$EC$7,0),FALSE)</f>
        <v>295.71899999999999</v>
      </c>
      <c r="DH30" s="121">
        <f>VLOOKUP($A30,'Perfomance Mensal-Monthly'!$A$31:$EC$46,MATCH(Data!DH$5,'Perfomance Mensal-Monthly'!$A$7:$EC$7,0),FALSE)</f>
        <v>307.11099999999999</v>
      </c>
      <c r="DI30" s="121">
        <f>VLOOKUP($A30,'Perfomance Mensal-Monthly'!$A$31:$EC$46,MATCH(Data!DI$5,'Perfomance Mensal-Monthly'!$A$7:$EC$7,0),FALSE)</f>
        <v>243.80999999999997</v>
      </c>
      <c r="DJ30" s="121">
        <f>VLOOKUP($A30,'Perfomance Mensal-Monthly'!$A$31:$EC$46,MATCH(Data!DJ$5,'Perfomance Mensal-Monthly'!$A$7:$EC$7,0),FALSE)</f>
        <v>222.654</v>
      </c>
      <c r="DK30" s="121">
        <f>VLOOKUP($A30,'Perfomance Mensal-Monthly'!$A$31:$EC$46,MATCH(Data!DK$5,'Perfomance Mensal-Monthly'!$A$7:$EC$7,0),FALSE)</f>
        <v>275.85700000000003</v>
      </c>
      <c r="DL30" s="121">
        <f>VLOOKUP($A30,'Perfomance Mensal-Monthly'!$A$31:$EC$46,MATCH(Data!DL$5,'Perfomance Mensal-Monthly'!$A$7:$EC$7,0),FALSE)</f>
        <v>196.67299999999997</v>
      </c>
      <c r="DM30" s="121">
        <f>VLOOKUP($A30,'Perfomance Mensal-Monthly'!$A$31:$EC$46,MATCH(Data!DM$5,'Perfomance Mensal-Monthly'!$A$7:$EC$7,0),FALSE)</f>
        <v>269.75399999999996</v>
      </c>
      <c r="DN30" s="121">
        <f>VLOOKUP($A30,'Perfomance Mensal-Monthly'!$A$31:$EC$46,MATCH(Data!DN$5,'Perfomance Mensal-Monthly'!$A$7:$EC$7,0),FALSE)</f>
        <v>318.56100000000004</v>
      </c>
      <c r="DO30" s="121">
        <f>VLOOKUP($A30,'Perfomance Mensal-Monthly'!$A$31:$EC$46,MATCH(Data!DO$5,'Perfomance Mensal-Monthly'!$A$7:$EC$7,0),FALSE)</f>
        <v>235.01400000000001</v>
      </c>
      <c r="DP30" s="121">
        <f>VLOOKUP($A30,'Perfomance Mensal-Monthly'!$A$31:$EC$46,MATCH(Data!DP$5,'Perfomance Mensal-Monthly'!$A$7:$EC$7,0),FALSE)</f>
        <v>320.81299999999999</v>
      </c>
      <c r="DQ30" s="121">
        <f>VLOOKUP($A30,'Perfomance Mensal-Monthly'!$A$31:$EC$46,MATCH(Data!DQ$5,'Perfomance Mensal-Monthly'!$A$7:$EC$7,0),FALSE)</f>
        <v>325.762</v>
      </c>
      <c r="DR30" s="121">
        <f>VLOOKUP($A30,'Perfomance Mensal-Monthly'!$A$31:$EC$46,MATCH(Data!DR$5,'Perfomance Mensal-Monthly'!$A$7:$EC$7,0),FALSE)</f>
        <v>338.22900000000004</v>
      </c>
      <c r="DS30" s="121">
        <f>VLOOKUP($A30,'Perfomance Mensal-Monthly'!$A$31:$EC$46,MATCH(Data!DS$5,'Perfomance Mensal-Monthly'!$A$7:$EC$7,0),FALSE)</f>
        <v>377.28000000000003</v>
      </c>
      <c r="DT30" s="121">
        <f>VLOOKUP($A30,'Perfomance Mensal-Monthly'!$A$31:$EC$46,MATCH(Data!DT$5,'Perfomance Mensal-Monthly'!$A$7:$EC$7,0),FALSE)</f>
        <v>325.05799999999999</v>
      </c>
      <c r="DU30" s="121">
        <f>VLOOKUP($A30,'Perfomance Mensal-Monthly'!$A$31:$EC$46,MATCH(Data!DU$5,'Perfomance Mensal-Monthly'!$A$7:$EC$7,0),FALSE)</f>
        <v>332.596</v>
      </c>
      <c r="DV30" s="121">
        <f>VLOOKUP($A30,'Perfomance Mensal-Monthly'!$A$31:$EC$46,MATCH(Data!DV$5,'Perfomance Mensal-Monthly'!$A$7:$EC$7,0),FALSE)</f>
        <v>402.62600000000003</v>
      </c>
      <c r="DW30" s="121">
        <f>VLOOKUP($A30,'Perfomance Mensal-Monthly'!$A$31:$EC$46,MATCH(Data!DW$5,'Perfomance Mensal-Monthly'!$A$7:$EC$7,0),FALSE)</f>
        <v>388.40300000000002</v>
      </c>
      <c r="DX30" s="121">
        <f>VLOOKUP($A30,'Perfomance Mensal-Monthly'!$A$31:$EC$46,MATCH(Data!DX$5,'Perfomance Mensal-Monthly'!$A$7:$EC$7,0),FALSE)</f>
        <v>381.75600000000003</v>
      </c>
      <c r="DZ30" s="147" t="s">
        <v>215</v>
      </c>
      <c r="EA30" s="144">
        <f t="shared" ref="EA30:FR31" si="47">SUMIF($C$4:$DX$4,EA$5,$C30:$DX30)</f>
        <v>844.57500000000005</v>
      </c>
      <c r="EB30" s="144">
        <f t="shared" si="47"/>
        <v>836.625</v>
      </c>
      <c r="EC30" s="144">
        <f t="shared" si="47"/>
        <v>1083.1579999999999</v>
      </c>
      <c r="ED30" s="144">
        <f t="shared" si="47"/>
        <v>939.69099999999992</v>
      </c>
      <c r="EE30" s="144">
        <f t="shared" si="47"/>
        <v>876.81200000000001</v>
      </c>
      <c r="EF30" s="144">
        <f t="shared" si="47"/>
        <v>1106.059</v>
      </c>
      <c r="EG30" s="144">
        <f t="shared" si="47"/>
        <v>1157.7160000000001</v>
      </c>
      <c r="EH30" s="144">
        <f t="shared" si="47"/>
        <v>837.14499999999998</v>
      </c>
      <c r="EI30" s="144">
        <f t="shared" si="47"/>
        <v>995</v>
      </c>
      <c r="EJ30" s="144">
        <f t="shared" si="47"/>
        <v>1073</v>
      </c>
      <c r="EK30" s="144">
        <f t="shared" si="47"/>
        <v>699</v>
      </c>
      <c r="EL30" s="144">
        <f t="shared" si="47"/>
        <v>443</v>
      </c>
      <c r="EM30" s="144">
        <f t="shared" si="47"/>
        <v>368</v>
      </c>
      <c r="EN30" s="144">
        <f t="shared" si="47"/>
        <v>373</v>
      </c>
      <c r="EO30" s="144">
        <f t="shared" si="47"/>
        <v>427</v>
      </c>
      <c r="EP30" s="144">
        <f t="shared" si="47"/>
        <v>711</v>
      </c>
      <c r="EQ30" s="144">
        <f t="shared" si="47"/>
        <v>636</v>
      </c>
      <c r="ER30" s="144">
        <f t="shared" si="47"/>
        <v>579</v>
      </c>
      <c r="ES30" s="144">
        <f t="shared" si="47"/>
        <v>616</v>
      </c>
      <c r="ET30" s="144">
        <f t="shared" si="47"/>
        <v>498</v>
      </c>
      <c r="EU30" s="144">
        <f t="shared" si="47"/>
        <v>588</v>
      </c>
      <c r="EV30" s="144">
        <f t="shared" si="47"/>
        <v>675</v>
      </c>
      <c r="EW30" s="144">
        <f t="shared" si="47"/>
        <v>687</v>
      </c>
      <c r="EX30" s="144">
        <f t="shared" si="47"/>
        <v>457</v>
      </c>
      <c r="EY30" s="144">
        <f t="shared" si="47"/>
        <v>613.23199999999997</v>
      </c>
      <c r="EZ30" s="144">
        <f t="shared" si="47"/>
        <v>644.50699999999995</v>
      </c>
      <c r="FA30" s="144">
        <f t="shared" si="47"/>
        <v>636.43099999999993</v>
      </c>
      <c r="FB30" s="144">
        <f t="shared" si="47"/>
        <v>470.97700000000003</v>
      </c>
      <c r="FC30" s="144">
        <f t="shared" si="47"/>
        <v>524.09</v>
      </c>
      <c r="FD30" s="144">
        <f t="shared" si="47"/>
        <v>526.53700000000003</v>
      </c>
      <c r="FE30" s="144">
        <f t="shared" si="47"/>
        <v>418.399</v>
      </c>
      <c r="FF30" s="144">
        <f t="shared" si="47"/>
        <v>568.31200000000001</v>
      </c>
      <c r="FG30" s="144">
        <f t="shared" si="47"/>
        <v>1060.9279999999999</v>
      </c>
      <c r="FH30" s="144">
        <f t="shared" si="47"/>
        <v>1468.6959999999999</v>
      </c>
      <c r="FI30" s="144">
        <f t="shared" si="47"/>
        <v>1330.768</v>
      </c>
      <c r="FJ30" s="144">
        <f t="shared" si="47"/>
        <v>1113.915</v>
      </c>
      <c r="FK30" s="144">
        <f t="shared" si="47"/>
        <v>846.63999999999987</v>
      </c>
      <c r="FL30" s="144">
        <f t="shared" si="47"/>
        <v>695.18399999999997</v>
      </c>
      <c r="FM30" s="144">
        <f t="shared" si="47"/>
        <v>823.32900000000006</v>
      </c>
      <c r="FN30" s="144">
        <f t="shared" si="47"/>
        <v>984.80400000000009</v>
      </c>
      <c r="FO30" s="144">
        <f t="shared" si="47"/>
        <v>1034.934</v>
      </c>
      <c r="FP30" s="144">
        <f t="shared" si="47"/>
        <v>1172.7850000000001</v>
      </c>
      <c r="FQ30" s="144">
        <f t="shared" si="47"/>
        <v>0</v>
      </c>
      <c r="FR30" s="144">
        <f t="shared" si="47"/>
        <v>0</v>
      </c>
      <c r="FT30" s="147" t="s">
        <v>215</v>
      </c>
      <c r="FU30" s="144">
        <f t="shared" si="34"/>
        <v>3704.049</v>
      </c>
      <c r="FV30" s="144">
        <f t="shared" si="34"/>
        <v>3977.732</v>
      </c>
      <c r="FW30" s="144">
        <f t="shared" si="34"/>
        <v>3210</v>
      </c>
      <c r="FX30" s="144">
        <f t="shared" si="34"/>
        <v>1879</v>
      </c>
      <c r="FY30" s="144">
        <f t="shared" si="34"/>
        <v>2329</v>
      </c>
      <c r="FZ30" s="144">
        <f t="shared" si="34"/>
        <v>2407</v>
      </c>
      <c r="GA30" s="144">
        <f t="shared" si="34"/>
        <v>2365.1469999999999</v>
      </c>
      <c r="GB30" s="144">
        <f t="shared" si="34"/>
        <v>2037.3379999999997</v>
      </c>
      <c r="GC30" s="144">
        <f t="shared" si="34"/>
        <v>4974.3070000000007</v>
      </c>
      <c r="GD30" s="144">
        <f t="shared" si="34"/>
        <v>3349.9570000000003</v>
      </c>
      <c r="GE30" s="144">
        <f t="shared" si="34"/>
        <v>2207.7190000000001</v>
      </c>
    </row>
    <row r="31" spans="1:187" ht="20.25" x14ac:dyDescent="0.2">
      <c r="A31" s="128" t="s">
        <v>218</v>
      </c>
      <c r="B31" s="115" t="s">
        <v>216</v>
      </c>
      <c r="C31" s="120">
        <f>VLOOKUP($A31,'Perfomance Mensal-Monthly'!$A$31:$EC$46,MATCH(Data!C$5,'Perfomance Mensal-Monthly'!$A$7:$EC$7,0),FALSE)</f>
        <v>369.97800000000001</v>
      </c>
      <c r="D31" s="120">
        <f>VLOOKUP($A31,'Perfomance Mensal-Monthly'!$A$31:$EC$46,MATCH(Data!D$5,'Perfomance Mensal-Monthly'!$A$7:$EC$7,0),FALSE)</f>
        <v>311.089</v>
      </c>
      <c r="E31" s="120">
        <f>VLOOKUP($A31,'Perfomance Mensal-Monthly'!$A$31:$EC$46,MATCH(Data!E$5,'Perfomance Mensal-Monthly'!$A$7:$EC$7,0),FALSE)</f>
        <v>322.15600000000001</v>
      </c>
      <c r="F31" s="120">
        <f>VLOOKUP($A31,'Perfomance Mensal-Monthly'!$A$31:$EC$46,MATCH(Data!F$5,'Perfomance Mensal-Monthly'!$A$7:$EC$7,0),FALSE)</f>
        <v>373.55900000000003</v>
      </c>
      <c r="G31" s="120">
        <f>VLOOKUP($A31,'Perfomance Mensal-Monthly'!$A$31:$EC$46,MATCH(Data!G$5,'Perfomance Mensal-Monthly'!$A$7:$EC$7,0),FALSE)</f>
        <v>342.87299999999999</v>
      </c>
      <c r="H31" s="120">
        <f>VLOOKUP($A31,'Perfomance Mensal-Monthly'!$A$31:$EC$46,MATCH(Data!H$5,'Perfomance Mensal-Monthly'!$A$7:$EC$7,0),FALSE)</f>
        <v>354.88600000000002</v>
      </c>
      <c r="I31" s="120">
        <f>VLOOKUP($A31,'Perfomance Mensal-Monthly'!$A$31:$EC$46,MATCH(Data!I$5,'Perfomance Mensal-Monthly'!$A$7:$EC$7,0),FALSE)</f>
        <v>434.529</v>
      </c>
      <c r="J31" s="120">
        <f>VLOOKUP($A31,'Perfomance Mensal-Monthly'!$A$31:$EC$46,MATCH(Data!J$5,'Perfomance Mensal-Monthly'!$A$7:$EC$7,0),FALSE)</f>
        <v>391.81400000000002</v>
      </c>
      <c r="K31" s="120">
        <f>VLOOKUP($A31,'Perfomance Mensal-Monthly'!$A$31:$EC$46,MATCH(Data!K$5,'Perfomance Mensal-Monthly'!$A$7:$EC$7,0),FALSE)</f>
        <v>368.161</v>
      </c>
      <c r="L31" s="120">
        <f>VLOOKUP($A31,'Perfomance Mensal-Monthly'!$A$31:$EC$46,MATCH(Data!L$5,'Perfomance Mensal-Monthly'!$A$7:$EC$7,0),FALSE)</f>
        <v>417.84500000000003</v>
      </c>
      <c r="M31" s="120">
        <f>VLOOKUP($A31,'Perfomance Mensal-Monthly'!$A$31:$EC$46,MATCH(Data!M$5,'Perfomance Mensal-Monthly'!$A$7:$EC$7,0),FALSE)</f>
        <v>336.16800000000001</v>
      </c>
      <c r="N31" s="120">
        <f>VLOOKUP($A31,'Perfomance Mensal-Monthly'!$A$31:$EC$46,MATCH(Data!N$5,'Perfomance Mensal-Monthly'!$A$7:$EC$7,0),FALSE)</f>
        <v>258.36599999999999</v>
      </c>
      <c r="O31" s="120">
        <f>VLOOKUP($A31,'Perfomance Mensal-Monthly'!$A$31:$EC$46,MATCH(Data!O$5,'Perfomance Mensal-Monthly'!$A$7:$EC$7,0),FALSE)</f>
        <v>349.036</v>
      </c>
      <c r="P31" s="120">
        <f>VLOOKUP($A31,'Perfomance Mensal-Monthly'!$A$31:$EC$46,MATCH(Data!P$5,'Perfomance Mensal-Monthly'!$A$7:$EC$7,0),FALSE)</f>
        <v>279.096</v>
      </c>
      <c r="Q31" s="120">
        <f>VLOOKUP($A31,'Perfomance Mensal-Monthly'!$A$31:$EC$46,MATCH(Data!Q$5,'Perfomance Mensal-Monthly'!$A$7:$EC$7,0),FALSE)</f>
        <v>343.11099999999999</v>
      </c>
      <c r="R31" s="120">
        <f>VLOOKUP($A31,'Perfomance Mensal-Monthly'!$A$31:$EC$46,MATCH(Data!R$5,'Perfomance Mensal-Monthly'!$A$7:$EC$7,0),FALSE)</f>
        <v>396.96800000000002</v>
      </c>
      <c r="S31" s="120">
        <f>VLOOKUP($A31,'Perfomance Mensal-Monthly'!$A$31:$EC$46,MATCH(Data!S$5,'Perfomance Mensal-Monthly'!$A$7:$EC$7,0),FALSE)</f>
        <v>390.67200000000003</v>
      </c>
      <c r="T31" s="120">
        <f>VLOOKUP($A31,'Perfomance Mensal-Monthly'!$A$31:$EC$46,MATCH(Data!T$5,'Perfomance Mensal-Monthly'!$A$7:$EC$7,0),FALSE)</f>
        <v>330.459</v>
      </c>
      <c r="U31" s="120">
        <f>VLOOKUP($A31,'Perfomance Mensal-Monthly'!$A$31:$EC$46,MATCH(Data!U$5,'Perfomance Mensal-Monthly'!$A$7:$EC$7,0),FALSE)</f>
        <v>396.113</v>
      </c>
      <c r="V31" s="120">
        <f>VLOOKUP($A31,'Perfomance Mensal-Monthly'!$A$31:$EC$46,MATCH(Data!V$5,'Perfomance Mensal-Monthly'!$A$7:$EC$7,0),FALSE)</f>
        <v>367.93099999999998</v>
      </c>
      <c r="W31" s="120">
        <f>VLOOKUP($A31,'Perfomance Mensal-Monthly'!$A$31:$EC$46,MATCH(Data!W$5,'Perfomance Mensal-Monthly'!$A$7:$EC$7,0),FALSE)</f>
        <v>370.089</v>
      </c>
      <c r="X31" s="120">
        <f>VLOOKUP($A31,'Perfomance Mensal-Monthly'!$A$31:$EC$46,MATCH(Data!X$5,'Perfomance Mensal-Monthly'!$A$7:$EC$7,0),FALSE)</f>
        <v>345.04899999999998</v>
      </c>
      <c r="Y31" s="120">
        <f>VLOOKUP($A31,'Perfomance Mensal-Monthly'!$A$31:$EC$46,MATCH(Data!Y$5,'Perfomance Mensal-Monthly'!$A$7:$EC$7,0),FALSE)</f>
        <v>302.61599999999999</v>
      </c>
      <c r="Z31" s="120">
        <f>VLOOKUP($A31,'Perfomance Mensal-Monthly'!$A$31:$EC$46,MATCH(Data!Z$5,'Perfomance Mensal-Monthly'!$A$7:$EC$7,0),FALSE)</f>
        <v>237.917</v>
      </c>
      <c r="AA31" s="120">
        <f>VLOOKUP($A31,'Perfomance Mensal-Monthly'!$A$31:$EC$46,MATCH(Data!AA$5,'Perfomance Mensal-Monthly'!$A$7:$EC$7,0),FALSE)</f>
        <v>384</v>
      </c>
      <c r="AB31" s="120">
        <f>VLOOKUP($A31,'Perfomance Mensal-Monthly'!$A$31:$EC$46,MATCH(Data!AB$5,'Perfomance Mensal-Monthly'!$A$7:$EC$7,0),FALSE)</f>
        <v>324</v>
      </c>
      <c r="AC31" s="120">
        <f>VLOOKUP($A31,'Perfomance Mensal-Monthly'!$A$31:$EC$46,MATCH(Data!AC$5,'Perfomance Mensal-Monthly'!$A$7:$EC$7,0),FALSE)</f>
        <v>306</v>
      </c>
      <c r="AD31" s="120">
        <f>VLOOKUP($A31,'Perfomance Mensal-Monthly'!$A$31:$EC$46,MATCH(Data!AD$5,'Perfomance Mensal-Monthly'!$A$7:$EC$7,0),FALSE)</f>
        <v>369</v>
      </c>
      <c r="AE31" s="120">
        <f>VLOOKUP($A31,'Perfomance Mensal-Monthly'!$A$31:$EC$46,MATCH(Data!AE$5,'Perfomance Mensal-Monthly'!$A$7:$EC$7,0),FALSE)</f>
        <v>283</v>
      </c>
      <c r="AF31" s="120">
        <f>VLOOKUP($A31,'Perfomance Mensal-Monthly'!$A$31:$EC$46,MATCH(Data!AF$5,'Perfomance Mensal-Monthly'!$A$7:$EC$7,0),FALSE)</f>
        <v>283</v>
      </c>
      <c r="AG31" s="120">
        <f>VLOOKUP($A31,'Perfomance Mensal-Monthly'!$A$31:$EC$46,MATCH(Data!AG$5,'Perfomance Mensal-Monthly'!$A$7:$EC$7,0),FALSE)</f>
        <v>283</v>
      </c>
      <c r="AH31" s="120">
        <f>VLOOKUP($A31,'Perfomance Mensal-Monthly'!$A$31:$EC$46,MATCH(Data!AH$5,'Perfomance Mensal-Monthly'!$A$7:$EC$7,0),FALSE)</f>
        <v>202</v>
      </c>
      <c r="AI31" s="120">
        <f>VLOOKUP($A31,'Perfomance Mensal-Monthly'!$A$31:$EC$46,MATCH(Data!AI$5,'Perfomance Mensal-Monthly'!$A$7:$EC$7,0),FALSE)</f>
        <v>188</v>
      </c>
      <c r="AJ31" s="120">
        <f>VLOOKUP($A31,'Perfomance Mensal-Monthly'!$A$31:$EC$46,MATCH(Data!AJ$5,'Perfomance Mensal-Monthly'!$A$7:$EC$7,0),FALSE)</f>
        <v>185</v>
      </c>
      <c r="AK31" s="120">
        <f>VLOOKUP($A31,'Perfomance Mensal-Monthly'!$A$31:$EC$46,MATCH(Data!AK$5,'Perfomance Mensal-Monthly'!$A$7:$EC$7,0),FALSE)</f>
        <v>159</v>
      </c>
      <c r="AL31" s="120">
        <f>VLOOKUP($A31,'Perfomance Mensal-Monthly'!$A$31:$EC$46,MATCH(Data!AL$5,'Perfomance Mensal-Monthly'!$A$7:$EC$7,0),FALSE)</f>
        <v>144</v>
      </c>
      <c r="AM31" s="120">
        <f>VLOOKUP($A31,'Perfomance Mensal-Monthly'!$A$31:$EC$46,MATCH(Data!AM$5,'Perfomance Mensal-Monthly'!$A$7:$EC$7,0),FALSE)</f>
        <v>123</v>
      </c>
      <c r="AN31" s="120">
        <f>VLOOKUP($A31,'Perfomance Mensal-Monthly'!$A$31:$EC$46,MATCH(Data!AN$5,'Perfomance Mensal-Monthly'!$A$7:$EC$7,0),FALSE)</f>
        <v>106</v>
      </c>
      <c r="AO31" s="120">
        <f>VLOOKUP($A31,'Perfomance Mensal-Monthly'!$A$31:$EC$46,MATCH(Data!AO$5,'Perfomance Mensal-Monthly'!$A$7:$EC$7,0),FALSE)</f>
        <v>151</v>
      </c>
      <c r="AP31" s="120">
        <f>VLOOKUP($A31,'Perfomance Mensal-Monthly'!$A$31:$EC$46,MATCH(Data!AP$5,'Perfomance Mensal-Monthly'!$A$7:$EC$7,0),FALSE)</f>
        <v>126</v>
      </c>
      <c r="AQ31" s="120">
        <f>VLOOKUP($A31,'Perfomance Mensal-Monthly'!$A$31:$EC$46,MATCH(Data!AQ$5,'Perfomance Mensal-Monthly'!$A$7:$EC$7,0),FALSE)</f>
        <v>155</v>
      </c>
      <c r="AR31" s="120">
        <f>VLOOKUP($A31,'Perfomance Mensal-Monthly'!$A$31:$EC$46,MATCH(Data!AR$5,'Perfomance Mensal-Monthly'!$A$7:$EC$7,0),FALSE)</f>
        <v>104</v>
      </c>
      <c r="AS31" s="120">
        <f>VLOOKUP($A31,'Perfomance Mensal-Monthly'!$A$31:$EC$46,MATCH(Data!AS$5,'Perfomance Mensal-Monthly'!$A$7:$EC$7,0),FALSE)</f>
        <v>132</v>
      </c>
      <c r="AT31" s="120">
        <f>VLOOKUP($A31,'Perfomance Mensal-Monthly'!$A$31:$EC$46,MATCH(Data!AT$5,'Perfomance Mensal-Monthly'!$A$7:$EC$7,0),FALSE)</f>
        <v>123</v>
      </c>
      <c r="AU31" s="120">
        <f>VLOOKUP($A31,'Perfomance Mensal-Monthly'!$A$31:$EC$46,MATCH(Data!AU$5,'Perfomance Mensal-Monthly'!$A$7:$EC$7,0),FALSE)</f>
        <v>158</v>
      </c>
      <c r="AV31" s="120">
        <f>VLOOKUP($A31,'Perfomance Mensal-Monthly'!$A$31:$EC$46,MATCH(Data!AV$5,'Perfomance Mensal-Monthly'!$A$7:$EC$7,0),FALSE)</f>
        <v>181</v>
      </c>
      <c r="AW31" s="120">
        <f>VLOOKUP($A31,'Perfomance Mensal-Monthly'!$A$31:$EC$46,MATCH(Data!AW$5,'Perfomance Mensal-Monthly'!$A$7:$EC$7,0),FALSE)</f>
        <v>172</v>
      </c>
      <c r="AX31" s="120">
        <f>VLOOKUP($A31,'Perfomance Mensal-Monthly'!$A$31:$EC$46,MATCH(Data!AX$5,'Perfomance Mensal-Monthly'!$A$7:$EC$7,0),FALSE)</f>
        <v>152</v>
      </c>
      <c r="AY31" s="120">
        <f>VLOOKUP($A31,'Perfomance Mensal-Monthly'!$A$31:$EC$46,MATCH(Data!AY$5,'Perfomance Mensal-Monthly'!$A$7:$EC$7,0),FALSE)</f>
        <v>174</v>
      </c>
      <c r="AZ31" s="120">
        <f>VLOOKUP($A31,'Perfomance Mensal-Monthly'!$A$31:$EC$46,MATCH(Data!AZ$5,'Perfomance Mensal-Monthly'!$A$7:$EC$7,0),FALSE)</f>
        <v>132</v>
      </c>
      <c r="BA31" s="120">
        <f>VLOOKUP($A31,'Perfomance Mensal-Monthly'!$A$31:$EC$46,MATCH(Data!BA$5,'Perfomance Mensal-Monthly'!$A$7:$EC$7,0),FALSE)</f>
        <v>218</v>
      </c>
      <c r="BB31" s="120">
        <f>VLOOKUP($A31,'Perfomance Mensal-Monthly'!$A$31:$EC$46,MATCH(Data!BB$5,'Perfomance Mensal-Monthly'!$A$7:$EC$7,0),FALSE)</f>
        <v>151</v>
      </c>
      <c r="BC31" s="120">
        <f>VLOOKUP($A31,'Perfomance Mensal-Monthly'!$A$31:$EC$46,MATCH(Data!BC$5,'Perfomance Mensal-Monthly'!$A$7:$EC$7,0),FALSE)</f>
        <v>219</v>
      </c>
      <c r="BD31" s="120">
        <f>VLOOKUP($A31,'Perfomance Mensal-Monthly'!$A$31:$EC$46,MATCH(Data!BD$5,'Perfomance Mensal-Monthly'!$A$7:$EC$7,0),FALSE)</f>
        <v>185</v>
      </c>
      <c r="BE31" s="120">
        <f>VLOOKUP($A31,'Perfomance Mensal-Monthly'!$A$31:$EC$46,MATCH(Data!BE$5,'Perfomance Mensal-Monthly'!$A$7:$EC$7,0),FALSE)</f>
        <v>198</v>
      </c>
      <c r="BF31" s="120">
        <f>VLOOKUP($A31,'Perfomance Mensal-Monthly'!$A$31:$EC$46,MATCH(Data!BF$5,'Perfomance Mensal-Monthly'!$A$7:$EC$7,0),FALSE)</f>
        <v>209</v>
      </c>
      <c r="BG31" s="120">
        <f>VLOOKUP($A31,'Perfomance Mensal-Monthly'!$A$31:$EC$46,MATCH(Data!BG$5,'Perfomance Mensal-Monthly'!$A$7:$EC$7,0),FALSE)</f>
        <v>215</v>
      </c>
      <c r="BH31" s="120">
        <f>VLOOKUP($A31,'Perfomance Mensal-Monthly'!$A$31:$EC$46,MATCH(Data!BH$5,'Perfomance Mensal-Monthly'!$A$7:$EC$7,0),FALSE)</f>
        <v>186</v>
      </c>
      <c r="BI31" s="120">
        <f>VLOOKUP($A31,'Perfomance Mensal-Monthly'!$A$31:$EC$46,MATCH(Data!BI$5,'Perfomance Mensal-Monthly'!$A$7:$EC$7,0),FALSE)</f>
        <v>177</v>
      </c>
      <c r="BJ31" s="120">
        <f>VLOOKUP($A31,'Perfomance Mensal-Monthly'!$A$31:$EC$46,MATCH(Data!BJ$5,'Perfomance Mensal-Monthly'!$A$7:$EC$7,0),FALSE)</f>
        <v>168</v>
      </c>
      <c r="BK31" s="120">
        <f>VLOOKUP($A31,'Perfomance Mensal-Monthly'!$A$31:$EC$46,MATCH(Data!BK$5,'Perfomance Mensal-Monthly'!$A$7:$EC$7,0),FALSE)</f>
        <v>241</v>
      </c>
      <c r="BL31" s="120">
        <f>VLOOKUP($A31,'Perfomance Mensal-Monthly'!$A$31:$EC$46,MATCH(Data!BL$5,'Perfomance Mensal-Monthly'!$A$7:$EC$7,0),FALSE)</f>
        <v>181</v>
      </c>
      <c r="BM31" s="120">
        <f>VLOOKUP($A31,'Perfomance Mensal-Monthly'!$A$31:$EC$46,MATCH(Data!BM$5,'Perfomance Mensal-Monthly'!$A$7:$EC$7,0),FALSE)</f>
        <v>224</v>
      </c>
      <c r="BN31" s="120">
        <f>VLOOKUP($A31,'Perfomance Mensal-Monthly'!$A$31:$EC$46,MATCH(Data!BN$5,'Perfomance Mensal-Monthly'!$A$7:$EC$7,0),FALSE)</f>
        <v>226</v>
      </c>
      <c r="BO31" s="120">
        <f>VLOOKUP($A31,'Perfomance Mensal-Monthly'!$A$31:$EC$46,MATCH(Data!BO$5,'Perfomance Mensal-Monthly'!$A$7:$EC$7,0),FALSE)</f>
        <v>233</v>
      </c>
      <c r="BP31" s="120">
        <f>VLOOKUP($A31,'Perfomance Mensal-Monthly'!$A$31:$EC$46,MATCH(Data!BP$5,'Perfomance Mensal-Monthly'!$A$7:$EC$7,0),FALSE)</f>
        <v>234</v>
      </c>
      <c r="BQ31" s="120">
        <f>VLOOKUP($A31,'Perfomance Mensal-Monthly'!$A$31:$EC$46,MATCH(Data!BQ$5,'Perfomance Mensal-Monthly'!$A$7:$EC$7,0),FALSE)</f>
        <v>240</v>
      </c>
      <c r="BR31" s="120">
        <f>VLOOKUP($A31,'Perfomance Mensal-Monthly'!$A$31:$EC$46,MATCH(Data!BR$5,'Perfomance Mensal-Monthly'!$A$7:$EC$7,0),FALSE)</f>
        <v>251</v>
      </c>
      <c r="BS31" s="120">
        <f>VLOOKUP($A31,'Perfomance Mensal-Monthly'!$A$31:$EC$46,MATCH(Data!BS$5,'Perfomance Mensal-Monthly'!$A$7:$EC$7,0),FALSE)</f>
        <v>231</v>
      </c>
      <c r="BT31" s="120">
        <f>VLOOKUP($A31,'Perfomance Mensal-Monthly'!$A$31:$EC$46,MATCH(Data!BT$5,'Perfomance Mensal-Monthly'!$A$7:$EC$7,0),FALSE)</f>
        <v>178</v>
      </c>
      <c r="BU31" s="120">
        <f>VLOOKUP($A31,'Perfomance Mensal-Monthly'!$A$31:$EC$46,MATCH(Data!BU$5,'Perfomance Mensal-Monthly'!$A$7:$EC$7,0),FALSE)</f>
        <v>204</v>
      </c>
      <c r="BV31" s="120">
        <f>VLOOKUP($A31,'Perfomance Mensal-Monthly'!$A$31:$EC$46,MATCH(Data!BV$5,'Perfomance Mensal-Monthly'!$A$7:$EC$7,0),FALSE)</f>
        <v>167</v>
      </c>
      <c r="BW31" s="120">
        <f>VLOOKUP($A31,'Perfomance Mensal-Monthly'!$A$31:$EC$46,MATCH(Data!BW$5,'Perfomance Mensal-Monthly'!$A$7:$EC$7,0),FALSE)</f>
        <v>212.029</v>
      </c>
      <c r="BX31" s="120">
        <f>VLOOKUP($A31,'Perfomance Mensal-Monthly'!$A$31:$EC$46,MATCH(Data!BX$5,'Perfomance Mensal-Monthly'!$A$7:$EC$7,0),FALSE)</f>
        <v>205.43600000000001</v>
      </c>
      <c r="BY31" s="120">
        <f>VLOOKUP($A31,'Perfomance Mensal-Monthly'!$A$31:$EC$46,MATCH(Data!BY$5,'Perfomance Mensal-Monthly'!$A$7:$EC$7,0),FALSE)</f>
        <v>215.53399999999999</v>
      </c>
      <c r="BZ31" s="120">
        <f>VLOOKUP($A31,'Perfomance Mensal-Monthly'!$A$31:$EC$46,MATCH(Data!BZ$5,'Perfomance Mensal-Monthly'!$A$7:$EC$7,0),FALSE)</f>
        <v>226.88300000000001</v>
      </c>
      <c r="CA31" s="120">
        <f>VLOOKUP($A31,'Perfomance Mensal-Monthly'!$A$31:$EC$46,MATCH(Data!CA$5,'Perfomance Mensal-Monthly'!$A$7:$EC$7,0),FALSE)</f>
        <v>237.07900000000001</v>
      </c>
      <c r="CB31" s="120">
        <f>VLOOKUP($A31,'Perfomance Mensal-Monthly'!$A$31:$EC$46,MATCH(Data!CB$5,'Perfomance Mensal-Monthly'!$A$7:$EC$7,0),FALSE)</f>
        <v>180.27099999999999</v>
      </c>
      <c r="CC31" s="120">
        <f>VLOOKUP($A31,'Perfomance Mensal-Monthly'!$A$31:$EC$46,MATCH(Data!CC$5,'Perfomance Mensal-Monthly'!$A$7:$EC$7,0),FALSE)</f>
        <v>220.66</v>
      </c>
      <c r="CD31" s="120">
        <f>VLOOKUP($A31,'Perfomance Mensal-Monthly'!$A$31:$EC$46,MATCH(Data!CD$5,'Perfomance Mensal-Monthly'!$A$7:$EC$7,0),FALSE)</f>
        <v>231.47499999999999</v>
      </c>
      <c r="CE31" s="120">
        <f>VLOOKUP($A31,'Perfomance Mensal-Monthly'!$A$31:$EC$46,MATCH(Data!CE$5,'Perfomance Mensal-Monthly'!$A$7:$EC$7,0),FALSE)</f>
        <v>210.79300000000001</v>
      </c>
      <c r="CF31" s="120">
        <f>VLOOKUP($A31,'Perfomance Mensal-Monthly'!$A$31:$EC$46,MATCH(Data!CF$5,'Perfomance Mensal-Monthly'!$A$7:$EC$7,0),FALSE)</f>
        <v>218.64500000000001</v>
      </c>
      <c r="CG31" s="120">
        <f>VLOOKUP($A31,'Perfomance Mensal-Monthly'!$A$31:$EC$46,MATCH(Data!CG$5,'Perfomance Mensal-Monthly'!$A$7:$EC$7,0),FALSE)</f>
        <v>156.33699999999999</v>
      </c>
      <c r="CH31" s="120">
        <f>VLOOKUP($A31,'Perfomance Mensal-Monthly'!$A$31:$EC$46,MATCH(Data!CH$5,'Perfomance Mensal-Monthly'!$A$7:$EC$7,0),FALSE)</f>
        <v>147.82499999999999</v>
      </c>
      <c r="CI31" s="120">
        <f>VLOOKUP($A31,'Perfomance Mensal-Monthly'!$A$31:$EC$46,MATCH(Data!CI$5,'Perfomance Mensal-Monthly'!$A$7:$EC$7,0),FALSE)</f>
        <v>231.29300000000001</v>
      </c>
      <c r="CJ31" s="120">
        <f>VLOOKUP($A31,'Perfomance Mensal-Monthly'!$A$31:$EC$46,MATCH(Data!CJ$5,'Perfomance Mensal-Monthly'!$A$7:$EC$7,0),FALSE)</f>
        <v>165.399</v>
      </c>
      <c r="CK31" s="120">
        <f>VLOOKUP($A31,'Perfomance Mensal-Monthly'!$A$31:$EC$46,MATCH(Data!CK$5,'Perfomance Mensal-Monthly'!$A$7:$EC$7,0),FALSE)</f>
        <v>176.614</v>
      </c>
      <c r="CL31" s="120">
        <f>VLOOKUP($A31,'Perfomance Mensal-Monthly'!$A$31:$EC$46,MATCH(Data!CL$5,'Perfomance Mensal-Monthly'!$A$7:$EC$7,0),FALSE)</f>
        <v>184.92099999999999</v>
      </c>
      <c r="CM31" s="120">
        <f>VLOOKUP($A31,'Perfomance Mensal-Monthly'!$A$31:$EC$46,MATCH(Data!CM$5,'Perfomance Mensal-Monthly'!$A$7:$EC$7,0),FALSE)</f>
        <v>165.38399999999999</v>
      </c>
      <c r="CN31" s="120">
        <f>VLOOKUP($A31,'Perfomance Mensal-Monthly'!$A$31:$EC$46,MATCH(Data!CN$5,'Perfomance Mensal-Monthly'!$A$7:$EC$7,0),FALSE)</f>
        <v>183.404</v>
      </c>
      <c r="CO31" s="120">
        <f>VLOOKUP($A31,'Perfomance Mensal-Monthly'!$A$31:$EC$46,MATCH(Data!CO$5,'Perfomance Mensal-Monthly'!$A$7:$EC$7,0),FALSE)</f>
        <v>170.12799999999999</v>
      </c>
      <c r="CP31" s="120">
        <f>VLOOKUP($A31,'Perfomance Mensal-Monthly'!$A$31:$EC$46,MATCH(Data!CP$5,'Perfomance Mensal-Monthly'!$A$7:$EC$7,0),FALSE)</f>
        <v>152.31100000000001</v>
      </c>
      <c r="CQ31" s="120">
        <f>VLOOKUP($A31,'Perfomance Mensal-Monthly'!$A$31:$EC$46,MATCH(Data!CQ$5,'Perfomance Mensal-Monthly'!$A$7:$EC$7,0),FALSE)</f>
        <v>173.07900000000001</v>
      </c>
      <c r="CR31" s="120">
        <f>VLOOKUP($A31,'Perfomance Mensal-Monthly'!$A$31:$EC$46,MATCH(Data!CR$5,'Perfomance Mensal-Monthly'!$A$7:$EC$7,0),FALSE)</f>
        <v>165.387</v>
      </c>
      <c r="CS31" s="120">
        <f>VLOOKUP($A31,'Perfomance Mensal-Monthly'!$A$31:$EC$46,MATCH(Data!CS$5,'Perfomance Mensal-Monthly'!$A$7:$EC$7,0),FALSE)</f>
        <v>196.34200000000001</v>
      </c>
      <c r="CT31" s="120">
        <f>VLOOKUP($A31,'Perfomance Mensal-Monthly'!$A$31:$EC$46,MATCH(Data!CT$5,'Perfomance Mensal-Monthly'!$A$7:$EC$7,0),FALSE)</f>
        <v>207.607</v>
      </c>
      <c r="CU31" s="120">
        <f>VLOOKUP($A31,'Perfomance Mensal-Monthly'!$A$31:$EC$46,MATCH(Data!CU$5,'Perfomance Mensal-Monthly'!$A$7:$EC$7,0),FALSE)</f>
        <v>290.48599999999999</v>
      </c>
      <c r="CV31" s="120">
        <f>VLOOKUP($A31,'Perfomance Mensal-Monthly'!$A$31:$EC$46,MATCH(Data!CV$5,'Perfomance Mensal-Monthly'!$A$7:$EC$7,0),FALSE)</f>
        <v>296.61900000000003</v>
      </c>
      <c r="CW31" s="120">
        <f>VLOOKUP($A31,'Perfomance Mensal-Monthly'!$A$31:$EC$46,MATCH(Data!CW$5,'Perfomance Mensal-Monthly'!$A$7:$EC$7,0),FALSE)</f>
        <v>362.82799999999997</v>
      </c>
      <c r="CX31" s="120">
        <f>VLOOKUP($A31,'Perfomance Mensal-Monthly'!$A$31:$EC$46,MATCH(Data!CX$5,'Perfomance Mensal-Monthly'!$A$7:$EC$7,0),FALSE)</f>
        <v>342.84800000000001</v>
      </c>
      <c r="CY31" s="120">
        <f>VLOOKUP($A31,'Perfomance Mensal-Monthly'!$A$31:$EC$46,MATCH(Data!CY$5,'Perfomance Mensal-Monthly'!$A$7:$EC$7,0),FALSE)</f>
        <v>488.42</v>
      </c>
      <c r="CZ31" s="120">
        <f>VLOOKUP($A31,'Perfomance Mensal-Monthly'!$A$31:$EC$46,MATCH(Data!CZ$5,'Perfomance Mensal-Monthly'!$A$7:$EC$7,0),FALSE)</f>
        <v>500.24599999999998</v>
      </c>
      <c r="DA31" s="120">
        <f>VLOOKUP($A31,'Perfomance Mensal-Monthly'!$A$31:$EC$46,MATCH(Data!DA$5,'Perfomance Mensal-Monthly'!$A$7:$EC$7,0),FALSE)</f>
        <v>480.48599999999999</v>
      </c>
      <c r="DB31" s="120">
        <f>VLOOKUP($A31,'Perfomance Mensal-Monthly'!$A$31:$EC$46,MATCH(Data!DB$5,'Perfomance Mensal-Monthly'!$A$7:$EC$7,0),FALSE)</f>
        <v>462.54700000000003</v>
      </c>
      <c r="DC31" s="120">
        <f>VLOOKUP($A31,'Perfomance Mensal-Monthly'!$A$31:$EC$46,MATCH(Data!DC$5,'Perfomance Mensal-Monthly'!$A$7:$EC$7,0),FALSE)</f>
        <v>414.37400000000002</v>
      </c>
      <c r="DD31" s="120">
        <f>VLOOKUP($A31,'Perfomance Mensal-Monthly'!$A$31:$EC$46,MATCH(Data!DD$5,'Perfomance Mensal-Monthly'!$A$7:$EC$7,0),FALSE)</f>
        <v>421.255</v>
      </c>
      <c r="DE31" s="120">
        <f>VLOOKUP($A31,'Perfomance Mensal-Monthly'!$A$31:$EC$46,MATCH(Data!DE$5,'Perfomance Mensal-Monthly'!$A$7:$EC$7,0),FALSE)</f>
        <v>532.14099999999996</v>
      </c>
      <c r="DF31" s="120">
        <f>VLOOKUP($A31,'Perfomance Mensal-Monthly'!$A$31:$EC$46,MATCH(Data!DF$5,'Perfomance Mensal-Monthly'!$A$7:$EC$7,0),FALSE)</f>
        <v>398.61399999999998</v>
      </c>
      <c r="DG31" s="120">
        <f>VLOOKUP($A31,'Perfomance Mensal-Monthly'!$A$31:$EC$46,MATCH(Data!DG$5,'Perfomance Mensal-Monthly'!$A$7:$EC$7,0),FALSE)</f>
        <v>407.32499999999999</v>
      </c>
      <c r="DH31" s="120">
        <f>VLOOKUP($A31,'Perfomance Mensal-Monthly'!$A$31:$EC$46,MATCH(Data!DH$5,'Perfomance Mensal-Monthly'!$A$7:$EC$7,0),FALSE)</f>
        <v>429.8</v>
      </c>
      <c r="DI31" s="120">
        <f>VLOOKUP($A31,'Perfomance Mensal-Monthly'!$A$31:$EC$46,MATCH(Data!DI$5,'Perfomance Mensal-Monthly'!$A$7:$EC$7,0),FALSE)</f>
        <v>374.81700000000001</v>
      </c>
      <c r="DJ31" s="120">
        <f>VLOOKUP($A31,'Perfomance Mensal-Monthly'!$A$31:$EC$46,MATCH(Data!DJ$5,'Perfomance Mensal-Monthly'!$A$7:$EC$7,0),FALSE)</f>
        <v>350.53899999999999</v>
      </c>
      <c r="DK31" s="120">
        <f>VLOOKUP($A31,'Perfomance Mensal-Monthly'!$A$31:$EC$46,MATCH(Data!DK$5,'Perfomance Mensal-Monthly'!$A$7:$EC$7,0),FALSE)</f>
        <v>429.47899999999998</v>
      </c>
      <c r="DL31" s="120">
        <f>VLOOKUP($A31,'Perfomance Mensal-Monthly'!$A$31:$EC$46,MATCH(Data!DL$5,'Perfomance Mensal-Monthly'!$A$7:$EC$7,0),FALSE)</f>
        <v>311.77</v>
      </c>
      <c r="DM31" s="120">
        <f>VLOOKUP($A31,'Perfomance Mensal-Monthly'!$A$31:$EC$46,MATCH(Data!DM$5,'Perfomance Mensal-Monthly'!$A$7:$EC$7,0),FALSE)</f>
        <v>410.69200000000001</v>
      </c>
      <c r="DN31" s="120">
        <f>VLOOKUP($A31,'Perfomance Mensal-Monthly'!$A$31:$EC$46,MATCH(Data!DN$5,'Perfomance Mensal-Monthly'!$A$7:$EC$7,0),FALSE)</f>
        <v>461.58300000000003</v>
      </c>
      <c r="DO31" s="120">
        <f>VLOOKUP($A31,'Perfomance Mensal-Monthly'!$A$31:$EC$46,MATCH(Data!DO$5,'Perfomance Mensal-Monthly'!$A$7:$EC$7,0),FALSE)</f>
        <v>372.28800000000001</v>
      </c>
      <c r="DP31" s="120">
        <f>VLOOKUP($A31,'Perfomance Mensal-Monthly'!$A$31:$EC$46,MATCH(Data!DP$5,'Perfomance Mensal-Monthly'!$A$7:$EC$7,0),FALSE)</f>
        <v>454.18799999999999</v>
      </c>
      <c r="DQ31" s="120">
        <f>VLOOKUP($A31,'Perfomance Mensal-Monthly'!$A$31:$EC$46,MATCH(Data!DQ$5,'Perfomance Mensal-Monthly'!$A$7:$EC$7,0),FALSE)</f>
        <v>432.245</v>
      </c>
      <c r="DR31" s="120">
        <f>VLOOKUP($A31,'Perfomance Mensal-Monthly'!$A$31:$EC$46,MATCH(Data!DR$5,'Perfomance Mensal-Monthly'!$A$7:$EC$7,0),FALSE)</f>
        <v>439.06200000000001</v>
      </c>
      <c r="DS31" s="120">
        <f>VLOOKUP($A31,'Perfomance Mensal-Monthly'!$A$31:$EC$46,MATCH(Data!DS$5,'Perfomance Mensal-Monthly'!$A$7:$EC$7,0),FALSE)</f>
        <v>490.97800000000001</v>
      </c>
      <c r="DT31" s="120">
        <f>VLOOKUP($A31,'Perfomance Mensal-Monthly'!$A$31:$EC$46,MATCH(Data!DT$5,'Perfomance Mensal-Monthly'!$A$7:$EC$7,0),FALSE)</f>
        <v>370.79</v>
      </c>
      <c r="DU31" s="120">
        <f>VLOOKUP($A31,'Perfomance Mensal-Monthly'!$A$31:$EC$46,MATCH(Data!DU$5,'Perfomance Mensal-Monthly'!$A$7:$EC$7,0),FALSE)</f>
        <v>477.839</v>
      </c>
      <c r="DV31" s="120">
        <f>VLOOKUP($A31,'Perfomance Mensal-Monthly'!$A$31:$EC$46,MATCH(Data!DV$5,'Perfomance Mensal-Monthly'!$A$7:$EC$7,0),FALSE)</f>
        <v>473.88099999999997</v>
      </c>
      <c r="DW31" s="120">
        <f>VLOOKUP($A31,'Perfomance Mensal-Monthly'!$A$31:$EC$46,MATCH(Data!DW$5,'Perfomance Mensal-Monthly'!$A$7:$EC$7,0),FALSE)</f>
        <v>499.43200000000002</v>
      </c>
      <c r="DX31" s="120">
        <f>VLOOKUP($A31,'Perfomance Mensal-Monthly'!$A$31:$EC$46,MATCH(Data!DX$5,'Perfomance Mensal-Monthly'!$A$7:$EC$7,0),FALSE)</f>
        <v>445.17099999999999</v>
      </c>
      <c r="DZ31" s="127" t="s">
        <v>216</v>
      </c>
      <c r="EA31" s="143">
        <f t="shared" si="47"/>
        <v>1003.223</v>
      </c>
      <c r="EB31" s="143">
        <f t="shared" si="47"/>
        <v>1071.318</v>
      </c>
      <c r="EC31" s="143">
        <f t="shared" si="47"/>
        <v>1194.5040000000001</v>
      </c>
      <c r="ED31" s="143">
        <f t="shared" si="47"/>
        <v>1012.379</v>
      </c>
      <c r="EE31" s="143">
        <f t="shared" si="47"/>
        <v>971.24300000000005</v>
      </c>
      <c r="EF31" s="143">
        <f t="shared" si="47"/>
        <v>1118.0990000000002</v>
      </c>
      <c r="EG31" s="143">
        <f t="shared" si="47"/>
        <v>1134.133</v>
      </c>
      <c r="EH31" s="143">
        <f t="shared" si="47"/>
        <v>885.58199999999999</v>
      </c>
      <c r="EI31" s="143">
        <f t="shared" si="47"/>
        <v>1014</v>
      </c>
      <c r="EJ31" s="143">
        <f t="shared" si="47"/>
        <v>935</v>
      </c>
      <c r="EK31" s="143">
        <f t="shared" si="47"/>
        <v>673</v>
      </c>
      <c r="EL31" s="143">
        <f t="shared" si="47"/>
        <v>488</v>
      </c>
      <c r="EM31" s="143">
        <f t="shared" si="47"/>
        <v>380</v>
      </c>
      <c r="EN31" s="143">
        <f t="shared" si="47"/>
        <v>385</v>
      </c>
      <c r="EO31" s="143">
        <f t="shared" si="47"/>
        <v>413</v>
      </c>
      <c r="EP31" s="143">
        <f t="shared" si="47"/>
        <v>505</v>
      </c>
      <c r="EQ31" s="143">
        <f t="shared" si="47"/>
        <v>524</v>
      </c>
      <c r="ER31" s="143">
        <f t="shared" si="47"/>
        <v>555</v>
      </c>
      <c r="ES31" s="143">
        <f t="shared" si="47"/>
        <v>622</v>
      </c>
      <c r="ET31" s="143">
        <f t="shared" si="47"/>
        <v>531</v>
      </c>
      <c r="EU31" s="143">
        <f t="shared" si="47"/>
        <v>646</v>
      </c>
      <c r="EV31" s="143">
        <f t="shared" si="47"/>
        <v>693</v>
      </c>
      <c r="EW31" s="143">
        <f t="shared" si="47"/>
        <v>722</v>
      </c>
      <c r="EX31" s="143">
        <f t="shared" si="47"/>
        <v>549</v>
      </c>
      <c r="EY31" s="143">
        <f t="shared" si="47"/>
        <v>632.99900000000002</v>
      </c>
      <c r="EZ31" s="143">
        <f t="shared" si="47"/>
        <v>644.23299999999995</v>
      </c>
      <c r="FA31" s="143">
        <f t="shared" si="47"/>
        <v>662.928</v>
      </c>
      <c r="FB31" s="143">
        <f t="shared" si="47"/>
        <v>522.80700000000002</v>
      </c>
      <c r="FC31" s="143">
        <f t="shared" si="47"/>
        <v>573.30600000000004</v>
      </c>
      <c r="FD31" s="143">
        <f t="shared" si="47"/>
        <v>533.70899999999995</v>
      </c>
      <c r="FE31" s="143">
        <f t="shared" si="47"/>
        <v>495.51799999999997</v>
      </c>
      <c r="FF31" s="143">
        <f t="shared" si="47"/>
        <v>569.33600000000001</v>
      </c>
      <c r="FG31" s="143">
        <f t="shared" si="47"/>
        <v>949.93299999999999</v>
      </c>
      <c r="FH31" s="143">
        <f t="shared" si="47"/>
        <v>1331.5140000000001</v>
      </c>
      <c r="FI31" s="143">
        <f t="shared" si="47"/>
        <v>1357.4070000000002</v>
      </c>
      <c r="FJ31" s="143">
        <f t="shared" si="47"/>
        <v>1352.01</v>
      </c>
      <c r="FK31" s="143">
        <f t="shared" si="47"/>
        <v>1211.942</v>
      </c>
      <c r="FL31" s="143">
        <f t="shared" si="47"/>
        <v>1091.788</v>
      </c>
      <c r="FM31" s="143">
        <f t="shared" si="47"/>
        <v>1244.5630000000001</v>
      </c>
      <c r="FN31" s="143">
        <f t="shared" si="47"/>
        <v>1325.4949999999999</v>
      </c>
      <c r="FO31" s="143">
        <f t="shared" si="47"/>
        <v>1339.607</v>
      </c>
      <c r="FP31" s="143">
        <f t="shared" si="47"/>
        <v>1418.4839999999999</v>
      </c>
      <c r="FQ31" s="143">
        <f t="shared" si="47"/>
        <v>0</v>
      </c>
      <c r="FR31" s="143">
        <f t="shared" si="47"/>
        <v>0</v>
      </c>
      <c r="FT31" s="127" t="s">
        <v>216</v>
      </c>
      <c r="FU31" s="143">
        <f t="shared" si="34"/>
        <v>4281.4240000000009</v>
      </c>
      <c r="FV31" s="143">
        <f t="shared" si="34"/>
        <v>4109.0569999999998</v>
      </c>
      <c r="FW31" s="143">
        <f t="shared" si="34"/>
        <v>3110</v>
      </c>
      <c r="FX31" s="143">
        <f t="shared" si="34"/>
        <v>1683</v>
      </c>
      <c r="FY31" s="143">
        <f t="shared" si="34"/>
        <v>2232</v>
      </c>
      <c r="FZ31" s="143">
        <f t="shared" si="34"/>
        <v>2610</v>
      </c>
      <c r="GA31" s="143">
        <f t="shared" si="34"/>
        <v>2462.9669999999996</v>
      </c>
      <c r="GB31" s="143">
        <f t="shared" si="34"/>
        <v>2171.8690000000001</v>
      </c>
      <c r="GC31" s="143">
        <f t="shared" si="34"/>
        <v>4990.8639999999996</v>
      </c>
      <c r="GD31" s="143">
        <f t="shared" si="34"/>
        <v>4873.7880000000005</v>
      </c>
      <c r="GE31" s="143">
        <f t="shared" si="34"/>
        <v>2758.0909999999999</v>
      </c>
    </row>
    <row r="32" spans="1:187" ht="20.25" x14ac:dyDescent="0.2">
      <c r="A32" s="128"/>
      <c r="B32" s="127" t="s">
        <v>287</v>
      </c>
      <c r="C32" s="131">
        <f>C30/C$36</f>
        <v>0.12863789122597405</v>
      </c>
      <c r="D32" s="131">
        <f t="shared" ref="D32:BO32" si="48">D30/D36</f>
        <v>0.14221920534920574</v>
      </c>
      <c r="E32" s="131">
        <f t="shared" si="48"/>
        <v>0.1164157064567805</v>
      </c>
      <c r="F32" s="131">
        <f t="shared" si="48"/>
        <v>0.1372939604175919</v>
      </c>
      <c r="G32" s="131">
        <f t="shared" si="48"/>
        <v>0.10845076155355295</v>
      </c>
      <c r="H32" s="131">
        <f t="shared" si="48"/>
        <v>0.10188737162006324</v>
      </c>
      <c r="I32" s="131">
        <f t="shared" si="48"/>
        <v>0.15438073682836134</v>
      </c>
      <c r="J32" s="131">
        <f t="shared" si="48"/>
        <v>0.13179556857085808</v>
      </c>
      <c r="K32" s="131">
        <f t="shared" si="48"/>
        <v>0.14730625729240399</v>
      </c>
      <c r="L32" s="131">
        <f t="shared" si="48"/>
        <v>0.16219115307429588</v>
      </c>
      <c r="M32" s="131">
        <f t="shared" si="48"/>
        <v>0.13641295127199993</v>
      </c>
      <c r="N32" s="131">
        <f t="shared" si="48"/>
        <v>0.11384892754149356</v>
      </c>
      <c r="O32" s="131">
        <f t="shared" si="48"/>
        <v>0.144730069111942</v>
      </c>
      <c r="P32" s="131">
        <f t="shared" si="48"/>
        <v>0.11808685182780723</v>
      </c>
      <c r="Q32" s="131">
        <f t="shared" si="48"/>
        <v>0.13775471882674753</v>
      </c>
      <c r="R32" s="131">
        <f t="shared" si="48"/>
        <v>0.16353554729111661</v>
      </c>
      <c r="S32" s="131">
        <f t="shared" si="48"/>
        <v>0.17553126820495935</v>
      </c>
      <c r="T32" s="131">
        <f t="shared" si="48"/>
        <v>0.1669167274494878</v>
      </c>
      <c r="U32" s="131">
        <f t="shared" si="48"/>
        <v>0.18152944039966884</v>
      </c>
      <c r="V32" s="131">
        <f t="shared" si="48"/>
        <v>0.17858770389631276</v>
      </c>
      <c r="W32" s="131">
        <f t="shared" si="48"/>
        <v>0.16800094384059103</v>
      </c>
      <c r="X32" s="131">
        <f t="shared" si="48"/>
        <v>0.14910735277912485</v>
      </c>
      <c r="Y32" s="131">
        <f t="shared" si="48"/>
        <v>0.14828176229508197</v>
      </c>
      <c r="Z32" s="131">
        <f t="shared" si="48"/>
        <v>0.12367628119527051</v>
      </c>
      <c r="AA32" s="131">
        <f t="shared" si="48"/>
        <v>0.18603515625</v>
      </c>
      <c r="AB32" s="131">
        <f t="shared" si="48"/>
        <v>0.16808964781216648</v>
      </c>
      <c r="AC32" s="131">
        <f t="shared" si="48"/>
        <v>0.13438202247191011</v>
      </c>
      <c r="AD32" s="131">
        <f t="shared" si="48"/>
        <v>0.22098327420172326</v>
      </c>
      <c r="AE32" s="131">
        <f t="shared" si="48"/>
        <v>0.16821917808219178</v>
      </c>
      <c r="AF32" s="131">
        <f t="shared" si="48"/>
        <v>0.18374164810690424</v>
      </c>
      <c r="AG32" s="131">
        <f t="shared" si="48"/>
        <v>0.16007088009450679</v>
      </c>
      <c r="AH32" s="131">
        <f t="shared" si="48"/>
        <v>0.11505922165820642</v>
      </c>
      <c r="AI32" s="131">
        <f t="shared" si="48"/>
        <v>0.1313782991202346</v>
      </c>
      <c r="AJ32" s="131">
        <f t="shared" si="48"/>
        <v>0.11714460036607688</v>
      </c>
      <c r="AK32" s="131">
        <f t="shared" si="48"/>
        <v>9.0485695276114442E-2</v>
      </c>
      <c r="AL32" s="131">
        <f t="shared" si="48"/>
        <v>9.2667203867848505E-2</v>
      </c>
      <c r="AM32" s="131">
        <f t="shared" si="48"/>
        <v>7.7720207253886009E-2</v>
      </c>
      <c r="AN32" s="131">
        <f t="shared" si="48"/>
        <v>6.3721940622737144E-2</v>
      </c>
      <c r="AO32" s="131">
        <f t="shared" si="48"/>
        <v>0.10466507177033493</v>
      </c>
      <c r="AP32" s="131">
        <f t="shared" si="48"/>
        <v>7.3829927488464078E-2</v>
      </c>
      <c r="AQ32" s="131">
        <f t="shared" si="48"/>
        <v>0.10833333333333334</v>
      </c>
      <c r="AR32" s="131">
        <f t="shared" si="48"/>
        <v>5.7464084946908182E-2</v>
      </c>
      <c r="AS32" s="131">
        <f t="shared" si="48"/>
        <v>7.269155206286837E-2</v>
      </c>
      <c r="AT32" s="131">
        <f t="shared" si="48"/>
        <v>6.8069306930693074E-2</v>
      </c>
      <c r="AU32" s="131">
        <f t="shared" si="48"/>
        <v>0.12432106216053108</v>
      </c>
      <c r="AV32" s="131">
        <f t="shared" si="48"/>
        <v>0.17184643510054845</v>
      </c>
      <c r="AW32" s="131">
        <f t="shared" si="48"/>
        <v>0.14457831325301204</v>
      </c>
      <c r="AX32" s="131">
        <f t="shared" si="48"/>
        <v>0.14154929577464789</v>
      </c>
      <c r="AY32" s="131">
        <f t="shared" si="48"/>
        <v>0.13975576662143827</v>
      </c>
      <c r="AZ32" s="131">
        <f t="shared" si="48"/>
        <v>0.11235170969993022</v>
      </c>
      <c r="BA32" s="131">
        <f t="shared" si="48"/>
        <v>0.15345122646891043</v>
      </c>
      <c r="BB32" s="131">
        <f t="shared" si="48"/>
        <v>0.1111111111111111</v>
      </c>
      <c r="BC32" s="131">
        <f t="shared" si="48"/>
        <v>0.14181375532562385</v>
      </c>
      <c r="BD32" s="131">
        <f t="shared" si="48"/>
        <v>0.11221507890122735</v>
      </c>
      <c r="BE32" s="131">
        <f t="shared" si="48"/>
        <v>0.12274368231046931</v>
      </c>
      <c r="BF32" s="131">
        <f t="shared" si="48"/>
        <v>0.10797060486150367</v>
      </c>
      <c r="BG32" s="131">
        <f t="shared" si="48"/>
        <v>0.12311977715877437</v>
      </c>
      <c r="BH32" s="131">
        <f t="shared" si="48"/>
        <v>0.11051693404634581</v>
      </c>
      <c r="BI32" s="131">
        <f t="shared" si="48"/>
        <v>0.10159118727050184</v>
      </c>
      <c r="BJ32" s="131">
        <f t="shared" si="48"/>
        <v>9.2405063291139247E-2</v>
      </c>
      <c r="BK32" s="131">
        <f t="shared" si="48"/>
        <v>0.12832643406268479</v>
      </c>
      <c r="BL32" s="131">
        <f t="shared" si="48"/>
        <v>9.7290640394088676E-2</v>
      </c>
      <c r="BM32" s="131">
        <f t="shared" si="48"/>
        <v>0.11525974025974026</v>
      </c>
      <c r="BN32" s="131">
        <f t="shared" si="48"/>
        <v>0.11575931232091691</v>
      </c>
      <c r="BO32" s="131">
        <f t="shared" si="48"/>
        <v>0.17347670250896058</v>
      </c>
      <c r="BP32" s="131">
        <f t="shared" ref="BP32:DX32" si="49">BP30/BP36</f>
        <v>0.11284807034684904</v>
      </c>
      <c r="BQ32" s="131">
        <f t="shared" si="49"/>
        <v>0.11422527763088314</v>
      </c>
      <c r="BR32" s="131">
        <f t="shared" si="49"/>
        <v>0.12602459016393441</v>
      </c>
      <c r="BS32" s="131">
        <f t="shared" si="49"/>
        <v>0.11848341232227488</v>
      </c>
      <c r="BT32" s="131">
        <f t="shared" si="49"/>
        <v>7.046223224351747E-2</v>
      </c>
      <c r="BU32" s="131">
        <f t="shared" si="49"/>
        <v>9.7671777399205004E-2</v>
      </c>
      <c r="BV32" s="131">
        <f t="shared" si="49"/>
        <v>0.10126582278481013</v>
      </c>
      <c r="BW32" s="131">
        <f t="shared" si="49"/>
        <v>0.10941408032085811</v>
      </c>
      <c r="BX32" s="131">
        <f t="shared" si="49"/>
        <v>0.11992445480984985</v>
      </c>
      <c r="BY32" s="131">
        <f t="shared" si="49"/>
        <v>0.12646694634903621</v>
      </c>
      <c r="BZ32" s="131">
        <f t="shared" si="49"/>
        <v>0.14203145633077699</v>
      </c>
      <c r="CA32" s="131">
        <f t="shared" si="49"/>
        <v>0.12992507126692851</v>
      </c>
      <c r="CB32" s="131">
        <f t="shared" si="49"/>
        <v>9.6026249217511933E-2</v>
      </c>
      <c r="CC32" s="131">
        <f t="shared" si="49"/>
        <v>0.11422315896578664</v>
      </c>
      <c r="CD32" s="131">
        <f t="shared" si="49"/>
        <v>0.13701659390173015</v>
      </c>
      <c r="CE32" s="131">
        <f t="shared" si="49"/>
        <v>0.10263505674372536</v>
      </c>
      <c r="CF32" s="131">
        <f t="shared" si="49"/>
        <v>0.11243707910798387</v>
      </c>
      <c r="CG32" s="131">
        <f t="shared" si="49"/>
        <v>7.3079164291001697E-2</v>
      </c>
      <c r="CH32" s="131">
        <f t="shared" si="49"/>
        <v>8.5438256788914743E-2</v>
      </c>
      <c r="CI32" s="131">
        <f t="shared" si="49"/>
        <v>0.12926431179978362</v>
      </c>
      <c r="CJ32" s="131">
        <f t="shared" si="49"/>
        <v>8.7788282985346314E-2</v>
      </c>
      <c r="CK32" s="131">
        <f t="shared" si="49"/>
        <v>8.6637437299868295E-2</v>
      </c>
      <c r="CL32" s="131">
        <f t="shared" si="49"/>
        <v>0.16343518958446926</v>
      </c>
      <c r="CM32" s="131">
        <f t="shared" si="49"/>
        <v>0.10950948768616343</v>
      </c>
      <c r="CN32" s="131">
        <f t="shared" si="49"/>
        <v>0.1080412916316527</v>
      </c>
      <c r="CO32" s="131">
        <f t="shared" si="49"/>
        <v>7.6467443432866336E-2</v>
      </c>
      <c r="CP32" s="131">
        <f t="shared" si="49"/>
        <v>6.8151015137271467E-2</v>
      </c>
      <c r="CQ32" s="131">
        <f t="shared" si="49"/>
        <v>7.01823757898552E-2</v>
      </c>
      <c r="CR32" s="131">
        <f t="shared" si="49"/>
        <v>7.8172623895881116E-2</v>
      </c>
      <c r="CS32" s="131">
        <f t="shared" si="49"/>
        <v>9.734803853406615E-2</v>
      </c>
      <c r="CT32" s="131">
        <f t="shared" si="49"/>
        <v>0.10056423857109074</v>
      </c>
      <c r="CU32" s="131">
        <f t="shared" si="49"/>
        <v>0.14619972857449517</v>
      </c>
      <c r="CV32" s="131">
        <f t="shared" si="49"/>
        <v>0.15753863192770404</v>
      </c>
      <c r="CW32" s="131">
        <f t="shared" si="49"/>
        <v>0.16603020186567288</v>
      </c>
      <c r="CX32" s="131">
        <f t="shared" si="49"/>
        <v>0.16053915096362401</v>
      </c>
      <c r="CY32" s="131">
        <f t="shared" si="49"/>
        <v>0.22098844146938043</v>
      </c>
      <c r="CZ32" s="131">
        <f t="shared" si="49"/>
        <v>0.2268584598164966</v>
      </c>
      <c r="DA32" s="131">
        <f t="shared" si="49"/>
        <v>0.2220796109475687</v>
      </c>
      <c r="DB32" s="131">
        <f t="shared" si="49"/>
        <v>0.205012026303205</v>
      </c>
      <c r="DC32" s="131">
        <f t="shared" si="49"/>
        <v>0.16934138968234588</v>
      </c>
      <c r="DD32" s="131">
        <f t="shared" si="49"/>
        <v>0.1862386552789608</v>
      </c>
      <c r="DE32" s="131">
        <f t="shared" si="49"/>
        <v>0.21613401604812357</v>
      </c>
      <c r="DF32" s="131">
        <f t="shared" si="49"/>
        <v>0.17949932030087082</v>
      </c>
      <c r="DG32" s="131">
        <f t="shared" si="49"/>
        <v>0.16592676798565389</v>
      </c>
      <c r="DH32" s="131">
        <f t="shared" si="49"/>
        <v>0.16511841216724804</v>
      </c>
      <c r="DI32" s="131">
        <f t="shared" si="49"/>
        <v>0.11573241181580407</v>
      </c>
      <c r="DJ32" s="131">
        <f t="shared" si="49"/>
        <v>0.11271531452905437</v>
      </c>
      <c r="DK32" s="131">
        <f t="shared" si="49"/>
        <v>0.13420792091250316</v>
      </c>
      <c r="DL32" s="131">
        <f t="shared" si="49"/>
        <v>0.10007454465428324</v>
      </c>
      <c r="DM32" s="131">
        <f t="shared" si="49"/>
        <v>0.13747780511720728</v>
      </c>
      <c r="DN32" s="131">
        <f t="shared" si="49"/>
        <v>0.14863163768632554</v>
      </c>
      <c r="DO32" s="131">
        <f t="shared" si="49"/>
        <v>0.11386789591446947</v>
      </c>
      <c r="DP32" s="131">
        <f t="shared" si="49"/>
        <v>0.15838354615671338</v>
      </c>
      <c r="DQ32" s="131">
        <f t="shared" si="49"/>
        <v>0.17002937498303683</v>
      </c>
      <c r="DR32" s="131">
        <f t="shared" si="49"/>
        <v>0.2015232709034166</v>
      </c>
      <c r="DS32" s="131">
        <f t="shared" si="49"/>
        <v>0.19658610881120328</v>
      </c>
      <c r="DT32" s="131">
        <f t="shared" si="49"/>
        <v>0.1889255888050467</v>
      </c>
      <c r="DU32" s="131">
        <f t="shared" si="49"/>
        <v>0.1553059133694504</v>
      </c>
      <c r="DV32" s="131">
        <f t="shared" si="49"/>
        <v>0.21501631209423366</v>
      </c>
      <c r="DW32" s="131">
        <f t="shared" si="49"/>
        <v>0.19479504048836807</v>
      </c>
      <c r="DX32" s="131">
        <f t="shared" si="49"/>
        <v>0.19996165824929055</v>
      </c>
      <c r="DZ32" s="148" t="s">
        <v>221</v>
      </c>
      <c r="EA32" s="145">
        <f>EA30/EA36</f>
        <v>0.12858038696747595</v>
      </c>
      <c r="EB32" s="145">
        <f t="shared" ref="EB32:FR32" si="50">EB30/EB36</f>
        <v>0.11590690983207856</v>
      </c>
      <c r="EC32" s="145">
        <f t="shared" si="50"/>
        <v>0.14434887298365842</v>
      </c>
      <c r="ED32" s="145">
        <f t="shared" si="50"/>
        <v>0.13967552812853065</v>
      </c>
      <c r="EE32" s="145">
        <f t="shared" si="50"/>
        <v>0.13369052774101473</v>
      </c>
      <c r="EF32" s="145">
        <f t="shared" si="50"/>
        <v>0.16888008397747875</v>
      </c>
      <c r="EG32" s="145">
        <f t="shared" si="50"/>
        <v>0.17599330635728841</v>
      </c>
      <c r="EH32" s="145">
        <f t="shared" si="50"/>
        <v>0.14141961374975462</v>
      </c>
      <c r="EI32" s="145">
        <f t="shared" si="50"/>
        <v>0.16186757768016918</v>
      </c>
      <c r="EJ32" s="145">
        <f t="shared" si="50"/>
        <v>0.19181265641759027</v>
      </c>
      <c r="EK32" s="145">
        <f t="shared" si="50"/>
        <v>0.13517694836588667</v>
      </c>
      <c r="EL32" s="145">
        <f t="shared" si="50"/>
        <v>0.10107232489162674</v>
      </c>
      <c r="EM32" s="145">
        <f t="shared" si="50"/>
        <v>8.3560399636693913E-2</v>
      </c>
      <c r="EN32" s="145">
        <f t="shared" si="50"/>
        <v>7.9734929457032921E-2</v>
      </c>
      <c r="EO32" s="145">
        <f t="shared" si="50"/>
        <v>8.8958333333333334E-2</v>
      </c>
      <c r="EP32" s="145">
        <f t="shared" si="50"/>
        <v>0.15329883570504527</v>
      </c>
      <c r="EQ32" s="145">
        <f t="shared" si="50"/>
        <v>0.13648068669527896</v>
      </c>
      <c r="ER32" s="145">
        <f t="shared" si="50"/>
        <v>0.12215189873417721</v>
      </c>
      <c r="ES32" s="145">
        <f t="shared" si="50"/>
        <v>0.11787217757367011</v>
      </c>
      <c r="ET32" s="145">
        <f t="shared" si="50"/>
        <v>0.10169491525423729</v>
      </c>
      <c r="EU32" s="145">
        <f t="shared" si="50"/>
        <v>0.11388727484020918</v>
      </c>
      <c r="EV32" s="145">
        <f t="shared" si="50"/>
        <v>0.13013302486986697</v>
      </c>
      <c r="EW32" s="145">
        <f t="shared" si="50"/>
        <v>0.11964472309299895</v>
      </c>
      <c r="EX32" s="145">
        <f t="shared" si="50"/>
        <v>8.9345063538611921E-2</v>
      </c>
      <c r="EY32" s="145">
        <f t="shared" si="50"/>
        <v>0.11896110396041043</v>
      </c>
      <c r="EZ32" s="145">
        <f t="shared" si="50"/>
        <v>0.12262508050453631</v>
      </c>
      <c r="FA32" s="145">
        <f t="shared" si="50"/>
        <v>0.11810142830076392</v>
      </c>
      <c r="FB32" s="145">
        <f t="shared" si="50"/>
        <v>9.0976751697060057E-2</v>
      </c>
      <c r="FC32" s="145">
        <f t="shared" si="50"/>
        <v>0.10172749825743935</v>
      </c>
      <c r="FD32" s="145">
        <f t="shared" si="50"/>
        <v>0.12331002199986606</v>
      </c>
      <c r="FE32" s="145">
        <f t="shared" si="50"/>
        <v>7.1570855744182163E-2</v>
      </c>
      <c r="FF32" s="145">
        <f t="shared" si="50"/>
        <v>9.1945572864802108E-2</v>
      </c>
      <c r="FG32" s="145">
        <f t="shared" si="50"/>
        <v>0.15683227564145205</v>
      </c>
      <c r="FH32" s="145">
        <f t="shared" si="50"/>
        <v>0.20437912730556829</v>
      </c>
      <c r="FI32" s="145">
        <f t="shared" si="50"/>
        <v>0.19960408205262967</v>
      </c>
      <c r="FJ32" s="145">
        <f t="shared" si="50"/>
        <v>0.19476544534401627</v>
      </c>
      <c r="FK32" s="145">
        <f t="shared" si="50"/>
        <v>0.14727144954460375</v>
      </c>
      <c r="FL32" s="145">
        <f t="shared" si="50"/>
        <v>0.11593982464531803</v>
      </c>
      <c r="FM32" s="145">
        <f t="shared" si="50"/>
        <v>0.13345422080100836</v>
      </c>
      <c r="FN32" s="145">
        <f t="shared" si="50"/>
        <v>0.17523754751706594</v>
      </c>
      <c r="FO32" s="145">
        <f t="shared" si="50"/>
        <v>0.17901486765719804</v>
      </c>
      <c r="FP32" s="145">
        <f t="shared" si="50"/>
        <v>0.2030589434255104</v>
      </c>
      <c r="FQ32" s="145" t="e">
        <f t="shared" si="50"/>
        <v>#DIV/0!</v>
      </c>
      <c r="FR32" s="145" t="e">
        <f t="shared" si="50"/>
        <v>#DIV/0!</v>
      </c>
      <c r="FT32" s="148" t="s">
        <v>221</v>
      </c>
      <c r="FU32" s="145">
        <f>FU30/FU36</f>
        <v>0.13220267515569833</v>
      </c>
      <c r="FV32" s="145">
        <f t="shared" ref="FV32:GE32" si="51">FV30/FV36</f>
        <v>0.15534581632911693</v>
      </c>
      <c r="FW32" s="145">
        <f t="shared" si="51"/>
        <v>0.15073961023714488</v>
      </c>
      <c r="FX32" s="145">
        <f t="shared" si="51"/>
        <v>0.10145788336933045</v>
      </c>
      <c r="FY32" s="145">
        <f t="shared" si="51"/>
        <v>0.11929519028837782</v>
      </c>
      <c r="FZ32" s="145">
        <f t="shared" si="51"/>
        <v>0.11350025934832839</v>
      </c>
      <c r="GA32" s="145">
        <f t="shared" si="51"/>
        <v>0.11275192709193668</v>
      </c>
      <c r="GB32" s="145">
        <f t="shared" si="51"/>
        <v>9.4985978022389908E-2</v>
      </c>
      <c r="GC32" s="145">
        <f t="shared" si="51"/>
        <v>0.18887023801762737</v>
      </c>
      <c r="GD32" s="145">
        <f t="shared" si="51"/>
        <v>0.14234473166675116</v>
      </c>
      <c r="GE32" s="145">
        <f t="shared" si="51"/>
        <v>0.19103099171462012</v>
      </c>
    </row>
    <row r="33" spans="1:187" ht="20.25" x14ac:dyDescent="0.2">
      <c r="A33" s="128"/>
      <c r="B33" s="127" t="s">
        <v>222</v>
      </c>
      <c r="C33" s="132">
        <f>C31*1000/C30</f>
        <v>1326.8041126200917</v>
      </c>
      <c r="D33" s="132">
        <f t="shared" ref="D33:BO33" si="52">D31*1000/D30</f>
        <v>1056.7922791307567</v>
      </c>
      <c r="E33" s="132">
        <f t="shared" si="52"/>
        <v>1187.2123233402738</v>
      </c>
      <c r="F33" s="132">
        <f t="shared" si="52"/>
        <v>1132.4533827269777</v>
      </c>
      <c r="G33" s="132">
        <f t="shared" si="52"/>
        <v>1286.848268304034</v>
      </c>
      <c r="H33" s="132">
        <f t="shared" si="52"/>
        <v>1476.7595728921326</v>
      </c>
      <c r="I33" s="132">
        <f t="shared" si="52"/>
        <v>1137.7785342096304</v>
      </c>
      <c r="J33" s="132">
        <f t="shared" si="52"/>
        <v>1161.7220624425534</v>
      </c>
      <c r="K33" s="132">
        <f t="shared" si="52"/>
        <v>1011.4924528405564</v>
      </c>
      <c r="L33" s="132">
        <f t="shared" si="52"/>
        <v>1010.7718581878701</v>
      </c>
      <c r="M33" s="132">
        <f t="shared" si="52"/>
        <v>1100.2601993225001</v>
      </c>
      <c r="N33" s="132">
        <f t="shared" si="52"/>
        <v>1170.326683698429</v>
      </c>
      <c r="O33" s="132">
        <f t="shared" si="52"/>
        <v>1121.3935974708595</v>
      </c>
      <c r="P33" s="132">
        <f t="shared" si="52"/>
        <v>1115.9153155674617</v>
      </c>
      <c r="Q33" s="132">
        <f t="shared" si="52"/>
        <v>1087.6701906769586</v>
      </c>
      <c r="R33" s="132">
        <f t="shared" si="52"/>
        <v>1087.3928954922972</v>
      </c>
      <c r="S33" s="132">
        <f t="shared" si="52"/>
        <v>939.54676305707665</v>
      </c>
      <c r="T33" s="132">
        <f t="shared" si="52"/>
        <v>1016.2153352235337</v>
      </c>
      <c r="U33" s="132">
        <f t="shared" si="52"/>
        <v>969.18574920419769</v>
      </c>
      <c r="V33" s="132">
        <f t="shared" si="52"/>
        <v>986.20131393082966</v>
      </c>
      <c r="W33" s="132">
        <f t="shared" si="52"/>
        <v>984.4625329183624</v>
      </c>
      <c r="X33" s="132">
        <f t="shared" si="52"/>
        <v>1032.3977248587012</v>
      </c>
      <c r="Y33" s="132">
        <f t="shared" si="52"/>
        <v>1045.5007151593043</v>
      </c>
      <c r="Z33" s="132">
        <f t="shared" si="52"/>
        <v>1114.480180627512</v>
      </c>
      <c r="AA33" s="132">
        <f t="shared" si="52"/>
        <v>1007.8740157480315</v>
      </c>
      <c r="AB33" s="132">
        <f t="shared" si="52"/>
        <v>1028.5714285714287</v>
      </c>
      <c r="AC33" s="132">
        <f t="shared" si="52"/>
        <v>1023.4113712374582</v>
      </c>
      <c r="AD33" s="132">
        <f t="shared" si="52"/>
        <v>846.33027522935777</v>
      </c>
      <c r="AE33" s="132">
        <f t="shared" si="52"/>
        <v>921.82410423452768</v>
      </c>
      <c r="AF33" s="132">
        <f t="shared" si="52"/>
        <v>857.57575757575762</v>
      </c>
      <c r="AG33" s="132">
        <f t="shared" si="52"/>
        <v>1044.280442804428</v>
      </c>
      <c r="AH33" s="132">
        <f t="shared" si="52"/>
        <v>990.1960784313726</v>
      </c>
      <c r="AI33" s="132">
        <f t="shared" si="52"/>
        <v>839.28571428571433</v>
      </c>
      <c r="AJ33" s="132">
        <f t="shared" si="52"/>
        <v>963.54166666666663</v>
      </c>
      <c r="AK33" s="132">
        <f t="shared" si="52"/>
        <v>1169.1176470588234</v>
      </c>
      <c r="AL33" s="132">
        <f t="shared" si="52"/>
        <v>1252.1739130434783</v>
      </c>
      <c r="AM33" s="132">
        <f t="shared" si="52"/>
        <v>1171.4285714285713</v>
      </c>
      <c r="AN33" s="132">
        <f t="shared" si="52"/>
        <v>1204.5454545454545</v>
      </c>
      <c r="AO33" s="132">
        <f t="shared" si="52"/>
        <v>862.85714285714289</v>
      </c>
      <c r="AP33" s="132">
        <f t="shared" si="52"/>
        <v>1125</v>
      </c>
      <c r="AQ33" s="132">
        <f t="shared" si="52"/>
        <v>917.15976331360946</v>
      </c>
      <c r="AR33" s="132">
        <f t="shared" si="52"/>
        <v>1130.4347826086957</v>
      </c>
      <c r="AS33" s="132">
        <f t="shared" si="52"/>
        <v>1189.1891891891892</v>
      </c>
      <c r="AT33" s="132">
        <f t="shared" si="52"/>
        <v>1118.1818181818182</v>
      </c>
      <c r="AU33" s="132">
        <f t="shared" si="52"/>
        <v>766.99029126213588</v>
      </c>
      <c r="AV33" s="132">
        <f t="shared" si="52"/>
        <v>641.8439716312057</v>
      </c>
      <c r="AW33" s="132">
        <f t="shared" si="52"/>
        <v>754.38596491228066</v>
      </c>
      <c r="AX33" s="132">
        <f t="shared" si="52"/>
        <v>756.21890547263683</v>
      </c>
      <c r="AY33" s="132">
        <f t="shared" si="52"/>
        <v>844.66019417475729</v>
      </c>
      <c r="AZ33" s="132">
        <f t="shared" si="52"/>
        <v>819.87577639751555</v>
      </c>
      <c r="BA33" s="132">
        <f t="shared" si="52"/>
        <v>810.40892193308548</v>
      </c>
      <c r="BB33" s="132">
        <f t="shared" si="52"/>
        <v>980.51948051948057</v>
      </c>
      <c r="BC33" s="132">
        <f t="shared" si="52"/>
        <v>939.9141630901288</v>
      </c>
      <c r="BD33" s="132">
        <f t="shared" si="52"/>
        <v>963.54166666666663</v>
      </c>
      <c r="BE33" s="132">
        <f t="shared" si="52"/>
        <v>970.58823529411768</v>
      </c>
      <c r="BF33" s="132">
        <f t="shared" si="52"/>
        <v>1094.2408376963351</v>
      </c>
      <c r="BG33" s="132">
        <f t="shared" si="52"/>
        <v>972.85067873303171</v>
      </c>
      <c r="BH33" s="132">
        <f t="shared" si="52"/>
        <v>1000</v>
      </c>
      <c r="BI33" s="132">
        <f t="shared" si="52"/>
        <v>1066.2650602409637</v>
      </c>
      <c r="BJ33" s="132">
        <f t="shared" si="52"/>
        <v>1150.6849315068494</v>
      </c>
      <c r="BK33" s="132">
        <f t="shared" si="52"/>
        <v>1110.5990783410139</v>
      </c>
      <c r="BL33" s="132">
        <f t="shared" si="52"/>
        <v>1145.5696202531647</v>
      </c>
      <c r="BM33" s="132">
        <f t="shared" si="52"/>
        <v>1051.6431924882629</v>
      </c>
      <c r="BN33" s="132">
        <f t="shared" si="52"/>
        <v>1118.8118811881188</v>
      </c>
      <c r="BO33" s="132">
        <f t="shared" si="52"/>
        <v>962.80991735537191</v>
      </c>
      <c r="BP33" s="132">
        <f t="shared" ref="BP33:DX33" si="53">BP31*1000/BP30</f>
        <v>1012.987012987013</v>
      </c>
      <c r="BQ33" s="132">
        <f t="shared" si="53"/>
        <v>1111.1111111111111</v>
      </c>
      <c r="BR33" s="132">
        <f t="shared" si="53"/>
        <v>1020.3252032520326</v>
      </c>
      <c r="BS33" s="132">
        <f t="shared" si="53"/>
        <v>1026.6666666666667</v>
      </c>
      <c r="BT33" s="132">
        <f t="shared" si="53"/>
        <v>1424</v>
      </c>
      <c r="BU33" s="132">
        <f t="shared" si="53"/>
        <v>1186.046511627907</v>
      </c>
      <c r="BV33" s="132">
        <f t="shared" si="53"/>
        <v>1043.75</v>
      </c>
      <c r="BW33" s="132">
        <f t="shared" si="53"/>
        <v>1197.937794852962</v>
      </c>
      <c r="BX33" s="132">
        <f t="shared" si="53"/>
        <v>1009.1415940071228</v>
      </c>
      <c r="BY33" s="132">
        <f t="shared" si="53"/>
        <v>926.38247758551029</v>
      </c>
      <c r="BZ33" s="132">
        <f t="shared" si="53"/>
        <v>928.84718520610988</v>
      </c>
      <c r="CA33" s="132">
        <f t="shared" si="53"/>
        <v>1019.3482644606778</v>
      </c>
      <c r="CB33" s="132">
        <f t="shared" si="53"/>
        <v>1075.1856380282111</v>
      </c>
      <c r="CC33" s="132">
        <f t="shared" si="53"/>
        <v>1096.8941382327209</v>
      </c>
      <c r="CD33" s="132">
        <f t="shared" si="53"/>
        <v>922.88769456494015</v>
      </c>
      <c r="CE33" s="132">
        <f t="shared" si="53"/>
        <v>1142.8377799584705</v>
      </c>
      <c r="CF33" s="132">
        <f t="shared" si="53"/>
        <v>1043.2133519094605</v>
      </c>
      <c r="CG33" s="132">
        <f t="shared" si="53"/>
        <v>1220.9535710101916</v>
      </c>
      <c r="CH33" s="132">
        <f t="shared" si="53"/>
        <v>1108.5988120950324</v>
      </c>
      <c r="CI33" s="132">
        <f t="shared" si="53"/>
        <v>1006.6984687970612</v>
      </c>
      <c r="CJ33" s="132">
        <f t="shared" si="53"/>
        <v>1096.4031924484277</v>
      </c>
      <c r="CK33" s="132">
        <f t="shared" si="53"/>
        <v>1230.9311402286035</v>
      </c>
      <c r="CL33" s="132">
        <f t="shared" si="53"/>
        <v>991.8526067367518</v>
      </c>
      <c r="CM33" s="132">
        <f t="shared" si="53"/>
        <v>1104.8728672020095</v>
      </c>
      <c r="CN33" s="132">
        <f t="shared" si="53"/>
        <v>963.20065542431882</v>
      </c>
      <c r="CO33" s="132">
        <f t="shared" si="53"/>
        <v>1166.1148924211579</v>
      </c>
      <c r="CP33" s="132">
        <f t="shared" si="53"/>
        <v>1171.7763092096661</v>
      </c>
      <c r="CQ33" s="132">
        <f t="shared" si="53"/>
        <v>1214.393466317717</v>
      </c>
      <c r="CR33" s="132">
        <f t="shared" si="53"/>
        <v>1014.8558595044366</v>
      </c>
      <c r="CS33" s="132">
        <f t="shared" si="53"/>
        <v>984.04217996652073</v>
      </c>
      <c r="CT33" s="132">
        <f t="shared" si="53"/>
        <v>1008.6823437955494</v>
      </c>
      <c r="CU33" s="132">
        <f t="shared" si="53"/>
        <v>892.28756081977679</v>
      </c>
      <c r="CV33" s="132">
        <f t="shared" si="53"/>
        <v>885.09958970533387</v>
      </c>
      <c r="CW33" s="132">
        <f t="shared" si="53"/>
        <v>906.5011705155016</v>
      </c>
      <c r="CX33" s="132">
        <f t="shared" si="53"/>
        <v>964.00935756703268</v>
      </c>
      <c r="CY33" s="132">
        <f t="shared" si="53"/>
        <v>887.39098837209303</v>
      </c>
      <c r="CZ33" s="132">
        <f t="shared" si="53"/>
        <v>889.09229216135134</v>
      </c>
      <c r="DA33" s="132">
        <f t="shared" si="53"/>
        <v>939.11136563084517</v>
      </c>
      <c r="DB33" s="132">
        <f t="shared" si="53"/>
        <v>1002.7227932042898</v>
      </c>
      <c r="DC33" s="132">
        <f t="shared" si="53"/>
        <v>1157.9932818761563</v>
      </c>
      <c r="DD33" s="132">
        <f t="shared" si="53"/>
        <v>1141.6186537596409</v>
      </c>
      <c r="DE33" s="132">
        <f t="shared" si="53"/>
        <v>1219.5782110869704</v>
      </c>
      <c r="DF33" s="132">
        <f t="shared" si="53"/>
        <v>1291.7478166469532</v>
      </c>
      <c r="DG33" s="132">
        <f t="shared" si="53"/>
        <v>1377.4055775922413</v>
      </c>
      <c r="DH33" s="132">
        <f t="shared" si="53"/>
        <v>1399.4939940282179</v>
      </c>
      <c r="DI33" s="132">
        <f t="shared" si="53"/>
        <v>1537.332348960256</v>
      </c>
      <c r="DJ33" s="132">
        <f t="shared" si="53"/>
        <v>1574.3665058790771</v>
      </c>
      <c r="DK33" s="132">
        <f t="shared" si="53"/>
        <v>1556.8899828534347</v>
      </c>
      <c r="DL33" s="132">
        <f t="shared" si="53"/>
        <v>1585.2201369786399</v>
      </c>
      <c r="DM33" s="132">
        <f t="shared" si="53"/>
        <v>1522.4686195570782</v>
      </c>
      <c r="DN33" s="132">
        <f t="shared" si="53"/>
        <v>1448.9626790473408</v>
      </c>
      <c r="DO33" s="132">
        <f t="shared" si="53"/>
        <v>1584.1098828154918</v>
      </c>
      <c r="DP33" s="132">
        <f t="shared" si="53"/>
        <v>1415.7406339518661</v>
      </c>
      <c r="DQ33" s="132">
        <f t="shared" si="53"/>
        <v>1326.8736071119406</v>
      </c>
      <c r="DR33" s="132">
        <f t="shared" si="53"/>
        <v>1298.1205041554686</v>
      </c>
      <c r="DS33" s="132">
        <f t="shared" si="53"/>
        <v>1301.362383375742</v>
      </c>
      <c r="DT33" s="132">
        <f t="shared" si="53"/>
        <v>1140.6887386251069</v>
      </c>
      <c r="DU33" s="132">
        <f t="shared" si="53"/>
        <v>1436.6949692720298</v>
      </c>
      <c r="DV33" s="132">
        <f t="shared" si="53"/>
        <v>1176.9756548260668</v>
      </c>
      <c r="DW33" s="132">
        <f t="shared" si="53"/>
        <v>1285.8603048895091</v>
      </c>
      <c r="DX33" s="132">
        <f t="shared" si="53"/>
        <v>1166.113957606429</v>
      </c>
      <c r="DZ33" s="148" t="s">
        <v>222</v>
      </c>
      <c r="EA33" s="146">
        <f>EA30/EA31</f>
        <v>0.84186167980598536</v>
      </c>
      <c r="EB33" s="146">
        <f t="shared" ref="EB33:FR33" si="54">EB30/EB31</f>
        <v>0.78093059203709825</v>
      </c>
      <c r="EC33" s="146">
        <f t="shared" si="54"/>
        <v>0.90678474077943627</v>
      </c>
      <c r="ED33" s="146">
        <f t="shared" si="54"/>
        <v>0.92820080226871549</v>
      </c>
      <c r="EE33" s="146">
        <f t="shared" si="54"/>
        <v>0.90277304443893025</v>
      </c>
      <c r="EF33" s="146">
        <f t="shared" si="54"/>
        <v>0.98923172277231253</v>
      </c>
      <c r="EG33" s="146">
        <f t="shared" si="54"/>
        <v>1.0207938575105389</v>
      </c>
      <c r="EH33" s="146">
        <f t="shared" si="54"/>
        <v>0.94530489553762387</v>
      </c>
      <c r="EI33" s="146">
        <f t="shared" si="54"/>
        <v>0.98126232741617359</v>
      </c>
      <c r="EJ33" s="146">
        <f t="shared" si="54"/>
        <v>1.1475935828877006</v>
      </c>
      <c r="EK33" s="146">
        <f t="shared" si="54"/>
        <v>1.0386329866270432</v>
      </c>
      <c r="EL33" s="146">
        <f t="shared" si="54"/>
        <v>0.90778688524590168</v>
      </c>
      <c r="EM33" s="146">
        <f t="shared" si="54"/>
        <v>0.96842105263157896</v>
      </c>
      <c r="EN33" s="146">
        <f t="shared" si="54"/>
        <v>0.96883116883116882</v>
      </c>
      <c r="EO33" s="146">
        <f t="shared" si="54"/>
        <v>1.0338983050847457</v>
      </c>
      <c r="EP33" s="146">
        <f t="shared" si="54"/>
        <v>1.4079207920792078</v>
      </c>
      <c r="EQ33" s="146">
        <f t="shared" si="54"/>
        <v>1.2137404580152671</v>
      </c>
      <c r="ER33" s="146">
        <f t="shared" si="54"/>
        <v>1.0432432432432432</v>
      </c>
      <c r="ES33" s="146">
        <f t="shared" si="54"/>
        <v>0.99035369774919613</v>
      </c>
      <c r="ET33" s="146">
        <f t="shared" si="54"/>
        <v>0.93785310734463279</v>
      </c>
      <c r="EU33" s="146">
        <f t="shared" si="54"/>
        <v>0.91021671826625383</v>
      </c>
      <c r="EV33" s="146">
        <f t="shared" si="54"/>
        <v>0.97402597402597402</v>
      </c>
      <c r="EW33" s="146">
        <f t="shared" si="54"/>
        <v>0.95152354570637121</v>
      </c>
      <c r="EX33" s="146">
        <f t="shared" si="54"/>
        <v>0.83242258652094714</v>
      </c>
      <c r="EY33" s="146">
        <f t="shared" si="54"/>
        <v>0.96877246251573845</v>
      </c>
      <c r="EZ33" s="146">
        <f t="shared" si="54"/>
        <v>1.0004253119601139</v>
      </c>
      <c r="FA33" s="146">
        <f t="shared" si="54"/>
        <v>0.96003035020394356</v>
      </c>
      <c r="FB33" s="146">
        <f t="shared" si="54"/>
        <v>0.90086207721013689</v>
      </c>
      <c r="FC33" s="146">
        <f t="shared" si="54"/>
        <v>0.91415404687897905</v>
      </c>
      <c r="FD33" s="146">
        <f t="shared" si="54"/>
        <v>0.98656196541561059</v>
      </c>
      <c r="FE33" s="146">
        <f t="shared" si="54"/>
        <v>0.84436690493584499</v>
      </c>
      <c r="FF33" s="146">
        <f t="shared" si="54"/>
        <v>0.99820141357651715</v>
      </c>
      <c r="FG33" s="146">
        <f t="shared" si="54"/>
        <v>1.1168450827584682</v>
      </c>
      <c r="FH33" s="146">
        <f t="shared" si="54"/>
        <v>1.1030270804512756</v>
      </c>
      <c r="FI33" s="146">
        <f t="shared" si="54"/>
        <v>0.98037508278651864</v>
      </c>
      <c r="FJ33" s="146">
        <f t="shared" si="54"/>
        <v>0.82389553331706122</v>
      </c>
      <c r="FK33" s="146">
        <f t="shared" si="54"/>
        <v>0.6985812852430231</v>
      </c>
      <c r="FL33" s="146">
        <f t="shared" si="54"/>
        <v>0.63673900061184041</v>
      </c>
      <c r="FM33" s="146">
        <f t="shared" si="54"/>
        <v>0.66154063715537104</v>
      </c>
      <c r="FN33" s="146">
        <f t="shared" si="54"/>
        <v>0.74297073923326773</v>
      </c>
      <c r="FO33" s="146">
        <f t="shared" si="54"/>
        <v>0.77256538671416319</v>
      </c>
      <c r="FP33" s="146">
        <f t="shared" si="54"/>
        <v>0.82678761269073187</v>
      </c>
      <c r="FQ33" s="146" t="e">
        <f t="shared" si="54"/>
        <v>#DIV/0!</v>
      </c>
      <c r="FR33" s="146" t="e">
        <f t="shared" si="54"/>
        <v>#DIV/0!</v>
      </c>
      <c r="FT33" s="148" t="s">
        <v>222</v>
      </c>
      <c r="FU33" s="146">
        <f>FU30/FU31</f>
        <v>0.86514416698743202</v>
      </c>
      <c r="FV33" s="146">
        <f t="shared" ref="FV33:GE33" si="55">FV30/FV31</f>
        <v>0.96804011236641407</v>
      </c>
      <c r="FW33" s="146">
        <f t="shared" si="55"/>
        <v>1.0321543408360128</v>
      </c>
      <c r="FX33" s="146">
        <f t="shared" si="55"/>
        <v>1.1164587046939989</v>
      </c>
      <c r="FY33" s="146">
        <f t="shared" si="55"/>
        <v>1.0434587813620071</v>
      </c>
      <c r="FZ33" s="146">
        <f t="shared" si="55"/>
        <v>0.92222222222222228</v>
      </c>
      <c r="GA33" s="146">
        <f t="shared" si="55"/>
        <v>0.96028367412149662</v>
      </c>
      <c r="GB33" s="146">
        <f t="shared" si="55"/>
        <v>0.93805749794301574</v>
      </c>
      <c r="GC33" s="146">
        <f t="shared" si="55"/>
        <v>0.99668253833404419</v>
      </c>
      <c r="GD33" s="146">
        <f t="shared" si="55"/>
        <v>0.68734155035056921</v>
      </c>
      <c r="GE33" s="146">
        <f t="shared" si="55"/>
        <v>0.80045183425782551</v>
      </c>
    </row>
    <row r="34" spans="1:187" ht="20.25" x14ac:dyDescent="0.2">
      <c r="A34" s="128"/>
      <c r="B34" s="127" t="s">
        <v>278</v>
      </c>
      <c r="C34" s="151">
        <f>C25-C30</f>
        <v>654.00799999999992</v>
      </c>
      <c r="D34" s="151">
        <f t="shared" ref="D34:BO34" si="56">D25-D30</f>
        <v>520.9559999999999</v>
      </c>
      <c r="E34" s="151">
        <f t="shared" si="56"/>
        <v>447.21600000000001</v>
      </c>
      <c r="F34" s="151">
        <f t="shared" si="56"/>
        <v>487.49199999999996</v>
      </c>
      <c r="G34" s="151">
        <f t="shared" si="56"/>
        <v>341.17900000000009</v>
      </c>
      <c r="H34" s="151">
        <f t="shared" si="56"/>
        <v>302.64699999999999</v>
      </c>
      <c r="I34" s="151">
        <f t="shared" si="56"/>
        <v>86.505999999999972</v>
      </c>
      <c r="J34" s="151">
        <f t="shared" si="56"/>
        <v>245.01500000000004</v>
      </c>
      <c r="K34" s="151">
        <f t="shared" si="56"/>
        <v>268.68999999999994</v>
      </c>
      <c r="L34" s="151">
        <f t="shared" si="56"/>
        <v>337.32600000000008</v>
      </c>
      <c r="M34" s="151">
        <f t="shared" si="56"/>
        <v>316.73200000000008</v>
      </c>
      <c r="N34" s="151">
        <f t="shared" si="56"/>
        <v>378.82399999999996</v>
      </c>
      <c r="O34" s="151">
        <f t="shared" si="56"/>
        <v>493.25799999999998</v>
      </c>
      <c r="P34" s="151">
        <f t="shared" si="56"/>
        <v>377.50199999999995</v>
      </c>
      <c r="Q34" s="151">
        <f t="shared" si="56"/>
        <v>247.97199999999998</v>
      </c>
      <c r="R34" s="151">
        <f t="shared" si="56"/>
        <v>284.95099999999996</v>
      </c>
      <c r="S34" s="151">
        <f t="shared" si="56"/>
        <v>129.12499999999994</v>
      </c>
      <c r="T34" s="151">
        <f t="shared" si="56"/>
        <v>408.22300000000013</v>
      </c>
      <c r="U34" s="151">
        <f t="shared" si="56"/>
        <v>491.51400000000001</v>
      </c>
      <c r="V34" s="151">
        <f t="shared" si="56"/>
        <v>402.72899999999998</v>
      </c>
      <c r="W34" s="151">
        <f t="shared" si="56"/>
        <v>780.7940000000001</v>
      </c>
      <c r="X34" s="151">
        <f t="shared" si="56"/>
        <v>712.09099999999989</v>
      </c>
      <c r="Y34" s="151">
        <f t="shared" si="56"/>
        <v>663.77699999999993</v>
      </c>
      <c r="Z34" s="151">
        <f t="shared" si="56"/>
        <v>811.28399999999988</v>
      </c>
      <c r="AA34" s="151">
        <f t="shared" si="56"/>
        <v>688</v>
      </c>
      <c r="AB34" s="151">
        <f t="shared" si="56"/>
        <v>373</v>
      </c>
      <c r="AC34" s="151">
        <f t="shared" si="56"/>
        <v>726</v>
      </c>
      <c r="AD34" s="151">
        <f t="shared" si="56"/>
        <v>197</v>
      </c>
      <c r="AE34" s="151">
        <f t="shared" si="56"/>
        <v>794</v>
      </c>
      <c r="AF34" s="151">
        <f t="shared" si="56"/>
        <v>885</v>
      </c>
      <c r="AG34" s="151">
        <f t="shared" si="56"/>
        <v>1197</v>
      </c>
      <c r="AH34" s="151">
        <f t="shared" si="56"/>
        <v>1090</v>
      </c>
      <c r="AI34" s="151">
        <f t="shared" si="56"/>
        <v>1326</v>
      </c>
      <c r="AJ34" s="151">
        <f t="shared" si="56"/>
        <v>1024</v>
      </c>
      <c r="AK34" s="151">
        <f t="shared" si="56"/>
        <v>772</v>
      </c>
      <c r="AL34" s="151">
        <f t="shared" si="56"/>
        <v>1444</v>
      </c>
      <c r="AM34" s="151">
        <f t="shared" si="56"/>
        <v>872</v>
      </c>
      <c r="AN34" s="151">
        <f t="shared" si="56"/>
        <v>977</v>
      </c>
      <c r="AO34" s="151">
        <f t="shared" si="56"/>
        <v>1040</v>
      </c>
      <c r="AP34" s="151">
        <f t="shared" si="56"/>
        <v>900</v>
      </c>
      <c r="AQ34" s="151">
        <f t="shared" si="56"/>
        <v>1033</v>
      </c>
      <c r="AR34" s="151">
        <f t="shared" si="56"/>
        <v>1122</v>
      </c>
      <c r="AS34" s="151">
        <f t="shared" si="56"/>
        <v>785</v>
      </c>
      <c r="AT34" s="151">
        <f t="shared" si="56"/>
        <v>1030</v>
      </c>
      <c r="AU34" s="151">
        <f t="shared" si="56"/>
        <v>1140</v>
      </c>
      <c r="AV34" s="151">
        <f t="shared" si="56"/>
        <v>649</v>
      </c>
      <c r="AW34" s="151">
        <f t="shared" si="56"/>
        <v>911</v>
      </c>
      <c r="AX34" s="151">
        <f t="shared" si="56"/>
        <v>1094</v>
      </c>
      <c r="AY34" s="151">
        <f t="shared" si="56"/>
        <v>1058</v>
      </c>
      <c r="AZ34" s="151">
        <f t="shared" si="56"/>
        <v>1013</v>
      </c>
      <c r="BA34" s="151">
        <f t="shared" si="56"/>
        <v>1115</v>
      </c>
      <c r="BB34" s="151">
        <f t="shared" si="56"/>
        <v>672</v>
      </c>
      <c r="BC34" s="151">
        <f t="shared" si="56"/>
        <v>1218</v>
      </c>
      <c r="BD34" s="151">
        <f t="shared" si="56"/>
        <v>1009</v>
      </c>
      <c r="BE34" s="151">
        <f t="shared" si="56"/>
        <v>866</v>
      </c>
      <c r="BF34" s="151">
        <f t="shared" si="56"/>
        <v>1280</v>
      </c>
      <c r="BG34" s="151">
        <f t="shared" si="56"/>
        <v>941</v>
      </c>
      <c r="BH34" s="151">
        <f t="shared" si="56"/>
        <v>1379</v>
      </c>
      <c r="BI34" s="151">
        <f t="shared" si="56"/>
        <v>1134</v>
      </c>
      <c r="BJ34" s="151">
        <f t="shared" si="56"/>
        <v>1337</v>
      </c>
      <c r="BK34" s="151">
        <f t="shared" si="56"/>
        <v>1135</v>
      </c>
      <c r="BL34" s="151">
        <f t="shared" si="56"/>
        <v>876</v>
      </c>
      <c r="BM34" s="151">
        <f t="shared" si="56"/>
        <v>979</v>
      </c>
      <c r="BN34" s="151">
        <f t="shared" si="56"/>
        <v>896</v>
      </c>
      <c r="BO34" s="151">
        <f t="shared" si="56"/>
        <v>511</v>
      </c>
      <c r="BP34" s="151">
        <f t="shared" ref="BP34:DX34" si="57">BP25-BP30</f>
        <v>1220</v>
      </c>
      <c r="BQ34" s="151">
        <f t="shared" si="57"/>
        <v>768</v>
      </c>
      <c r="BR34" s="151">
        <f t="shared" si="57"/>
        <v>356</v>
      </c>
      <c r="BS34" s="151">
        <f t="shared" si="57"/>
        <v>830</v>
      </c>
      <c r="BT34" s="151">
        <f t="shared" si="57"/>
        <v>1697</v>
      </c>
      <c r="BU34" s="151">
        <f t="shared" si="57"/>
        <v>1143</v>
      </c>
      <c r="BV34" s="151">
        <f t="shared" si="57"/>
        <v>1127</v>
      </c>
      <c r="BW34" s="151">
        <f t="shared" si="57"/>
        <v>1406.3780000000002</v>
      </c>
      <c r="BX34" s="151">
        <f t="shared" si="57"/>
        <v>693.12200000000007</v>
      </c>
      <c r="BY34" s="151">
        <f t="shared" si="57"/>
        <v>578.77800000000002</v>
      </c>
      <c r="BZ34" s="151">
        <f t="shared" si="57"/>
        <v>819.50299999999993</v>
      </c>
      <c r="CA34" s="151">
        <f t="shared" si="57"/>
        <v>1002.44</v>
      </c>
      <c r="CB34" s="151">
        <f t="shared" si="57"/>
        <v>931.59100000000012</v>
      </c>
      <c r="CC34" s="151">
        <f t="shared" si="57"/>
        <v>798.4319999999999</v>
      </c>
      <c r="CD34" s="151">
        <f t="shared" si="57"/>
        <v>666.28</v>
      </c>
      <c r="CE34" s="151">
        <f t="shared" si="57"/>
        <v>771.05899999999986</v>
      </c>
      <c r="CF34" s="151">
        <f t="shared" si="57"/>
        <v>934.84300000000007</v>
      </c>
      <c r="CG34" s="151">
        <f t="shared" si="57"/>
        <v>961.05099999999993</v>
      </c>
      <c r="CH34" s="151">
        <f t="shared" si="57"/>
        <v>876.19200000000001</v>
      </c>
      <c r="CI34" s="151">
        <f t="shared" si="57"/>
        <v>864.22099999999989</v>
      </c>
      <c r="CJ34" s="151">
        <f t="shared" si="57"/>
        <v>585.54700000000014</v>
      </c>
      <c r="CK34" s="151">
        <f t="shared" si="57"/>
        <v>1238.297</v>
      </c>
      <c r="CL34" s="151">
        <f t="shared" si="57"/>
        <v>693.93600000000015</v>
      </c>
      <c r="CM34" s="151">
        <f t="shared" si="57"/>
        <v>699.78099999999995</v>
      </c>
      <c r="CN34" s="151">
        <f t="shared" si="57"/>
        <v>876.06499999999983</v>
      </c>
      <c r="CO34" s="151">
        <f t="shared" si="57"/>
        <v>729.16799999999989</v>
      </c>
      <c r="CP34" s="151">
        <f t="shared" si="57"/>
        <v>710.57300000000009</v>
      </c>
      <c r="CQ34" s="151">
        <f t="shared" si="57"/>
        <v>606.88800000000003</v>
      </c>
      <c r="CR34" s="151">
        <f t="shared" si="57"/>
        <v>621.13700000000006</v>
      </c>
      <c r="CS34" s="151">
        <f t="shared" si="57"/>
        <v>314.45300000000009</v>
      </c>
      <c r="CT34" s="151">
        <f t="shared" si="57"/>
        <v>560.52099999999996</v>
      </c>
      <c r="CU34" s="151">
        <f t="shared" si="57"/>
        <v>201.83699999999999</v>
      </c>
      <c r="CV34" s="151">
        <f t="shared" si="57"/>
        <v>428.24099999999999</v>
      </c>
      <c r="CW34" s="151">
        <f t="shared" si="57"/>
        <v>993.36400000000003</v>
      </c>
      <c r="CX34" s="151">
        <f t="shared" si="57"/>
        <v>473.90599999999989</v>
      </c>
      <c r="CY34" s="151">
        <f t="shared" si="57"/>
        <v>193.43799999999999</v>
      </c>
      <c r="CZ34" s="151">
        <f t="shared" si="57"/>
        <v>389.11300000000006</v>
      </c>
      <c r="DA34" s="151">
        <f t="shared" si="57"/>
        <v>314.14100000000008</v>
      </c>
      <c r="DB34" s="151">
        <f t="shared" si="57"/>
        <v>402.51400000000001</v>
      </c>
      <c r="DC34" s="151">
        <f t="shared" si="57"/>
        <v>586.6110000000001</v>
      </c>
      <c r="DD34" s="151">
        <f t="shared" si="57"/>
        <v>443.53499999999997</v>
      </c>
      <c r="DE34" s="151">
        <f t="shared" si="57"/>
        <v>527.22300000000007</v>
      </c>
      <c r="DF34" s="151">
        <f t="shared" si="57"/>
        <v>1046.329</v>
      </c>
      <c r="DG34" s="151">
        <f t="shared" si="57"/>
        <v>882.23799999999983</v>
      </c>
      <c r="DH34" s="151">
        <f t="shared" si="57"/>
        <v>643.33799999999997</v>
      </c>
      <c r="DI34" s="151">
        <f t="shared" si="57"/>
        <v>1032.31</v>
      </c>
      <c r="DJ34" s="151">
        <f t="shared" si="57"/>
        <v>880.76299999999992</v>
      </c>
      <c r="DK34" s="151">
        <f t="shared" si="57"/>
        <v>753.76199999999994</v>
      </c>
      <c r="DL34" s="151">
        <f t="shared" si="57"/>
        <v>856.08299999999986</v>
      </c>
      <c r="DM34" s="151">
        <f t="shared" si="57"/>
        <v>690.82899999999995</v>
      </c>
      <c r="DN34" s="151">
        <f t="shared" si="57"/>
        <v>570.54500000000007</v>
      </c>
      <c r="DO34" s="151">
        <f t="shared" si="57"/>
        <v>606.23199999999997</v>
      </c>
      <c r="DP34" s="151">
        <f t="shared" si="57"/>
        <v>586.24300000000005</v>
      </c>
      <c r="DQ34" s="151">
        <f t="shared" si="57"/>
        <v>484.08700000000005</v>
      </c>
      <c r="DR34" s="151">
        <f t="shared" si="57"/>
        <v>604.32499999999993</v>
      </c>
      <c r="DS34" s="151">
        <f t="shared" si="57"/>
        <v>583.21199999999999</v>
      </c>
      <c r="DT34" s="151">
        <f t="shared" si="57"/>
        <v>624.77099999999996</v>
      </c>
      <c r="DU34" s="151">
        <f t="shared" si="57"/>
        <v>896.16899999999987</v>
      </c>
      <c r="DV34" s="151">
        <f t="shared" si="57"/>
        <v>433.86399999999998</v>
      </c>
      <c r="DW34" s="151">
        <f t="shared" si="57"/>
        <v>755.81700000000001</v>
      </c>
      <c r="DX34" s="151">
        <f t="shared" si="57"/>
        <v>813.49099999999999</v>
      </c>
      <c r="DZ34" s="148" t="s">
        <v>278</v>
      </c>
      <c r="EA34" s="151">
        <f t="shared" ref="EA34:FP34" si="58">EA25-EA30</f>
        <v>1622.18</v>
      </c>
      <c r="EB34" s="151">
        <f t="shared" si="58"/>
        <v>1131.318</v>
      </c>
      <c r="EC34" s="151">
        <f t="shared" si="58"/>
        <v>600.21100000000001</v>
      </c>
      <c r="ED34" s="151">
        <f t="shared" si="58"/>
        <v>1032.8820000000001</v>
      </c>
      <c r="EE34" s="151">
        <f t="shared" si="58"/>
        <v>1118.732</v>
      </c>
      <c r="EF34" s="151">
        <f t="shared" si="58"/>
        <v>822.29900000000021</v>
      </c>
      <c r="EG34" s="151">
        <f t="shared" si="58"/>
        <v>1675.037</v>
      </c>
      <c r="EH34" s="151">
        <f t="shared" si="58"/>
        <v>2187.1519999999996</v>
      </c>
      <c r="EI34" s="151">
        <f t="shared" si="58"/>
        <v>1787</v>
      </c>
      <c r="EJ34" s="151">
        <f t="shared" si="58"/>
        <v>1876</v>
      </c>
      <c r="EK34" s="151">
        <f t="shared" si="58"/>
        <v>3613</v>
      </c>
      <c r="EL34" s="151">
        <f t="shared" si="58"/>
        <v>3240</v>
      </c>
      <c r="EM34" s="151">
        <f t="shared" si="58"/>
        <v>2889</v>
      </c>
      <c r="EN34" s="151">
        <f t="shared" si="58"/>
        <v>3055</v>
      </c>
      <c r="EO34" s="151">
        <f t="shared" si="58"/>
        <v>2955</v>
      </c>
      <c r="EP34" s="151">
        <f t="shared" si="58"/>
        <v>2654</v>
      </c>
      <c r="EQ34" s="151">
        <f t="shared" si="58"/>
        <v>3186</v>
      </c>
      <c r="ER34" s="151">
        <f t="shared" si="58"/>
        <v>2899</v>
      </c>
      <c r="ES34" s="151">
        <f t="shared" si="58"/>
        <v>3087</v>
      </c>
      <c r="ET34" s="151">
        <f t="shared" si="58"/>
        <v>3850</v>
      </c>
      <c r="EU34" s="151">
        <f t="shared" si="58"/>
        <v>2990</v>
      </c>
      <c r="EV34" s="151">
        <f t="shared" si="58"/>
        <v>2627</v>
      </c>
      <c r="EW34" s="151">
        <f t="shared" si="58"/>
        <v>1954</v>
      </c>
      <c r="EX34" s="151">
        <f t="shared" si="58"/>
        <v>3967</v>
      </c>
      <c r="EY34" s="151">
        <f t="shared" si="58"/>
        <v>2678.2780000000002</v>
      </c>
      <c r="EZ34" s="151">
        <f t="shared" si="58"/>
        <v>2753.5340000000001</v>
      </c>
      <c r="FA34" s="151">
        <f t="shared" si="58"/>
        <v>2235.7709999999997</v>
      </c>
      <c r="FB34" s="151">
        <f t="shared" si="58"/>
        <v>2772.0860000000002</v>
      </c>
      <c r="FC34" s="151">
        <f t="shared" si="58"/>
        <v>2688.0650000000001</v>
      </c>
      <c r="FD34" s="151">
        <f t="shared" si="58"/>
        <v>2269.7820000000002</v>
      </c>
      <c r="FE34" s="151">
        <f t="shared" si="58"/>
        <v>2046.6290000000004</v>
      </c>
      <c r="FF34" s="151">
        <f t="shared" si="58"/>
        <v>1496.1110000000003</v>
      </c>
      <c r="FG34" s="151">
        <f t="shared" si="58"/>
        <v>1623.442</v>
      </c>
      <c r="FH34" s="151">
        <f t="shared" si="58"/>
        <v>1056.4569999999999</v>
      </c>
      <c r="FI34" s="151">
        <f t="shared" si="58"/>
        <v>1303.2660000000001</v>
      </c>
      <c r="FJ34" s="151">
        <f t="shared" si="58"/>
        <v>2017.0870000000004</v>
      </c>
      <c r="FK34" s="151">
        <f t="shared" si="58"/>
        <v>2557.886</v>
      </c>
      <c r="FL34" s="151">
        <f t="shared" si="58"/>
        <v>2490.6080000000002</v>
      </c>
      <c r="FM34" s="151">
        <f t="shared" si="58"/>
        <v>1867.6059999999998</v>
      </c>
      <c r="FN34" s="151">
        <f t="shared" si="58"/>
        <v>1674.6550000000002</v>
      </c>
      <c r="FO34" s="151">
        <f t="shared" si="58"/>
        <v>2104.152</v>
      </c>
      <c r="FP34" s="151">
        <f t="shared" si="58"/>
        <v>2003.1720000000003</v>
      </c>
      <c r="FQ34" s="146"/>
      <c r="FR34" s="146"/>
      <c r="FT34" s="148" t="s">
        <v>278</v>
      </c>
      <c r="FU34" s="151">
        <f t="shared" ref="FU34:GE34" si="59">FU25-FU30</f>
        <v>4386.5909999999994</v>
      </c>
      <c r="FV34" s="151">
        <f>FV25-FV30</f>
        <v>5803.2199999999993</v>
      </c>
      <c r="FW34" s="151">
        <f t="shared" si="59"/>
        <v>10516</v>
      </c>
      <c r="FX34" s="151">
        <f t="shared" si="59"/>
        <v>11553</v>
      </c>
      <c r="FY34" s="151">
        <f t="shared" si="59"/>
        <v>13022</v>
      </c>
      <c r="FZ34" s="151">
        <f t="shared" si="59"/>
        <v>11538</v>
      </c>
      <c r="GA34" s="151">
        <f t="shared" si="59"/>
        <v>10439.668999999998</v>
      </c>
      <c r="GB34" s="151">
        <f t="shared" si="59"/>
        <v>8500.5869999999995</v>
      </c>
      <c r="GC34" s="151">
        <f t="shared" si="59"/>
        <v>6000.2520000000004</v>
      </c>
      <c r="GD34" s="151">
        <f t="shared" si="59"/>
        <v>8590.7549999999992</v>
      </c>
      <c r="GE34" s="151">
        <f t="shared" si="59"/>
        <v>4107.3240000000005</v>
      </c>
    </row>
    <row r="35" spans="1:187" x14ac:dyDescent="0.2">
      <c r="C35" s="152">
        <f>AVERAGE($C$33:$DX$33)</f>
        <v>1094.6647484329505</v>
      </c>
      <c r="D35" s="152">
        <f t="shared" ref="D35:BO35" si="60">AVERAGE($C$33:$DX$33)</f>
        <v>1094.6647484329505</v>
      </c>
      <c r="E35" s="152">
        <f t="shared" si="60"/>
        <v>1094.6647484329505</v>
      </c>
      <c r="F35" s="152">
        <f t="shared" si="60"/>
        <v>1094.6647484329505</v>
      </c>
      <c r="G35" s="152">
        <f t="shared" si="60"/>
        <v>1094.6647484329505</v>
      </c>
      <c r="H35" s="152">
        <f t="shared" si="60"/>
        <v>1094.6647484329505</v>
      </c>
      <c r="I35" s="152">
        <f t="shared" si="60"/>
        <v>1094.6647484329505</v>
      </c>
      <c r="J35" s="152">
        <f t="shared" si="60"/>
        <v>1094.6647484329505</v>
      </c>
      <c r="K35" s="152">
        <f t="shared" si="60"/>
        <v>1094.6647484329505</v>
      </c>
      <c r="L35" s="152">
        <f t="shared" si="60"/>
        <v>1094.6647484329505</v>
      </c>
      <c r="M35" s="152">
        <f t="shared" si="60"/>
        <v>1094.6647484329505</v>
      </c>
      <c r="N35" s="152">
        <f t="shared" si="60"/>
        <v>1094.6647484329505</v>
      </c>
      <c r="O35" s="152">
        <f t="shared" si="60"/>
        <v>1094.6647484329505</v>
      </c>
      <c r="P35" s="152">
        <f t="shared" si="60"/>
        <v>1094.6647484329505</v>
      </c>
      <c r="Q35" s="152">
        <f t="shared" si="60"/>
        <v>1094.6647484329505</v>
      </c>
      <c r="R35" s="152">
        <f t="shared" si="60"/>
        <v>1094.6647484329505</v>
      </c>
      <c r="S35" s="152">
        <f t="shared" si="60"/>
        <v>1094.6647484329505</v>
      </c>
      <c r="T35" s="152">
        <f t="shared" si="60"/>
        <v>1094.6647484329505</v>
      </c>
      <c r="U35" s="152">
        <f t="shared" si="60"/>
        <v>1094.6647484329505</v>
      </c>
      <c r="V35" s="152">
        <f t="shared" si="60"/>
        <v>1094.6647484329505</v>
      </c>
      <c r="W35" s="152">
        <f t="shared" si="60"/>
        <v>1094.6647484329505</v>
      </c>
      <c r="X35" s="152">
        <f t="shared" si="60"/>
        <v>1094.6647484329505</v>
      </c>
      <c r="Y35" s="152">
        <f t="shared" si="60"/>
        <v>1094.6647484329505</v>
      </c>
      <c r="Z35" s="152">
        <f t="shared" si="60"/>
        <v>1094.6647484329505</v>
      </c>
      <c r="AA35" s="152">
        <f t="shared" si="60"/>
        <v>1094.6647484329505</v>
      </c>
      <c r="AB35" s="152">
        <f t="shared" si="60"/>
        <v>1094.6647484329505</v>
      </c>
      <c r="AC35" s="152">
        <f t="shared" si="60"/>
        <v>1094.6647484329505</v>
      </c>
      <c r="AD35" s="152">
        <f t="shared" si="60"/>
        <v>1094.6647484329505</v>
      </c>
      <c r="AE35" s="152">
        <f t="shared" si="60"/>
        <v>1094.6647484329505</v>
      </c>
      <c r="AF35" s="152">
        <f t="shared" si="60"/>
        <v>1094.6647484329505</v>
      </c>
      <c r="AG35" s="152">
        <f t="shared" si="60"/>
        <v>1094.6647484329505</v>
      </c>
      <c r="AH35" s="152">
        <f t="shared" si="60"/>
        <v>1094.6647484329505</v>
      </c>
      <c r="AI35" s="152">
        <f t="shared" si="60"/>
        <v>1094.6647484329505</v>
      </c>
      <c r="AJ35" s="152">
        <f t="shared" si="60"/>
        <v>1094.6647484329505</v>
      </c>
      <c r="AK35" s="152">
        <f t="shared" si="60"/>
        <v>1094.6647484329505</v>
      </c>
      <c r="AL35" s="152">
        <f t="shared" si="60"/>
        <v>1094.6647484329505</v>
      </c>
      <c r="AM35" s="152">
        <f t="shared" si="60"/>
        <v>1094.6647484329505</v>
      </c>
      <c r="AN35" s="152">
        <f t="shared" si="60"/>
        <v>1094.6647484329505</v>
      </c>
      <c r="AO35" s="152">
        <f t="shared" si="60"/>
        <v>1094.6647484329505</v>
      </c>
      <c r="AP35" s="152">
        <f t="shared" si="60"/>
        <v>1094.6647484329505</v>
      </c>
      <c r="AQ35" s="152">
        <f t="shared" si="60"/>
        <v>1094.6647484329505</v>
      </c>
      <c r="AR35" s="152">
        <f t="shared" si="60"/>
        <v>1094.6647484329505</v>
      </c>
      <c r="AS35" s="152">
        <f t="shared" si="60"/>
        <v>1094.6647484329505</v>
      </c>
      <c r="AT35" s="152">
        <f t="shared" si="60"/>
        <v>1094.6647484329505</v>
      </c>
      <c r="AU35" s="152">
        <f t="shared" si="60"/>
        <v>1094.6647484329505</v>
      </c>
      <c r="AV35" s="152">
        <f t="shared" si="60"/>
        <v>1094.6647484329505</v>
      </c>
      <c r="AW35" s="152">
        <f t="shared" si="60"/>
        <v>1094.6647484329505</v>
      </c>
      <c r="AX35" s="152">
        <f t="shared" si="60"/>
        <v>1094.6647484329505</v>
      </c>
      <c r="AY35" s="152">
        <f t="shared" si="60"/>
        <v>1094.6647484329505</v>
      </c>
      <c r="AZ35" s="152">
        <f t="shared" si="60"/>
        <v>1094.6647484329505</v>
      </c>
      <c r="BA35" s="152">
        <f t="shared" si="60"/>
        <v>1094.6647484329505</v>
      </c>
      <c r="BB35" s="152">
        <f t="shared" si="60"/>
        <v>1094.6647484329505</v>
      </c>
      <c r="BC35" s="152">
        <f t="shared" si="60"/>
        <v>1094.6647484329505</v>
      </c>
      <c r="BD35" s="152">
        <f t="shared" si="60"/>
        <v>1094.6647484329505</v>
      </c>
      <c r="BE35" s="152">
        <f t="shared" si="60"/>
        <v>1094.6647484329505</v>
      </c>
      <c r="BF35" s="152">
        <f t="shared" si="60"/>
        <v>1094.6647484329505</v>
      </c>
      <c r="BG35" s="152">
        <f t="shared" si="60"/>
        <v>1094.6647484329505</v>
      </c>
      <c r="BH35" s="152">
        <f t="shared" si="60"/>
        <v>1094.6647484329505</v>
      </c>
      <c r="BI35" s="152">
        <f t="shared" si="60"/>
        <v>1094.6647484329505</v>
      </c>
      <c r="BJ35" s="152">
        <f t="shared" si="60"/>
        <v>1094.6647484329505</v>
      </c>
      <c r="BK35" s="152">
        <f t="shared" si="60"/>
        <v>1094.6647484329505</v>
      </c>
      <c r="BL35" s="152">
        <f t="shared" si="60"/>
        <v>1094.6647484329505</v>
      </c>
      <c r="BM35" s="152">
        <f t="shared" si="60"/>
        <v>1094.6647484329505</v>
      </c>
      <c r="BN35" s="152">
        <f t="shared" si="60"/>
        <v>1094.6647484329505</v>
      </c>
      <c r="BO35" s="152">
        <f t="shared" si="60"/>
        <v>1094.6647484329505</v>
      </c>
      <c r="BP35" s="152">
        <f t="shared" ref="BP35:DX35" si="61">AVERAGE($C$33:$DX$33)</f>
        <v>1094.6647484329505</v>
      </c>
      <c r="BQ35" s="152">
        <f t="shared" si="61"/>
        <v>1094.6647484329505</v>
      </c>
      <c r="BR35" s="152">
        <f t="shared" si="61"/>
        <v>1094.6647484329505</v>
      </c>
      <c r="BS35" s="152">
        <f t="shared" si="61"/>
        <v>1094.6647484329505</v>
      </c>
      <c r="BT35" s="152">
        <f t="shared" si="61"/>
        <v>1094.6647484329505</v>
      </c>
      <c r="BU35" s="152">
        <f t="shared" si="61"/>
        <v>1094.6647484329505</v>
      </c>
      <c r="BV35" s="152">
        <f t="shared" si="61"/>
        <v>1094.6647484329505</v>
      </c>
      <c r="BW35" s="152">
        <f t="shared" si="61"/>
        <v>1094.6647484329505</v>
      </c>
      <c r="BX35" s="152">
        <f t="shared" si="61"/>
        <v>1094.6647484329505</v>
      </c>
      <c r="BY35" s="152">
        <f t="shared" si="61"/>
        <v>1094.6647484329505</v>
      </c>
      <c r="BZ35" s="152">
        <f t="shared" si="61"/>
        <v>1094.6647484329505</v>
      </c>
      <c r="CA35" s="152">
        <f t="shared" si="61"/>
        <v>1094.6647484329505</v>
      </c>
      <c r="CB35" s="152">
        <f t="shared" si="61"/>
        <v>1094.6647484329505</v>
      </c>
      <c r="CC35" s="152">
        <f t="shared" si="61"/>
        <v>1094.6647484329505</v>
      </c>
      <c r="CD35" s="152">
        <f t="shared" si="61"/>
        <v>1094.6647484329505</v>
      </c>
      <c r="CE35" s="152">
        <f t="shared" si="61"/>
        <v>1094.6647484329505</v>
      </c>
      <c r="CF35" s="152">
        <f t="shared" si="61"/>
        <v>1094.6647484329505</v>
      </c>
      <c r="CG35" s="152">
        <f t="shared" si="61"/>
        <v>1094.6647484329505</v>
      </c>
      <c r="CH35" s="152">
        <f t="shared" si="61"/>
        <v>1094.6647484329505</v>
      </c>
      <c r="CI35" s="152">
        <f t="shared" si="61"/>
        <v>1094.6647484329505</v>
      </c>
      <c r="CJ35" s="152">
        <f t="shared" si="61"/>
        <v>1094.6647484329505</v>
      </c>
      <c r="CK35" s="152">
        <f t="shared" si="61"/>
        <v>1094.6647484329505</v>
      </c>
      <c r="CL35" s="152">
        <f t="shared" si="61"/>
        <v>1094.6647484329505</v>
      </c>
      <c r="CM35" s="152">
        <f t="shared" si="61"/>
        <v>1094.6647484329505</v>
      </c>
      <c r="CN35" s="152">
        <f t="shared" si="61"/>
        <v>1094.6647484329505</v>
      </c>
      <c r="CO35" s="152">
        <f t="shared" si="61"/>
        <v>1094.6647484329505</v>
      </c>
      <c r="CP35" s="152">
        <f t="shared" si="61"/>
        <v>1094.6647484329505</v>
      </c>
      <c r="CQ35" s="152">
        <f t="shared" si="61"/>
        <v>1094.6647484329505</v>
      </c>
      <c r="CR35" s="152">
        <f t="shared" si="61"/>
        <v>1094.6647484329505</v>
      </c>
      <c r="CS35" s="152">
        <f t="shared" si="61"/>
        <v>1094.6647484329505</v>
      </c>
      <c r="CT35" s="152">
        <f t="shared" si="61"/>
        <v>1094.6647484329505</v>
      </c>
      <c r="CU35" s="152">
        <f t="shared" si="61"/>
        <v>1094.6647484329505</v>
      </c>
      <c r="CV35" s="152">
        <f t="shared" si="61"/>
        <v>1094.6647484329505</v>
      </c>
      <c r="CW35" s="152">
        <f t="shared" si="61"/>
        <v>1094.6647484329505</v>
      </c>
      <c r="CX35" s="152">
        <f t="shared" si="61"/>
        <v>1094.6647484329505</v>
      </c>
      <c r="CY35" s="152">
        <f t="shared" si="61"/>
        <v>1094.6647484329505</v>
      </c>
      <c r="CZ35" s="152">
        <f t="shared" si="61"/>
        <v>1094.6647484329505</v>
      </c>
      <c r="DA35" s="152">
        <f t="shared" si="61"/>
        <v>1094.6647484329505</v>
      </c>
      <c r="DB35" s="152">
        <f t="shared" si="61"/>
        <v>1094.6647484329505</v>
      </c>
      <c r="DC35" s="152">
        <f t="shared" si="61"/>
        <v>1094.6647484329505</v>
      </c>
      <c r="DD35" s="152">
        <f t="shared" si="61"/>
        <v>1094.6647484329505</v>
      </c>
      <c r="DE35" s="152">
        <f t="shared" si="61"/>
        <v>1094.6647484329505</v>
      </c>
      <c r="DF35" s="152">
        <f t="shared" si="61"/>
        <v>1094.6647484329505</v>
      </c>
      <c r="DG35" s="152">
        <f t="shared" si="61"/>
        <v>1094.6647484329505</v>
      </c>
      <c r="DH35" s="152">
        <f t="shared" si="61"/>
        <v>1094.6647484329505</v>
      </c>
      <c r="DI35" s="152">
        <f t="shared" si="61"/>
        <v>1094.6647484329505</v>
      </c>
      <c r="DJ35" s="152">
        <f t="shared" si="61"/>
        <v>1094.6647484329505</v>
      </c>
      <c r="DK35" s="152">
        <f t="shared" si="61"/>
        <v>1094.6647484329505</v>
      </c>
      <c r="DL35" s="152">
        <f t="shared" si="61"/>
        <v>1094.6647484329505</v>
      </c>
      <c r="DM35" s="152">
        <f t="shared" si="61"/>
        <v>1094.6647484329505</v>
      </c>
      <c r="DN35" s="152">
        <f t="shared" si="61"/>
        <v>1094.6647484329505</v>
      </c>
      <c r="DO35" s="152">
        <f t="shared" si="61"/>
        <v>1094.6647484329505</v>
      </c>
      <c r="DP35" s="152">
        <f t="shared" si="61"/>
        <v>1094.6647484329505</v>
      </c>
      <c r="DQ35" s="152">
        <f t="shared" si="61"/>
        <v>1094.6647484329505</v>
      </c>
      <c r="DR35" s="152">
        <f t="shared" si="61"/>
        <v>1094.6647484329505</v>
      </c>
      <c r="DS35" s="152">
        <f t="shared" si="61"/>
        <v>1094.6647484329505</v>
      </c>
      <c r="DT35" s="152">
        <f t="shared" si="61"/>
        <v>1094.6647484329505</v>
      </c>
      <c r="DU35" s="152">
        <f t="shared" si="61"/>
        <v>1094.6647484329505</v>
      </c>
      <c r="DV35" s="152">
        <f t="shared" si="61"/>
        <v>1094.6647484329505</v>
      </c>
      <c r="DW35" s="152">
        <f t="shared" si="61"/>
        <v>1094.6647484329505</v>
      </c>
      <c r="DX35" s="152">
        <f t="shared" si="61"/>
        <v>1094.6647484329505</v>
      </c>
      <c r="EA35" s="143"/>
      <c r="EB35" s="143"/>
      <c r="EC35" s="143"/>
      <c r="ED35" s="143"/>
      <c r="EE35" s="143"/>
      <c r="EF35" s="143"/>
      <c r="EG35" s="143"/>
      <c r="EH35" s="143"/>
      <c r="EI35" s="143"/>
      <c r="EJ35" s="143"/>
      <c r="EK35" s="143"/>
      <c r="EL35" s="143"/>
      <c r="EM35" s="143"/>
      <c r="EN35" s="143"/>
      <c r="EO35" s="143"/>
      <c r="EP35" s="143"/>
      <c r="EQ35" s="143"/>
      <c r="ER35" s="143"/>
      <c r="ES35" s="143"/>
      <c r="ET35" s="143"/>
      <c r="EU35" s="143"/>
      <c r="EV35" s="143"/>
      <c r="EW35" s="143"/>
      <c r="EX35" s="143"/>
      <c r="EY35" s="143"/>
      <c r="EZ35" s="143"/>
      <c r="FA35" s="143"/>
      <c r="FB35" s="143"/>
      <c r="FC35" s="143"/>
      <c r="FD35" s="143"/>
      <c r="FE35" s="143"/>
      <c r="FF35" s="143"/>
      <c r="FG35" s="143"/>
      <c r="FH35" s="143"/>
      <c r="FI35" s="143"/>
      <c r="FJ35" s="143"/>
      <c r="FK35" s="143"/>
      <c r="FL35" s="143"/>
      <c r="FM35" s="143"/>
      <c r="FN35" s="143"/>
      <c r="FO35" s="143"/>
      <c r="FP35" s="143"/>
      <c r="FQ35" s="143"/>
      <c r="FR35" s="143"/>
      <c r="FU35" s="143"/>
      <c r="FV35" s="143"/>
      <c r="FW35" s="143"/>
      <c r="FX35" s="143"/>
      <c r="FY35" s="143"/>
      <c r="FZ35" s="143"/>
      <c r="GA35" s="143"/>
      <c r="GB35" s="143"/>
      <c r="GC35" s="143"/>
      <c r="GD35" s="143"/>
      <c r="GE35" s="143"/>
    </row>
    <row r="36" spans="1:187" ht="20.25" x14ac:dyDescent="0.2">
      <c r="A36" s="124" t="s">
        <v>219</v>
      </c>
      <c r="B36" s="117" t="s">
        <v>220</v>
      </c>
      <c r="C36" s="129">
        <f>'Perfomance Mensal-Monthly'!B47</f>
        <v>2167.7049999999999</v>
      </c>
      <c r="D36" s="129">
        <f>'Perfomance Mensal-Monthly'!C47</f>
        <v>2069.84</v>
      </c>
      <c r="E36" s="129">
        <f>'Perfomance Mensal-Monthly'!D47</f>
        <v>2330.9139999999998</v>
      </c>
      <c r="F36" s="129">
        <f>'Perfomance Mensal-Monthly'!E47</f>
        <v>2402.6329999999998</v>
      </c>
      <c r="G36" s="129">
        <f>'Perfomance Mensal-Monthly'!F47</f>
        <v>2456.8200000000002</v>
      </c>
      <c r="H36" s="129">
        <f>'Perfomance Mensal-Monthly'!G47</f>
        <v>2358.6239999999998</v>
      </c>
      <c r="I36" s="129">
        <f>'Perfomance Mensal-Monthly'!H47</f>
        <v>2473.819</v>
      </c>
      <c r="J36" s="129">
        <f>'Perfomance Mensal-Monthly'!I47</f>
        <v>2559.0389999999998</v>
      </c>
      <c r="K36" s="129">
        <f>'Perfomance Mensal-Monthly'!J47</f>
        <v>2470.893</v>
      </c>
      <c r="L36" s="129">
        <f>'Perfomance Mensal-Monthly'!K47</f>
        <v>2548.7950000000001</v>
      </c>
      <c r="M36" s="129">
        <f>'Perfomance Mensal-Monthly'!L47</f>
        <v>2239.7799999999997</v>
      </c>
      <c r="N36" s="129">
        <f>'Perfomance Mensal-Monthly'!M47</f>
        <v>1939.096</v>
      </c>
      <c r="O36" s="129">
        <f>'Perfomance Mensal-Monthly'!N47</f>
        <v>2150.569</v>
      </c>
      <c r="P36" s="129">
        <f>'Perfomance Mensal-Monthly'!O47</f>
        <v>2117.9749999999999</v>
      </c>
      <c r="Q36" s="129">
        <f>'Perfomance Mensal-Monthly'!P47</f>
        <v>2289.9760000000001</v>
      </c>
      <c r="R36" s="129">
        <f>'Perfomance Mensal-Monthly'!Q47</f>
        <v>2232.3220000000001</v>
      </c>
      <c r="S36" s="129">
        <f>'Perfomance Mensal-Monthly'!R47</f>
        <v>2368.86</v>
      </c>
      <c r="T36" s="129">
        <f>'Perfomance Mensal-Monthly'!S47</f>
        <v>1948.193</v>
      </c>
      <c r="U36" s="129">
        <f>'Perfomance Mensal-Monthly'!T47</f>
        <v>2251.4639999999999</v>
      </c>
      <c r="V36" s="129">
        <f>'Perfomance Mensal-Monthly'!U47</f>
        <v>2089.0520000000001</v>
      </c>
      <c r="W36" s="129">
        <f>'Perfomance Mensal-Monthly'!V47</f>
        <v>2237.6660000000002</v>
      </c>
      <c r="X36" s="129">
        <f>'Perfomance Mensal-Monthly'!W47</f>
        <v>2241.4790000000003</v>
      </c>
      <c r="Y36" s="129">
        <f>'Perfomance Mensal-Monthly'!X47</f>
        <v>1952</v>
      </c>
      <c r="Z36" s="129">
        <f>'Perfomance Mensal-Monthly'!Y47</f>
        <v>1726.1030000000001</v>
      </c>
      <c r="AA36" s="129">
        <f>'Perfomance Mensal-Monthly'!Z47</f>
        <v>2048</v>
      </c>
      <c r="AB36" s="129">
        <f>'Perfomance Mensal-Monthly'!AA47</f>
        <v>1874</v>
      </c>
      <c r="AC36" s="129">
        <f>'Perfomance Mensal-Monthly'!AB47</f>
        <v>2225</v>
      </c>
      <c r="AD36" s="129">
        <f>'Perfomance Mensal-Monthly'!AC47</f>
        <v>1973</v>
      </c>
      <c r="AE36" s="129">
        <f>'Perfomance Mensal-Monthly'!AD47</f>
        <v>1825</v>
      </c>
      <c r="AF36" s="129">
        <f>'Perfomance Mensal-Monthly'!AE47</f>
        <v>1796</v>
      </c>
      <c r="AG36" s="129">
        <f>'Perfomance Mensal-Monthly'!AF47</f>
        <v>1693</v>
      </c>
      <c r="AH36" s="129">
        <f>'Perfomance Mensal-Monthly'!AG47</f>
        <v>1773</v>
      </c>
      <c r="AI36" s="129">
        <f>'Perfomance Mensal-Monthly'!AH47</f>
        <v>1705</v>
      </c>
      <c r="AJ36" s="129">
        <f>'Perfomance Mensal-Monthly'!AI47</f>
        <v>1639</v>
      </c>
      <c r="AK36" s="129">
        <f>'Perfomance Mensal-Monthly'!AJ47</f>
        <v>1503</v>
      </c>
      <c r="AL36" s="129">
        <f>'Perfomance Mensal-Monthly'!AK47</f>
        <v>1241</v>
      </c>
      <c r="AM36" s="129">
        <f>'Perfomance Mensal-Monthly'!AL47</f>
        <v>1351</v>
      </c>
      <c r="AN36" s="129">
        <f>'Perfomance Mensal-Monthly'!AM47</f>
        <v>1381</v>
      </c>
      <c r="AO36" s="129">
        <f>'Perfomance Mensal-Monthly'!AN47</f>
        <v>1672</v>
      </c>
      <c r="AP36" s="129">
        <f>'Perfomance Mensal-Monthly'!AO47</f>
        <v>1517</v>
      </c>
      <c r="AQ36" s="129">
        <f>'Perfomance Mensal-Monthly'!AP47</f>
        <v>1560</v>
      </c>
      <c r="AR36" s="129">
        <f>'Perfomance Mensal-Monthly'!AQ47</f>
        <v>1601</v>
      </c>
      <c r="AS36" s="129">
        <f>'Perfomance Mensal-Monthly'!AR47</f>
        <v>1527</v>
      </c>
      <c r="AT36" s="129">
        <f>'Perfomance Mensal-Monthly'!AS47</f>
        <v>1616</v>
      </c>
      <c r="AU36" s="129">
        <f>'Perfomance Mensal-Monthly'!AT47</f>
        <v>1657</v>
      </c>
      <c r="AV36" s="129">
        <f>'Perfomance Mensal-Monthly'!AU47</f>
        <v>1641</v>
      </c>
      <c r="AW36" s="129">
        <f>'Perfomance Mensal-Monthly'!AV47</f>
        <v>1577</v>
      </c>
      <c r="AX36" s="129">
        <f>'Perfomance Mensal-Monthly'!AW47</f>
        <v>1420</v>
      </c>
      <c r="AY36" s="129">
        <f>'Perfomance Mensal-Monthly'!AX47</f>
        <v>1474</v>
      </c>
      <c r="AZ36" s="129">
        <f>'Perfomance Mensal-Monthly'!AY47</f>
        <v>1433</v>
      </c>
      <c r="BA36" s="129">
        <f>'Perfomance Mensal-Monthly'!AZ47</f>
        <v>1753</v>
      </c>
      <c r="BB36" s="129">
        <f>'Perfomance Mensal-Monthly'!BA47</f>
        <v>1386</v>
      </c>
      <c r="BC36" s="129">
        <f>'Perfomance Mensal-Monthly'!BB47</f>
        <v>1643</v>
      </c>
      <c r="BD36" s="129">
        <f>'Perfomance Mensal-Monthly'!BC47</f>
        <v>1711</v>
      </c>
      <c r="BE36" s="129">
        <f>'Perfomance Mensal-Monthly'!BD47</f>
        <v>1662</v>
      </c>
      <c r="BF36" s="129">
        <f>'Perfomance Mensal-Monthly'!BE47</f>
        <v>1769</v>
      </c>
      <c r="BG36" s="129">
        <f>'Perfomance Mensal-Monthly'!BF47</f>
        <v>1795</v>
      </c>
      <c r="BH36" s="129">
        <f>'Perfomance Mensal-Monthly'!BG47</f>
        <v>1683</v>
      </c>
      <c r="BI36" s="129">
        <f>'Perfomance Mensal-Monthly'!BH47</f>
        <v>1634</v>
      </c>
      <c r="BJ36" s="129">
        <f>'Perfomance Mensal-Monthly'!BI47</f>
        <v>1580</v>
      </c>
      <c r="BK36" s="129">
        <f>'Perfomance Mensal-Monthly'!BJ47</f>
        <v>1691</v>
      </c>
      <c r="BL36" s="129">
        <f>'Perfomance Mensal-Monthly'!BK47</f>
        <v>1624</v>
      </c>
      <c r="BM36" s="129">
        <f>'Perfomance Mensal-Monthly'!BL47</f>
        <v>1848</v>
      </c>
      <c r="BN36" s="129">
        <f>'Perfomance Mensal-Monthly'!BM47</f>
        <v>1745</v>
      </c>
      <c r="BO36" s="129">
        <f>'Perfomance Mensal-Monthly'!BN47</f>
        <v>1395</v>
      </c>
      <c r="BP36" s="129">
        <f>'Perfomance Mensal-Monthly'!BO47</f>
        <v>2047</v>
      </c>
      <c r="BQ36" s="129">
        <f>'Perfomance Mensal-Monthly'!BP47</f>
        <v>1891</v>
      </c>
      <c r="BR36" s="129">
        <f>'Perfomance Mensal-Monthly'!BQ47</f>
        <v>1952</v>
      </c>
      <c r="BS36" s="129">
        <f>'Perfomance Mensal-Monthly'!BR47</f>
        <v>1899</v>
      </c>
      <c r="BT36" s="129">
        <f>'Perfomance Mensal-Monthly'!BS47</f>
        <v>1774</v>
      </c>
      <c r="BU36" s="129">
        <f>'Perfomance Mensal-Monthly'!BT47</f>
        <v>1761</v>
      </c>
      <c r="BV36" s="129">
        <f>'Perfomance Mensal-Monthly'!BU47</f>
        <v>1580</v>
      </c>
      <c r="BW36" s="129">
        <f>'Perfomance Mensal-Monthly'!BV47</f>
        <v>1617.662</v>
      </c>
      <c r="BX36" s="129">
        <f>'Perfomance Mensal-Monthly'!BW47</f>
        <v>1697.527</v>
      </c>
      <c r="BY36" s="129">
        <f>'Perfomance Mensal-Monthly'!BX47</f>
        <v>1839.7059999999999</v>
      </c>
      <c r="BZ36" s="129">
        <f>'Perfomance Mensal-Monthly'!BY47</f>
        <v>1719.7809999999999</v>
      </c>
      <c r="CA36" s="129">
        <f>'Perfomance Mensal-Monthly'!BZ47</f>
        <v>1790.1010000000001</v>
      </c>
      <c r="CB36" s="129">
        <f>'Perfomance Mensal-Monthly'!CA47</f>
        <v>1746.0329999999999</v>
      </c>
      <c r="CC36" s="129">
        <f>'Perfomance Mensal-Monthly'!CB47</f>
        <v>1761.184</v>
      </c>
      <c r="CD36" s="129">
        <f>'Perfomance Mensal-Monthly'!CC47</f>
        <v>1830.5520000000001</v>
      </c>
      <c r="CE36" s="129">
        <f>'Perfomance Mensal-Monthly'!CD47</f>
        <v>1797.115</v>
      </c>
      <c r="CF36" s="129">
        <f>'Perfomance Mensal-Monthly'!CE47</f>
        <v>1864.047</v>
      </c>
      <c r="CG36" s="129">
        <f>'Perfomance Mensal-Monthly'!CF47</f>
        <v>1752.1410000000001</v>
      </c>
      <c r="CH36" s="129">
        <f>'Perfomance Mensal-Monthly'!CG47</f>
        <v>1560.7060000000001</v>
      </c>
      <c r="CI36" s="129">
        <f>'Perfomance Mensal-Monthly'!CH47</f>
        <v>1777.3969999999999</v>
      </c>
      <c r="CJ36" s="129">
        <f>'Perfomance Mensal-Monthly'!CI47</f>
        <v>1718.4069999999999</v>
      </c>
      <c r="CK36" s="129">
        <f>'Perfomance Mensal-Monthly'!CJ47</f>
        <v>1656.097</v>
      </c>
      <c r="CL36" s="129">
        <f>'Perfomance Mensal-Monthly'!CK47</f>
        <v>1140.758</v>
      </c>
      <c r="CM36" s="129">
        <f>'Perfomance Mensal-Monthly'!CL47</f>
        <v>1366.877</v>
      </c>
      <c r="CN36" s="129">
        <f>'Perfomance Mensal-Monthly'!CM47</f>
        <v>1762.3910000000001</v>
      </c>
      <c r="CO36" s="129">
        <f>'Perfomance Mensal-Monthly'!CN47</f>
        <v>1907.9099999999999</v>
      </c>
      <c r="CP36" s="129">
        <f>'Perfomance Mensal-Monthly'!CO47</f>
        <v>1907.279</v>
      </c>
      <c r="CQ36" s="129">
        <f>'Perfomance Mensal-Monthly'!CP47</f>
        <v>2030.752</v>
      </c>
      <c r="CR36" s="129">
        <f>'Perfomance Mensal-Monthly'!CQ47</f>
        <v>2084.694</v>
      </c>
      <c r="CS36" s="129">
        <f>'Perfomance Mensal-Monthly'!CR47</f>
        <v>2049.6149999999998</v>
      </c>
      <c r="CT36" s="129">
        <f>'Perfomance Mensal-Monthly'!CS47</f>
        <v>2046.652</v>
      </c>
      <c r="CU36" s="129">
        <f>'Perfomance Mensal-Monthly'!CT47</f>
        <v>2226.7620000000002</v>
      </c>
      <c r="CV36" s="129">
        <f>'Perfomance Mensal-Monthly'!CU47</f>
        <v>2127.2560000000003</v>
      </c>
      <c r="CW36" s="129">
        <f>'Perfomance Mensal-Monthly'!CV47</f>
        <v>2410.712</v>
      </c>
      <c r="CX36" s="129">
        <f>'Perfomance Mensal-Monthly'!CW47</f>
        <v>2215.335</v>
      </c>
      <c r="CY36" s="129">
        <f>'Perfomance Mensal-Monthly'!CX47</f>
        <v>2490.6279999999997</v>
      </c>
      <c r="CZ36" s="129">
        <f>'Perfomance Mensal-Monthly'!CY47</f>
        <v>2480.172</v>
      </c>
      <c r="DA36" s="129">
        <f>'Perfomance Mensal-Monthly'!CZ47</f>
        <v>2303.8540000000003</v>
      </c>
      <c r="DB36" s="129">
        <f>'Perfomance Mensal-Monthly'!DA47</f>
        <v>2250.0680000000002</v>
      </c>
      <c r="DC36" s="129">
        <f>'Perfomance Mensal-Monthly'!DB47</f>
        <v>2113.116</v>
      </c>
      <c r="DD36" s="129">
        <f>'Perfomance Mensal-Monthly'!DC47</f>
        <v>1981.318</v>
      </c>
      <c r="DE36" s="129">
        <f>'Perfomance Mensal-Monthly'!DD47</f>
        <v>2018.8029999999999</v>
      </c>
      <c r="DF36" s="129">
        <f>'Perfomance Mensal-Monthly'!DE47</f>
        <v>1719.143</v>
      </c>
      <c r="DG36" s="129">
        <f>'Perfomance Mensal-Monthly'!DF47</f>
        <v>1782.2260000000001</v>
      </c>
      <c r="DH36" s="129">
        <f>'Perfomance Mensal-Monthly'!DG47</f>
        <v>1859.944</v>
      </c>
      <c r="DI36" s="129">
        <f>'Perfomance Mensal-Monthly'!DH47</f>
        <v>2106.67</v>
      </c>
      <c r="DJ36" s="129">
        <f>'Perfomance Mensal-Monthly'!DI47</f>
        <v>1975.366</v>
      </c>
      <c r="DK36" s="129">
        <f>'Perfomance Mensal-Monthly'!DJ47</f>
        <v>2055.4449999999997</v>
      </c>
      <c r="DL36" s="129">
        <f>'Perfomance Mensal-Monthly'!DK47</f>
        <v>1965.2650000000001</v>
      </c>
      <c r="DM36" s="129">
        <f>'Perfomance Mensal-Monthly'!DL47</f>
        <v>1962.1640000000002</v>
      </c>
      <c r="DN36" s="129">
        <f>'Perfomance Mensal-Monthly'!DM47</f>
        <v>2143.2919999999999</v>
      </c>
      <c r="DO36" s="129">
        <f>'Perfomance Mensal-Monthly'!DN47</f>
        <v>2063.9180000000001</v>
      </c>
      <c r="DP36" s="129">
        <f>'Perfomance Mensal-Monthly'!DO47</f>
        <v>2025.5450000000001</v>
      </c>
      <c r="DQ36" s="129">
        <f>'Perfomance Mensal-Monthly'!DP47</f>
        <v>1915.9159999999999</v>
      </c>
      <c r="DR36" s="129">
        <f>'Perfomance Mensal-Monthly'!DQ47</f>
        <v>1678.3619999999999</v>
      </c>
      <c r="DS36" s="129">
        <f>'Perfomance Mensal-Monthly'!DR47</f>
        <v>1919.1589999999999</v>
      </c>
      <c r="DT36" s="129">
        <f>'Perfomance Mensal-Monthly'!DS47</f>
        <v>1720.5610000000001</v>
      </c>
      <c r="DU36" s="129">
        <f>'Perfomance Mensal-Monthly'!DT47</f>
        <v>2141.5540000000001</v>
      </c>
      <c r="DV36" s="129">
        <f>'Perfomance Mensal-Monthly'!DU47</f>
        <v>1872.537</v>
      </c>
      <c r="DW36" s="129">
        <f>'Perfomance Mensal-Monthly'!DV47</f>
        <v>1993.9059999999999</v>
      </c>
      <c r="DX36" s="129">
        <f>'Perfomance Mensal-Monthly'!DW47</f>
        <v>1909.146</v>
      </c>
      <c r="DZ36" s="117" t="s">
        <v>220</v>
      </c>
      <c r="EA36" s="144">
        <f t="shared" ref="EA36:FR36" si="62">SUMIF($C$4:$DX$4,EA$5,$C36:$DX36)</f>
        <v>6568.4589999999998</v>
      </c>
      <c r="EB36" s="144">
        <f t="shared" si="62"/>
        <v>7218.0769999999993</v>
      </c>
      <c r="EC36" s="144">
        <f t="shared" si="62"/>
        <v>7503.7510000000002</v>
      </c>
      <c r="ED36" s="144">
        <f t="shared" si="62"/>
        <v>6727.6710000000003</v>
      </c>
      <c r="EE36" s="144">
        <f t="shared" si="62"/>
        <v>6558.52</v>
      </c>
      <c r="EF36" s="144">
        <f t="shared" si="62"/>
        <v>6549.3750000000009</v>
      </c>
      <c r="EG36" s="144">
        <f t="shared" si="62"/>
        <v>6578.1819999999998</v>
      </c>
      <c r="EH36" s="144">
        <f t="shared" si="62"/>
        <v>5919.5820000000003</v>
      </c>
      <c r="EI36" s="144">
        <f t="shared" si="62"/>
        <v>6147</v>
      </c>
      <c r="EJ36" s="144">
        <f t="shared" si="62"/>
        <v>5594</v>
      </c>
      <c r="EK36" s="144">
        <f t="shared" si="62"/>
        <v>5171</v>
      </c>
      <c r="EL36" s="144">
        <f t="shared" si="62"/>
        <v>4383</v>
      </c>
      <c r="EM36" s="144">
        <f t="shared" si="62"/>
        <v>4404</v>
      </c>
      <c r="EN36" s="144">
        <f t="shared" si="62"/>
        <v>4678</v>
      </c>
      <c r="EO36" s="144">
        <f t="shared" si="62"/>
        <v>4800</v>
      </c>
      <c r="EP36" s="144">
        <f t="shared" si="62"/>
        <v>4638</v>
      </c>
      <c r="EQ36" s="144">
        <f t="shared" si="62"/>
        <v>4660</v>
      </c>
      <c r="ER36" s="144">
        <f t="shared" si="62"/>
        <v>4740</v>
      </c>
      <c r="ES36" s="144">
        <f t="shared" si="62"/>
        <v>5226</v>
      </c>
      <c r="ET36" s="144">
        <f t="shared" si="62"/>
        <v>4897</v>
      </c>
      <c r="EU36" s="144">
        <f t="shared" si="62"/>
        <v>5163</v>
      </c>
      <c r="EV36" s="144">
        <f t="shared" si="62"/>
        <v>5187</v>
      </c>
      <c r="EW36" s="144">
        <f t="shared" si="62"/>
        <v>5742</v>
      </c>
      <c r="EX36" s="144">
        <f t="shared" si="62"/>
        <v>5115</v>
      </c>
      <c r="EY36" s="144">
        <f t="shared" si="62"/>
        <v>5154.8950000000004</v>
      </c>
      <c r="EZ36" s="144">
        <f t="shared" si="62"/>
        <v>5255.915</v>
      </c>
      <c r="FA36" s="144">
        <f t="shared" si="62"/>
        <v>5388.8509999999997</v>
      </c>
      <c r="FB36" s="144">
        <f t="shared" si="62"/>
        <v>5176.8940000000002</v>
      </c>
      <c r="FC36" s="144">
        <f t="shared" si="62"/>
        <v>5151.9009999999998</v>
      </c>
      <c r="FD36" s="144">
        <f t="shared" si="62"/>
        <v>4270.0259999999998</v>
      </c>
      <c r="FE36" s="144">
        <f t="shared" si="62"/>
        <v>5845.9409999999998</v>
      </c>
      <c r="FF36" s="144">
        <f t="shared" si="62"/>
        <v>6180.9609999999993</v>
      </c>
      <c r="FG36" s="144">
        <f t="shared" si="62"/>
        <v>6764.73</v>
      </c>
      <c r="FH36" s="144">
        <f t="shared" si="62"/>
        <v>7186.1350000000002</v>
      </c>
      <c r="FI36" s="144">
        <f t="shared" si="62"/>
        <v>6667.0380000000005</v>
      </c>
      <c r="FJ36" s="144">
        <f t="shared" si="62"/>
        <v>5719.2640000000001</v>
      </c>
      <c r="FK36" s="144">
        <f t="shared" si="62"/>
        <v>5748.84</v>
      </c>
      <c r="FL36" s="144">
        <f t="shared" si="62"/>
        <v>5996.076</v>
      </c>
      <c r="FM36" s="144">
        <f t="shared" si="62"/>
        <v>6169.3739999999998</v>
      </c>
      <c r="FN36" s="144">
        <f t="shared" si="62"/>
        <v>5619.8230000000003</v>
      </c>
      <c r="FO36" s="144">
        <f t="shared" si="62"/>
        <v>5781.2740000000003</v>
      </c>
      <c r="FP36" s="144">
        <f t="shared" si="62"/>
        <v>5775.5889999999999</v>
      </c>
      <c r="FQ36" s="144">
        <f t="shared" si="62"/>
        <v>0</v>
      </c>
      <c r="FR36" s="144">
        <f t="shared" si="62"/>
        <v>0</v>
      </c>
      <c r="FT36" s="117" t="s">
        <v>220</v>
      </c>
      <c r="FU36" s="144">
        <f t="shared" si="34"/>
        <v>28017.958000000002</v>
      </c>
      <c r="FV36" s="144">
        <f t="shared" si="34"/>
        <v>25605.659</v>
      </c>
      <c r="FW36" s="144">
        <f t="shared" si="34"/>
        <v>21295</v>
      </c>
      <c r="FX36" s="144">
        <f t="shared" si="34"/>
        <v>18520</v>
      </c>
      <c r="FY36" s="144">
        <f t="shared" si="34"/>
        <v>19523</v>
      </c>
      <c r="FZ36" s="144">
        <f t="shared" si="34"/>
        <v>21207</v>
      </c>
      <c r="GA36" s="144">
        <f t="shared" si="34"/>
        <v>20976.555</v>
      </c>
      <c r="GB36" s="144">
        <f t="shared" si="34"/>
        <v>21448.829000000005</v>
      </c>
      <c r="GC36" s="144">
        <f t="shared" si="34"/>
        <v>26337.166999999998</v>
      </c>
      <c r="GD36" s="144">
        <f t="shared" si="34"/>
        <v>23534.113000000001</v>
      </c>
      <c r="GE36" s="144">
        <f t="shared" si="34"/>
        <v>11556.863000000001</v>
      </c>
    </row>
    <row r="38" spans="1:187" x14ac:dyDescent="0.2">
      <c r="DX38" s="115" t="s">
        <v>192</v>
      </c>
    </row>
    <row r="39" spans="1:187" ht="20.25" x14ac:dyDescent="0.2">
      <c r="A39" s="92" t="s">
        <v>279</v>
      </c>
      <c r="B39" s="115" t="s">
        <v>280</v>
      </c>
      <c r="C39" s="121">
        <f>VLOOKUP($A39,'Perfomance Mensal-Monthly'!$A$31:$EC$46,MATCH(Data!C$5,'Perfomance Mensal-Monthly'!$A$7:$EC$7,0),FALSE)</f>
        <v>140.75200000000001</v>
      </c>
      <c r="D39" s="121">
        <f>VLOOKUP($A39,'Perfomance Mensal-Monthly'!$A$31:$EC$46,MATCH(Data!D$5,'Perfomance Mensal-Monthly'!$A$7:$EC$7,0),FALSE)</f>
        <v>155.91300000000001</v>
      </c>
      <c r="E39" s="121">
        <f>VLOOKUP($A39,'Perfomance Mensal-Monthly'!$A$31:$EC$46,MATCH(Data!E$5,'Perfomance Mensal-Monthly'!$A$7:$EC$7,0),FALSE)</f>
        <v>140.29599999999999</v>
      </c>
      <c r="F39" s="121">
        <f>VLOOKUP($A39,'Perfomance Mensal-Monthly'!$A$31:$EC$46,MATCH(Data!F$5,'Perfomance Mensal-Monthly'!$A$7:$EC$7,0),FALSE)</f>
        <v>188.10300000000001</v>
      </c>
      <c r="G39" s="121">
        <f>VLOOKUP($A39,'Perfomance Mensal-Monthly'!$A$31:$EC$46,MATCH(Data!G$5,'Perfomance Mensal-Monthly'!$A$7:$EC$7,0),FALSE)</f>
        <v>148.58600000000001</v>
      </c>
      <c r="H39" s="121">
        <f>VLOOKUP($A39,'Perfomance Mensal-Monthly'!$A$31:$EC$46,MATCH(Data!H$5,'Perfomance Mensal-Monthly'!$A$7:$EC$7,0),FALSE)</f>
        <v>133.03700000000001</v>
      </c>
      <c r="I39" s="121">
        <f>VLOOKUP($A39,'Perfomance Mensal-Monthly'!$A$31:$EC$46,MATCH(Data!I$5,'Perfomance Mensal-Monthly'!$A$7:$EC$7,0),FALSE)</f>
        <v>222.136</v>
      </c>
      <c r="J39" s="121">
        <f>VLOOKUP($A39,'Perfomance Mensal-Monthly'!$A$31:$EC$46,MATCH(Data!J$5,'Perfomance Mensal-Monthly'!$A$7:$EC$7,0),FALSE)</f>
        <v>251.93700000000001</v>
      </c>
      <c r="K39" s="121">
        <f>VLOOKUP($A39,'Perfomance Mensal-Monthly'!$A$31:$EC$46,MATCH(Data!K$5,'Perfomance Mensal-Monthly'!$A$7:$EC$7,0),FALSE)</f>
        <v>225.803</v>
      </c>
      <c r="L39" s="121">
        <f>VLOOKUP($A39,'Perfomance Mensal-Monthly'!$A$31:$EC$46,MATCH(Data!L$5,'Perfomance Mensal-Monthly'!$A$7:$EC$7,0),FALSE)</f>
        <v>260.75400000000002</v>
      </c>
      <c r="M39" s="121">
        <f>VLOOKUP($A39,'Perfomance Mensal-Monthly'!$A$31:$EC$46,MATCH(Data!M$5,'Perfomance Mensal-Monthly'!$A$7:$EC$7,0),FALSE)</f>
        <v>139.00800000000001</v>
      </c>
      <c r="N39" s="121">
        <f>VLOOKUP($A39,'Perfomance Mensal-Monthly'!$A$31:$EC$46,MATCH(Data!N$5,'Perfomance Mensal-Monthly'!$A$7:$EC$7,0),FALSE)</f>
        <v>117.529</v>
      </c>
      <c r="O39" s="121">
        <f>VLOOKUP($A39,'Perfomance Mensal-Monthly'!$A$31:$EC$46,MATCH(Data!O$5,'Perfomance Mensal-Monthly'!$A$7:$EC$7,0),FALSE)</f>
        <v>159.80699999999999</v>
      </c>
      <c r="P39" s="121">
        <f>VLOOKUP($A39,'Perfomance Mensal-Monthly'!$A$31:$EC$46,MATCH(Data!P$5,'Perfomance Mensal-Monthly'!$A$7:$EC$7,0),FALSE)</f>
        <v>158.77600000000001</v>
      </c>
      <c r="Q39" s="121">
        <f>VLOOKUP($A39,'Perfomance Mensal-Monthly'!$A$31:$EC$46,MATCH(Data!Q$5,'Perfomance Mensal-Monthly'!$A$7:$EC$7,0),FALSE)</f>
        <v>218.048</v>
      </c>
      <c r="R39" s="121">
        <f>VLOOKUP($A39,'Perfomance Mensal-Monthly'!$A$31:$EC$46,MATCH(Data!R$5,'Perfomance Mensal-Monthly'!$A$7:$EC$7,0),FALSE)</f>
        <v>193.78700000000001</v>
      </c>
      <c r="S39" s="121">
        <f>VLOOKUP($A39,'Perfomance Mensal-Monthly'!$A$31:$EC$46,MATCH(Data!S$5,'Perfomance Mensal-Monthly'!$A$7:$EC$7,0),FALSE)</f>
        <v>283.209</v>
      </c>
      <c r="T39" s="121">
        <f>VLOOKUP($A39,'Perfomance Mensal-Monthly'!$A$31:$EC$46,MATCH(Data!T$5,'Perfomance Mensal-Monthly'!$A$7:$EC$7,0),FALSE)</f>
        <v>187.42400000000001</v>
      </c>
      <c r="U39" s="121">
        <f>VLOOKUP($A39,'Perfomance Mensal-Monthly'!$A$31:$EC$46,MATCH(Data!U$5,'Perfomance Mensal-Monthly'!$A$7:$EC$7,0),FALSE)</f>
        <v>254.02600000000001</v>
      </c>
      <c r="V39" s="121">
        <f>VLOOKUP($A39,'Perfomance Mensal-Monthly'!$A$31:$EC$46,MATCH(Data!V$5,'Perfomance Mensal-Monthly'!$A$7:$EC$7,0),FALSE)</f>
        <v>213.88399999999999</v>
      </c>
      <c r="W39" s="121">
        <f>VLOOKUP($A39,'Perfomance Mensal-Monthly'!$A$31:$EC$46,MATCH(Data!W$5,'Perfomance Mensal-Monthly'!$A$7:$EC$7,0),FALSE)</f>
        <v>242.345</v>
      </c>
      <c r="X39" s="121">
        <f>VLOOKUP($A39,'Perfomance Mensal-Monthly'!$A$31:$EC$46,MATCH(Data!X$5,'Perfomance Mensal-Monthly'!$A$7:$EC$7,0),FALSE)</f>
        <v>191.95699999999999</v>
      </c>
      <c r="Y39" s="121">
        <f>VLOOKUP($A39,'Perfomance Mensal-Monthly'!$A$31:$EC$46,MATCH(Data!Y$5,'Perfomance Mensal-Monthly'!$A$7:$EC$7,0),FALSE)</f>
        <v>173.22</v>
      </c>
      <c r="Z39" s="121">
        <f>VLOOKUP($A39,'Perfomance Mensal-Monthly'!$A$31:$EC$46,MATCH(Data!Z$5,'Perfomance Mensal-Monthly'!$A$7:$EC$7,0),FALSE)</f>
        <v>139.791</v>
      </c>
      <c r="AA39" s="121">
        <f>VLOOKUP($A39,'Perfomance Mensal-Monthly'!$A$31:$EC$46,MATCH(Data!AA$5,'Perfomance Mensal-Monthly'!$A$7:$EC$7,0),FALSE)</f>
        <v>212</v>
      </c>
      <c r="AB39" s="121">
        <f>VLOOKUP($A39,'Perfomance Mensal-Monthly'!$A$31:$EC$46,MATCH(Data!AB$5,'Perfomance Mensal-Monthly'!$A$7:$EC$7,0),FALSE)</f>
        <v>214</v>
      </c>
      <c r="AC39" s="121">
        <f>VLOOKUP($A39,'Perfomance Mensal-Monthly'!$A$31:$EC$46,MATCH(Data!AC$5,'Perfomance Mensal-Monthly'!$A$7:$EC$7,0),FALSE)</f>
        <v>186</v>
      </c>
      <c r="AD39" s="121">
        <f>VLOOKUP($A39,'Perfomance Mensal-Monthly'!$A$31:$EC$46,MATCH(Data!AD$5,'Perfomance Mensal-Monthly'!$A$7:$EC$7,0),FALSE)</f>
        <v>191</v>
      </c>
      <c r="AE39" s="121">
        <f>VLOOKUP($A39,'Perfomance Mensal-Monthly'!$A$31:$EC$46,MATCH(Data!AE$5,'Perfomance Mensal-Monthly'!$A$7:$EC$7,0),FALSE)</f>
        <v>211</v>
      </c>
      <c r="AF39" s="121">
        <f>VLOOKUP($A39,'Perfomance Mensal-Monthly'!$A$31:$EC$46,MATCH(Data!AF$5,'Perfomance Mensal-Monthly'!$A$7:$EC$7,0),FALSE)</f>
        <v>212</v>
      </c>
      <c r="AG39" s="121">
        <f>VLOOKUP($A39,'Perfomance Mensal-Monthly'!$A$31:$EC$46,MATCH(Data!AG$5,'Perfomance Mensal-Monthly'!$A$7:$EC$7,0),FALSE)</f>
        <v>189</v>
      </c>
      <c r="AH39" s="121">
        <f>VLOOKUP($A39,'Perfomance Mensal-Monthly'!$A$31:$EC$46,MATCH(Data!AH$5,'Perfomance Mensal-Monthly'!$A$7:$EC$7,0),FALSE)</f>
        <v>122</v>
      </c>
      <c r="AI39" s="121">
        <f>VLOOKUP($A39,'Perfomance Mensal-Monthly'!$A$31:$EC$46,MATCH(Data!AI$5,'Perfomance Mensal-Monthly'!$A$7:$EC$7,0),FALSE)</f>
        <v>113</v>
      </c>
      <c r="AJ39" s="121">
        <f>VLOOKUP($A39,'Perfomance Mensal-Monthly'!$A$31:$EC$46,MATCH(Data!AJ$5,'Perfomance Mensal-Monthly'!$A$7:$EC$7,0),FALSE)</f>
        <v>110</v>
      </c>
      <c r="AK39" s="121">
        <f>VLOOKUP($A39,'Perfomance Mensal-Monthly'!$A$31:$EC$46,MATCH(Data!AK$5,'Perfomance Mensal-Monthly'!$A$7:$EC$7,0),FALSE)</f>
        <v>88</v>
      </c>
      <c r="AL39" s="121">
        <f>VLOOKUP($A39,'Perfomance Mensal-Monthly'!$A$31:$EC$46,MATCH(Data!AL$5,'Perfomance Mensal-Monthly'!$A$7:$EC$7,0),FALSE)</f>
        <v>70</v>
      </c>
      <c r="AM39" s="121">
        <f>VLOOKUP($A39,'Perfomance Mensal-Monthly'!$A$31:$EC$46,MATCH(Data!AM$5,'Perfomance Mensal-Monthly'!$A$7:$EC$7,0),FALSE)</f>
        <v>54</v>
      </c>
      <c r="AN39" s="121">
        <f>VLOOKUP($A39,'Perfomance Mensal-Monthly'!$A$31:$EC$46,MATCH(Data!AN$5,'Perfomance Mensal-Monthly'!$A$7:$EC$7,0),FALSE)</f>
        <v>40</v>
      </c>
      <c r="AO39" s="121">
        <f>VLOOKUP($A39,'Perfomance Mensal-Monthly'!$A$31:$EC$46,MATCH(Data!AO$5,'Perfomance Mensal-Monthly'!$A$7:$EC$7,0),FALSE)</f>
        <v>74</v>
      </c>
      <c r="AP39" s="121">
        <f>VLOOKUP($A39,'Perfomance Mensal-Monthly'!$A$31:$EC$46,MATCH(Data!AP$5,'Perfomance Mensal-Monthly'!$A$7:$EC$7,0),FALSE)</f>
        <v>66</v>
      </c>
      <c r="AQ39" s="121">
        <f>VLOOKUP($A39,'Perfomance Mensal-Monthly'!$A$31:$EC$46,MATCH(Data!AQ$5,'Perfomance Mensal-Monthly'!$A$7:$EC$7,0),FALSE)</f>
        <v>72</v>
      </c>
      <c r="AR39" s="121">
        <f>VLOOKUP($A39,'Perfomance Mensal-Monthly'!$A$31:$EC$46,MATCH(Data!AR$5,'Perfomance Mensal-Monthly'!$A$7:$EC$7,0),FALSE)</f>
        <v>46</v>
      </c>
      <c r="AS39" s="121">
        <f>VLOOKUP($A39,'Perfomance Mensal-Monthly'!$A$31:$EC$46,MATCH(Data!AS$5,'Perfomance Mensal-Monthly'!$A$7:$EC$7,0),FALSE)</f>
        <v>61</v>
      </c>
      <c r="AT39" s="121">
        <f>VLOOKUP($A39,'Perfomance Mensal-Monthly'!$A$31:$EC$46,MATCH(Data!AT$5,'Perfomance Mensal-Monthly'!$A$7:$EC$7,0),FALSE)</f>
        <v>71</v>
      </c>
      <c r="AU39" s="121">
        <f>VLOOKUP($A39,'Perfomance Mensal-Monthly'!$A$31:$EC$46,MATCH(Data!AU$5,'Perfomance Mensal-Monthly'!$A$7:$EC$7,0),FALSE)</f>
        <v>90</v>
      </c>
      <c r="AV39" s="121">
        <f>VLOOKUP($A39,'Perfomance Mensal-Monthly'!$A$31:$EC$46,MATCH(Data!AV$5,'Perfomance Mensal-Monthly'!$A$7:$EC$7,0),FALSE)</f>
        <v>165</v>
      </c>
      <c r="AW39" s="121">
        <f>VLOOKUP($A39,'Perfomance Mensal-Monthly'!$A$31:$EC$46,MATCH(Data!AW$5,'Perfomance Mensal-Monthly'!$A$7:$EC$7,0),FALSE)</f>
        <v>118</v>
      </c>
      <c r="AX39" s="121">
        <f>VLOOKUP($A39,'Perfomance Mensal-Monthly'!$A$31:$EC$46,MATCH(Data!AX$5,'Perfomance Mensal-Monthly'!$A$7:$EC$7,0),FALSE)</f>
        <v>107</v>
      </c>
      <c r="AY39" s="121">
        <f>VLOOKUP($A39,'Perfomance Mensal-Monthly'!$A$31:$EC$46,MATCH(Data!AY$5,'Perfomance Mensal-Monthly'!$A$7:$EC$7,0),FALSE)</f>
        <v>153</v>
      </c>
      <c r="AZ39" s="121">
        <f>VLOOKUP($A39,'Perfomance Mensal-Monthly'!$A$31:$EC$46,MATCH(Data!AZ$5,'Perfomance Mensal-Monthly'!$A$7:$EC$7,0),FALSE)</f>
        <v>82</v>
      </c>
      <c r="BA39" s="121">
        <f>VLOOKUP($A39,'Perfomance Mensal-Monthly'!$A$31:$EC$46,MATCH(Data!BA$5,'Perfomance Mensal-Monthly'!$A$7:$EC$7,0),FALSE)</f>
        <v>139</v>
      </c>
      <c r="BB39" s="121">
        <f>VLOOKUP($A39,'Perfomance Mensal-Monthly'!$A$31:$EC$46,MATCH(Data!BB$5,'Perfomance Mensal-Monthly'!$A$7:$EC$7,0),FALSE)</f>
        <v>100</v>
      </c>
      <c r="BC39" s="121">
        <f>VLOOKUP($A39,'Perfomance Mensal-Monthly'!$A$31:$EC$46,MATCH(Data!BC$5,'Perfomance Mensal-Monthly'!$A$7:$EC$7,0),FALSE)</f>
        <v>144</v>
      </c>
      <c r="BD39" s="121">
        <f>VLOOKUP($A39,'Perfomance Mensal-Monthly'!$A$31:$EC$46,MATCH(Data!BD$5,'Perfomance Mensal-Monthly'!$A$7:$EC$7,0),FALSE)</f>
        <v>131</v>
      </c>
      <c r="BE39" s="121">
        <f>VLOOKUP($A39,'Perfomance Mensal-Monthly'!$A$31:$EC$46,MATCH(Data!BE$5,'Perfomance Mensal-Monthly'!$A$7:$EC$7,0),FALSE)</f>
        <v>150</v>
      </c>
      <c r="BF39" s="121">
        <f>VLOOKUP($A39,'Perfomance Mensal-Monthly'!$A$31:$EC$46,MATCH(Data!BF$5,'Perfomance Mensal-Monthly'!$A$7:$EC$7,0),FALSE)</f>
        <v>151</v>
      </c>
      <c r="BG39" s="121">
        <f>VLOOKUP($A39,'Perfomance Mensal-Monthly'!$A$31:$EC$46,MATCH(Data!BG$5,'Perfomance Mensal-Monthly'!$A$7:$EC$7,0),FALSE)</f>
        <v>171</v>
      </c>
      <c r="BH39" s="121">
        <f>VLOOKUP($A39,'Perfomance Mensal-Monthly'!$A$31:$EC$46,MATCH(Data!BH$5,'Perfomance Mensal-Monthly'!$A$7:$EC$7,0),FALSE)</f>
        <v>148</v>
      </c>
      <c r="BI39" s="121">
        <f>VLOOKUP($A39,'Perfomance Mensal-Monthly'!$A$31:$EC$46,MATCH(Data!BI$5,'Perfomance Mensal-Monthly'!$A$7:$EC$7,0),FALSE)</f>
        <v>123</v>
      </c>
      <c r="BJ39" s="121">
        <f>VLOOKUP($A39,'Perfomance Mensal-Monthly'!$A$31:$EC$46,MATCH(Data!BJ$5,'Perfomance Mensal-Monthly'!$A$7:$EC$7,0),FALSE)</f>
        <v>105</v>
      </c>
      <c r="BK39" s="121">
        <f>VLOOKUP($A39,'Perfomance Mensal-Monthly'!$A$31:$EC$46,MATCH(Data!BK$5,'Perfomance Mensal-Monthly'!$A$7:$EC$7,0),FALSE)</f>
        <v>150</v>
      </c>
      <c r="BL39" s="121">
        <f>VLOOKUP($A39,'Perfomance Mensal-Monthly'!$A$31:$EC$46,MATCH(Data!BL$5,'Perfomance Mensal-Monthly'!$A$7:$EC$7,0),FALSE)</f>
        <v>87</v>
      </c>
      <c r="BM39" s="121">
        <f>VLOOKUP($A39,'Perfomance Mensal-Monthly'!$A$31:$EC$46,MATCH(Data!BM$5,'Perfomance Mensal-Monthly'!$A$7:$EC$7,0),FALSE)</f>
        <v>151</v>
      </c>
      <c r="BN39" s="121">
        <f>VLOOKUP($A39,'Perfomance Mensal-Monthly'!$A$31:$EC$46,MATCH(Data!BN$5,'Perfomance Mensal-Monthly'!$A$7:$EC$7,0),FALSE)</f>
        <v>154</v>
      </c>
      <c r="BO39" s="121">
        <f>VLOOKUP($A39,'Perfomance Mensal-Monthly'!$A$31:$EC$46,MATCH(Data!BO$5,'Perfomance Mensal-Monthly'!$A$7:$EC$7,0),FALSE)</f>
        <v>139</v>
      </c>
      <c r="BP39" s="121">
        <f>VLOOKUP($A39,'Perfomance Mensal-Monthly'!$A$31:$EC$46,MATCH(Data!BP$5,'Perfomance Mensal-Monthly'!$A$7:$EC$7,0),FALSE)</f>
        <v>158</v>
      </c>
      <c r="BQ39" s="121">
        <f>VLOOKUP($A39,'Perfomance Mensal-Monthly'!$A$31:$EC$46,MATCH(Data!BQ$5,'Perfomance Mensal-Monthly'!$A$7:$EC$7,0),FALSE)</f>
        <v>142</v>
      </c>
      <c r="BR39" s="121">
        <f>VLOOKUP($A39,'Perfomance Mensal-Monthly'!$A$31:$EC$46,MATCH(Data!BR$5,'Perfomance Mensal-Monthly'!$A$7:$EC$7,0),FALSE)</f>
        <v>137</v>
      </c>
      <c r="BS39" s="121">
        <f>VLOOKUP($A39,'Perfomance Mensal-Monthly'!$A$31:$EC$46,MATCH(Data!BS$5,'Perfomance Mensal-Monthly'!$A$7:$EC$7,0),FALSE)</f>
        <v>140</v>
      </c>
      <c r="BT39" s="121">
        <f>VLOOKUP($A39,'Perfomance Mensal-Monthly'!$A$31:$EC$46,MATCH(Data!BT$5,'Perfomance Mensal-Monthly'!$A$7:$EC$7,0),FALSE)</f>
        <v>79</v>
      </c>
      <c r="BU39" s="121">
        <f>VLOOKUP($A39,'Perfomance Mensal-Monthly'!$A$31:$EC$46,MATCH(Data!BU$5,'Perfomance Mensal-Monthly'!$A$7:$EC$7,0),FALSE)</f>
        <v>120</v>
      </c>
      <c r="BV39" s="121">
        <f>VLOOKUP($A39,'Perfomance Mensal-Monthly'!$A$31:$EC$46,MATCH(Data!BV$5,'Perfomance Mensal-Monthly'!$A$7:$EC$7,0),FALSE)</f>
        <v>116</v>
      </c>
      <c r="BW39" s="121">
        <f>VLOOKUP($A39,'Perfomance Mensal-Monthly'!$A$31:$EC$46,MATCH(Data!BW$5,'Perfomance Mensal-Monthly'!$A$7:$EC$7,0),FALSE)</f>
        <v>118.178</v>
      </c>
      <c r="BX39" s="121">
        <f>VLOOKUP($A39,'Perfomance Mensal-Monthly'!$A$31:$EC$46,MATCH(Data!BX$5,'Perfomance Mensal-Monthly'!$A$7:$EC$7,0),FALSE)</f>
        <v>119.57</v>
      </c>
      <c r="BY39" s="121">
        <f>VLOOKUP($A39,'Perfomance Mensal-Monthly'!$A$31:$EC$46,MATCH(Data!BY$5,'Perfomance Mensal-Monthly'!$A$7:$EC$7,0),FALSE)</f>
        <v>145.96600000000001</v>
      </c>
      <c r="BZ39" s="121">
        <f>VLOOKUP($A39,'Perfomance Mensal-Monthly'!$A$31:$EC$46,MATCH(Data!BZ$5,'Perfomance Mensal-Monthly'!$A$7:$EC$7,0),FALSE)</f>
        <v>119.822</v>
      </c>
      <c r="CA39" s="121">
        <f>VLOOKUP($A39,'Perfomance Mensal-Monthly'!$A$31:$EC$46,MATCH(Data!CA$5,'Perfomance Mensal-Monthly'!$A$7:$EC$7,0),FALSE)</f>
        <v>156.83799999999999</v>
      </c>
      <c r="CB39" s="121">
        <f>VLOOKUP($A39,'Perfomance Mensal-Monthly'!$A$31:$EC$46,MATCH(Data!CB$5,'Perfomance Mensal-Monthly'!$A$7:$EC$7,0),FALSE)</f>
        <v>94.823999999999998</v>
      </c>
      <c r="CC39" s="121">
        <f>VLOOKUP($A39,'Perfomance Mensal-Monthly'!$A$31:$EC$46,MATCH(Data!CC$5,'Perfomance Mensal-Monthly'!$A$7:$EC$7,0),FALSE)</f>
        <v>128.54499999999999</v>
      </c>
      <c r="CD39" s="121">
        <f>VLOOKUP($A39,'Perfomance Mensal-Monthly'!$A$31:$EC$46,MATCH(Data!CD$5,'Perfomance Mensal-Monthly'!$A$7:$EC$7,0),FALSE)</f>
        <v>120.104</v>
      </c>
      <c r="CE39" s="121">
        <f>VLOOKUP($A39,'Perfomance Mensal-Monthly'!$A$31:$EC$46,MATCH(Data!CE$5,'Perfomance Mensal-Monthly'!$A$7:$EC$7,0),FALSE)</f>
        <v>114.55500000000001</v>
      </c>
      <c r="CF39" s="121">
        <f>VLOOKUP($A39,'Perfomance Mensal-Monthly'!$A$31:$EC$46,MATCH(Data!CF$5,'Perfomance Mensal-Monthly'!$A$7:$EC$7,0),FALSE)</f>
        <v>155.94</v>
      </c>
      <c r="CG39" s="121">
        <f>VLOOKUP($A39,'Perfomance Mensal-Monthly'!$A$31:$EC$46,MATCH(Data!CG$5,'Perfomance Mensal-Monthly'!$A$7:$EC$7,0),FALSE)</f>
        <v>77.093000000000004</v>
      </c>
      <c r="CH39" s="121">
        <f>VLOOKUP($A39,'Perfomance Mensal-Monthly'!$A$31:$EC$46,MATCH(Data!CH$5,'Perfomance Mensal-Monthly'!$A$7:$EC$7,0),FALSE)</f>
        <v>81.006</v>
      </c>
      <c r="CI39" s="121">
        <f>VLOOKUP($A39,'Perfomance Mensal-Monthly'!$A$31:$EC$46,MATCH(Data!CI$5,'Perfomance Mensal-Monthly'!$A$7:$EC$7,0),FALSE)</f>
        <v>148.179</v>
      </c>
      <c r="CJ39" s="121">
        <f>VLOOKUP($A39,'Perfomance Mensal-Monthly'!$A$31:$EC$46,MATCH(Data!CJ$5,'Perfomance Mensal-Monthly'!$A$7:$EC$7,0),FALSE)</f>
        <v>92.504999999999995</v>
      </c>
      <c r="CK39" s="121">
        <f>VLOOKUP($A39,'Perfomance Mensal-Monthly'!$A$31:$EC$46,MATCH(Data!CK$5,'Perfomance Mensal-Monthly'!$A$7:$EC$7,0),FALSE)</f>
        <v>94.947000000000003</v>
      </c>
      <c r="CL39" s="121">
        <f>VLOOKUP($A39,'Perfomance Mensal-Monthly'!$A$31:$EC$46,MATCH(Data!CL$5,'Perfomance Mensal-Monthly'!$A$7:$EC$7,0),FALSE)</f>
        <v>91.933999999999997</v>
      </c>
      <c r="CM39" s="121">
        <f>VLOOKUP($A39,'Perfomance Mensal-Monthly'!$A$31:$EC$46,MATCH(Data!CM$5,'Perfomance Mensal-Monthly'!$A$7:$EC$7,0),FALSE)</f>
        <v>105.15300000000001</v>
      </c>
      <c r="CN39" s="121">
        <f>VLOOKUP($A39,'Perfomance Mensal-Monthly'!$A$31:$EC$46,MATCH(Data!CN$5,'Perfomance Mensal-Monthly'!$A$7:$EC$7,0),FALSE)</f>
        <v>129.78100000000001</v>
      </c>
      <c r="CO39" s="121">
        <f>VLOOKUP($A39,'Perfomance Mensal-Monthly'!$A$31:$EC$46,MATCH(Data!CO$5,'Perfomance Mensal-Monthly'!$A$7:$EC$7,0),FALSE)</f>
        <v>110.22499999999999</v>
      </c>
      <c r="CP39" s="121">
        <f>VLOOKUP($A39,'Perfomance Mensal-Monthly'!$A$31:$EC$46,MATCH(Data!CP$5,'Perfomance Mensal-Monthly'!$A$7:$EC$7,0),FALSE)</f>
        <v>91.346999999999994</v>
      </c>
      <c r="CQ39" s="121">
        <f>VLOOKUP($A39,'Perfomance Mensal-Monthly'!$A$31:$EC$46,MATCH(Data!CQ$5,'Perfomance Mensal-Monthly'!$A$7:$EC$7,0),FALSE)</f>
        <v>106.197</v>
      </c>
      <c r="CR39" s="121">
        <f>VLOOKUP($A39,'Perfomance Mensal-Monthly'!$A$31:$EC$46,MATCH(Data!CR$5,'Perfomance Mensal-Monthly'!$A$7:$EC$7,0),FALSE)</f>
        <v>95.873999999999995</v>
      </c>
      <c r="CS39" s="121">
        <f>VLOOKUP($A39,'Perfomance Mensal-Monthly'!$A$31:$EC$46,MATCH(Data!CS$5,'Perfomance Mensal-Monthly'!$A$7:$EC$7,0),FALSE)</f>
        <v>131.49600000000001</v>
      </c>
      <c r="CT39" s="121">
        <f>VLOOKUP($A39,'Perfomance Mensal-Monthly'!$A$31:$EC$46,MATCH(Data!CT$5,'Perfomance Mensal-Monthly'!$A$7:$EC$7,0),FALSE)</f>
        <v>130.815</v>
      </c>
      <c r="CU39" s="121">
        <f>VLOOKUP($A39,'Perfomance Mensal-Monthly'!$A$31:$EC$46,MATCH(Data!CU$5,'Perfomance Mensal-Monthly'!$A$7:$EC$7,0),FALSE)</f>
        <v>201.24700000000001</v>
      </c>
      <c r="CV39" s="121">
        <f>VLOOKUP($A39,'Perfomance Mensal-Monthly'!$A$31:$EC$46,MATCH(Data!CV$5,'Perfomance Mensal-Monthly'!$A$7:$EC$7,0),FALSE)</f>
        <v>133.755</v>
      </c>
      <c r="CW39" s="121">
        <f>VLOOKUP($A39,'Perfomance Mensal-Monthly'!$A$31:$EC$46,MATCH(Data!CW$5,'Perfomance Mensal-Monthly'!$A$7:$EC$7,0),FALSE)</f>
        <v>182.86099999999999</v>
      </c>
      <c r="CX39" s="121">
        <f>VLOOKUP($A39,'Perfomance Mensal-Monthly'!$A$31:$EC$46,MATCH(Data!CX$5,'Perfomance Mensal-Monthly'!$A$7:$EC$7,0),FALSE)</f>
        <v>174.607</v>
      </c>
      <c r="CY39" s="121">
        <f>VLOOKUP($A39,'Perfomance Mensal-Monthly'!$A$31:$EC$46,MATCH(Data!CY$5,'Perfomance Mensal-Monthly'!$A$7:$EC$7,0),FALSE)</f>
        <v>230.209</v>
      </c>
      <c r="CZ39" s="121">
        <f>VLOOKUP($A39,'Perfomance Mensal-Monthly'!$A$31:$EC$46,MATCH(Data!CZ$5,'Perfomance Mensal-Monthly'!$A$7:$EC$7,0),FALSE)</f>
        <v>265.76900000000001</v>
      </c>
      <c r="DA39" s="121">
        <f>VLOOKUP($A39,'Perfomance Mensal-Monthly'!$A$31:$EC$46,MATCH(Data!DA$5,'Perfomance Mensal-Monthly'!$A$7:$EC$7,0),FALSE)</f>
        <v>250.96100000000001</v>
      </c>
      <c r="DB39" s="121">
        <f>VLOOKUP($A39,'Perfomance Mensal-Monthly'!$A$31:$EC$46,MATCH(Data!DB$5,'Perfomance Mensal-Monthly'!$A$7:$EC$7,0),FALSE)</f>
        <v>226.536</v>
      </c>
      <c r="DC39" s="121">
        <f>VLOOKUP($A39,'Perfomance Mensal-Monthly'!$A$31:$EC$46,MATCH(Data!DC$5,'Perfomance Mensal-Monthly'!$A$7:$EC$7,0),FALSE)</f>
        <v>205.32900000000001</v>
      </c>
      <c r="DD39" s="121">
        <f>VLOOKUP($A39,'Perfomance Mensal-Monthly'!$A$31:$EC$46,MATCH(Data!DD$5,'Perfomance Mensal-Monthly'!$A$7:$EC$7,0),FALSE)</f>
        <v>147.48500000000001</v>
      </c>
      <c r="DE39" s="121">
        <f>VLOOKUP($A39,'Perfomance Mensal-Monthly'!$A$31:$EC$46,MATCH(Data!DE$5,'Perfomance Mensal-Monthly'!$A$7:$EC$7,0),FALSE)</f>
        <v>285.976</v>
      </c>
      <c r="DF39" s="121">
        <f>VLOOKUP($A39,'Perfomance Mensal-Monthly'!$A$31:$EC$46,MATCH(Data!DF$5,'Perfomance Mensal-Monthly'!$A$7:$EC$7,0),FALSE)</f>
        <v>196.88399999999999</v>
      </c>
      <c r="DG39" s="121">
        <f>VLOOKUP($A39,'Perfomance Mensal-Monthly'!$A$31:$EC$46,MATCH(Data!DG$5,'Perfomance Mensal-Monthly'!$A$7:$EC$7,0),FALSE)</f>
        <v>206.07599999999999</v>
      </c>
      <c r="DH39" s="121">
        <f>VLOOKUP($A39,'Perfomance Mensal-Monthly'!$A$31:$EC$46,MATCH(Data!DH$5,'Perfomance Mensal-Monthly'!$A$7:$EC$7,0),FALSE)</f>
        <v>180.34800000000001</v>
      </c>
      <c r="DI39" s="121">
        <f>VLOOKUP($A39,'Perfomance Mensal-Monthly'!$A$31:$EC$46,MATCH(Data!DI$5,'Perfomance Mensal-Monthly'!$A$7:$EC$7,0),FALSE)</f>
        <v>158.93299999999999</v>
      </c>
      <c r="DJ39" s="121">
        <f>VLOOKUP($A39,'Perfomance Mensal-Monthly'!$A$31:$EC$46,MATCH(Data!DJ$5,'Perfomance Mensal-Monthly'!$A$7:$EC$7,0),FALSE)</f>
        <v>152.23699999999999</v>
      </c>
      <c r="DK39" s="121">
        <f>VLOOKUP($A39,'Perfomance Mensal-Monthly'!$A$31:$EC$46,MATCH(Data!DK$5,'Perfomance Mensal-Monthly'!$A$7:$EC$7,0),FALSE)</f>
        <v>174.42500000000001</v>
      </c>
      <c r="DL39" s="121">
        <f>VLOOKUP($A39,'Perfomance Mensal-Monthly'!$A$31:$EC$46,MATCH(Data!DL$5,'Perfomance Mensal-Monthly'!$A$7:$EC$7,0),FALSE)</f>
        <v>140.93199999999999</v>
      </c>
      <c r="DM39" s="121">
        <f>VLOOKUP($A39,'Perfomance Mensal-Monthly'!$A$31:$EC$46,MATCH(Data!DM$5,'Perfomance Mensal-Monthly'!$A$7:$EC$7,0),FALSE)</f>
        <v>152.15299999999999</v>
      </c>
      <c r="DN39" s="121">
        <f>VLOOKUP($A39,'Perfomance Mensal-Monthly'!$A$31:$EC$46,MATCH(Data!DN$5,'Perfomance Mensal-Monthly'!$A$7:$EC$7,0),FALSE)</f>
        <v>187.36600000000001</v>
      </c>
      <c r="DO39" s="121">
        <f>VLOOKUP($A39,'Perfomance Mensal-Monthly'!$A$31:$EC$46,MATCH(Data!DO$5,'Perfomance Mensal-Monthly'!$A$7:$EC$7,0),FALSE)</f>
        <v>145.602</v>
      </c>
      <c r="DP39" s="121">
        <f>VLOOKUP($A39,'Perfomance Mensal-Monthly'!$A$31:$EC$46,MATCH(Data!DP$5,'Perfomance Mensal-Monthly'!$A$7:$EC$7,0),FALSE)</f>
        <v>211.75399999999999</v>
      </c>
      <c r="DQ39" s="121">
        <f>VLOOKUP($A39,'Perfomance Mensal-Monthly'!$A$31:$EC$46,MATCH(Data!DQ$5,'Perfomance Mensal-Monthly'!$A$7:$EC$7,0),FALSE)</f>
        <v>187.73400000000001</v>
      </c>
      <c r="DR39" s="121">
        <f>VLOOKUP($A39,'Perfomance Mensal-Monthly'!$A$31:$EC$46,MATCH(Data!DR$5,'Perfomance Mensal-Monthly'!$A$7:$EC$7,0),FALSE)</f>
        <v>204.39400000000001</v>
      </c>
      <c r="DS39" s="121">
        <f>VLOOKUP($A39,'Perfomance Mensal-Monthly'!$A$31:$EC$46,MATCH(Data!DS$5,'Perfomance Mensal-Monthly'!$A$7:$EC$7,0),FALSE)</f>
        <v>220.20099999999999</v>
      </c>
      <c r="DT39" s="121">
        <f>VLOOKUP($A39,'Perfomance Mensal-Monthly'!$A$31:$EC$46,MATCH(Data!DT$5,'Perfomance Mensal-Monthly'!$A$7:$EC$7,0),FALSE)</f>
        <v>183.202</v>
      </c>
      <c r="DU39" s="121">
        <f>VLOOKUP($A39,'Perfomance Mensal-Monthly'!$A$31:$EC$46,MATCH(Data!DU$5,'Perfomance Mensal-Monthly'!$A$7:$EC$7,0),FALSE)</f>
        <v>212.30699999999999</v>
      </c>
      <c r="DV39" s="121">
        <f>VLOOKUP($A39,'Perfomance Mensal-Monthly'!$A$31:$EC$46,MATCH(Data!DV$5,'Perfomance Mensal-Monthly'!$A$7:$EC$7,0),FALSE)</f>
        <v>195.87700000000001</v>
      </c>
      <c r="DW39" s="121">
        <f>VLOOKUP($A39,'Perfomance Mensal-Monthly'!$A$31:$EC$46,MATCH(Data!DW$5,'Perfomance Mensal-Monthly'!$A$7:$EC$7,0),FALSE)</f>
        <v>245.12799999999999</v>
      </c>
      <c r="DX39" s="121">
        <f>VLOOKUP($A39,'Perfomance Mensal-Monthly'!$A$31:$EC$46,MATCH(Data!DX$5,'Perfomance Mensal-Monthly'!$A$7:$EC$7,0),FALSE)</f>
        <v>241.75</v>
      </c>
    </row>
    <row r="40" spans="1:187" x14ac:dyDescent="0.2">
      <c r="B40" s="115" t="s">
        <v>276</v>
      </c>
      <c r="O40" s="130">
        <f>O39/C39-1</f>
        <v>0.13537995907695799</v>
      </c>
      <c r="P40" s="130">
        <f t="shared" ref="P40:CA40" si="63">P39/D39-1</f>
        <v>1.8362804897603224E-2</v>
      </c>
      <c r="Q40" s="130">
        <f t="shared" si="63"/>
        <v>0.55419969207960329</v>
      </c>
      <c r="R40" s="130">
        <f t="shared" si="63"/>
        <v>3.0217487227742312E-2</v>
      </c>
      <c r="S40" s="130">
        <f t="shared" si="63"/>
        <v>0.90602748576581904</v>
      </c>
      <c r="T40" s="130">
        <f t="shared" si="63"/>
        <v>0.40881108263114774</v>
      </c>
      <c r="U40" s="130">
        <f t="shared" si="63"/>
        <v>0.14356070155220224</v>
      </c>
      <c r="V40" s="130">
        <f t="shared" si="63"/>
        <v>-0.15104172868613985</v>
      </c>
      <c r="W40" s="130">
        <f t="shared" si="63"/>
        <v>7.3258548380668032E-2</v>
      </c>
      <c r="X40" s="130">
        <f t="shared" si="63"/>
        <v>-0.26383871388358382</v>
      </c>
      <c r="Y40" s="130">
        <f t="shared" si="63"/>
        <v>0.24611533149171261</v>
      </c>
      <c r="Z40" s="130">
        <f t="shared" si="63"/>
        <v>0.18941708003982005</v>
      </c>
      <c r="AA40" s="130">
        <f t="shared" si="63"/>
        <v>0.32660021150512808</v>
      </c>
      <c r="AB40" s="130">
        <f t="shared" si="63"/>
        <v>0.34781075225474867</v>
      </c>
      <c r="AC40" s="130">
        <f t="shared" si="63"/>
        <v>-0.1469768124449663</v>
      </c>
      <c r="AD40" s="130">
        <f t="shared" si="63"/>
        <v>-1.4381769674952416E-2</v>
      </c>
      <c r="AE40" s="130">
        <f t="shared" si="63"/>
        <v>-0.25496717971533389</v>
      </c>
      <c r="AF40" s="130">
        <f t="shared" si="63"/>
        <v>0.13112514939388764</v>
      </c>
      <c r="AG40" s="130">
        <f t="shared" si="63"/>
        <v>-0.25598167116751835</v>
      </c>
      <c r="AH40" s="130">
        <f t="shared" si="63"/>
        <v>-0.42959735183557435</v>
      </c>
      <c r="AI40" s="130">
        <f t="shared" si="63"/>
        <v>-0.53372258557015817</v>
      </c>
      <c r="AJ40" s="130">
        <f t="shared" si="63"/>
        <v>-0.42695499512911739</v>
      </c>
      <c r="AK40" s="130">
        <f t="shared" si="63"/>
        <v>-0.49197552245699105</v>
      </c>
      <c r="AL40" s="130">
        <f t="shared" si="63"/>
        <v>-0.49925245545135233</v>
      </c>
      <c r="AM40" s="130">
        <f t="shared" si="63"/>
        <v>-0.74528301886792447</v>
      </c>
      <c r="AN40" s="130">
        <f t="shared" si="63"/>
        <v>-0.81308411214953269</v>
      </c>
      <c r="AO40" s="130">
        <f t="shared" si="63"/>
        <v>-0.60215053763440862</v>
      </c>
      <c r="AP40" s="130">
        <f t="shared" si="63"/>
        <v>-0.65445026178010468</v>
      </c>
      <c r="AQ40" s="130">
        <f t="shared" si="63"/>
        <v>-0.65876777251184837</v>
      </c>
      <c r="AR40" s="130">
        <f t="shared" si="63"/>
        <v>-0.78301886792452824</v>
      </c>
      <c r="AS40" s="130">
        <f t="shared" si="63"/>
        <v>-0.67724867724867721</v>
      </c>
      <c r="AT40" s="130">
        <f t="shared" si="63"/>
        <v>-0.41803278688524592</v>
      </c>
      <c r="AU40" s="130">
        <f t="shared" si="63"/>
        <v>-0.20353982300884954</v>
      </c>
      <c r="AV40" s="130">
        <f t="shared" si="63"/>
        <v>0.5</v>
      </c>
      <c r="AW40" s="130">
        <f t="shared" si="63"/>
        <v>0.34090909090909083</v>
      </c>
      <c r="AX40" s="130">
        <f t="shared" si="63"/>
        <v>0.52857142857142847</v>
      </c>
      <c r="AY40" s="130">
        <f t="shared" si="63"/>
        <v>1.8333333333333335</v>
      </c>
      <c r="AZ40" s="130">
        <f t="shared" si="63"/>
        <v>1.0499999999999998</v>
      </c>
      <c r="BA40" s="130">
        <f t="shared" si="63"/>
        <v>0.87837837837837829</v>
      </c>
      <c r="BB40" s="130">
        <f t="shared" si="63"/>
        <v>0.51515151515151514</v>
      </c>
      <c r="BC40" s="130">
        <f t="shared" si="63"/>
        <v>1</v>
      </c>
      <c r="BD40" s="130">
        <f t="shared" si="63"/>
        <v>1.847826086956522</v>
      </c>
      <c r="BE40" s="130">
        <f t="shared" si="63"/>
        <v>1.459016393442623</v>
      </c>
      <c r="BF40" s="130">
        <f t="shared" si="63"/>
        <v>1.1267605633802815</v>
      </c>
      <c r="BG40" s="130">
        <f t="shared" si="63"/>
        <v>0.89999999999999991</v>
      </c>
      <c r="BH40" s="130">
        <f t="shared" si="63"/>
        <v>-0.10303030303030303</v>
      </c>
      <c r="BI40" s="130">
        <f t="shared" si="63"/>
        <v>4.2372881355932313E-2</v>
      </c>
      <c r="BJ40" s="130">
        <f t="shared" si="63"/>
        <v>-1.8691588785046731E-2</v>
      </c>
      <c r="BK40" s="130">
        <f t="shared" si="63"/>
        <v>-1.9607843137254943E-2</v>
      </c>
      <c r="BL40" s="130">
        <f t="shared" si="63"/>
        <v>6.0975609756097615E-2</v>
      </c>
      <c r="BM40" s="130">
        <f t="shared" si="63"/>
        <v>8.6330935251798468E-2</v>
      </c>
      <c r="BN40" s="130">
        <f t="shared" si="63"/>
        <v>0.54</v>
      </c>
      <c r="BO40" s="130">
        <f t="shared" si="63"/>
        <v>-3.472222222222221E-2</v>
      </c>
      <c r="BP40" s="130">
        <f t="shared" si="63"/>
        <v>0.20610687022900764</v>
      </c>
      <c r="BQ40" s="130">
        <f t="shared" si="63"/>
        <v>-5.3333333333333344E-2</v>
      </c>
      <c r="BR40" s="130">
        <f t="shared" si="63"/>
        <v>-9.27152317880795E-2</v>
      </c>
      <c r="BS40" s="130">
        <f t="shared" si="63"/>
        <v>-0.18128654970760238</v>
      </c>
      <c r="BT40" s="130">
        <f t="shared" si="63"/>
        <v>-0.46621621621621623</v>
      </c>
      <c r="BU40" s="130">
        <f t="shared" si="63"/>
        <v>-2.4390243902439046E-2</v>
      </c>
      <c r="BV40" s="130">
        <f t="shared" si="63"/>
        <v>0.10476190476190483</v>
      </c>
      <c r="BW40" s="130">
        <f t="shared" si="63"/>
        <v>-0.21214666666666671</v>
      </c>
      <c r="BX40" s="130">
        <f t="shared" si="63"/>
        <v>0.37436781609195391</v>
      </c>
      <c r="BY40" s="130">
        <f t="shared" si="63"/>
        <v>-3.3337748344370755E-2</v>
      </c>
      <c r="BZ40" s="130">
        <f t="shared" si="63"/>
        <v>-0.22193506493506487</v>
      </c>
      <c r="CA40" s="130">
        <f t="shared" si="63"/>
        <v>0.12833093525179851</v>
      </c>
      <c r="CB40" s="130">
        <f t="shared" ref="CB40:DX40" si="64">CB39/BP39-1</f>
        <v>-0.39984810126582282</v>
      </c>
      <c r="CC40" s="130">
        <f t="shared" si="64"/>
        <v>-9.4753521126760609E-2</v>
      </c>
      <c r="CD40" s="130">
        <f t="shared" si="64"/>
        <v>-0.12332846715328472</v>
      </c>
      <c r="CE40" s="130">
        <f t="shared" si="64"/>
        <v>-0.18174999999999997</v>
      </c>
      <c r="CF40" s="130">
        <f t="shared" si="64"/>
        <v>0.97392405063291143</v>
      </c>
      <c r="CG40" s="130">
        <f t="shared" si="64"/>
        <v>-0.35755833333333331</v>
      </c>
      <c r="CH40" s="130">
        <f t="shared" si="64"/>
        <v>-0.3016724137931035</v>
      </c>
      <c r="CI40" s="130">
        <f t="shared" si="64"/>
        <v>0.2538628171063988</v>
      </c>
      <c r="CJ40" s="130">
        <f t="shared" si="64"/>
        <v>-0.22635276407125537</v>
      </c>
      <c r="CK40" s="130">
        <f t="shared" si="64"/>
        <v>-0.34952660208541719</v>
      </c>
      <c r="CL40" s="130">
        <f t="shared" si="64"/>
        <v>-0.23274523877084341</v>
      </c>
      <c r="CM40" s="130">
        <f t="shared" si="64"/>
        <v>-0.32954386054400076</v>
      </c>
      <c r="CN40" s="130">
        <f t="shared" si="64"/>
        <v>0.36865139627098631</v>
      </c>
      <c r="CO40" s="130">
        <f t="shared" si="64"/>
        <v>-0.1425181842934381</v>
      </c>
      <c r="CP40" s="130">
        <f t="shared" si="64"/>
        <v>-0.23943415706387805</v>
      </c>
      <c r="CQ40" s="130">
        <f t="shared" si="64"/>
        <v>-7.2960586617781931E-2</v>
      </c>
      <c r="CR40" s="130">
        <f t="shared" si="64"/>
        <v>-0.38518661023470568</v>
      </c>
      <c r="CS40" s="130">
        <f t="shared" si="64"/>
        <v>0.70568015254303251</v>
      </c>
      <c r="CT40" s="130">
        <f t="shared" si="64"/>
        <v>0.61488037923116812</v>
      </c>
      <c r="CU40" s="130">
        <f t="shared" si="64"/>
        <v>0.35813441850734584</v>
      </c>
      <c r="CV40" s="130">
        <f t="shared" si="64"/>
        <v>0.44592184206259122</v>
      </c>
      <c r="CW40" s="130">
        <f t="shared" si="64"/>
        <v>0.92592709616944169</v>
      </c>
      <c r="CX40" s="130">
        <f t="shared" si="64"/>
        <v>0.89926468988622288</v>
      </c>
      <c r="CY40" s="130">
        <f t="shared" si="64"/>
        <v>1.1892765779388128</v>
      </c>
      <c r="CZ40" s="130">
        <f t="shared" si="64"/>
        <v>1.0478267234803247</v>
      </c>
      <c r="DA40" s="130">
        <f t="shared" si="64"/>
        <v>1.2768065320934454</v>
      </c>
      <c r="DB40" s="130">
        <f t="shared" si="64"/>
        <v>1.4799500804624128</v>
      </c>
      <c r="DC40" s="130">
        <f t="shared" si="64"/>
        <v>0.93347269696884094</v>
      </c>
      <c r="DD40" s="130">
        <f t="shared" si="64"/>
        <v>0.53832112981621738</v>
      </c>
      <c r="DE40" s="130">
        <f t="shared" si="64"/>
        <v>1.1747885867250711</v>
      </c>
      <c r="DF40" s="130">
        <f t="shared" si="64"/>
        <v>0.50505675954592366</v>
      </c>
      <c r="DG40" s="130">
        <f t="shared" si="64"/>
        <v>2.3995388751136604E-2</v>
      </c>
      <c r="DH40" s="130">
        <f t="shared" si="64"/>
        <v>0.34834585622967373</v>
      </c>
      <c r="DI40" s="130">
        <f t="shared" si="64"/>
        <v>-0.13085348980919931</v>
      </c>
      <c r="DJ40" s="130">
        <f t="shared" si="64"/>
        <v>-0.12811628399777786</v>
      </c>
      <c r="DK40" s="130">
        <f t="shared" si="64"/>
        <v>-0.2423189362709538</v>
      </c>
      <c r="DL40" s="130">
        <f t="shared" si="64"/>
        <v>-0.46971994476406209</v>
      </c>
      <c r="DM40" s="130">
        <f t="shared" si="64"/>
        <v>-0.39371854590952382</v>
      </c>
      <c r="DN40" s="130">
        <f t="shared" si="64"/>
        <v>-0.17290850019422954</v>
      </c>
      <c r="DO40" s="130">
        <f t="shared" si="64"/>
        <v>-0.29088438554709761</v>
      </c>
      <c r="DP40" s="130">
        <f t="shared" si="64"/>
        <v>0.43576634912024925</v>
      </c>
      <c r="DQ40" s="130">
        <f t="shared" si="64"/>
        <v>-0.3435323243908579</v>
      </c>
      <c r="DR40" s="130">
        <f t="shared" si="64"/>
        <v>3.8144288007151417E-2</v>
      </c>
      <c r="DS40" s="130">
        <f t="shared" si="64"/>
        <v>6.8542673576738711E-2</v>
      </c>
      <c r="DT40" s="130">
        <f t="shared" si="64"/>
        <v>1.5824960631667606E-2</v>
      </c>
      <c r="DU40" s="130">
        <f t="shared" si="64"/>
        <v>0.33582704661712803</v>
      </c>
      <c r="DV40" s="130">
        <f t="shared" si="64"/>
        <v>0.28665830251515745</v>
      </c>
      <c r="DW40" s="130">
        <f t="shared" si="64"/>
        <v>0.40534900386985795</v>
      </c>
      <c r="DX40" s="130">
        <f t="shared" si="64"/>
        <v>0.71536627593449342</v>
      </c>
    </row>
    <row r="41" spans="1:187" ht="20.25" x14ac:dyDescent="0.2">
      <c r="A41" s="185" t="s">
        <v>289</v>
      </c>
      <c r="B41" s="184" t="s">
        <v>288</v>
      </c>
      <c r="C41" s="121">
        <f>VLOOKUP($A41,'Perfomance Mensal-Monthly'!$A$31:$EC$46,MATCH(Data!C$5,'Perfomance Mensal-Monthly'!$A$7:$EC$7,0),FALSE)</f>
        <v>136.90100000000001</v>
      </c>
      <c r="D41" s="121">
        <f>VLOOKUP($A41,'Perfomance Mensal-Monthly'!$A$31:$EC$46,MATCH(Data!D$5,'Perfomance Mensal-Monthly'!$A$7:$EC$7,0),FALSE)</f>
        <v>138.298</v>
      </c>
      <c r="E41" s="121">
        <f>VLOOKUP($A41,'Perfomance Mensal-Monthly'!$A$31:$EC$46,MATCH(Data!E$5,'Perfomance Mensal-Monthly'!$A$7:$EC$7,0),FALSE)</f>
        <v>130.77099999999999</v>
      </c>
      <c r="F41" s="121">
        <f>VLOOKUP($A41,'Perfomance Mensal-Monthly'!$A$31:$EC$46,MATCH(Data!F$5,'Perfomance Mensal-Monthly'!$A$7:$EC$7,0),FALSE)</f>
        <v>141.24100000000001</v>
      </c>
      <c r="G41" s="121">
        <f>VLOOKUP($A41,'Perfomance Mensal-Monthly'!$A$31:$EC$46,MATCH(Data!G$5,'Perfomance Mensal-Monthly'!$A$7:$EC$7,0),FALSE)</f>
        <v>116.36199999999999</v>
      </c>
      <c r="H41" s="121">
        <f>VLOOKUP($A41,'Perfomance Mensal-Monthly'!$A$31:$EC$46,MATCH(Data!H$5,'Perfomance Mensal-Monthly'!$A$7:$EC$7,0),FALSE)</f>
        <v>105.554</v>
      </c>
      <c r="I41" s="121">
        <f>VLOOKUP($A41,'Perfomance Mensal-Monthly'!$A$31:$EC$46,MATCH(Data!I$5,'Perfomance Mensal-Monthly'!$A$7:$EC$7,0),FALSE)</f>
        <v>159.089</v>
      </c>
      <c r="J41" s="121">
        <f>VLOOKUP($A41,'Perfomance Mensal-Monthly'!$A$31:$EC$46,MATCH(Data!J$5,'Perfomance Mensal-Monthly'!$A$7:$EC$7,0),FALSE)</f>
        <v>84.073999999999998</v>
      </c>
      <c r="K41" s="121">
        <f>VLOOKUP($A41,'Perfomance Mensal-Monthly'!$A$31:$EC$46,MATCH(Data!K$5,'Perfomance Mensal-Monthly'!$A$7:$EC$7,0),FALSE)</f>
        <v>136.43899999999999</v>
      </c>
      <c r="L41" s="121">
        <f>VLOOKUP($A41,'Perfomance Mensal-Monthly'!$A$31:$EC$46,MATCH(Data!L$5,'Perfomance Mensal-Monthly'!$A$7:$EC$7,0),FALSE)</f>
        <v>152.227</v>
      </c>
      <c r="M41" s="121">
        <f>VLOOKUP($A41,'Perfomance Mensal-Monthly'!$A$31:$EC$46,MATCH(Data!M$5,'Perfomance Mensal-Monthly'!$A$7:$EC$7,0),FALSE)</f>
        <v>165.52199999999999</v>
      </c>
      <c r="N41" s="121">
        <f>VLOOKUP($A41,'Perfomance Mensal-Monthly'!$A$31:$EC$46,MATCH(Data!N$5,'Perfomance Mensal-Monthly'!$A$7:$EC$7,0),FALSE)</f>
        <v>103.03100000000001</v>
      </c>
      <c r="O41" s="121">
        <f>VLOOKUP($A41,'Perfomance Mensal-Monthly'!$A$31:$EC$46,MATCH(Data!O$5,'Perfomance Mensal-Monthly'!$A$7:$EC$7,0),FALSE)</f>
        <v>150.92400000000001</v>
      </c>
      <c r="P41" s="121">
        <f>VLOOKUP($A41,'Perfomance Mensal-Monthly'!$A$31:$EC$46,MATCH(Data!P$5,'Perfomance Mensal-Monthly'!$A$7:$EC$7,0),FALSE)</f>
        <v>90.361999999999995</v>
      </c>
      <c r="Q41" s="121">
        <f>VLOOKUP($A41,'Perfomance Mensal-Monthly'!$A$31:$EC$46,MATCH(Data!Q$5,'Perfomance Mensal-Monthly'!$A$7:$EC$7,0),FALSE)</f>
        <v>97.052000000000007</v>
      </c>
      <c r="R41" s="121">
        <f>VLOOKUP($A41,'Perfomance Mensal-Monthly'!$A$31:$EC$46,MATCH(Data!R$5,'Perfomance Mensal-Monthly'!$A$7:$EC$7,0),FALSE)</f>
        <v>170.93600000000001</v>
      </c>
      <c r="S41" s="121">
        <f>VLOOKUP($A41,'Perfomance Mensal-Monthly'!$A$31:$EC$46,MATCH(Data!S$5,'Perfomance Mensal-Monthly'!$A$7:$EC$7,0),FALSE)</f>
        <v>130.81</v>
      </c>
      <c r="T41" s="121">
        <f>VLOOKUP($A41,'Perfomance Mensal-Monthly'!$A$31:$EC$46,MATCH(Data!T$5,'Perfomance Mensal-Monthly'!$A$7:$EC$7,0),FALSE)</f>
        <v>135.851</v>
      </c>
      <c r="U41" s="121">
        <f>VLOOKUP($A41,'Perfomance Mensal-Monthly'!$A$31:$EC$46,MATCH(Data!U$5,'Perfomance Mensal-Monthly'!$A$7:$EC$7,0),FALSE)</f>
        <v>153.364</v>
      </c>
      <c r="V41" s="121">
        <f>VLOOKUP($A41,'Perfomance Mensal-Monthly'!$A$31:$EC$46,MATCH(Data!V$5,'Perfomance Mensal-Monthly'!$A$7:$EC$7,0),FALSE)</f>
        <v>158.869</v>
      </c>
      <c r="W41" s="121">
        <f>VLOOKUP($A41,'Perfomance Mensal-Monthly'!$A$31:$EC$46,MATCH(Data!W$5,'Perfomance Mensal-Monthly'!$A$7:$EC$7,0),FALSE)</f>
        <v>132.15</v>
      </c>
      <c r="X41" s="121">
        <f>VLOOKUP($A41,'Perfomance Mensal-Monthly'!$A$31:$EC$46,MATCH(Data!X$5,'Perfomance Mensal-Monthly'!$A$7:$EC$7,0),FALSE)</f>
        <v>139.358</v>
      </c>
      <c r="Y41" s="121">
        <f>VLOOKUP($A41,'Perfomance Mensal-Monthly'!$A$31:$EC$46,MATCH(Data!Y$5,'Perfomance Mensal-Monthly'!$A$7:$EC$7,0),FALSE)</f>
        <v>114.313</v>
      </c>
      <c r="Z41" s="121">
        <f>VLOOKUP($A41,'Perfomance Mensal-Monthly'!$A$31:$EC$46,MATCH(Data!Z$5,'Perfomance Mensal-Monthly'!$A$7:$EC$7,0),FALSE)</f>
        <v>73.019000000000005</v>
      </c>
      <c r="AA41" s="121">
        <f>VLOOKUP($A41,'Perfomance Mensal-Monthly'!$A$31:$EC$46,MATCH(Data!AA$5,'Perfomance Mensal-Monthly'!$A$7:$EC$7,0),FALSE)</f>
        <v>167</v>
      </c>
      <c r="AB41" s="121">
        <f>VLOOKUP($A41,'Perfomance Mensal-Monthly'!$A$31:$EC$46,MATCH(Data!AB$5,'Perfomance Mensal-Monthly'!$A$7:$EC$7,0),FALSE)</f>
        <v>100</v>
      </c>
      <c r="AC41" s="121">
        <f>VLOOKUP($A41,'Perfomance Mensal-Monthly'!$A$31:$EC$46,MATCH(Data!AC$5,'Perfomance Mensal-Monthly'!$A$7:$EC$7,0),FALSE)</f>
        <v>111</v>
      </c>
      <c r="AD41" s="121">
        <f>VLOOKUP($A41,'Perfomance Mensal-Monthly'!$A$31:$EC$46,MATCH(Data!AD$5,'Perfomance Mensal-Monthly'!$A$7:$EC$7,0),FALSE)</f>
        <v>228</v>
      </c>
      <c r="AE41" s="121">
        <f>VLOOKUP($A41,'Perfomance Mensal-Monthly'!$A$31:$EC$46,MATCH(Data!AE$5,'Perfomance Mensal-Monthly'!$A$7:$EC$7,0),FALSE)</f>
        <v>93</v>
      </c>
      <c r="AF41" s="121">
        <f>VLOOKUP($A41,'Perfomance Mensal-Monthly'!$A$31:$EC$46,MATCH(Data!AF$5,'Perfomance Mensal-Monthly'!$A$7:$EC$7,0),FALSE)</f>
        <v>116</v>
      </c>
      <c r="AG41" s="121">
        <f>VLOOKUP($A41,'Perfomance Mensal-Monthly'!$A$31:$EC$46,MATCH(Data!AG$5,'Perfomance Mensal-Monthly'!$A$7:$EC$7,0),FALSE)</f>
        <v>79</v>
      </c>
      <c r="AH41" s="121">
        <f>VLOOKUP($A41,'Perfomance Mensal-Monthly'!$A$31:$EC$46,MATCH(Data!AH$5,'Perfomance Mensal-Monthly'!$A$7:$EC$7,0),FALSE)</f>
        <v>78</v>
      </c>
      <c r="AI41" s="121">
        <f>VLOOKUP($A41,'Perfomance Mensal-Monthly'!$A$31:$EC$46,MATCH(Data!AI$5,'Perfomance Mensal-Monthly'!$A$7:$EC$7,0),FALSE)</f>
        <v>77</v>
      </c>
      <c r="AJ41" s="121">
        <f>VLOOKUP($A41,'Perfomance Mensal-Monthly'!$A$31:$EC$46,MATCH(Data!AJ$5,'Perfomance Mensal-Monthly'!$A$7:$EC$7,0),FALSE)</f>
        <v>80</v>
      </c>
      <c r="AK41" s="121">
        <f>VLOOKUP($A41,'Perfomance Mensal-Monthly'!$A$31:$EC$46,MATCH(Data!AK$5,'Perfomance Mensal-Monthly'!$A$7:$EC$7,0),FALSE)</f>
        <v>46</v>
      </c>
      <c r="AL41" s="121">
        <f>VLOOKUP($A41,'Perfomance Mensal-Monthly'!$A$31:$EC$46,MATCH(Data!AL$5,'Perfomance Mensal-Monthly'!$A$7:$EC$7,0),FALSE)</f>
        <v>43</v>
      </c>
      <c r="AM41" s="121">
        <f>VLOOKUP($A41,'Perfomance Mensal-Monthly'!$A$31:$EC$46,MATCH(Data!AM$5,'Perfomance Mensal-Monthly'!$A$7:$EC$7,0),FALSE)</f>
        <v>50</v>
      </c>
      <c r="AN41" s="121">
        <f>VLOOKUP($A41,'Perfomance Mensal-Monthly'!$A$31:$EC$46,MATCH(Data!AN$5,'Perfomance Mensal-Monthly'!$A$7:$EC$7,0),FALSE)</f>
        <v>47</v>
      </c>
      <c r="AO41" s="121">
        <f>VLOOKUP($A41,'Perfomance Mensal-Monthly'!$A$31:$EC$46,MATCH(Data!AO$5,'Perfomance Mensal-Monthly'!$A$7:$EC$7,0),FALSE)</f>
        <v>74</v>
      </c>
      <c r="AP41" s="121">
        <f>VLOOKUP($A41,'Perfomance Mensal-Monthly'!$A$31:$EC$46,MATCH(Data!AP$5,'Perfomance Mensal-Monthly'!$A$7:$EC$7,0),FALSE)</f>
        <v>44</v>
      </c>
      <c r="AQ41" s="121">
        <f>VLOOKUP($A41,'Perfomance Mensal-Monthly'!$A$31:$EC$46,MATCH(Data!AQ$5,'Perfomance Mensal-Monthly'!$A$7:$EC$7,0),FALSE)</f>
        <v>95</v>
      </c>
      <c r="AR41" s="121">
        <f>VLOOKUP($A41,'Perfomance Mensal-Monthly'!$A$31:$EC$46,MATCH(Data!AR$5,'Perfomance Mensal-Monthly'!$A$7:$EC$7,0),FALSE)</f>
        <v>44</v>
      </c>
      <c r="AS41" s="121">
        <f>VLOOKUP($A41,'Perfomance Mensal-Monthly'!$A$31:$EC$46,MATCH(Data!AS$5,'Perfomance Mensal-Monthly'!$A$7:$EC$7,0),FALSE)</f>
        <v>49</v>
      </c>
      <c r="AT41" s="121">
        <f>VLOOKUP($A41,'Perfomance Mensal-Monthly'!$A$31:$EC$46,MATCH(Data!AT$5,'Perfomance Mensal-Monthly'!$A$7:$EC$7,0),FALSE)</f>
        <v>39</v>
      </c>
      <c r="AU41" s="121">
        <f>VLOOKUP($A41,'Perfomance Mensal-Monthly'!$A$31:$EC$46,MATCH(Data!AU$5,'Perfomance Mensal-Monthly'!$A$7:$EC$7,0),FALSE)</f>
        <v>62</v>
      </c>
      <c r="AV41" s="121">
        <f>VLOOKUP($A41,'Perfomance Mensal-Monthly'!$A$31:$EC$46,MATCH(Data!AV$5,'Perfomance Mensal-Monthly'!$A$7:$EC$7,0),FALSE)</f>
        <v>50</v>
      </c>
      <c r="AW41" s="121">
        <f>VLOOKUP($A41,'Perfomance Mensal-Monthly'!$A$31:$EC$46,MATCH(Data!AW$5,'Perfomance Mensal-Monthly'!$A$7:$EC$7,0),FALSE)</f>
        <v>74</v>
      </c>
      <c r="AX41" s="121">
        <f>VLOOKUP($A41,'Perfomance Mensal-Monthly'!$A$31:$EC$46,MATCH(Data!AX$5,'Perfomance Mensal-Monthly'!$A$7:$EC$7,0),FALSE)</f>
        <v>42</v>
      </c>
      <c r="AY41" s="121">
        <f>VLOOKUP($A41,'Perfomance Mensal-Monthly'!$A$31:$EC$46,MATCH(Data!AY$5,'Perfomance Mensal-Monthly'!$A$7:$EC$7,0),FALSE)</f>
        <v>52</v>
      </c>
      <c r="AZ41" s="121">
        <f>VLOOKUP($A41,'Perfomance Mensal-Monthly'!$A$31:$EC$46,MATCH(Data!AZ$5,'Perfomance Mensal-Monthly'!$A$7:$EC$7,0),FALSE)</f>
        <v>79</v>
      </c>
      <c r="BA41" s="121">
        <f>VLOOKUP($A41,'Perfomance Mensal-Monthly'!$A$31:$EC$46,MATCH(Data!BA$5,'Perfomance Mensal-Monthly'!$A$7:$EC$7,0),FALSE)</f>
        <v>94</v>
      </c>
      <c r="BB41" s="121">
        <f>VLOOKUP($A41,'Perfomance Mensal-Monthly'!$A$31:$EC$46,MATCH(Data!BB$5,'Perfomance Mensal-Monthly'!$A$7:$EC$7,0),FALSE)</f>
        <v>52</v>
      </c>
      <c r="BC41" s="121">
        <f>VLOOKUP($A41,'Perfomance Mensal-Monthly'!$A$31:$EC$46,MATCH(Data!BC$5,'Perfomance Mensal-Monthly'!$A$7:$EC$7,0),FALSE)</f>
        <v>63</v>
      </c>
      <c r="BD41" s="121">
        <f>VLOOKUP($A41,'Perfomance Mensal-Monthly'!$A$31:$EC$46,MATCH(Data!BD$5,'Perfomance Mensal-Monthly'!$A$7:$EC$7,0),FALSE)</f>
        <v>49</v>
      </c>
      <c r="BE41" s="121">
        <f>VLOOKUP($A41,'Perfomance Mensal-Monthly'!$A$31:$EC$46,MATCH(Data!BE$5,'Perfomance Mensal-Monthly'!$A$7:$EC$7,0),FALSE)</f>
        <v>52</v>
      </c>
      <c r="BF41" s="121">
        <f>VLOOKUP($A41,'Perfomance Mensal-Monthly'!$A$31:$EC$46,MATCH(Data!BF$5,'Perfomance Mensal-Monthly'!$A$7:$EC$7,0),FALSE)</f>
        <v>39</v>
      </c>
      <c r="BG41" s="121">
        <f>VLOOKUP($A41,'Perfomance Mensal-Monthly'!$A$31:$EC$46,MATCH(Data!BG$5,'Perfomance Mensal-Monthly'!$A$7:$EC$7,0),FALSE)</f>
        <v>48</v>
      </c>
      <c r="BH41" s="121">
        <f>VLOOKUP($A41,'Perfomance Mensal-Monthly'!$A$31:$EC$46,MATCH(Data!BH$5,'Perfomance Mensal-Monthly'!$A$7:$EC$7,0),FALSE)</f>
        <v>37</v>
      </c>
      <c r="BI41" s="121">
        <f>VLOOKUP($A41,'Perfomance Mensal-Monthly'!$A$31:$EC$46,MATCH(Data!BI$5,'Perfomance Mensal-Monthly'!$A$7:$EC$7,0),FALSE)</f>
        <v>41</v>
      </c>
      <c r="BJ41" s="121">
        <f>VLOOKUP($A41,'Perfomance Mensal-Monthly'!$A$31:$EC$46,MATCH(Data!BJ$5,'Perfomance Mensal-Monthly'!$A$7:$EC$7,0),FALSE)</f>
        <v>40</v>
      </c>
      <c r="BK41" s="121">
        <f>VLOOKUP($A41,'Perfomance Mensal-Monthly'!$A$31:$EC$46,MATCH(Data!BK$5,'Perfomance Mensal-Monthly'!$A$7:$EC$7,0),FALSE)</f>
        <v>65</v>
      </c>
      <c r="BL41" s="121">
        <f>VLOOKUP($A41,'Perfomance Mensal-Monthly'!$A$31:$EC$46,MATCH(Data!BL$5,'Perfomance Mensal-Monthly'!$A$7:$EC$7,0),FALSE)</f>
        <v>60</v>
      </c>
      <c r="BM41" s="121">
        <f>VLOOKUP($A41,'Perfomance Mensal-Monthly'!$A$31:$EC$46,MATCH(Data!BM$5,'Perfomance Mensal-Monthly'!$A$7:$EC$7,0),FALSE)</f>
        <v>61</v>
      </c>
      <c r="BN41" s="121">
        <f>VLOOKUP($A41,'Perfomance Mensal-Monthly'!$A$31:$EC$46,MATCH(Data!BN$5,'Perfomance Mensal-Monthly'!$A$7:$EC$7,0),FALSE)</f>
        <v>44</v>
      </c>
      <c r="BO41" s="121">
        <f>VLOOKUP($A41,'Perfomance Mensal-Monthly'!$A$31:$EC$46,MATCH(Data!BO$5,'Perfomance Mensal-Monthly'!$A$7:$EC$7,0),FALSE)</f>
        <v>61</v>
      </c>
      <c r="BP41" s="121">
        <f>VLOOKUP($A41,'Perfomance Mensal-Monthly'!$A$31:$EC$46,MATCH(Data!BP$5,'Perfomance Mensal-Monthly'!$A$7:$EC$7,0),FALSE)</f>
        <v>70</v>
      </c>
      <c r="BQ41" s="121">
        <f>VLOOKUP($A41,'Perfomance Mensal-Monthly'!$A$31:$EC$46,MATCH(Data!BQ$5,'Perfomance Mensal-Monthly'!$A$7:$EC$7,0),FALSE)</f>
        <v>71</v>
      </c>
      <c r="BR41" s="121">
        <f>VLOOKUP($A41,'Perfomance Mensal-Monthly'!$A$31:$EC$46,MATCH(Data!BR$5,'Perfomance Mensal-Monthly'!$A$7:$EC$7,0),FALSE)</f>
        <v>45</v>
      </c>
      <c r="BS41" s="121">
        <f>VLOOKUP($A41,'Perfomance Mensal-Monthly'!$A$31:$EC$46,MATCH(Data!BS$5,'Perfomance Mensal-Monthly'!$A$7:$EC$7,0),FALSE)</f>
        <v>49</v>
      </c>
      <c r="BT41" s="121">
        <f>VLOOKUP($A41,'Perfomance Mensal-Monthly'!$A$31:$EC$46,MATCH(Data!BT$5,'Perfomance Mensal-Monthly'!$A$7:$EC$7,0),FALSE)</f>
        <v>44</v>
      </c>
      <c r="BU41" s="121">
        <f>VLOOKUP($A41,'Perfomance Mensal-Monthly'!$A$31:$EC$46,MATCH(Data!BU$5,'Perfomance Mensal-Monthly'!$A$7:$EC$7,0),FALSE)</f>
        <v>50</v>
      </c>
      <c r="BV41" s="121">
        <f>VLOOKUP($A41,'Perfomance Mensal-Monthly'!$A$31:$EC$46,MATCH(Data!BV$5,'Perfomance Mensal-Monthly'!$A$7:$EC$7,0),FALSE)</f>
        <v>41</v>
      </c>
      <c r="BW41" s="121">
        <f>VLOOKUP($A41,'Perfomance Mensal-Monthly'!$A$31:$EC$46,MATCH(Data!BW$5,'Perfomance Mensal-Monthly'!$A$7:$EC$7,0),FALSE)</f>
        <v>55.906999999999996</v>
      </c>
      <c r="BX41" s="121">
        <f>VLOOKUP($A41,'Perfomance Mensal-Monthly'!$A$31:$EC$46,MATCH(Data!BX$5,'Perfomance Mensal-Monthly'!$A$7:$EC$7,0),FALSE)</f>
        <v>56.476999999999997</v>
      </c>
      <c r="BY41" s="121">
        <f>VLOOKUP($A41,'Perfomance Mensal-Monthly'!$A$31:$EC$46,MATCH(Data!BY$5,'Perfomance Mensal-Monthly'!$A$7:$EC$7,0),FALSE)</f>
        <v>49.826999999999998</v>
      </c>
      <c r="BZ41" s="121">
        <f>VLOOKUP($A41,'Perfomance Mensal-Monthly'!$A$31:$EC$46,MATCH(Data!BZ$5,'Perfomance Mensal-Monthly'!$A$7:$EC$7,0),FALSE)</f>
        <v>60.676000000000002</v>
      </c>
      <c r="CA41" s="121">
        <f>VLOOKUP($A41,'Perfomance Mensal-Monthly'!$A$31:$EC$46,MATCH(Data!CA$5,'Perfomance Mensal-Monthly'!$A$7:$EC$7,0),FALSE)</f>
        <v>73.858000000000004</v>
      </c>
      <c r="CB41" s="121">
        <f>VLOOKUP($A41,'Perfomance Mensal-Monthly'!$A$31:$EC$46,MATCH(Data!CB$5,'Perfomance Mensal-Monthly'!$A$7:$EC$7,0),FALSE)</f>
        <v>71.59</v>
      </c>
      <c r="CC41" s="121">
        <f>VLOOKUP($A41,'Perfomance Mensal-Monthly'!$A$31:$EC$46,MATCH(Data!CC$5,'Perfomance Mensal-Monthly'!$A$7:$EC$7,0),FALSE)</f>
        <v>70.762</v>
      </c>
      <c r="CD41" s="121">
        <f>VLOOKUP($A41,'Perfomance Mensal-Monthly'!$A$31:$EC$46,MATCH(Data!CD$5,'Perfomance Mensal-Monthly'!$A$7:$EC$7,0),FALSE)</f>
        <v>61.726999999999997</v>
      </c>
      <c r="CE41" s="121">
        <f>VLOOKUP($A41,'Perfomance Mensal-Monthly'!$A$31:$EC$46,MATCH(Data!CE$5,'Perfomance Mensal-Monthly'!$A$7:$EC$7,0),FALSE)</f>
        <v>67.539000000000001</v>
      </c>
      <c r="CF41" s="121">
        <f>VLOOKUP($A41,'Perfomance Mensal-Monthly'!$A$31:$EC$46,MATCH(Data!CF$5,'Perfomance Mensal-Monthly'!$A$7:$EC$7,0),FALSE)</f>
        <v>52.728999999999999</v>
      </c>
      <c r="CG41" s="121">
        <f>VLOOKUP($A41,'Perfomance Mensal-Monthly'!$A$31:$EC$46,MATCH(Data!CG$5,'Perfomance Mensal-Monthly'!$A$7:$EC$7,0),FALSE)</f>
        <v>48.634999999999998</v>
      </c>
      <c r="CH41" s="121">
        <f>VLOOKUP($A41,'Perfomance Mensal-Monthly'!$A$31:$EC$46,MATCH(Data!CH$5,'Perfomance Mensal-Monthly'!$A$7:$EC$7,0),FALSE)</f>
        <v>51.604999999999997</v>
      </c>
      <c r="CI41" s="121">
        <f>VLOOKUP($A41,'Perfomance Mensal-Monthly'!$A$31:$EC$46,MATCH(Data!CI$5,'Perfomance Mensal-Monthly'!$A$7:$EC$7,0),FALSE)</f>
        <v>81.075999999999993</v>
      </c>
      <c r="CJ41" s="121">
        <f>VLOOKUP($A41,'Perfomance Mensal-Monthly'!$A$31:$EC$46,MATCH(Data!CJ$5,'Perfomance Mensal-Monthly'!$A$7:$EC$7,0),FALSE)</f>
        <v>55.618000000000002</v>
      </c>
      <c r="CK41" s="121">
        <f>VLOOKUP($A41,'Perfomance Mensal-Monthly'!$A$31:$EC$46,MATCH(Data!CK$5,'Perfomance Mensal-Monthly'!$A$7:$EC$7,0),FALSE)</f>
        <v>47.183999999999997</v>
      </c>
      <c r="CL41" s="121">
        <f>VLOOKUP($A41,'Perfomance Mensal-Monthly'!$A$31:$EC$46,MATCH(Data!CL$5,'Perfomance Mensal-Monthly'!$A$7:$EC$7,0),FALSE)</f>
        <v>56.277999999999999</v>
      </c>
      <c r="CM41" s="121">
        <f>VLOOKUP($A41,'Perfomance Mensal-Monthly'!$A$31:$EC$46,MATCH(Data!CM$5,'Perfomance Mensal-Monthly'!$A$7:$EC$7,0),FALSE)</f>
        <v>42.643999999999998</v>
      </c>
      <c r="CN41" s="121">
        <f>VLOOKUP($A41,'Perfomance Mensal-Monthly'!$A$31:$EC$46,MATCH(Data!CN$5,'Perfomance Mensal-Monthly'!$A$7:$EC$7,0),FALSE)</f>
        <v>57.05</v>
      </c>
      <c r="CO41" s="121">
        <f>VLOOKUP($A41,'Perfomance Mensal-Monthly'!$A$31:$EC$46,MATCH(Data!CO$5,'Perfomance Mensal-Monthly'!$A$7:$EC$7,0),FALSE)</f>
        <v>32.820999999999998</v>
      </c>
      <c r="CP41" s="121">
        <f>VLOOKUP($A41,'Perfomance Mensal-Monthly'!$A$31:$EC$46,MATCH(Data!CP$5,'Perfomance Mensal-Monthly'!$A$7:$EC$7,0),FALSE)</f>
        <v>37.805</v>
      </c>
      <c r="CQ41" s="121">
        <f>VLOOKUP($A41,'Perfomance Mensal-Monthly'!$A$31:$EC$46,MATCH(Data!CQ$5,'Perfomance Mensal-Monthly'!$A$7:$EC$7,0),FALSE)</f>
        <v>34.198999999999998</v>
      </c>
      <c r="CR41" s="121">
        <f>VLOOKUP($A41,'Perfomance Mensal-Monthly'!$A$31:$EC$46,MATCH(Data!CR$5,'Perfomance Mensal-Monthly'!$A$7:$EC$7,0),FALSE)</f>
        <v>43.654000000000003</v>
      </c>
      <c r="CS41" s="121">
        <f>VLOOKUP($A41,'Perfomance Mensal-Monthly'!$A$31:$EC$46,MATCH(Data!CS$5,'Perfomance Mensal-Monthly'!$A$7:$EC$7,0),FALSE)</f>
        <v>66.852999999999994</v>
      </c>
      <c r="CT41" s="121">
        <f>VLOOKUP($A41,'Perfomance Mensal-Monthly'!$A$31:$EC$46,MATCH(Data!CT$5,'Perfomance Mensal-Monthly'!$A$7:$EC$7,0),FALSE)</f>
        <v>74.11</v>
      </c>
      <c r="CU41" s="121">
        <f>VLOOKUP($A41,'Perfomance Mensal-Monthly'!$A$31:$EC$46,MATCH(Data!CU$5,'Perfomance Mensal-Monthly'!$A$7:$EC$7,0),FALSE)</f>
        <v>75.251999999999995</v>
      </c>
      <c r="CV41" s="121">
        <f>VLOOKUP($A41,'Perfomance Mensal-Monthly'!$A$31:$EC$46,MATCH(Data!CV$5,'Perfomance Mensal-Monthly'!$A$7:$EC$7,0),FALSE)</f>
        <v>103.08799999999999</v>
      </c>
      <c r="CW41" s="121">
        <f>VLOOKUP($A41,'Perfomance Mensal-Monthly'!$A$31:$EC$46,MATCH(Data!CW$5,'Perfomance Mensal-Monthly'!$A$7:$EC$7,0),FALSE)</f>
        <v>145.95699999999999</v>
      </c>
      <c r="CX41" s="121">
        <f>VLOOKUP($A41,'Perfomance Mensal-Monthly'!$A$31:$EC$46,MATCH(Data!CX$5,'Perfomance Mensal-Monthly'!$A$7:$EC$7,0),FALSE)</f>
        <v>110.663</v>
      </c>
      <c r="CY41" s="121">
        <f>VLOOKUP($A41,'Perfomance Mensal-Monthly'!$A$31:$EC$46,MATCH(Data!CY$5,'Perfomance Mensal-Monthly'!$A$7:$EC$7,0),FALSE)</f>
        <v>166.60400000000001</v>
      </c>
      <c r="CZ41" s="121">
        <f>VLOOKUP($A41,'Perfomance Mensal-Monthly'!$A$31:$EC$46,MATCH(Data!CZ$5,'Perfomance Mensal-Monthly'!$A$7:$EC$7,0),FALSE)</f>
        <v>154.38800000000001</v>
      </c>
      <c r="DA41" s="121">
        <f>VLOOKUP($A41,'Perfomance Mensal-Monthly'!$A$31:$EC$46,MATCH(Data!DA$5,'Perfomance Mensal-Monthly'!$A$7:$EC$7,0),FALSE)</f>
        <v>144.82</v>
      </c>
      <c r="DB41" s="121">
        <f>VLOOKUP($A41,'Perfomance Mensal-Monthly'!$A$31:$EC$46,MATCH(Data!DB$5,'Perfomance Mensal-Monthly'!$A$7:$EC$7,0),FALSE)</f>
        <v>122.643</v>
      </c>
      <c r="DC41" s="121">
        <f>VLOOKUP($A41,'Perfomance Mensal-Monthly'!$A$31:$EC$46,MATCH(Data!DC$5,'Perfomance Mensal-Monthly'!$A$7:$EC$7,0),FALSE)</f>
        <v>120.577</v>
      </c>
      <c r="DD41" s="121">
        <f>VLOOKUP($A41,'Perfomance Mensal-Monthly'!$A$31:$EC$46,MATCH(Data!DD$5,'Perfomance Mensal-Monthly'!$A$7:$EC$7,0),FALSE)</f>
        <v>153.845</v>
      </c>
      <c r="DE41" s="121">
        <f>VLOOKUP($A41,'Perfomance Mensal-Monthly'!$A$31:$EC$46,MATCH(Data!DE$5,'Perfomance Mensal-Monthly'!$A$7:$EC$7,0),FALSE)</f>
        <v>114.408</v>
      </c>
      <c r="DF41" s="121">
        <f>VLOOKUP($A41,'Perfomance Mensal-Monthly'!$A$31:$EC$46,MATCH(Data!DF$5,'Perfomance Mensal-Monthly'!$A$7:$EC$7,0),FALSE)</f>
        <v>111.31100000000001</v>
      </c>
      <c r="DG41" s="121">
        <f>VLOOKUP($A41,'Perfomance Mensal-Monthly'!$A$31:$EC$46,MATCH(Data!DG$5,'Perfomance Mensal-Monthly'!$A$7:$EC$7,0),FALSE)</f>
        <v>88.825000000000003</v>
      </c>
      <c r="DH41" s="121">
        <f>VLOOKUP($A41,'Perfomance Mensal-Monthly'!$A$31:$EC$46,MATCH(Data!DH$5,'Perfomance Mensal-Monthly'!$A$7:$EC$7,0),FALSE)</f>
        <v>111.032</v>
      </c>
      <c r="DI41" s="121">
        <f>VLOOKUP($A41,'Perfomance Mensal-Monthly'!$A$31:$EC$46,MATCH(Data!DI$5,'Perfomance Mensal-Monthly'!$A$7:$EC$7,0),FALSE)</f>
        <v>78.337000000000003</v>
      </c>
      <c r="DJ41" s="121">
        <f>VLOOKUP($A41,'Perfomance Mensal-Monthly'!$A$31:$EC$46,MATCH(Data!DJ$5,'Perfomance Mensal-Monthly'!$A$7:$EC$7,0),FALSE)</f>
        <v>69.507999999999996</v>
      </c>
      <c r="DK41" s="121">
        <f>VLOOKUP($A41,'Perfomance Mensal-Monthly'!$A$31:$EC$46,MATCH(Data!DK$5,'Perfomance Mensal-Monthly'!$A$7:$EC$7,0),FALSE)</f>
        <v>93.025999999999996</v>
      </c>
      <c r="DL41" s="121">
        <f>VLOOKUP($A41,'Perfomance Mensal-Monthly'!$A$31:$EC$46,MATCH(Data!DL$5,'Perfomance Mensal-Monthly'!$A$7:$EC$7,0),FALSE)</f>
        <v>49.320999999999998</v>
      </c>
      <c r="DM41" s="121">
        <f>VLOOKUP($A41,'Perfomance Mensal-Monthly'!$A$31:$EC$46,MATCH(Data!DM$5,'Perfomance Mensal-Monthly'!$A$7:$EC$7,0),FALSE)</f>
        <v>60.045000000000002</v>
      </c>
      <c r="DN41" s="121">
        <f>VLOOKUP($A41,'Perfomance Mensal-Monthly'!$A$31:$EC$46,MATCH(Data!DN$5,'Perfomance Mensal-Monthly'!$A$7:$EC$7,0),FALSE)</f>
        <v>124.43899999999999</v>
      </c>
      <c r="DO41" s="121">
        <f>VLOOKUP($A41,'Perfomance Mensal-Monthly'!$A$31:$EC$46,MATCH(Data!DO$5,'Perfomance Mensal-Monthly'!$A$7:$EC$7,0),FALSE)</f>
        <v>87.317999999999998</v>
      </c>
      <c r="DP41" s="121">
        <f>VLOOKUP($A41,'Perfomance Mensal-Monthly'!$A$31:$EC$46,MATCH(Data!DP$5,'Perfomance Mensal-Monthly'!$A$7:$EC$7,0),FALSE)</f>
        <v>105.639</v>
      </c>
      <c r="DQ41" s="121">
        <f>VLOOKUP($A41,'Perfomance Mensal-Monthly'!$A$31:$EC$46,MATCH(Data!DQ$5,'Perfomance Mensal-Monthly'!$A$7:$EC$7,0),FALSE)</f>
        <v>79.864999999999995</v>
      </c>
      <c r="DR41" s="121">
        <f>VLOOKUP($A41,'Perfomance Mensal-Monthly'!$A$31:$EC$46,MATCH(Data!DR$5,'Perfomance Mensal-Monthly'!$A$7:$EC$7,0),FALSE)</f>
        <v>92.376999999999995</v>
      </c>
      <c r="DS41" s="121">
        <f>VLOOKUP($A41,'Perfomance Mensal-Monthly'!$A$31:$EC$46,MATCH(Data!DS$5,'Perfomance Mensal-Monthly'!$A$7:$EC$7,0),FALSE)</f>
        <v>114.229</v>
      </c>
      <c r="DT41" s="121">
        <f>VLOOKUP($A41,'Perfomance Mensal-Monthly'!$A$31:$EC$46,MATCH(Data!DT$5,'Perfomance Mensal-Monthly'!$A$7:$EC$7,0),FALSE)</f>
        <v>77.355000000000004</v>
      </c>
      <c r="DU41" s="121">
        <f>VLOOKUP($A41,'Perfomance Mensal-Monthly'!$A$31:$EC$46,MATCH(Data!DU$5,'Perfomance Mensal-Monthly'!$A$7:$EC$7,0),FALSE)</f>
        <v>113.807</v>
      </c>
      <c r="DV41" s="121">
        <f>VLOOKUP($A41,'Perfomance Mensal-Monthly'!$A$31:$EC$46,MATCH(Data!DV$5,'Perfomance Mensal-Monthly'!$A$7:$EC$7,0),FALSE)</f>
        <v>127.47799999999999</v>
      </c>
      <c r="DW41" s="121">
        <f>VLOOKUP($A41,'Perfomance Mensal-Monthly'!$A$31:$EC$46,MATCH(Data!DW$5,'Perfomance Mensal-Monthly'!$A$7:$EC$7,0),FALSE)</f>
        <v>89.001999999999995</v>
      </c>
      <c r="DX41" s="121">
        <f>VLOOKUP($A41,'Perfomance Mensal-Monthly'!$A$31:$EC$46,MATCH(Data!DX$5,'Perfomance Mensal-Monthly'!$A$7:$EC$7,0),FALSE)</f>
        <v>89.48</v>
      </c>
    </row>
    <row r="42" spans="1:187" ht="20.25" x14ac:dyDescent="0.2">
      <c r="A42" s="65" t="s">
        <v>38</v>
      </c>
      <c r="B42" s="184" t="s">
        <v>290</v>
      </c>
      <c r="C42" s="121">
        <f>VLOOKUP($A42,'Perfomance Mensal-Monthly'!$A$31:$EC$49,MATCH(Data!C$5,'Perfomance Mensal-Monthly'!$A$7:$EC$7,0),FALSE)</f>
        <v>1261.809</v>
      </c>
      <c r="D42" s="121">
        <f>VLOOKUP($A42,'Perfomance Mensal-Monthly'!$A$31:$EC$49,MATCH(Data!D$5,'Perfomance Mensal-Monthly'!$A$7:$EC$7,0),FALSE)</f>
        <v>1195.402</v>
      </c>
      <c r="E42" s="121">
        <f>VLOOKUP($A42,'Perfomance Mensal-Monthly'!$A$31:$EC$49,MATCH(Data!E$5,'Perfomance Mensal-Monthly'!$A$7:$EC$7,0),FALSE)</f>
        <v>1311.942</v>
      </c>
      <c r="F42" s="121">
        <f>VLOOKUP($A42,'Perfomance Mensal-Monthly'!$A$31:$EC$49,MATCH(Data!F$5,'Perfomance Mensal-Monthly'!$A$7:$EC$7,0),FALSE)</f>
        <v>1367.5139999999999</v>
      </c>
      <c r="G42" s="121">
        <f>VLOOKUP($A42,'Perfomance Mensal-Monthly'!$A$31:$EC$49,MATCH(Data!G$5,'Perfomance Mensal-Monthly'!$A$7:$EC$7,0),FALSE)</f>
        <v>1403.1780000000001</v>
      </c>
      <c r="H42" s="121">
        <f>VLOOKUP($A42,'Perfomance Mensal-Monthly'!$A$31:$EC$49,MATCH(Data!H$5,'Perfomance Mensal-Monthly'!$A$7:$EC$7,0),FALSE)</f>
        <v>1375.828</v>
      </c>
      <c r="I42" s="121">
        <f>VLOOKUP($A42,'Perfomance Mensal-Monthly'!$A$31:$EC$49,MATCH(Data!I$5,'Perfomance Mensal-Monthly'!$A$7:$EC$7,0),FALSE)</f>
        <v>1392.4659999999999</v>
      </c>
      <c r="J42" s="121">
        <f>VLOOKUP($A42,'Perfomance Mensal-Monthly'!$A$31:$EC$49,MATCH(Data!J$5,'Perfomance Mensal-Monthly'!$A$7:$EC$7,0),FALSE)</f>
        <v>1493.575</v>
      </c>
      <c r="K42" s="121">
        <f>VLOOKUP($A42,'Perfomance Mensal-Monthly'!$A$31:$EC$49,MATCH(Data!K$5,'Perfomance Mensal-Monthly'!$A$7:$EC$7,0),FALSE)</f>
        <v>1436.087</v>
      </c>
      <c r="L42" s="121">
        <f>VLOOKUP($A42,'Perfomance Mensal-Monthly'!$A$31:$EC$49,MATCH(Data!L$5,'Perfomance Mensal-Monthly'!$A$7:$EC$7,0),FALSE)</f>
        <v>1464.259</v>
      </c>
      <c r="M42" s="121">
        <f>VLOOKUP($A42,'Perfomance Mensal-Monthly'!$A$31:$EC$49,MATCH(Data!M$5,'Perfomance Mensal-Monthly'!$A$7:$EC$7,0),FALSE)</f>
        <v>1244.318</v>
      </c>
      <c r="N42" s="121">
        <f>VLOOKUP($A42,'Perfomance Mensal-Monthly'!$A$31:$EC$49,MATCH(Data!N$5,'Perfomance Mensal-Monthly'!$A$7:$EC$7,0),FALSE)</f>
        <v>1169.231</v>
      </c>
      <c r="O42" s="121">
        <f>VLOOKUP($A42,'Perfomance Mensal-Monthly'!$A$31:$EC$49,MATCH(Data!O$5,'Perfomance Mensal-Monthly'!$A$7:$EC$7,0),FALSE)</f>
        <v>1223.5229999999999</v>
      </c>
      <c r="P42" s="121">
        <f>VLOOKUP($A42,'Perfomance Mensal-Monthly'!$A$31:$EC$49,MATCH(Data!P$5,'Perfomance Mensal-Monthly'!$A$7:$EC$7,0),FALSE)</f>
        <v>1201.133</v>
      </c>
      <c r="Q42" s="121">
        <f>VLOOKUP($A42,'Perfomance Mensal-Monthly'!$A$31:$EC$49,MATCH(Data!Q$5,'Perfomance Mensal-Monthly'!$A$7:$EC$7,0),FALSE)</f>
        <v>1349.932</v>
      </c>
      <c r="R42" s="121">
        <f>VLOOKUP($A42,'Perfomance Mensal-Monthly'!$A$31:$EC$49,MATCH(Data!R$5,'Perfomance Mensal-Monthly'!$A$7:$EC$7,0),FALSE)</f>
        <v>1281.2170000000001</v>
      </c>
      <c r="S42" s="121">
        <f>VLOOKUP($A42,'Perfomance Mensal-Monthly'!$A$31:$EC$49,MATCH(Data!S$5,'Perfomance Mensal-Monthly'!$A$7:$EC$7,0),FALSE)</f>
        <v>1387.1220000000001</v>
      </c>
      <c r="T42" s="121">
        <f>VLOOKUP($A42,'Perfomance Mensal-Monthly'!$A$31:$EC$49,MATCH(Data!T$5,'Perfomance Mensal-Monthly'!$A$7:$EC$7,0),FALSE)</f>
        <v>1095.204</v>
      </c>
      <c r="U42" s="121">
        <f>VLOOKUP($A42,'Perfomance Mensal-Monthly'!$A$31:$EC$49,MATCH(Data!U$5,'Perfomance Mensal-Monthly'!$A$7:$EC$7,0),FALSE)</f>
        <v>1276.7239999999999</v>
      </c>
      <c r="V42" s="121">
        <f>VLOOKUP($A42,'Perfomance Mensal-Monthly'!$A$31:$EC$49,MATCH(Data!V$5,'Perfomance Mensal-Monthly'!$A$7:$EC$7,0),FALSE)</f>
        <v>1125.9690000000001</v>
      </c>
      <c r="W42" s="121">
        <f>VLOOKUP($A42,'Perfomance Mensal-Monthly'!$A$31:$EC$49,MATCH(Data!W$5,'Perfomance Mensal-Monthly'!$A$7:$EC$7,0),FALSE)</f>
        <v>1270.204</v>
      </c>
      <c r="X42" s="121">
        <f>VLOOKUP($A42,'Perfomance Mensal-Monthly'!$A$31:$EC$49,MATCH(Data!X$5,'Perfomance Mensal-Monthly'!$A$7:$EC$7,0),FALSE)</f>
        <v>1233.202</v>
      </c>
      <c r="Y42" s="121">
        <f>VLOOKUP($A42,'Perfomance Mensal-Monthly'!$A$31:$EC$49,MATCH(Data!Y$5,'Perfomance Mensal-Monthly'!$A$7:$EC$7,0),FALSE)</f>
        <v>1071.7180000000001</v>
      </c>
      <c r="Z42" s="121">
        <f>VLOOKUP($A42,'Perfomance Mensal-Monthly'!$A$31:$EC$49,MATCH(Data!Z$5,'Perfomance Mensal-Monthly'!$A$7:$EC$7,0),FALSE)</f>
        <v>1004.803</v>
      </c>
      <c r="AA42" s="121">
        <f>VLOOKUP($A42,'Perfomance Mensal-Monthly'!$A$31:$EC$49,MATCH(Data!AA$5,'Perfomance Mensal-Monthly'!$A$7:$EC$7,0),FALSE)</f>
        <v>1170</v>
      </c>
      <c r="AB42" s="121">
        <f>VLOOKUP($A42,'Perfomance Mensal-Monthly'!$A$31:$EC$49,MATCH(Data!AB$5,'Perfomance Mensal-Monthly'!$A$7:$EC$7,0),FALSE)</f>
        <v>1106</v>
      </c>
      <c r="AC42" s="121">
        <f>VLOOKUP($A42,'Perfomance Mensal-Monthly'!$A$31:$EC$49,MATCH(Data!AC$5,'Perfomance Mensal-Monthly'!$A$7:$EC$7,0),FALSE)</f>
        <v>1281</v>
      </c>
      <c r="AD42" s="121">
        <f>VLOOKUP($A42,'Perfomance Mensal-Monthly'!$A$31:$EC$49,MATCH(Data!AD$5,'Perfomance Mensal-Monthly'!$A$7:$EC$7,0),FALSE)</f>
        <v>1028</v>
      </c>
      <c r="AE42" s="121">
        <f>VLOOKUP($A42,'Perfomance Mensal-Monthly'!$A$31:$EC$49,MATCH(Data!AE$5,'Perfomance Mensal-Monthly'!$A$7:$EC$7,0),FALSE)</f>
        <v>1030</v>
      </c>
      <c r="AF42" s="121">
        <f>VLOOKUP($A42,'Perfomance Mensal-Monthly'!$A$31:$EC$49,MATCH(Data!AF$5,'Perfomance Mensal-Monthly'!$A$7:$EC$7,0),FALSE)</f>
        <v>1003</v>
      </c>
      <c r="AG42" s="121">
        <f>VLOOKUP($A42,'Perfomance Mensal-Monthly'!$A$31:$EC$49,MATCH(Data!AG$5,'Perfomance Mensal-Monthly'!$A$7:$EC$7,0),FALSE)</f>
        <v>922</v>
      </c>
      <c r="AH42" s="121">
        <f>VLOOKUP($A42,'Perfomance Mensal-Monthly'!$A$31:$EC$49,MATCH(Data!AH$5,'Perfomance Mensal-Monthly'!$A$7:$EC$7,0),FALSE)</f>
        <v>965</v>
      </c>
      <c r="AI42" s="121">
        <f>VLOOKUP($A42,'Perfomance Mensal-Monthly'!$A$31:$EC$49,MATCH(Data!AI$5,'Perfomance Mensal-Monthly'!$A$7:$EC$7,0),FALSE)</f>
        <v>911</v>
      </c>
      <c r="AJ42" s="121">
        <f>VLOOKUP($A42,'Perfomance Mensal-Monthly'!$A$31:$EC$49,MATCH(Data!AJ$5,'Perfomance Mensal-Monthly'!$A$7:$EC$7,0),FALSE)</f>
        <v>905</v>
      </c>
      <c r="AK42" s="121">
        <f>VLOOKUP($A42,'Perfomance Mensal-Monthly'!$A$31:$EC$49,MATCH(Data!AK$5,'Perfomance Mensal-Monthly'!$A$7:$EC$7,0),FALSE)</f>
        <v>869</v>
      </c>
      <c r="AL42" s="121">
        <f>VLOOKUP($A42,'Perfomance Mensal-Monthly'!$A$31:$EC$49,MATCH(Data!AL$5,'Perfomance Mensal-Monthly'!$A$7:$EC$7,0),FALSE)</f>
        <v>729</v>
      </c>
      <c r="AM42" s="121">
        <f>VLOOKUP($A42,'Perfomance Mensal-Monthly'!$A$31:$EC$49,MATCH(Data!AM$5,'Perfomance Mensal-Monthly'!$A$7:$EC$7,0),FALSE)</f>
        <v>748</v>
      </c>
      <c r="AN42" s="121">
        <f>VLOOKUP($A42,'Perfomance Mensal-Monthly'!$A$31:$EC$49,MATCH(Data!AN$5,'Perfomance Mensal-Monthly'!$A$7:$EC$7,0),FALSE)</f>
        <v>768</v>
      </c>
      <c r="AO42" s="121">
        <f>VLOOKUP($A42,'Perfomance Mensal-Monthly'!$A$31:$EC$49,MATCH(Data!AO$5,'Perfomance Mensal-Monthly'!$A$7:$EC$7,0),FALSE)</f>
        <v>924</v>
      </c>
      <c r="AP42" s="121">
        <f>VLOOKUP($A42,'Perfomance Mensal-Monthly'!$A$31:$EC$49,MATCH(Data!AP$5,'Perfomance Mensal-Monthly'!$A$7:$EC$7,0),FALSE)</f>
        <v>811</v>
      </c>
      <c r="AQ42" s="121">
        <f>VLOOKUP($A42,'Perfomance Mensal-Monthly'!$A$31:$EC$49,MATCH(Data!AQ$5,'Perfomance Mensal-Monthly'!$A$7:$EC$7,0),FALSE)</f>
        <v>841</v>
      </c>
      <c r="AR42" s="121">
        <f>VLOOKUP($A42,'Perfomance Mensal-Monthly'!$A$31:$EC$49,MATCH(Data!AR$5,'Perfomance Mensal-Monthly'!$A$7:$EC$7,0),FALSE)</f>
        <v>880</v>
      </c>
      <c r="AS42" s="121">
        <f>VLOOKUP($A42,'Perfomance Mensal-Monthly'!$A$31:$EC$49,MATCH(Data!AS$5,'Perfomance Mensal-Monthly'!$A$7:$EC$7,0),FALSE)</f>
        <v>862</v>
      </c>
      <c r="AT42" s="121">
        <f>VLOOKUP($A42,'Perfomance Mensal-Monthly'!$A$31:$EC$49,MATCH(Data!AT$5,'Perfomance Mensal-Monthly'!$A$7:$EC$7,0),FALSE)</f>
        <v>936</v>
      </c>
      <c r="AU42" s="121">
        <f>VLOOKUP($A42,'Perfomance Mensal-Monthly'!$A$31:$EC$49,MATCH(Data!AU$5,'Perfomance Mensal-Monthly'!$A$7:$EC$7,0),FALSE)</f>
        <v>969</v>
      </c>
      <c r="AV42" s="121">
        <f>VLOOKUP($A42,'Perfomance Mensal-Monthly'!$A$31:$EC$49,MATCH(Data!AV$5,'Perfomance Mensal-Monthly'!$A$7:$EC$7,0),FALSE)</f>
        <v>1014</v>
      </c>
      <c r="AW42" s="121">
        <f>VLOOKUP($A42,'Perfomance Mensal-Monthly'!$A$31:$EC$49,MATCH(Data!AW$5,'Perfomance Mensal-Monthly'!$A$7:$EC$7,0),FALSE)</f>
        <v>937</v>
      </c>
      <c r="AX42" s="121">
        <f>VLOOKUP($A42,'Perfomance Mensal-Monthly'!$A$31:$EC$49,MATCH(Data!AX$5,'Perfomance Mensal-Monthly'!$A$7:$EC$7,0),FALSE)</f>
        <v>861</v>
      </c>
      <c r="AY42" s="121">
        <f>VLOOKUP($A42,'Perfomance Mensal-Monthly'!$A$31:$EC$49,MATCH(Data!AY$5,'Perfomance Mensal-Monthly'!$A$7:$EC$7,0),FALSE)</f>
        <v>905</v>
      </c>
      <c r="AZ42" s="121">
        <f>VLOOKUP($A42,'Perfomance Mensal-Monthly'!$A$31:$EC$49,MATCH(Data!AZ$5,'Perfomance Mensal-Monthly'!$A$7:$EC$7,0),FALSE)</f>
        <v>803</v>
      </c>
      <c r="BA42" s="121">
        <f>VLOOKUP($A42,'Perfomance Mensal-Monthly'!$A$31:$EC$49,MATCH(Data!BA$5,'Perfomance Mensal-Monthly'!$A$7:$EC$7,0),FALSE)</f>
        <v>1042</v>
      </c>
      <c r="BB42" s="121">
        <f>VLOOKUP($A42,'Perfomance Mensal-Monthly'!$A$31:$EC$49,MATCH(Data!BB$5,'Perfomance Mensal-Monthly'!$A$7:$EC$7,0),FALSE)</f>
        <v>781</v>
      </c>
      <c r="BC42" s="121">
        <f>VLOOKUP($A42,'Perfomance Mensal-Monthly'!$A$31:$EC$49,MATCH(Data!BC$5,'Perfomance Mensal-Monthly'!$A$7:$EC$7,0),FALSE)</f>
        <v>979</v>
      </c>
      <c r="BD42" s="121">
        <f>VLOOKUP($A42,'Perfomance Mensal-Monthly'!$A$31:$EC$49,MATCH(Data!BD$5,'Perfomance Mensal-Monthly'!$A$7:$EC$7,0),FALSE)</f>
        <v>1033</v>
      </c>
      <c r="BE42" s="121">
        <f>VLOOKUP($A42,'Perfomance Mensal-Monthly'!$A$31:$EC$49,MATCH(Data!BE$5,'Perfomance Mensal-Monthly'!$A$7:$EC$7,0),FALSE)</f>
        <v>997</v>
      </c>
      <c r="BF42" s="121">
        <f>VLOOKUP($A42,'Perfomance Mensal-Monthly'!$A$31:$EC$49,MATCH(Data!BF$5,'Perfomance Mensal-Monthly'!$A$7:$EC$7,0),FALSE)</f>
        <v>1096</v>
      </c>
      <c r="BG42" s="121">
        <f>VLOOKUP($A42,'Perfomance Mensal-Monthly'!$A$31:$EC$49,MATCH(Data!BG$5,'Perfomance Mensal-Monthly'!$A$7:$EC$7,0),FALSE)</f>
        <v>1050</v>
      </c>
      <c r="BH42" s="121">
        <f>VLOOKUP($A42,'Perfomance Mensal-Monthly'!$A$31:$EC$49,MATCH(Data!BH$5,'Perfomance Mensal-Monthly'!$A$7:$EC$7,0),FALSE)</f>
        <v>989</v>
      </c>
      <c r="BI42" s="121">
        <f>VLOOKUP($A42,'Perfomance Mensal-Monthly'!$A$31:$EC$49,MATCH(Data!BI$5,'Perfomance Mensal-Monthly'!$A$7:$EC$7,0),FALSE)</f>
        <v>988</v>
      </c>
      <c r="BJ42" s="121">
        <f>VLOOKUP($A42,'Perfomance Mensal-Monthly'!$A$31:$EC$49,MATCH(Data!BJ$5,'Perfomance Mensal-Monthly'!$A$7:$EC$7,0),FALSE)</f>
        <v>1024</v>
      </c>
      <c r="BK42" s="121">
        <f>VLOOKUP($A42,'Perfomance Mensal-Monthly'!$A$31:$EC$49,MATCH(Data!BK$5,'Perfomance Mensal-Monthly'!$A$7:$EC$7,0),FALSE)</f>
        <v>987</v>
      </c>
      <c r="BL42" s="121">
        <f>VLOOKUP($A42,'Perfomance Mensal-Monthly'!$A$31:$EC$49,MATCH(Data!BL$5,'Perfomance Mensal-Monthly'!$A$7:$EC$7,0),FALSE)</f>
        <v>936</v>
      </c>
      <c r="BM42" s="121">
        <f>VLOOKUP($A42,'Perfomance Mensal-Monthly'!$A$31:$EC$49,MATCH(Data!BM$5,'Perfomance Mensal-Monthly'!$A$7:$EC$7,0),FALSE)</f>
        <v>1128</v>
      </c>
      <c r="BN42" s="121">
        <f>VLOOKUP($A42,'Perfomance Mensal-Monthly'!$A$31:$EC$49,MATCH(Data!BN$5,'Perfomance Mensal-Monthly'!$A$7:$EC$7,0),FALSE)</f>
        <v>1054</v>
      </c>
      <c r="BO42" s="121">
        <f>VLOOKUP($A42,'Perfomance Mensal-Monthly'!$A$31:$EC$49,MATCH(Data!BO$5,'Perfomance Mensal-Monthly'!$A$7:$EC$7,0),FALSE)</f>
        <v>789</v>
      </c>
      <c r="BP42" s="121">
        <f>VLOOKUP($A42,'Perfomance Mensal-Monthly'!$A$31:$EC$49,MATCH(Data!BP$5,'Perfomance Mensal-Monthly'!$A$7:$EC$7,0),FALSE)</f>
        <v>1243</v>
      </c>
      <c r="BQ42" s="121">
        <f>VLOOKUP($A42,'Perfomance Mensal-Monthly'!$A$31:$EC$49,MATCH(Data!BQ$5,'Perfomance Mensal-Monthly'!$A$7:$EC$7,0),FALSE)</f>
        <v>1130</v>
      </c>
      <c r="BR42" s="121">
        <f>VLOOKUP($A42,'Perfomance Mensal-Monthly'!$A$31:$EC$49,MATCH(Data!BR$5,'Perfomance Mensal-Monthly'!$A$7:$EC$7,0),FALSE)</f>
        <v>1158</v>
      </c>
      <c r="BS42" s="121">
        <f>VLOOKUP($A42,'Perfomance Mensal-Monthly'!$A$31:$EC$49,MATCH(Data!BS$5,'Perfomance Mensal-Monthly'!$A$7:$EC$7,0),FALSE)</f>
        <v>1112</v>
      </c>
      <c r="BT42" s="121">
        <f>VLOOKUP($A42,'Perfomance Mensal-Monthly'!$A$31:$EC$49,MATCH(Data!BT$5,'Perfomance Mensal-Monthly'!$A$7:$EC$7,0),FALSE)</f>
        <v>1069</v>
      </c>
      <c r="BU42" s="121">
        <f>VLOOKUP($A42,'Perfomance Mensal-Monthly'!$A$31:$EC$49,MATCH(Data!BU$5,'Perfomance Mensal-Monthly'!$A$7:$EC$7,0),FALSE)</f>
        <v>1104</v>
      </c>
      <c r="BV42" s="121">
        <f>VLOOKUP($A42,'Perfomance Mensal-Monthly'!$A$31:$EC$49,MATCH(Data!BV$5,'Perfomance Mensal-Monthly'!$A$7:$EC$7,0),FALSE)</f>
        <v>1019</v>
      </c>
      <c r="BW42" s="121">
        <f>VLOOKUP($A42,'Perfomance Mensal-Monthly'!$A$31:$EC$49,MATCH(Data!BW$5,'Perfomance Mensal-Monthly'!$A$7:$EC$7,0),FALSE)</f>
        <v>909.245</v>
      </c>
      <c r="BX42" s="121">
        <f>VLOOKUP($A42,'Perfomance Mensal-Monthly'!$A$31:$EC$49,MATCH(Data!BX$5,'Perfomance Mensal-Monthly'!$A$7:$EC$7,0),FALSE)</f>
        <v>1023.42</v>
      </c>
      <c r="BY42" s="121">
        <f>VLOOKUP($A42,'Perfomance Mensal-Monthly'!$A$31:$EC$49,MATCH(Data!BY$5,'Perfomance Mensal-Monthly'!$A$7:$EC$7,0),FALSE)</f>
        <v>1114.5329999999999</v>
      </c>
      <c r="BZ42" s="121">
        <f>VLOOKUP($A42,'Perfomance Mensal-Monthly'!$A$31:$EC$49,MATCH(Data!BZ$5,'Perfomance Mensal-Monthly'!$A$7:$EC$7,0),FALSE)</f>
        <v>998.61</v>
      </c>
      <c r="CA42" s="121">
        <f>VLOOKUP($A42,'Perfomance Mensal-Monthly'!$A$31:$EC$49,MATCH(Data!CA$5,'Perfomance Mensal-Monthly'!$A$7:$EC$7,0),FALSE)</f>
        <v>1074.2090000000001</v>
      </c>
      <c r="CB42" s="121">
        <f>VLOOKUP($A42,'Perfomance Mensal-Monthly'!$A$31:$EC$49,MATCH(Data!CB$5,'Perfomance Mensal-Monthly'!$A$7:$EC$7,0),FALSE)</f>
        <v>1049.394</v>
      </c>
      <c r="CC42" s="121">
        <f>VLOOKUP($A42,'Perfomance Mensal-Monthly'!$A$31:$EC$49,MATCH(Data!CC$5,'Perfomance Mensal-Monthly'!$A$7:$EC$7,0),FALSE)</f>
        <v>1020.933</v>
      </c>
      <c r="CD42" s="121">
        <f>VLOOKUP($A42,'Perfomance Mensal-Monthly'!$A$31:$EC$49,MATCH(Data!CD$5,'Perfomance Mensal-Monthly'!$A$7:$EC$7,0),FALSE)</f>
        <v>1066.3030000000001</v>
      </c>
      <c r="CE42" s="121">
        <f>VLOOKUP($A42,'Perfomance Mensal-Monthly'!$A$31:$EC$49,MATCH(Data!CE$5,'Perfomance Mensal-Monthly'!$A$7:$EC$7,0),FALSE)</f>
        <v>1037.6320000000001</v>
      </c>
      <c r="CF42" s="121">
        <f>VLOOKUP($A42,'Perfomance Mensal-Monthly'!$A$31:$EC$49,MATCH(Data!CF$5,'Perfomance Mensal-Monthly'!$A$7:$EC$7,0),FALSE)</f>
        <v>1119.0219999999999</v>
      </c>
      <c r="CG42" s="121">
        <f>VLOOKUP($A42,'Perfomance Mensal-Monthly'!$A$31:$EC$49,MATCH(Data!CG$5,'Perfomance Mensal-Monthly'!$A$7:$EC$7,0),FALSE)</f>
        <v>1018.811</v>
      </c>
      <c r="CH42" s="121">
        <f>VLOOKUP($A42,'Perfomance Mensal-Monthly'!$A$31:$EC$49,MATCH(Data!CH$5,'Perfomance Mensal-Monthly'!$A$7:$EC$7,0),FALSE)</f>
        <v>937.18299999999999</v>
      </c>
      <c r="CI42" s="121">
        <f>VLOOKUP($A42,'Perfomance Mensal-Monthly'!$A$31:$EC$49,MATCH(Data!CI$5,'Perfomance Mensal-Monthly'!$A$7:$EC$7,0),FALSE)</f>
        <v>1060.4829999999999</v>
      </c>
      <c r="CJ42" s="121">
        <f>VLOOKUP($A42,'Perfomance Mensal-Monthly'!$A$31:$EC$49,MATCH(Data!CJ$5,'Perfomance Mensal-Monthly'!$A$7:$EC$7,0),FALSE)</f>
        <v>1000.6319999999999</v>
      </c>
      <c r="CK42" s="121">
        <f>VLOOKUP($A42,'Perfomance Mensal-Monthly'!$A$31:$EC$49,MATCH(Data!CK$5,'Perfomance Mensal-Monthly'!$A$7:$EC$7,0),FALSE)</f>
        <v>993.16800000000001</v>
      </c>
      <c r="CL42" s="121">
        <f>VLOOKUP($A42,'Perfomance Mensal-Monthly'!$A$31:$EC$49,MATCH(Data!CL$5,'Perfomance Mensal-Monthly'!$A$7:$EC$7,0),FALSE)</f>
        <v>600.63800000000003</v>
      </c>
      <c r="CM42" s="121">
        <f>VLOOKUP($A42,'Perfomance Mensal-Monthly'!$A$31:$EC$49,MATCH(Data!CM$5,'Perfomance Mensal-Monthly'!$A$7:$EC$7,0),FALSE)</f>
        <v>729.80399999999997</v>
      </c>
      <c r="CN42" s="121">
        <f>VLOOKUP($A42,'Perfomance Mensal-Monthly'!$A$31:$EC$49,MATCH(Data!CN$5,'Perfomance Mensal-Monthly'!$A$7:$EC$7,0),FALSE)</f>
        <v>973.92399999999998</v>
      </c>
      <c r="CO42" s="121">
        <f>VLOOKUP($A42,'Perfomance Mensal-Monthly'!$A$31:$EC$49,MATCH(Data!CO$5,'Perfomance Mensal-Monthly'!$A$7:$EC$7,0),FALSE)</f>
        <v>1037.4159999999999</v>
      </c>
      <c r="CP42" s="121">
        <f>VLOOKUP($A42,'Perfomance Mensal-Monthly'!$A$31:$EC$49,MATCH(Data!CP$5,'Perfomance Mensal-Monthly'!$A$7:$EC$7,0),FALSE)</f>
        <v>1067.8309999999999</v>
      </c>
      <c r="CQ42" s="121">
        <f>VLOOKUP($A42,'Perfomance Mensal-Monthly'!$A$31:$EC$49,MATCH(Data!CQ$5,'Perfomance Mensal-Monthly'!$A$7:$EC$7,0),FALSE)</f>
        <v>1211.588</v>
      </c>
      <c r="CR42" s="121">
        <f>VLOOKUP($A42,'Perfomance Mensal-Monthly'!$A$31:$EC$49,MATCH(Data!CR$5,'Perfomance Mensal-Monthly'!$A$7:$EC$7,0),FALSE)</f>
        <v>1203.8710000000001</v>
      </c>
      <c r="CS42" s="121">
        <f>VLOOKUP($A42,'Perfomance Mensal-Monthly'!$A$31:$EC$49,MATCH(Data!CS$5,'Perfomance Mensal-Monthly'!$A$7:$EC$7,0),FALSE)</f>
        <v>1187.002</v>
      </c>
      <c r="CT42" s="121">
        <f>VLOOKUP($A42,'Perfomance Mensal-Monthly'!$A$31:$EC$49,MATCH(Data!CT$5,'Perfomance Mensal-Monthly'!$A$7:$EC$7,0),FALSE)</f>
        <v>1226.1379999999999</v>
      </c>
      <c r="CU42" s="121">
        <f>VLOOKUP($A42,'Perfomance Mensal-Monthly'!$A$31:$EC$49,MATCH(Data!CU$5,'Perfomance Mensal-Monthly'!$A$7:$EC$7,0),FALSE)</f>
        <v>1351.211</v>
      </c>
      <c r="CV42" s="121">
        <f>VLOOKUP($A42,'Perfomance Mensal-Monthly'!$A$31:$EC$49,MATCH(Data!CV$5,'Perfomance Mensal-Monthly'!$A$7:$EC$7,0),FALSE)</f>
        <v>1227.825</v>
      </c>
      <c r="CW42" s="121">
        <f>VLOOKUP($A42,'Perfomance Mensal-Monthly'!$A$31:$EC$49,MATCH(Data!CW$5,'Perfomance Mensal-Monthly'!$A$7:$EC$7,0),FALSE)</f>
        <v>1415.434</v>
      </c>
      <c r="CX42" s="121">
        <f>VLOOKUP($A42,'Perfomance Mensal-Monthly'!$A$31:$EC$49,MATCH(Data!CX$5,'Perfomance Mensal-Monthly'!$A$7:$EC$7,0),FALSE)</f>
        <v>1282.1320000000001</v>
      </c>
      <c r="CY42" s="121">
        <f>VLOOKUP($A42,'Perfomance Mensal-Monthly'!$A$31:$EC$49,MATCH(Data!CY$5,'Perfomance Mensal-Monthly'!$A$7:$EC$7,0),FALSE)</f>
        <v>1450.511</v>
      </c>
      <c r="CZ42" s="121">
        <f>VLOOKUP($A42,'Perfomance Mensal-Monthly'!$A$31:$EC$49,MATCH(Data!CZ$5,'Perfomance Mensal-Monthly'!$A$7:$EC$7,0),FALSE)</f>
        <v>1460.4259999999999</v>
      </c>
      <c r="DA42" s="121">
        <f>VLOOKUP($A42,'Perfomance Mensal-Monthly'!$A$31:$EC$49,MATCH(Data!DA$5,'Perfomance Mensal-Monthly'!$A$7:$EC$7,0),FALSE)</f>
        <v>1300.249</v>
      </c>
      <c r="DB42" s="121">
        <f>VLOOKUP($A42,'Perfomance Mensal-Monthly'!$A$31:$EC$49,MATCH(Data!DB$5,'Perfomance Mensal-Monthly'!$A$7:$EC$7,0),FALSE)</f>
        <v>1267.1030000000001</v>
      </c>
      <c r="DC42" s="121">
        <f>VLOOKUP($A42,'Perfomance Mensal-Monthly'!$A$31:$EC$49,MATCH(Data!DC$5,'Perfomance Mensal-Monthly'!$A$7:$EC$7,0),FALSE)</f>
        <v>1222.4770000000001</v>
      </c>
      <c r="DD42" s="121">
        <f>VLOOKUP($A42,'Perfomance Mensal-Monthly'!$A$31:$EC$49,MATCH(Data!DD$5,'Perfomance Mensal-Monthly'!$A$7:$EC$7,0),FALSE)</f>
        <v>1089.49</v>
      </c>
      <c r="DE42" s="121">
        <f>VLOOKUP($A42,'Perfomance Mensal-Monthly'!$A$31:$EC$49,MATCH(Data!DE$5,'Perfomance Mensal-Monthly'!$A$7:$EC$7,0),FALSE)</f>
        <v>1192.327</v>
      </c>
      <c r="DF42" s="121">
        <f>VLOOKUP($A42,'Perfomance Mensal-Monthly'!$A$31:$EC$49,MATCH(Data!DF$5,'Perfomance Mensal-Monthly'!$A$7:$EC$7,0),FALSE)</f>
        <v>1003.506</v>
      </c>
      <c r="DG42" s="121">
        <f>VLOOKUP($A42,'Perfomance Mensal-Monthly'!$A$31:$EC$49,MATCH(Data!DG$5,'Perfomance Mensal-Monthly'!$A$7:$EC$7,0),FALSE)</f>
        <v>1045.1220000000001</v>
      </c>
      <c r="DH42" s="121">
        <f>VLOOKUP($A42,'Perfomance Mensal-Monthly'!$A$31:$EC$49,MATCH(Data!DH$5,'Perfomance Mensal-Monthly'!$A$7:$EC$7,0),FALSE)</f>
        <v>1089.202</v>
      </c>
      <c r="DI42" s="121">
        <f>VLOOKUP($A42,'Perfomance Mensal-Monthly'!$A$31:$EC$49,MATCH(Data!DI$5,'Perfomance Mensal-Monthly'!$A$7:$EC$7,0),FALSE)</f>
        <v>1214.76</v>
      </c>
      <c r="DJ42" s="121">
        <f>VLOOKUP($A42,'Perfomance Mensal-Monthly'!$A$31:$EC$49,MATCH(Data!DJ$5,'Perfomance Mensal-Monthly'!$A$7:$EC$7,0),FALSE)</f>
        <v>1119.5170000000001</v>
      </c>
      <c r="DK42" s="121">
        <f>VLOOKUP($A42,'Perfomance Mensal-Monthly'!$A$31:$EC$49,MATCH(Data!DK$5,'Perfomance Mensal-Monthly'!$A$7:$EC$7,0),FALSE)</f>
        <v>1157.857</v>
      </c>
      <c r="DL42" s="121">
        <f>VLOOKUP($A42,'Perfomance Mensal-Monthly'!$A$31:$EC$49,MATCH(Data!DL$5,'Perfomance Mensal-Monthly'!$A$7:$EC$7,0),FALSE)</f>
        <v>1149.42</v>
      </c>
      <c r="DM42" s="121">
        <f>VLOOKUP($A42,'Perfomance Mensal-Monthly'!$A$31:$EC$49,MATCH(Data!DM$5,'Perfomance Mensal-Monthly'!$A$7:$EC$7,0),FALSE)</f>
        <v>1133.4190000000001</v>
      </c>
      <c r="DN42" s="121">
        <f>VLOOKUP($A42,'Perfomance Mensal-Monthly'!$A$31:$EC$49,MATCH(Data!DN$5,'Perfomance Mensal-Monthly'!$A$7:$EC$7,0),FALSE)</f>
        <v>1241.884</v>
      </c>
      <c r="DO42" s="121">
        <f>VLOOKUP($A42,'Perfomance Mensal-Monthly'!$A$31:$EC$49,MATCH(Data!DO$5,'Perfomance Mensal-Monthly'!$A$7:$EC$7,0),FALSE)</f>
        <v>1210.47</v>
      </c>
      <c r="DP42" s="121">
        <f>VLOOKUP($A42,'Perfomance Mensal-Monthly'!$A$31:$EC$49,MATCH(Data!DP$5,'Perfomance Mensal-Monthly'!$A$7:$EC$7,0),FALSE)</f>
        <v>1218.4559999999999</v>
      </c>
      <c r="DQ42" s="121">
        <f>VLOOKUP($A42,'Perfomance Mensal-Monthly'!$A$31:$EC$49,MATCH(Data!DQ$5,'Perfomance Mensal-Monthly'!$A$7:$EC$7,0),FALSE)</f>
        <v>1134.6559999999999</v>
      </c>
      <c r="DR42" s="121">
        <f>VLOOKUP($A42,'Perfomance Mensal-Monthly'!$A$31:$EC$49,MATCH(Data!DR$5,'Perfomance Mensal-Monthly'!$A$7:$EC$7,0),FALSE)</f>
        <v>1061.2929999999999</v>
      </c>
      <c r="DS42" s="121">
        <f>VLOOKUP($A42,'Perfomance Mensal-Monthly'!$A$31:$EC$49,MATCH(Data!DS$5,'Perfomance Mensal-Monthly'!$A$7:$EC$7,0),FALSE)</f>
        <v>1174.4369999999999</v>
      </c>
      <c r="DT42" s="121">
        <f>VLOOKUP($A42,'Perfomance Mensal-Monthly'!$A$31:$EC$49,MATCH(Data!DT$5,'Perfomance Mensal-Monthly'!$A$7:$EC$7,0),FALSE)</f>
        <v>1030.2750000000001</v>
      </c>
      <c r="DU42" s="121">
        <f>VLOOKUP($A42,'Perfomance Mensal-Monthly'!$A$31:$EC$49,MATCH(Data!DU$5,'Perfomance Mensal-Monthly'!$A$7:$EC$7,0),FALSE)</f>
        <v>1221.3920000000001</v>
      </c>
      <c r="DV42" s="121">
        <f>VLOOKUP($A42,'Perfomance Mensal-Monthly'!$A$31:$EC$49,MATCH(Data!DV$5,'Perfomance Mensal-Monthly'!$A$7:$EC$7,0),FALSE)</f>
        <v>1088.8040000000001</v>
      </c>
      <c r="DW42" s="121">
        <f>VLOOKUP($A42,'Perfomance Mensal-Monthly'!$A$31:$EC$49,MATCH(Data!DW$5,'Perfomance Mensal-Monthly'!$A$7:$EC$7,0),FALSE)</f>
        <v>1192.963</v>
      </c>
      <c r="DX42" s="121">
        <f>VLOOKUP($A42,'Perfomance Mensal-Monthly'!$A$31:$EC$49,MATCH(Data!DX$5,'Perfomance Mensal-Monthly'!$A$7:$EC$7,0),FALSE)</f>
        <v>1143.539</v>
      </c>
    </row>
    <row r="43" spans="1:187" ht="21" thickBot="1" x14ac:dyDescent="0.25">
      <c r="A43" s="186" t="s">
        <v>39</v>
      </c>
      <c r="B43" s="184" t="s">
        <v>291</v>
      </c>
      <c r="C43" s="121">
        <f>VLOOKUP($A43,'Perfomance Mensal-Monthly'!$A$31:$EC$49,MATCH(Data!C$5,'Perfomance Mensal-Monthly'!$A$7:$EC$7,0),FALSE)</f>
        <v>905.89599999999996</v>
      </c>
      <c r="D43" s="121">
        <f>VLOOKUP($A43,'Perfomance Mensal-Monthly'!$A$31:$EC$49,MATCH(Data!D$5,'Perfomance Mensal-Monthly'!$A$7:$EC$7,0),FALSE)</f>
        <v>874.43799999999999</v>
      </c>
      <c r="E43" s="121">
        <f>VLOOKUP($A43,'Perfomance Mensal-Monthly'!$A$31:$EC$49,MATCH(Data!E$5,'Perfomance Mensal-Monthly'!$A$7:$EC$7,0),FALSE)</f>
        <v>1018.972</v>
      </c>
      <c r="F43" s="121">
        <f>VLOOKUP($A43,'Perfomance Mensal-Monthly'!$A$31:$EC$49,MATCH(Data!F$5,'Perfomance Mensal-Monthly'!$A$7:$EC$7,0),FALSE)</f>
        <v>1035.1189999999999</v>
      </c>
      <c r="G43" s="121">
        <f>VLOOKUP($A43,'Perfomance Mensal-Monthly'!$A$31:$EC$49,MATCH(Data!G$5,'Perfomance Mensal-Monthly'!$A$7:$EC$7,0),FALSE)</f>
        <v>1053.6420000000001</v>
      </c>
      <c r="H43" s="121">
        <f>VLOOKUP($A43,'Perfomance Mensal-Monthly'!$A$31:$EC$49,MATCH(Data!H$5,'Perfomance Mensal-Monthly'!$A$7:$EC$7,0),FALSE)</f>
        <v>982.79600000000005</v>
      </c>
      <c r="I43" s="121">
        <f>VLOOKUP($A43,'Perfomance Mensal-Monthly'!$A$31:$EC$49,MATCH(Data!I$5,'Perfomance Mensal-Monthly'!$A$7:$EC$7,0),FALSE)</f>
        <v>1081.3530000000001</v>
      </c>
      <c r="J43" s="121">
        <f>VLOOKUP($A43,'Perfomance Mensal-Monthly'!$A$31:$EC$49,MATCH(Data!J$5,'Perfomance Mensal-Monthly'!$A$7:$EC$7,0),FALSE)</f>
        <v>1065.4639999999999</v>
      </c>
      <c r="K43" s="121">
        <f>VLOOKUP($A43,'Perfomance Mensal-Monthly'!$A$31:$EC$49,MATCH(Data!K$5,'Perfomance Mensal-Monthly'!$A$7:$EC$7,0),FALSE)</f>
        <v>1034.806</v>
      </c>
      <c r="L43" s="121">
        <f>VLOOKUP($A43,'Perfomance Mensal-Monthly'!$A$31:$EC$49,MATCH(Data!L$5,'Perfomance Mensal-Monthly'!$A$7:$EC$7,0),FALSE)</f>
        <v>1084.5360000000001</v>
      </c>
      <c r="M43" s="121">
        <f>VLOOKUP($A43,'Perfomance Mensal-Monthly'!$A$31:$EC$49,MATCH(Data!M$5,'Perfomance Mensal-Monthly'!$A$7:$EC$7,0),FALSE)</f>
        <v>995.46199999999999</v>
      </c>
      <c r="N43" s="121">
        <f>VLOOKUP($A43,'Perfomance Mensal-Monthly'!$A$31:$EC$49,MATCH(Data!N$5,'Perfomance Mensal-Monthly'!$A$7:$EC$7,0),FALSE)</f>
        <v>769.86500000000001</v>
      </c>
      <c r="O43" s="121">
        <f>VLOOKUP($A43,'Perfomance Mensal-Monthly'!$A$31:$EC$49,MATCH(Data!O$5,'Perfomance Mensal-Monthly'!$A$7:$EC$7,0),FALSE)</f>
        <v>927.04600000000005</v>
      </c>
      <c r="P43" s="121">
        <f>VLOOKUP($A43,'Perfomance Mensal-Monthly'!$A$31:$EC$49,MATCH(Data!P$5,'Perfomance Mensal-Monthly'!$A$7:$EC$7,0),FALSE)</f>
        <v>916.84199999999998</v>
      </c>
      <c r="Q43" s="121">
        <f>VLOOKUP($A43,'Perfomance Mensal-Monthly'!$A$31:$EC$49,MATCH(Data!Q$5,'Perfomance Mensal-Monthly'!$A$7:$EC$7,0),FALSE)</f>
        <v>940.04399999999998</v>
      </c>
      <c r="R43" s="121">
        <f>VLOOKUP($A43,'Perfomance Mensal-Monthly'!$A$31:$EC$49,MATCH(Data!R$5,'Perfomance Mensal-Monthly'!$A$7:$EC$7,0),FALSE)</f>
        <v>951.10500000000002</v>
      </c>
      <c r="S43" s="121">
        <f>VLOOKUP($A43,'Perfomance Mensal-Monthly'!$A$31:$EC$49,MATCH(Data!S$5,'Perfomance Mensal-Monthly'!$A$7:$EC$7,0),FALSE)</f>
        <v>981.73800000000006</v>
      </c>
      <c r="T43" s="121">
        <f>VLOOKUP($A43,'Perfomance Mensal-Monthly'!$A$31:$EC$49,MATCH(Data!T$5,'Perfomance Mensal-Monthly'!$A$7:$EC$7,0),FALSE)</f>
        <v>852.98900000000003</v>
      </c>
      <c r="U43" s="121">
        <f>VLOOKUP($A43,'Perfomance Mensal-Monthly'!$A$31:$EC$49,MATCH(Data!U$5,'Perfomance Mensal-Monthly'!$A$7:$EC$7,0),FALSE)</f>
        <v>974.74</v>
      </c>
      <c r="V43" s="121">
        <f>VLOOKUP($A43,'Perfomance Mensal-Monthly'!$A$31:$EC$49,MATCH(Data!V$5,'Perfomance Mensal-Monthly'!$A$7:$EC$7,0),FALSE)</f>
        <v>963.08299999999997</v>
      </c>
      <c r="W43" s="121">
        <f>VLOOKUP($A43,'Perfomance Mensal-Monthly'!$A$31:$EC$49,MATCH(Data!W$5,'Perfomance Mensal-Monthly'!$A$7:$EC$7,0),FALSE)</f>
        <v>967.46199999999999</v>
      </c>
      <c r="X43" s="121">
        <f>VLOOKUP($A43,'Perfomance Mensal-Monthly'!$A$31:$EC$49,MATCH(Data!X$5,'Perfomance Mensal-Monthly'!$A$7:$EC$7,0),FALSE)</f>
        <v>1008.277</v>
      </c>
      <c r="Y43" s="121">
        <f>VLOOKUP($A43,'Perfomance Mensal-Monthly'!$A$31:$EC$49,MATCH(Data!Y$5,'Perfomance Mensal-Monthly'!$A$7:$EC$7,0),FALSE)</f>
        <v>880.28200000000004</v>
      </c>
      <c r="Z43" s="121">
        <f>VLOOKUP($A43,'Perfomance Mensal-Monthly'!$A$31:$EC$49,MATCH(Data!Z$5,'Perfomance Mensal-Monthly'!$A$7:$EC$7,0),FALSE)</f>
        <v>721.3</v>
      </c>
      <c r="AA43" s="121">
        <f>VLOOKUP($A43,'Perfomance Mensal-Monthly'!$A$31:$EC$49,MATCH(Data!AA$5,'Perfomance Mensal-Monthly'!$A$7:$EC$7,0),FALSE)</f>
        <v>878</v>
      </c>
      <c r="AB43" s="121">
        <f>VLOOKUP($A43,'Perfomance Mensal-Monthly'!$A$31:$EC$49,MATCH(Data!AB$5,'Perfomance Mensal-Monthly'!$A$7:$EC$7,0),FALSE)</f>
        <v>768</v>
      </c>
      <c r="AC43" s="121">
        <f>VLOOKUP($A43,'Perfomance Mensal-Monthly'!$A$31:$EC$49,MATCH(Data!AC$5,'Perfomance Mensal-Monthly'!$A$7:$EC$7,0),FALSE)</f>
        <v>944</v>
      </c>
      <c r="AD43" s="121">
        <f>VLOOKUP($A43,'Perfomance Mensal-Monthly'!$A$31:$EC$49,MATCH(Data!AD$5,'Perfomance Mensal-Monthly'!$A$7:$EC$7,0),FALSE)</f>
        <v>945</v>
      </c>
      <c r="AE43" s="121">
        <f>VLOOKUP($A43,'Perfomance Mensal-Monthly'!$A$31:$EC$49,MATCH(Data!AE$5,'Perfomance Mensal-Monthly'!$A$7:$EC$7,0),FALSE)</f>
        <v>795</v>
      </c>
      <c r="AF43" s="121">
        <f>VLOOKUP($A43,'Perfomance Mensal-Monthly'!$A$31:$EC$49,MATCH(Data!AF$5,'Perfomance Mensal-Monthly'!$A$7:$EC$7,0),FALSE)</f>
        <v>793</v>
      </c>
      <c r="AG43" s="121">
        <f>VLOOKUP($A43,'Perfomance Mensal-Monthly'!$A$31:$EC$49,MATCH(Data!AG$5,'Perfomance Mensal-Monthly'!$A$7:$EC$7,0),FALSE)</f>
        <v>771</v>
      </c>
      <c r="AH43" s="121">
        <f>VLOOKUP($A43,'Perfomance Mensal-Monthly'!$A$31:$EC$49,MATCH(Data!AH$5,'Perfomance Mensal-Monthly'!$A$7:$EC$7,0),FALSE)</f>
        <v>808</v>
      </c>
      <c r="AI43" s="121">
        <f>VLOOKUP($A43,'Perfomance Mensal-Monthly'!$A$31:$EC$49,MATCH(Data!AI$5,'Perfomance Mensal-Monthly'!$A$7:$EC$7,0),FALSE)</f>
        <v>794</v>
      </c>
      <c r="AJ43" s="121">
        <f>VLOOKUP($A43,'Perfomance Mensal-Monthly'!$A$31:$EC$49,MATCH(Data!AJ$5,'Perfomance Mensal-Monthly'!$A$7:$EC$7,0),FALSE)</f>
        <v>734</v>
      </c>
      <c r="AK43" s="121">
        <f>VLOOKUP($A43,'Perfomance Mensal-Monthly'!$A$31:$EC$49,MATCH(Data!AK$5,'Perfomance Mensal-Monthly'!$A$7:$EC$7,0),FALSE)</f>
        <v>634</v>
      </c>
      <c r="AL43" s="121">
        <f>VLOOKUP($A43,'Perfomance Mensal-Monthly'!$A$31:$EC$49,MATCH(Data!AL$5,'Perfomance Mensal-Monthly'!$A$7:$EC$7,0),FALSE)</f>
        <v>512</v>
      </c>
      <c r="AM43" s="121">
        <f>VLOOKUP($A43,'Perfomance Mensal-Monthly'!$A$31:$EC$49,MATCH(Data!AM$5,'Perfomance Mensal-Monthly'!$A$7:$EC$7,0),FALSE)</f>
        <v>603</v>
      </c>
      <c r="AN43" s="121">
        <f>VLOOKUP($A43,'Perfomance Mensal-Monthly'!$A$31:$EC$49,MATCH(Data!AN$5,'Perfomance Mensal-Monthly'!$A$7:$EC$7,0),FALSE)</f>
        <v>613</v>
      </c>
      <c r="AO43" s="121">
        <f>VLOOKUP($A43,'Perfomance Mensal-Monthly'!$A$31:$EC$49,MATCH(Data!AO$5,'Perfomance Mensal-Monthly'!$A$7:$EC$7,0),FALSE)</f>
        <v>748</v>
      </c>
      <c r="AP43" s="121">
        <f>VLOOKUP($A43,'Perfomance Mensal-Monthly'!$A$31:$EC$49,MATCH(Data!AP$5,'Perfomance Mensal-Monthly'!$A$7:$EC$7,0),FALSE)</f>
        <v>706</v>
      </c>
      <c r="AQ43" s="121">
        <f>VLOOKUP($A43,'Perfomance Mensal-Monthly'!$A$31:$EC$49,MATCH(Data!AQ$5,'Perfomance Mensal-Monthly'!$A$7:$EC$7,0),FALSE)</f>
        <v>719</v>
      </c>
      <c r="AR43" s="121">
        <f>VLOOKUP($A43,'Perfomance Mensal-Monthly'!$A$31:$EC$49,MATCH(Data!AR$5,'Perfomance Mensal-Monthly'!$A$7:$EC$7,0),FALSE)</f>
        <v>721</v>
      </c>
      <c r="AS43" s="121">
        <f>VLOOKUP($A43,'Perfomance Mensal-Monthly'!$A$31:$EC$49,MATCH(Data!AS$5,'Perfomance Mensal-Monthly'!$A$7:$EC$7,0),FALSE)</f>
        <v>665</v>
      </c>
      <c r="AT43" s="121">
        <f>VLOOKUP($A43,'Perfomance Mensal-Monthly'!$A$31:$EC$49,MATCH(Data!AT$5,'Perfomance Mensal-Monthly'!$A$7:$EC$7,0),FALSE)</f>
        <v>680</v>
      </c>
      <c r="AU43" s="121">
        <f>VLOOKUP($A43,'Perfomance Mensal-Monthly'!$A$31:$EC$49,MATCH(Data!AU$5,'Perfomance Mensal-Monthly'!$A$7:$EC$7,0),FALSE)</f>
        <v>688</v>
      </c>
      <c r="AV43" s="121">
        <f>VLOOKUP($A43,'Perfomance Mensal-Monthly'!$A$31:$EC$49,MATCH(Data!AV$5,'Perfomance Mensal-Monthly'!$A$7:$EC$7,0),FALSE)</f>
        <v>627</v>
      </c>
      <c r="AW43" s="121">
        <f>VLOOKUP($A43,'Perfomance Mensal-Monthly'!$A$31:$EC$49,MATCH(Data!AW$5,'Perfomance Mensal-Monthly'!$A$7:$EC$7,0),FALSE)</f>
        <v>640</v>
      </c>
      <c r="AX43" s="121">
        <f>VLOOKUP($A43,'Perfomance Mensal-Monthly'!$A$31:$EC$49,MATCH(Data!AX$5,'Perfomance Mensal-Monthly'!$A$7:$EC$7,0),FALSE)</f>
        <v>559</v>
      </c>
      <c r="AY43" s="121">
        <f>VLOOKUP($A43,'Perfomance Mensal-Monthly'!$A$31:$EC$49,MATCH(Data!AY$5,'Perfomance Mensal-Monthly'!$A$7:$EC$7,0),FALSE)</f>
        <v>569</v>
      </c>
      <c r="AZ43" s="121">
        <f>VLOOKUP($A43,'Perfomance Mensal-Monthly'!$A$31:$EC$49,MATCH(Data!AZ$5,'Perfomance Mensal-Monthly'!$A$7:$EC$7,0),FALSE)</f>
        <v>630</v>
      </c>
      <c r="BA43" s="121">
        <f>VLOOKUP($A43,'Perfomance Mensal-Monthly'!$A$31:$EC$49,MATCH(Data!BA$5,'Perfomance Mensal-Monthly'!$A$7:$EC$7,0),FALSE)</f>
        <v>711</v>
      </c>
      <c r="BB43" s="121">
        <f>VLOOKUP($A43,'Perfomance Mensal-Monthly'!$A$31:$EC$49,MATCH(Data!BB$5,'Perfomance Mensal-Monthly'!$A$7:$EC$7,0),FALSE)</f>
        <v>605</v>
      </c>
      <c r="BC43" s="121">
        <f>VLOOKUP($A43,'Perfomance Mensal-Monthly'!$A$31:$EC$49,MATCH(Data!BC$5,'Perfomance Mensal-Monthly'!$A$7:$EC$7,0),FALSE)</f>
        <v>664</v>
      </c>
      <c r="BD43" s="121">
        <f>VLOOKUP($A43,'Perfomance Mensal-Monthly'!$A$31:$EC$49,MATCH(Data!BD$5,'Perfomance Mensal-Monthly'!$A$7:$EC$7,0),FALSE)</f>
        <v>678</v>
      </c>
      <c r="BE43" s="121">
        <f>VLOOKUP($A43,'Perfomance Mensal-Monthly'!$A$31:$EC$49,MATCH(Data!BE$5,'Perfomance Mensal-Monthly'!$A$7:$EC$7,0),FALSE)</f>
        <v>665</v>
      </c>
      <c r="BF43" s="121">
        <f>VLOOKUP($A43,'Perfomance Mensal-Monthly'!$A$31:$EC$49,MATCH(Data!BF$5,'Perfomance Mensal-Monthly'!$A$7:$EC$7,0),FALSE)</f>
        <v>673</v>
      </c>
      <c r="BG43" s="121">
        <f>VLOOKUP($A43,'Perfomance Mensal-Monthly'!$A$31:$EC$49,MATCH(Data!BG$5,'Perfomance Mensal-Monthly'!$A$7:$EC$7,0),FALSE)</f>
        <v>745</v>
      </c>
      <c r="BH43" s="121">
        <f>VLOOKUP($A43,'Perfomance Mensal-Monthly'!$A$31:$EC$49,MATCH(Data!BH$5,'Perfomance Mensal-Monthly'!$A$7:$EC$7,0),FALSE)</f>
        <v>694</v>
      </c>
      <c r="BI43" s="121">
        <f>VLOOKUP($A43,'Perfomance Mensal-Monthly'!$A$31:$EC$49,MATCH(Data!BI$5,'Perfomance Mensal-Monthly'!$A$7:$EC$7,0),FALSE)</f>
        <v>646</v>
      </c>
      <c r="BJ43" s="121">
        <f>VLOOKUP($A43,'Perfomance Mensal-Monthly'!$A$31:$EC$49,MATCH(Data!BJ$5,'Perfomance Mensal-Monthly'!$A$7:$EC$7,0),FALSE)</f>
        <v>556</v>
      </c>
      <c r="BK43" s="121">
        <f>VLOOKUP($A43,'Perfomance Mensal-Monthly'!$A$31:$EC$49,MATCH(Data!BK$5,'Perfomance Mensal-Monthly'!$A$7:$EC$7,0),FALSE)</f>
        <v>704</v>
      </c>
      <c r="BL43" s="121">
        <f>VLOOKUP($A43,'Perfomance Mensal-Monthly'!$A$31:$EC$49,MATCH(Data!BL$5,'Perfomance Mensal-Monthly'!$A$7:$EC$7,0),FALSE)</f>
        <v>688</v>
      </c>
      <c r="BM43" s="121">
        <f>VLOOKUP($A43,'Perfomance Mensal-Monthly'!$A$31:$EC$49,MATCH(Data!BM$5,'Perfomance Mensal-Monthly'!$A$7:$EC$7,0),FALSE)</f>
        <v>720</v>
      </c>
      <c r="BN43" s="121">
        <f>VLOOKUP($A43,'Perfomance Mensal-Monthly'!$A$31:$EC$49,MATCH(Data!BN$5,'Perfomance Mensal-Monthly'!$A$7:$EC$7,0),FALSE)</f>
        <v>691</v>
      </c>
      <c r="BO43" s="121">
        <f>VLOOKUP($A43,'Perfomance Mensal-Monthly'!$A$31:$EC$49,MATCH(Data!BO$5,'Perfomance Mensal-Monthly'!$A$7:$EC$7,0),FALSE)</f>
        <v>606</v>
      </c>
      <c r="BP43" s="121">
        <f>VLOOKUP($A43,'Perfomance Mensal-Monthly'!$A$31:$EC$49,MATCH(Data!BP$5,'Perfomance Mensal-Monthly'!$A$7:$EC$7,0),FALSE)</f>
        <v>804</v>
      </c>
      <c r="BQ43" s="121">
        <f>VLOOKUP($A43,'Perfomance Mensal-Monthly'!$A$31:$EC$49,MATCH(Data!BQ$5,'Perfomance Mensal-Monthly'!$A$7:$EC$7,0),FALSE)</f>
        <v>761</v>
      </c>
      <c r="BR43" s="121">
        <f>VLOOKUP($A43,'Perfomance Mensal-Monthly'!$A$31:$EC$49,MATCH(Data!BR$5,'Perfomance Mensal-Monthly'!$A$7:$EC$7,0),FALSE)</f>
        <v>794</v>
      </c>
      <c r="BS43" s="121">
        <f>VLOOKUP($A43,'Perfomance Mensal-Monthly'!$A$31:$EC$49,MATCH(Data!BS$5,'Perfomance Mensal-Monthly'!$A$7:$EC$7,0),FALSE)</f>
        <v>787</v>
      </c>
      <c r="BT43" s="121">
        <f>VLOOKUP($A43,'Perfomance Mensal-Monthly'!$A$31:$EC$49,MATCH(Data!BT$5,'Perfomance Mensal-Monthly'!$A$7:$EC$7,0),FALSE)</f>
        <v>705</v>
      </c>
      <c r="BU43" s="121">
        <f>VLOOKUP($A43,'Perfomance Mensal-Monthly'!$A$31:$EC$49,MATCH(Data!BU$5,'Perfomance Mensal-Monthly'!$A$7:$EC$7,0),FALSE)</f>
        <v>657</v>
      </c>
      <c r="BV43" s="121">
        <f>VLOOKUP($A43,'Perfomance Mensal-Monthly'!$A$31:$EC$49,MATCH(Data!BV$5,'Perfomance Mensal-Monthly'!$A$7:$EC$7,0),FALSE)</f>
        <v>561</v>
      </c>
      <c r="BW43" s="121">
        <f>VLOOKUP($A43,'Perfomance Mensal-Monthly'!$A$31:$EC$49,MATCH(Data!BW$5,'Perfomance Mensal-Monthly'!$A$7:$EC$7,0),FALSE)</f>
        <v>708.41700000000003</v>
      </c>
      <c r="BX43" s="121">
        <f>VLOOKUP($A43,'Perfomance Mensal-Monthly'!$A$31:$EC$49,MATCH(Data!BX$5,'Perfomance Mensal-Monthly'!$A$7:$EC$7,0),FALSE)</f>
        <v>674.10699999999997</v>
      </c>
      <c r="BY43" s="121">
        <f>VLOOKUP($A43,'Perfomance Mensal-Monthly'!$A$31:$EC$49,MATCH(Data!BY$5,'Perfomance Mensal-Monthly'!$A$7:$EC$7,0),FALSE)</f>
        <v>725.173</v>
      </c>
      <c r="BZ43" s="121">
        <f>VLOOKUP($A43,'Perfomance Mensal-Monthly'!$A$31:$EC$49,MATCH(Data!BZ$5,'Perfomance Mensal-Monthly'!$A$7:$EC$7,0),FALSE)</f>
        <v>721.17100000000005</v>
      </c>
      <c r="CA43" s="121">
        <f>VLOOKUP($A43,'Perfomance Mensal-Monthly'!$A$31:$EC$49,MATCH(Data!CA$5,'Perfomance Mensal-Monthly'!$A$7:$EC$7,0),FALSE)</f>
        <v>715.89200000000005</v>
      </c>
      <c r="CB43" s="121">
        <f>VLOOKUP($A43,'Perfomance Mensal-Monthly'!$A$31:$EC$49,MATCH(Data!CB$5,'Perfomance Mensal-Monthly'!$A$7:$EC$7,0),FALSE)</f>
        <v>696.63900000000001</v>
      </c>
      <c r="CC43" s="121">
        <f>VLOOKUP($A43,'Perfomance Mensal-Monthly'!$A$31:$EC$49,MATCH(Data!CC$5,'Perfomance Mensal-Monthly'!$A$7:$EC$7,0),FALSE)</f>
        <v>740.25099999999998</v>
      </c>
      <c r="CD43" s="121">
        <f>VLOOKUP($A43,'Perfomance Mensal-Monthly'!$A$31:$EC$49,MATCH(Data!CD$5,'Perfomance Mensal-Monthly'!$A$7:$EC$7,0),FALSE)</f>
        <v>764.24900000000002</v>
      </c>
      <c r="CE43" s="121">
        <f>VLOOKUP($A43,'Perfomance Mensal-Monthly'!$A$31:$EC$49,MATCH(Data!CE$5,'Perfomance Mensal-Monthly'!$A$7:$EC$7,0),FALSE)</f>
        <v>759.48299999999995</v>
      </c>
      <c r="CF43" s="121">
        <f>VLOOKUP($A43,'Perfomance Mensal-Monthly'!$A$31:$EC$49,MATCH(Data!CF$5,'Perfomance Mensal-Monthly'!$A$7:$EC$7,0),FALSE)</f>
        <v>745.02499999999998</v>
      </c>
      <c r="CG43" s="121">
        <f>VLOOKUP($A43,'Perfomance Mensal-Monthly'!$A$31:$EC$49,MATCH(Data!CG$5,'Perfomance Mensal-Monthly'!$A$7:$EC$7,0),FALSE)</f>
        <v>733.33</v>
      </c>
      <c r="CH43" s="121">
        <f>VLOOKUP($A43,'Perfomance Mensal-Monthly'!$A$31:$EC$49,MATCH(Data!CH$5,'Perfomance Mensal-Monthly'!$A$7:$EC$7,0),FALSE)</f>
        <v>623.52300000000002</v>
      </c>
      <c r="CI43" s="121">
        <f>VLOOKUP($A43,'Perfomance Mensal-Monthly'!$A$31:$EC$49,MATCH(Data!CI$5,'Perfomance Mensal-Monthly'!$A$7:$EC$7,0),FALSE)</f>
        <v>716.91399999999999</v>
      </c>
      <c r="CJ43" s="121">
        <f>VLOOKUP($A43,'Perfomance Mensal-Monthly'!$A$31:$EC$49,MATCH(Data!CJ$5,'Perfomance Mensal-Monthly'!$A$7:$EC$7,0),FALSE)</f>
        <v>717.77499999999998</v>
      </c>
      <c r="CK43" s="121">
        <f>VLOOKUP($A43,'Perfomance Mensal-Monthly'!$A$31:$EC$49,MATCH(Data!CK$5,'Perfomance Mensal-Monthly'!$A$7:$EC$7,0),FALSE)</f>
        <v>662.92899999999997</v>
      </c>
      <c r="CL43" s="121">
        <f>VLOOKUP($A43,'Perfomance Mensal-Monthly'!$A$31:$EC$49,MATCH(Data!CL$5,'Perfomance Mensal-Monthly'!$A$7:$EC$7,0),FALSE)</f>
        <v>540.12</v>
      </c>
      <c r="CM43" s="121">
        <f>VLOOKUP($A43,'Perfomance Mensal-Monthly'!$A$31:$EC$49,MATCH(Data!CM$5,'Perfomance Mensal-Monthly'!$A$7:$EC$7,0),FALSE)</f>
        <v>637.07299999999998</v>
      </c>
      <c r="CN43" s="121">
        <f>VLOOKUP($A43,'Perfomance Mensal-Monthly'!$A$31:$EC$49,MATCH(Data!CN$5,'Perfomance Mensal-Monthly'!$A$7:$EC$7,0),FALSE)</f>
        <v>788.46699999999998</v>
      </c>
      <c r="CO43" s="121">
        <f>VLOOKUP($A43,'Perfomance Mensal-Monthly'!$A$31:$EC$49,MATCH(Data!CO$5,'Perfomance Mensal-Monthly'!$A$7:$EC$7,0),FALSE)</f>
        <v>870.49400000000003</v>
      </c>
      <c r="CP43" s="121">
        <f>VLOOKUP($A43,'Perfomance Mensal-Monthly'!$A$31:$EC$49,MATCH(Data!CP$5,'Perfomance Mensal-Monthly'!$A$7:$EC$7,0),FALSE)</f>
        <v>839.44799999999998</v>
      </c>
      <c r="CQ43" s="121">
        <f>VLOOKUP($A43,'Perfomance Mensal-Monthly'!$A$31:$EC$49,MATCH(Data!CQ$5,'Perfomance Mensal-Monthly'!$A$7:$EC$7,0),FALSE)</f>
        <v>819.16399999999999</v>
      </c>
      <c r="CR43" s="121">
        <f>VLOOKUP($A43,'Perfomance Mensal-Monthly'!$A$31:$EC$49,MATCH(Data!CR$5,'Perfomance Mensal-Monthly'!$A$7:$EC$7,0),FALSE)</f>
        <v>880.82299999999998</v>
      </c>
      <c r="CS43" s="121">
        <f>VLOOKUP($A43,'Perfomance Mensal-Monthly'!$A$31:$EC$49,MATCH(Data!CS$5,'Perfomance Mensal-Monthly'!$A$7:$EC$7,0),FALSE)</f>
        <v>862.61300000000006</v>
      </c>
      <c r="CT43" s="121">
        <f>VLOOKUP($A43,'Perfomance Mensal-Monthly'!$A$31:$EC$49,MATCH(Data!CT$5,'Perfomance Mensal-Monthly'!$A$7:$EC$7,0),FALSE)</f>
        <v>820.51400000000001</v>
      </c>
      <c r="CU43" s="121">
        <f>VLOOKUP($A43,'Perfomance Mensal-Monthly'!$A$31:$EC$49,MATCH(Data!CU$5,'Perfomance Mensal-Monthly'!$A$7:$EC$7,0),FALSE)</f>
        <v>875.55100000000004</v>
      </c>
      <c r="CV43" s="121">
        <f>VLOOKUP($A43,'Perfomance Mensal-Monthly'!$A$31:$EC$49,MATCH(Data!CV$5,'Perfomance Mensal-Monthly'!$A$7:$EC$7,0),FALSE)</f>
        <v>899.43100000000004</v>
      </c>
      <c r="CW43" s="121">
        <f>VLOOKUP($A43,'Perfomance Mensal-Monthly'!$A$31:$EC$49,MATCH(Data!CW$5,'Perfomance Mensal-Monthly'!$A$7:$EC$7,0),FALSE)</f>
        <v>995.27800000000002</v>
      </c>
      <c r="CX43" s="121">
        <f>VLOOKUP($A43,'Perfomance Mensal-Monthly'!$A$31:$EC$49,MATCH(Data!CX$5,'Perfomance Mensal-Monthly'!$A$7:$EC$7,0),FALSE)</f>
        <v>933.20299999999997</v>
      </c>
      <c r="CY43" s="121">
        <f>VLOOKUP($A43,'Perfomance Mensal-Monthly'!$A$31:$EC$49,MATCH(Data!CY$5,'Perfomance Mensal-Monthly'!$A$7:$EC$7,0),FALSE)</f>
        <v>1040.117</v>
      </c>
      <c r="CZ43" s="121">
        <f>VLOOKUP($A43,'Perfomance Mensal-Monthly'!$A$31:$EC$49,MATCH(Data!CZ$5,'Perfomance Mensal-Monthly'!$A$7:$EC$7,0),FALSE)</f>
        <v>1019.746</v>
      </c>
      <c r="DA43" s="121">
        <f>VLOOKUP($A43,'Perfomance Mensal-Monthly'!$A$31:$EC$49,MATCH(Data!DA$5,'Perfomance Mensal-Monthly'!$A$7:$EC$7,0),FALSE)</f>
        <v>1003.605</v>
      </c>
      <c r="DB43" s="121">
        <f>VLOOKUP($A43,'Perfomance Mensal-Monthly'!$A$31:$EC$49,MATCH(Data!DB$5,'Perfomance Mensal-Monthly'!$A$7:$EC$7,0),FALSE)</f>
        <v>982.96500000000003</v>
      </c>
      <c r="DC43" s="121">
        <f>VLOOKUP($A43,'Perfomance Mensal-Monthly'!$A$31:$EC$49,MATCH(Data!DC$5,'Perfomance Mensal-Monthly'!$A$7:$EC$7,0),FALSE)</f>
        <v>890.63900000000001</v>
      </c>
      <c r="DD43" s="121">
        <f>VLOOKUP($A43,'Perfomance Mensal-Monthly'!$A$31:$EC$49,MATCH(Data!DD$5,'Perfomance Mensal-Monthly'!$A$7:$EC$7,0),FALSE)</f>
        <v>891.82799999999997</v>
      </c>
      <c r="DE43" s="121">
        <f>VLOOKUP($A43,'Perfomance Mensal-Monthly'!$A$31:$EC$49,MATCH(Data!DE$5,'Perfomance Mensal-Monthly'!$A$7:$EC$7,0),FALSE)</f>
        <v>826.476</v>
      </c>
      <c r="DF43" s="121">
        <f>VLOOKUP($A43,'Perfomance Mensal-Monthly'!$A$31:$EC$49,MATCH(Data!DF$5,'Perfomance Mensal-Monthly'!$A$7:$EC$7,0),FALSE)</f>
        <v>715.63699999999994</v>
      </c>
      <c r="DG43" s="121">
        <f>VLOOKUP($A43,'Perfomance Mensal-Monthly'!$A$31:$EC$49,MATCH(Data!DG$5,'Perfomance Mensal-Monthly'!$A$7:$EC$7,0),FALSE)</f>
        <v>737.10400000000004</v>
      </c>
      <c r="DH43" s="121">
        <f>VLOOKUP($A43,'Perfomance Mensal-Monthly'!$A$31:$EC$49,MATCH(Data!DH$5,'Perfomance Mensal-Monthly'!$A$7:$EC$7,0),FALSE)</f>
        <v>770.74199999999996</v>
      </c>
      <c r="DI43" s="121">
        <f>VLOOKUP($A43,'Perfomance Mensal-Monthly'!$A$31:$EC$49,MATCH(Data!DI$5,'Perfomance Mensal-Monthly'!$A$7:$EC$7,0),FALSE)</f>
        <v>891.91</v>
      </c>
      <c r="DJ43" s="121">
        <f>VLOOKUP($A43,'Perfomance Mensal-Monthly'!$A$31:$EC$49,MATCH(Data!DJ$5,'Perfomance Mensal-Monthly'!$A$7:$EC$7,0),FALSE)</f>
        <v>855.84900000000005</v>
      </c>
      <c r="DK43" s="121">
        <f>VLOOKUP($A43,'Perfomance Mensal-Monthly'!$A$31:$EC$49,MATCH(Data!DK$5,'Perfomance Mensal-Monthly'!$A$7:$EC$7,0),FALSE)</f>
        <v>897.58799999999997</v>
      </c>
      <c r="DL43" s="121">
        <f>VLOOKUP($A43,'Perfomance Mensal-Monthly'!$A$31:$EC$49,MATCH(Data!DL$5,'Perfomance Mensal-Monthly'!$A$7:$EC$7,0),FALSE)</f>
        <v>815.84500000000003</v>
      </c>
      <c r="DM43" s="121">
        <f>VLOOKUP($A43,'Perfomance Mensal-Monthly'!$A$31:$EC$49,MATCH(Data!DM$5,'Perfomance Mensal-Monthly'!$A$7:$EC$7,0),FALSE)</f>
        <v>828.745</v>
      </c>
      <c r="DN43" s="121">
        <f>VLOOKUP($A43,'Perfomance Mensal-Monthly'!$A$31:$EC$49,MATCH(Data!DN$5,'Perfomance Mensal-Monthly'!$A$7:$EC$7,0),FALSE)</f>
        <v>901.40800000000002</v>
      </c>
      <c r="DO43" s="121">
        <f>VLOOKUP($A43,'Perfomance Mensal-Monthly'!$A$31:$EC$49,MATCH(Data!DO$5,'Perfomance Mensal-Monthly'!$A$7:$EC$7,0),FALSE)</f>
        <v>853.44799999999998</v>
      </c>
      <c r="DP43" s="121">
        <f>VLOOKUP($A43,'Perfomance Mensal-Monthly'!$A$31:$EC$49,MATCH(Data!DP$5,'Perfomance Mensal-Monthly'!$A$7:$EC$7,0),FALSE)</f>
        <v>807.08900000000006</v>
      </c>
      <c r="DQ43" s="121">
        <f>VLOOKUP($A43,'Perfomance Mensal-Monthly'!$A$31:$EC$49,MATCH(Data!DQ$5,'Perfomance Mensal-Monthly'!$A$7:$EC$7,0),FALSE)</f>
        <v>781.26</v>
      </c>
      <c r="DR43" s="121">
        <f>VLOOKUP($A43,'Perfomance Mensal-Monthly'!$A$31:$EC$49,MATCH(Data!DR$5,'Perfomance Mensal-Monthly'!$A$7:$EC$7,0),FALSE)</f>
        <v>617.06899999999996</v>
      </c>
      <c r="DS43" s="121">
        <f>VLOOKUP($A43,'Perfomance Mensal-Monthly'!$A$31:$EC$49,MATCH(Data!DS$5,'Perfomance Mensal-Monthly'!$A$7:$EC$7,0),FALSE)</f>
        <v>744.72199999999998</v>
      </c>
      <c r="DT43" s="121">
        <f>VLOOKUP($A43,'Perfomance Mensal-Monthly'!$A$31:$EC$49,MATCH(Data!DT$5,'Perfomance Mensal-Monthly'!$A$7:$EC$7,0),FALSE)</f>
        <v>690.28599999999994</v>
      </c>
      <c r="DU43" s="121">
        <f>VLOOKUP($A43,'Perfomance Mensal-Monthly'!$A$31:$EC$49,MATCH(Data!DU$5,'Perfomance Mensal-Monthly'!$A$7:$EC$7,0),FALSE)</f>
        <v>920.16200000000003</v>
      </c>
      <c r="DV43" s="121">
        <f>VLOOKUP($A43,'Perfomance Mensal-Monthly'!$A$31:$EC$49,MATCH(Data!DV$5,'Perfomance Mensal-Monthly'!$A$7:$EC$7,0),FALSE)</f>
        <v>783.73299999999995</v>
      </c>
      <c r="DW43" s="121">
        <f>VLOOKUP($A43,'Perfomance Mensal-Monthly'!$A$31:$EC$49,MATCH(Data!DW$5,'Perfomance Mensal-Monthly'!$A$7:$EC$7,0),FALSE)</f>
        <v>800.94299999999998</v>
      </c>
      <c r="DX43" s="121">
        <f>VLOOKUP($A43,'Perfomance Mensal-Monthly'!$A$31:$EC$49,MATCH(Data!DX$5,'Perfomance Mensal-Monthly'!$A$7:$EC$7,0),FALSE)</f>
        <v>765.60699999999997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9A8E-E1B9-4FDD-8FDF-8066BA603357}">
  <dimension ref="E4:AH4"/>
  <sheetViews>
    <sheetView showGridLines="0" topLeftCell="A30" zoomScale="85" zoomScaleNormal="85" workbookViewId="0">
      <selection activeCell="L66" sqref="L66"/>
    </sheetView>
  </sheetViews>
  <sheetFormatPr defaultRowHeight="12.75" x14ac:dyDescent="0.2"/>
  <cols>
    <col min="5" max="5" width="12" bestFit="1" customWidth="1"/>
  </cols>
  <sheetData>
    <row r="4" spans="5:34" ht="18" x14ac:dyDescent="0.25">
      <c r="E4" s="133" t="s">
        <v>227</v>
      </c>
      <c r="O4" s="133" t="s">
        <v>228</v>
      </c>
      <c r="X4" s="133" t="s">
        <v>229</v>
      </c>
      <c r="AH4" s="133" t="s">
        <v>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Perfomance Mensal-Monthly</vt:lpstr>
      <vt:lpstr>DataToDashboard</vt:lpstr>
      <vt:lpstr>Data</vt:lpstr>
      <vt:lpstr>Charts</vt:lpstr>
      <vt:lpstr>'Perfomance Mensal-Monthly'!Print_Area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Otavio Batini</cp:lastModifiedBy>
  <dcterms:created xsi:type="dcterms:W3CDTF">2023-07-17T19:25:58Z</dcterms:created>
  <dcterms:modified xsi:type="dcterms:W3CDTF">2023-08-31T17:19:47Z</dcterms:modified>
</cp:coreProperties>
</file>