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Doutorado\ARP\disciplina-arp\regressao\"/>
    </mc:Choice>
  </mc:AlternateContent>
  <bookViews>
    <workbookView xWindow="0" yWindow="0" windowWidth="20490" windowHeight="7755"/>
  </bookViews>
  <sheets>
    <sheet name="Plan1" sheetId="1" r:id="rId1"/>
  </sheets>
  <definedNames>
    <definedName name="ataque_cardiaco" localSheetId="0">Plan1!$A$1:$B$21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M4" i="1"/>
  <c r="K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O2" i="1"/>
  <c r="M6" i="1"/>
  <c r="K6" i="1" s="1"/>
  <c r="D3" i="1"/>
  <c r="D22" i="1" s="1"/>
  <c r="D4" i="1"/>
  <c r="N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M2" i="1"/>
  <c r="K2" i="1" s="1"/>
  <c r="E4" i="1" l="1"/>
  <c r="F4" i="1" s="1"/>
  <c r="E8" i="1"/>
  <c r="F8" i="1" s="1"/>
  <c r="E12" i="1"/>
  <c r="F12" i="1" s="1"/>
  <c r="E16" i="1"/>
  <c r="F16" i="1" s="1"/>
  <c r="E20" i="1"/>
  <c r="F20" i="1" s="1"/>
  <c r="E5" i="1"/>
  <c r="F5" i="1" s="1"/>
  <c r="E9" i="1"/>
  <c r="F9" i="1" s="1"/>
  <c r="E13" i="1"/>
  <c r="F13" i="1" s="1"/>
  <c r="E17" i="1"/>
  <c r="F17" i="1" s="1"/>
  <c r="E21" i="1"/>
  <c r="F21" i="1" s="1"/>
  <c r="E6" i="1"/>
  <c r="F6" i="1" s="1"/>
  <c r="E10" i="1"/>
  <c r="F10" i="1" s="1"/>
  <c r="E14" i="1"/>
  <c r="F14" i="1" s="1"/>
  <c r="E18" i="1"/>
  <c r="F18" i="1" s="1"/>
  <c r="E3" i="1"/>
  <c r="F3" i="1" s="1"/>
  <c r="E7" i="1"/>
  <c r="F7" i="1" s="1"/>
  <c r="E11" i="1"/>
  <c r="F11" i="1" s="1"/>
  <c r="E15" i="1"/>
  <c r="F15" i="1" s="1"/>
  <c r="E19" i="1"/>
  <c r="F19" i="1" s="1"/>
  <c r="E2" i="1"/>
  <c r="F2" i="1" s="1"/>
  <c r="H3" i="1"/>
  <c r="H2" i="1"/>
  <c r="H14" i="1"/>
  <c r="H6" i="1"/>
  <c r="H21" i="1"/>
  <c r="H13" i="1"/>
  <c r="H5" i="1"/>
  <c r="H20" i="1"/>
  <c r="H16" i="1"/>
  <c r="H12" i="1"/>
  <c r="H8" i="1"/>
  <c r="H4" i="1"/>
  <c r="H18" i="1"/>
  <c r="H10" i="1"/>
  <c r="H17" i="1"/>
  <c r="H9" i="1"/>
  <c r="H19" i="1"/>
  <c r="H15" i="1"/>
  <c r="H11" i="1"/>
  <c r="H7" i="1"/>
  <c r="F22" i="1" l="1"/>
  <c r="N6" i="1"/>
  <c r="H22" i="1"/>
</calcChain>
</file>

<file path=xl/connections.xml><?xml version="1.0" encoding="utf-8"?>
<connections xmlns="http://schemas.openxmlformats.org/spreadsheetml/2006/main">
  <connection id="1" name="ataque_cardiaco" type="6" refreshedVersion="5" background="1" saveData="1">
    <textPr codePage="850" sourceFile="D:\Projetos\Doutorado\ARP\disciplina-arp\regressao\ataque_cardiaco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<sst xmlns="http://schemas.openxmlformats.org/spreadsheetml/2006/main" count="19" uniqueCount="13">
  <si>
    <t>Idade</t>
  </si>
  <si>
    <t>Prob. Ataque Cardiaco</t>
  </si>
  <si>
    <t>10 primeiros</t>
  </si>
  <si>
    <t>todos</t>
  </si>
  <si>
    <t xml:space="preserve">b0 = </t>
  </si>
  <si>
    <t>b1 =</t>
  </si>
  <si>
    <t>Previsto - todos</t>
  </si>
  <si>
    <t>Previsto - 10 primeiros</t>
  </si>
  <si>
    <t>Erro</t>
  </si>
  <si>
    <t>Erro quadrático médio total:</t>
  </si>
  <si>
    <t>ERRO QM</t>
  </si>
  <si>
    <t>Previsto - 5 pri. 5 ult.</t>
  </si>
  <si>
    <t>5 primeiros e 5 últimos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</si>
</sst>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"/>
    <numFmt numFmtId="173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8" borderId="7" xfId="0" applyFill="1" applyBorder="1"/>
    <xf numFmtId="0" fontId="0" fillId="3" borderId="8" xfId="0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1" fillId="5" borderId="2" xfId="0" applyFont="1" applyFill="1" applyBorder="1" applyAlignment="1">
      <alignment horizontal="center"/>
    </xf>
    <xf numFmtId="0" fontId="0" fillId="9" borderId="8" xfId="0" applyFill="1" applyBorder="1"/>
    <xf numFmtId="0" fontId="0" fillId="9" borderId="5" xfId="0" applyFill="1" applyBorder="1"/>
    <xf numFmtId="0" fontId="1" fillId="4" borderId="4" xfId="0" applyFont="1" applyFill="1" applyBorder="1" applyAlignment="1">
      <alignment horizontal="center"/>
    </xf>
    <xf numFmtId="0" fontId="0" fillId="8" borderId="9" xfId="0" applyFill="1" applyBorder="1"/>
    <xf numFmtId="0" fontId="1" fillId="4" borderId="10" xfId="0" applyFont="1" applyFill="1" applyBorder="1" applyAlignment="1">
      <alignment horizontal="center"/>
    </xf>
    <xf numFmtId="0" fontId="0" fillId="8" borderId="11" xfId="0" applyFill="1" applyBorder="1"/>
    <xf numFmtId="0" fontId="0" fillId="8" borderId="12" xfId="0" applyFill="1" applyBorder="1"/>
    <xf numFmtId="0" fontId="1" fillId="0" borderId="13" xfId="0" applyFont="1" applyBorder="1" applyAlignment="1">
      <alignment horizontal="right"/>
    </xf>
    <xf numFmtId="0" fontId="0" fillId="8" borderId="1" xfId="0" applyFill="1" applyBorder="1"/>
    <xf numFmtId="0" fontId="0" fillId="6" borderId="5" xfId="0" applyFill="1" applyBorder="1"/>
    <xf numFmtId="166" fontId="0" fillId="6" borderId="6" xfId="0" applyNumberFormat="1" applyFill="1" applyBorder="1"/>
    <xf numFmtId="0" fontId="0" fillId="7" borderId="6" xfId="0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7" borderId="12" xfId="0" applyFill="1" applyBorder="1"/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4" borderId="4" xfId="0" applyFont="1" applyFill="1" applyBorder="1"/>
    <xf numFmtId="0" fontId="0" fillId="6" borderId="6" xfId="0" applyFill="1" applyBorder="1"/>
    <xf numFmtId="0" fontId="0" fillId="4" borderId="7" xfId="0" applyFill="1" applyBorder="1"/>
    <xf numFmtId="166" fontId="0" fillId="4" borderId="17" xfId="0" applyNumberFormat="1" applyFill="1" applyBorder="1"/>
    <xf numFmtId="173" fontId="0" fillId="7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Prob. Ataque Cardiaco - TODOS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Prob. Ataque Cardiaco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0.21</c:v>
                </c:pt>
                <c:pt idx="14">
                  <c:v>0.23</c:v>
                </c:pt>
                <c:pt idx="15">
                  <c:v>0.28000000000000003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771376"/>
        <c:axId val="-1827771920"/>
      </c:scatterChart>
      <c:valAx>
        <c:axId val="-18277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27771920"/>
        <c:crosses val="autoZero"/>
        <c:crossBetween val="midCat"/>
      </c:valAx>
      <c:valAx>
        <c:axId val="-18277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277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Prob. Ataque Cardiaco - 10</a:t>
            </a:r>
            <a:r>
              <a:rPr lang="pt-BR" baseline="0"/>
              <a:t> PRIMEIROS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Prob. Ataque Cardiaco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Plan1!$A$2:$A$11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Plan1!$B$2:$B$11</c:f>
              <c:numCache>
                <c:formatCode>General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375152"/>
        <c:axId val="-1399377872"/>
      </c:scatterChart>
      <c:valAx>
        <c:axId val="-1399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9377872"/>
        <c:crosses val="autoZero"/>
        <c:crossBetween val="midCat"/>
      </c:valAx>
      <c:valAx>
        <c:axId val="-1399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93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Prob. Ataque Cardíaco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Prob. Ataque Cardiaco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0.21</c:v>
                </c:pt>
                <c:pt idx="14">
                  <c:v>0.23</c:v>
                </c:pt>
                <c:pt idx="15">
                  <c:v>0.28000000000000003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Previsto - 10 primeiros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Plan1!$C$2:$C$21</c:f>
              <c:numCache>
                <c:formatCode>General</c:formatCode>
                <c:ptCount val="20"/>
                <c:pt idx="0">
                  <c:v>4.9461928934010149E-2</c:v>
                </c:pt>
                <c:pt idx="1">
                  <c:v>5.9137055837563443E-2</c:v>
                </c:pt>
                <c:pt idx="2">
                  <c:v>6.8812182741116751E-2</c:v>
                </c:pt>
                <c:pt idx="3">
                  <c:v>7.8487309644670045E-2</c:v>
                </c:pt>
                <c:pt idx="4">
                  <c:v>8.8162436548223339E-2</c:v>
                </c:pt>
                <c:pt idx="5">
                  <c:v>9.7837563451776646E-2</c:v>
                </c:pt>
                <c:pt idx="6">
                  <c:v>0.10751269035532994</c:v>
                </c:pt>
                <c:pt idx="7">
                  <c:v>0.11718781725888323</c:v>
                </c:pt>
                <c:pt idx="8">
                  <c:v>0.12686294416243654</c:v>
                </c:pt>
                <c:pt idx="9">
                  <c:v>0.13653807106598986</c:v>
                </c:pt>
                <c:pt idx="10">
                  <c:v>0.14621319796954313</c:v>
                </c:pt>
                <c:pt idx="11">
                  <c:v>0.15588832487309645</c:v>
                </c:pt>
                <c:pt idx="12">
                  <c:v>0.16556345177664972</c:v>
                </c:pt>
                <c:pt idx="13">
                  <c:v>0.17523857868020304</c:v>
                </c:pt>
                <c:pt idx="14">
                  <c:v>0.18491370558375636</c:v>
                </c:pt>
                <c:pt idx="15">
                  <c:v>0.19458883248730963</c:v>
                </c:pt>
                <c:pt idx="16">
                  <c:v>0.21393908629441621</c:v>
                </c:pt>
                <c:pt idx="17">
                  <c:v>0.24296446700507612</c:v>
                </c:pt>
                <c:pt idx="18">
                  <c:v>0.29134010152284262</c:v>
                </c:pt>
                <c:pt idx="19">
                  <c:v>0.33971573604060912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Plan1!$G$1</c:f>
              <c:strCache>
                <c:ptCount val="1"/>
                <c:pt idx="0">
                  <c:v>Previsto - todos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Plan1!$G$2:$G$21</c:f>
              <c:numCache>
                <c:formatCode>General</c:formatCode>
                <c:ptCount val="20"/>
                <c:pt idx="0">
                  <c:v>5.3522460594637541E-2</c:v>
                </c:pt>
                <c:pt idx="1">
                  <c:v>6.9477890496516814E-2</c:v>
                </c:pt>
                <c:pt idx="2">
                  <c:v>8.5433320398396073E-2</c:v>
                </c:pt>
                <c:pt idx="3">
                  <c:v>0.10138875030027533</c:v>
                </c:pt>
                <c:pt idx="4">
                  <c:v>0.11734418020215459</c:v>
                </c:pt>
                <c:pt idx="5">
                  <c:v>0.13329961010403385</c:v>
                </c:pt>
                <c:pt idx="6">
                  <c:v>0.14925504000591311</c:v>
                </c:pt>
                <c:pt idx="7">
                  <c:v>0.1652104699077924</c:v>
                </c:pt>
                <c:pt idx="8">
                  <c:v>0.18116589980967165</c:v>
                </c:pt>
                <c:pt idx="9">
                  <c:v>0.19712132971155091</c:v>
                </c:pt>
                <c:pt idx="10">
                  <c:v>0.21307675961343017</c:v>
                </c:pt>
                <c:pt idx="11">
                  <c:v>0.22903218951530943</c:v>
                </c:pt>
                <c:pt idx="12">
                  <c:v>0.24498761941718869</c:v>
                </c:pt>
                <c:pt idx="13">
                  <c:v>0.26094304931906798</c:v>
                </c:pt>
                <c:pt idx="14">
                  <c:v>0.27689847922094724</c:v>
                </c:pt>
                <c:pt idx="15">
                  <c:v>0.29285390912282649</c:v>
                </c:pt>
                <c:pt idx="16">
                  <c:v>0.32476476892658501</c:v>
                </c:pt>
                <c:pt idx="17">
                  <c:v>0.37263105863222279</c:v>
                </c:pt>
                <c:pt idx="18">
                  <c:v>0.45240820814161908</c:v>
                </c:pt>
                <c:pt idx="19">
                  <c:v>0.53218535765101538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Previsto - 5 pri. 5 ult.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Plan1!$E$2:$E$21</c:f>
              <c:numCache>
                <c:formatCode>General</c:formatCode>
                <c:ptCount val="20"/>
                <c:pt idx="0">
                  <c:v>6.4979465240641729E-2</c:v>
                </c:pt>
                <c:pt idx="1">
                  <c:v>8.2958288770053484E-2</c:v>
                </c:pt>
                <c:pt idx="2">
                  <c:v>0.10093711229946525</c:v>
                </c:pt>
                <c:pt idx="3">
                  <c:v>0.11891593582887702</c:v>
                </c:pt>
                <c:pt idx="4">
                  <c:v>0.13689475935828879</c:v>
                </c:pt>
                <c:pt idx="5">
                  <c:v>0.15487358288770056</c:v>
                </c:pt>
                <c:pt idx="6">
                  <c:v>0.17285240641711233</c:v>
                </c:pt>
                <c:pt idx="7">
                  <c:v>0.19083122994652407</c:v>
                </c:pt>
                <c:pt idx="8">
                  <c:v>0.20881005347593584</c:v>
                </c:pt>
                <c:pt idx="9">
                  <c:v>0.22678887700534761</c:v>
                </c:pt>
                <c:pt idx="10">
                  <c:v>0.24476770053475938</c:v>
                </c:pt>
                <c:pt idx="11">
                  <c:v>0.26274652406417115</c:v>
                </c:pt>
                <c:pt idx="12">
                  <c:v>0.28072534759358292</c:v>
                </c:pt>
                <c:pt idx="13">
                  <c:v>0.29870417112299469</c:v>
                </c:pt>
                <c:pt idx="14">
                  <c:v>0.31668299465240646</c:v>
                </c:pt>
                <c:pt idx="15">
                  <c:v>0.33466181818181823</c:v>
                </c:pt>
                <c:pt idx="16">
                  <c:v>0.37061946524064177</c:v>
                </c:pt>
                <c:pt idx="17">
                  <c:v>0.42455593582887702</c:v>
                </c:pt>
                <c:pt idx="18">
                  <c:v>0.51445005347593586</c:v>
                </c:pt>
                <c:pt idx="19">
                  <c:v>0.60434417112299466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13360"/>
        <c:axId val="-1397112816"/>
      </c:scatterChart>
      <c:valAx>
        <c:axId val="-13971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7112816"/>
        <c:crosses val="autoZero"/>
        <c:crossBetween val="midCat"/>
      </c:valAx>
      <c:valAx>
        <c:axId val="-13971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7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8</xdr:row>
      <xdr:rowOff>93816</xdr:rowOff>
    </xdr:from>
    <xdr:to>
      <xdr:col>15</xdr:col>
      <xdr:colOff>114300</xdr:colOff>
      <xdr:row>16</xdr:row>
      <xdr:rowOff>123826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16</xdr:row>
      <xdr:rowOff>190499</xdr:rowOff>
    </xdr:from>
    <xdr:to>
      <xdr:col>15</xdr:col>
      <xdr:colOff>123825</xdr:colOff>
      <xdr:row>24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8</xdr:row>
      <xdr:rowOff>104774</xdr:rowOff>
    </xdr:from>
    <xdr:to>
      <xdr:col>22</xdr:col>
      <xdr:colOff>352425</xdr:colOff>
      <xdr:row>24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aque_cardiac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N4" zoomScale="175" zoomScaleNormal="175" workbookViewId="0">
      <selection activeCell="X7" sqref="X7"/>
    </sheetView>
  </sheetViews>
  <sheetFormatPr defaultRowHeight="15" x14ac:dyDescent="0.25"/>
  <cols>
    <col min="1" max="1" width="6" bestFit="1" customWidth="1"/>
    <col min="2" max="2" width="20.85546875" bestFit="1" customWidth="1"/>
    <col min="3" max="3" width="21.140625" bestFit="1" customWidth="1"/>
    <col min="4" max="4" width="8.28515625" customWidth="1"/>
    <col min="5" max="5" width="19.42578125" bestFit="1" customWidth="1"/>
    <col min="6" max="6" width="8.42578125" customWidth="1"/>
    <col min="7" max="7" width="15" bestFit="1" customWidth="1"/>
    <col min="8" max="8" width="8.42578125" customWidth="1"/>
    <col min="10" max="10" width="4.42578125" customWidth="1"/>
    <col min="11" max="11" width="9.140625" customWidth="1"/>
    <col min="12" max="12" width="4.42578125" customWidth="1"/>
    <col min="13" max="13" width="10" customWidth="1"/>
  </cols>
  <sheetData>
    <row r="1" spans="1:15" x14ac:dyDescent="0.25">
      <c r="A1" s="4" t="s">
        <v>0</v>
      </c>
      <c r="B1" s="5" t="s">
        <v>1</v>
      </c>
      <c r="C1" s="8" t="s">
        <v>7</v>
      </c>
      <c r="D1" s="13" t="s">
        <v>8</v>
      </c>
      <c r="E1" s="8" t="s">
        <v>11</v>
      </c>
      <c r="F1" s="11" t="s">
        <v>8</v>
      </c>
      <c r="G1" s="8" t="s">
        <v>6</v>
      </c>
      <c r="H1" s="11" t="s">
        <v>8</v>
      </c>
      <c r="J1" s="21" t="s">
        <v>2</v>
      </c>
      <c r="K1" s="22"/>
      <c r="L1" s="22"/>
      <c r="M1" s="23"/>
      <c r="N1" s="28" t="s">
        <v>10</v>
      </c>
    </row>
    <row r="2" spans="1:15" ht="15.75" thickBot="1" x14ac:dyDescent="0.3">
      <c r="A2" s="2">
        <v>10</v>
      </c>
      <c r="B2" s="6">
        <v>0.05</v>
      </c>
      <c r="C2" s="9">
        <f>$K$2+$M$2*A2</f>
        <v>4.9461928934010149E-2</v>
      </c>
      <c r="D2" s="14">
        <f>B2-C2</f>
        <v>5.3807106598985355E-4</v>
      </c>
      <c r="E2" s="9">
        <f>$K$4+$M$4*A2</f>
        <v>6.4979465240641729E-2</v>
      </c>
      <c r="F2" s="12">
        <f>B2-E2</f>
        <v>-1.4979465240641726E-2</v>
      </c>
      <c r="G2" s="9">
        <f>$K$6+$M$6*A2</f>
        <v>5.3522460594637541E-2</v>
      </c>
      <c r="H2" s="12">
        <f>C2-G2</f>
        <v>-4.0605316606273922E-3</v>
      </c>
      <c r="J2" s="18" t="s">
        <v>4</v>
      </c>
      <c r="K2" s="29">
        <f>AVERAGE(B2:B11)-M2*AVERAGE(A2:A11)</f>
        <v>1.0862944162436522E-3</v>
      </c>
      <c r="L2" s="20" t="s">
        <v>5</v>
      </c>
      <c r="M2" s="24">
        <f>SUMPRODUCT(A2:A11,B2:B11)/SUMSQ(A2:A11)</f>
        <v>4.8375634517766495E-3</v>
      </c>
      <c r="N2" s="30">
        <f>SUMSQ(D2:D11)</f>
        <v>4.8424025354943566E-4</v>
      </c>
      <c r="O2" s="31">
        <f>SUMSQ(D12:D21)</f>
        <v>0.34135980519982478</v>
      </c>
    </row>
    <row r="3" spans="1:15" x14ac:dyDescent="0.25">
      <c r="A3" s="2">
        <v>12</v>
      </c>
      <c r="B3" s="6">
        <v>0.06</v>
      </c>
      <c r="C3" s="9">
        <f t="shared" ref="C3:C21" si="0">$K$2+$M$2*A3</f>
        <v>5.9137055837563443E-2</v>
      </c>
      <c r="D3" s="14">
        <f t="shared" ref="D3:D21" si="1">B3-C3</f>
        <v>8.629441624365547E-4</v>
      </c>
      <c r="E3" s="9">
        <f t="shared" ref="E3:E21" si="2">$K$4+$M$4*A3</f>
        <v>8.2958288770053484E-2</v>
      </c>
      <c r="F3" s="12">
        <f t="shared" ref="F3:F21" si="3">B3-E3</f>
        <v>-2.2958288770053487E-2</v>
      </c>
      <c r="G3" s="9">
        <f t="shared" ref="G3:G21" si="4">$K$6+$M$6*A3</f>
        <v>6.9477890496516814E-2</v>
      </c>
      <c r="H3" s="12">
        <f t="shared" ref="H3:H21" si="5">C3-G3</f>
        <v>-1.0340834658953371E-2</v>
      </c>
      <c r="J3" s="25" t="s">
        <v>12</v>
      </c>
      <c r="K3" s="26"/>
      <c r="L3" s="26"/>
      <c r="M3" s="27"/>
      <c r="N3" s="31"/>
    </row>
    <row r="4" spans="1:15" ht="15.75" thickBot="1" x14ac:dyDescent="0.3">
      <c r="A4" s="2">
        <v>14</v>
      </c>
      <c r="B4" s="6">
        <v>7.0000000000000007E-2</v>
      </c>
      <c r="C4" s="9">
        <f t="shared" si="0"/>
        <v>6.8812182741116751E-2</v>
      </c>
      <c r="D4" s="14">
        <f t="shared" si="1"/>
        <v>1.1878172588832558E-3</v>
      </c>
      <c r="E4" s="9">
        <f t="shared" si="2"/>
        <v>0.10093711229946525</v>
      </c>
      <c r="F4" s="12">
        <f t="shared" si="3"/>
        <v>-3.0937112299465247E-2</v>
      </c>
      <c r="G4" s="9">
        <f t="shared" si="4"/>
        <v>8.5433320398396073E-2</v>
      </c>
      <c r="H4" s="12">
        <f t="shared" si="5"/>
        <v>-1.6621137657279322E-2</v>
      </c>
      <c r="J4" s="18" t="s">
        <v>4</v>
      </c>
      <c r="K4" s="19">
        <f>AVERAGE(B2:B6,B16:B21)-M4*AVERAGE(A2:A6,A16:A21)</f>
        <v>-2.4914652406417104E-2</v>
      </c>
      <c r="L4" s="20" t="s">
        <v>5</v>
      </c>
      <c r="M4" s="32">
        <f>(SUMPRODUCT(A2:A6,B2:B6)+SUMPRODUCT(A16:A21,B16:B21))/(SUMSQ(A2:A6)+SUMSQ(A16:A21))</f>
        <v>8.9894117647058829E-3</v>
      </c>
      <c r="N4" s="30">
        <f>SUMSQ(F2:F6)+SUMSQ(F17:F21)</f>
        <v>3.0596013605879477E-2</v>
      </c>
      <c r="O4" s="30">
        <f>SUMSQ(F7:F16)</f>
        <v>5.9786115721010072E-2</v>
      </c>
    </row>
    <row r="5" spans="1:15" x14ac:dyDescent="0.25">
      <c r="A5" s="2">
        <v>16</v>
      </c>
      <c r="B5" s="6">
        <v>0.08</v>
      </c>
      <c r="C5" s="9">
        <f t="shared" si="0"/>
        <v>7.8487309644670045E-2</v>
      </c>
      <c r="D5" s="14">
        <f t="shared" si="1"/>
        <v>1.512690355329957E-3</v>
      </c>
      <c r="E5" s="9">
        <f t="shared" si="2"/>
        <v>0.11891593582887702</v>
      </c>
      <c r="F5" s="12">
        <f t="shared" si="3"/>
        <v>-3.8915935828877021E-2</v>
      </c>
      <c r="G5" s="9">
        <f t="shared" si="4"/>
        <v>0.10138875030027533</v>
      </c>
      <c r="H5" s="12">
        <f t="shared" si="5"/>
        <v>-2.2901440655605287E-2</v>
      </c>
      <c r="J5" s="25" t="s">
        <v>3</v>
      </c>
      <c r="K5" s="26"/>
      <c r="L5" s="26"/>
      <c r="M5" s="27"/>
      <c r="N5" s="31"/>
    </row>
    <row r="6" spans="1:15" ht="15.75" thickBot="1" x14ac:dyDescent="0.3">
      <c r="A6" s="2">
        <v>18</v>
      </c>
      <c r="B6" s="6">
        <v>0.1</v>
      </c>
      <c r="C6" s="9">
        <f t="shared" si="0"/>
        <v>8.8162436548223339E-2</v>
      </c>
      <c r="D6" s="14">
        <f t="shared" si="1"/>
        <v>1.1837563451776667E-2</v>
      </c>
      <c r="E6" s="9">
        <f t="shared" si="2"/>
        <v>0.13689475935828879</v>
      </c>
      <c r="F6" s="12">
        <f t="shared" si="3"/>
        <v>-3.6894759358288787E-2</v>
      </c>
      <c r="G6" s="9">
        <f t="shared" si="4"/>
        <v>0.11734418020215459</v>
      </c>
      <c r="H6" s="12">
        <f t="shared" si="5"/>
        <v>-2.9181743653931252E-2</v>
      </c>
      <c r="J6" s="18" t="s">
        <v>4</v>
      </c>
      <c r="K6" s="19">
        <f>AVERAGE(B4:B23)-M6*AVERAGE(A4:A23)</f>
        <v>-2.6254688914758767E-2</v>
      </c>
      <c r="L6" s="20" t="s">
        <v>5</v>
      </c>
      <c r="M6" s="24">
        <f>SUMPRODUCT(A4:A23,B4:B23)/SUMSQ(A4:A23)</f>
        <v>7.9777149509396312E-3</v>
      </c>
      <c r="N6" s="30">
        <f>SUMSQ(H2:H21)</f>
        <v>0.14737571753566764</v>
      </c>
    </row>
    <row r="7" spans="1:15" x14ac:dyDescent="0.25">
      <c r="A7" s="2">
        <v>20</v>
      </c>
      <c r="B7" s="6">
        <v>0.1</v>
      </c>
      <c r="C7" s="9">
        <f t="shared" si="0"/>
        <v>9.7837563451776646E-2</v>
      </c>
      <c r="D7" s="14">
        <f t="shared" si="1"/>
        <v>2.1624365482233593E-3</v>
      </c>
      <c r="E7" s="9">
        <f t="shared" si="2"/>
        <v>0.15487358288770056</v>
      </c>
      <c r="F7" s="12">
        <f t="shared" si="3"/>
        <v>-5.4873582887700556E-2</v>
      </c>
      <c r="G7" s="9">
        <f t="shared" si="4"/>
        <v>0.13329961010403385</v>
      </c>
      <c r="H7" s="12">
        <f t="shared" si="5"/>
        <v>-3.5462046652257204E-2</v>
      </c>
    </row>
    <row r="8" spans="1:15" x14ac:dyDescent="0.25">
      <c r="A8" s="2">
        <v>22</v>
      </c>
      <c r="B8" s="6">
        <v>0.11</v>
      </c>
      <c r="C8" s="9">
        <f t="shared" si="0"/>
        <v>0.10751269035532994</v>
      </c>
      <c r="D8" s="14">
        <f t="shared" si="1"/>
        <v>2.4873096446700604E-3</v>
      </c>
      <c r="E8" s="9">
        <f t="shared" si="2"/>
        <v>0.17285240641711233</v>
      </c>
      <c r="F8" s="12">
        <f t="shared" si="3"/>
        <v>-6.285240641711233E-2</v>
      </c>
      <c r="G8" s="9">
        <f t="shared" si="4"/>
        <v>0.14925504000591311</v>
      </c>
      <c r="H8" s="12">
        <f t="shared" si="5"/>
        <v>-4.1742349650583169E-2</v>
      </c>
    </row>
    <row r="9" spans="1:15" x14ac:dyDescent="0.25">
      <c r="A9" s="2">
        <v>24</v>
      </c>
      <c r="B9" s="6">
        <v>0.12</v>
      </c>
      <c r="C9" s="9">
        <f t="shared" si="0"/>
        <v>0.11718781725888323</v>
      </c>
      <c r="D9" s="14">
        <f t="shared" si="1"/>
        <v>2.8121827411167616E-3</v>
      </c>
      <c r="E9" s="9">
        <f t="shared" si="2"/>
        <v>0.19083122994652407</v>
      </c>
      <c r="F9" s="12">
        <f t="shared" si="3"/>
        <v>-7.0831229946524077E-2</v>
      </c>
      <c r="G9" s="9">
        <f t="shared" si="4"/>
        <v>0.1652104699077924</v>
      </c>
      <c r="H9" s="12">
        <f t="shared" si="5"/>
        <v>-4.8022652648909162E-2</v>
      </c>
    </row>
    <row r="10" spans="1:15" x14ac:dyDescent="0.25">
      <c r="A10" s="2">
        <v>26</v>
      </c>
      <c r="B10" s="6">
        <v>0.12</v>
      </c>
      <c r="C10" s="9">
        <f t="shared" si="0"/>
        <v>0.12686294416243654</v>
      </c>
      <c r="D10" s="14">
        <f t="shared" si="1"/>
        <v>-6.8629441624365461E-3</v>
      </c>
      <c r="E10" s="9">
        <f t="shared" si="2"/>
        <v>0.20881005347593584</v>
      </c>
      <c r="F10" s="12">
        <f t="shared" si="3"/>
        <v>-8.8810053475935846E-2</v>
      </c>
      <c r="G10" s="9">
        <f t="shared" si="4"/>
        <v>0.18116589980967165</v>
      </c>
      <c r="H10" s="12">
        <f t="shared" si="5"/>
        <v>-5.4302955647235113E-2</v>
      </c>
    </row>
    <row r="11" spans="1:15" x14ac:dyDescent="0.25">
      <c r="A11" s="2">
        <v>28</v>
      </c>
      <c r="B11" s="6">
        <v>0.12</v>
      </c>
      <c r="C11" s="9">
        <f t="shared" si="0"/>
        <v>0.13653807106598986</v>
      </c>
      <c r="D11" s="14">
        <f t="shared" si="1"/>
        <v>-1.6538071065989868E-2</v>
      </c>
      <c r="E11" s="9">
        <f t="shared" si="2"/>
        <v>0.22678887700534761</v>
      </c>
      <c r="F11" s="12">
        <f t="shared" si="3"/>
        <v>-0.10678887700534762</v>
      </c>
      <c r="G11" s="9">
        <f t="shared" si="4"/>
        <v>0.19712132971155091</v>
      </c>
      <c r="H11" s="12">
        <f t="shared" si="5"/>
        <v>-6.058325864556105E-2</v>
      </c>
    </row>
    <row r="12" spans="1:15" x14ac:dyDescent="0.25">
      <c r="A12" s="2">
        <v>30</v>
      </c>
      <c r="B12" s="6">
        <v>0.18</v>
      </c>
      <c r="C12" s="9">
        <f t="shared" si="0"/>
        <v>0.14621319796954313</v>
      </c>
      <c r="D12" s="14">
        <f t="shared" si="1"/>
        <v>3.3786802030456864E-2</v>
      </c>
      <c r="E12" s="9">
        <f t="shared" si="2"/>
        <v>0.24476770053475938</v>
      </c>
      <c r="F12" s="12">
        <f t="shared" si="3"/>
        <v>-6.4767700534759387E-2</v>
      </c>
      <c r="G12" s="9">
        <f t="shared" si="4"/>
        <v>0.21307675961343017</v>
      </c>
      <c r="H12" s="12">
        <f t="shared" si="5"/>
        <v>-6.6863561643887043E-2</v>
      </c>
    </row>
    <row r="13" spans="1:15" x14ac:dyDescent="0.25">
      <c r="A13" s="2">
        <v>32</v>
      </c>
      <c r="B13" s="6">
        <v>0.2</v>
      </c>
      <c r="C13" s="9">
        <f t="shared" si="0"/>
        <v>0.15588832487309645</v>
      </c>
      <c r="D13" s="14">
        <f t="shared" si="1"/>
        <v>4.411167512690356E-2</v>
      </c>
      <c r="E13" s="9">
        <f t="shared" si="2"/>
        <v>0.26274652406417115</v>
      </c>
      <c r="F13" s="12">
        <f t="shared" si="3"/>
        <v>-6.2746524064171139E-2</v>
      </c>
      <c r="G13" s="9">
        <f t="shared" si="4"/>
        <v>0.22903218951530943</v>
      </c>
      <c r="H13" s="12">
        <f t="shared" si="5"/>
        <v>-7.314386464221298E-2</v>
      </c>
    </row>
    <row r="14" spans="1:15" x14ac:dyDescent="0.25">
      <c r="A14" s="2">
        <v>34</v>
      </c>
      <c r="B14" s="6">
        <v>0.21</v>
      </c>
      <c r="C14" s="9">
        <f t="shared" si="0"/>
        <v>0.16556345177664972</v>
      </c>
      <c r="D14" s="14">
        <f t="shared" si="1"/>
        <v>4.4436548223350275E-2</v>
      </c>
      <c r="E14" s="9">
        <f t="shared" si="2"/>
        <v>0.28072534759358292</v>
      </c>
      <c r="F14" s="12">
        <f t="shared" si="3"/>
        <v>-7.0725347593582927E-2</v>
      </c>
      <c r="G14" s="9">
        <f t="shared" si="4"/>
        <v>0.24498761941718869</v>
      </c>
      <c r="H14" s="12">
        <f t="shared" si="5"/>
        <v>-7.9424167640538973E-2</v>
      </c>
    </row>
    <row r="15" spans="1:15" x14ac:dyDescent="0.25">
      <c r="A15" s="2">
        <v>36</v>
      </c>
      <c r="B15" s="6">
        <v>0.21</v>
      </c>
      <c r="C15" s="9">
        <f t="shared" si="0"/>
        <v>0.17523857868020304</v>
      </c>
      <c r="D15" s="14">
        <f t="shared" si="1"/>
        <v>3.4761421319796953E-2</v>
      </c>
      <c r="E15" s="9">
        <f t="shared" si="2"/>
        <v>0.29870417112299469</v>
      </c>
      <c r="F15" s="12">
        <f t="shared" si="3"/>
        <v>-8.8704171122994696E-2</v>
      </c>
      <c r="G15" s="9">
        <f t="shared" si="4"/>
        <v>0.26094304931906798</v>
      </c>
      <c r="H15" s="12">
        <f t="shared" si="5"/>
        <v>-8.5704470638864938E-2</v>
      </c>
    </row>
    <row r="16" spans="1:15" x14ac:dyDescent="0.25">
      <c r="A16" s="2">
        <v>38</v>
      </c>
      <c r="B16" s="6">
        <v>0.23</v>
      </c>
      <c r="C16" s="9">
        <f t="shared" si="0"/>
        <v>0.18491370558375636</v>
      </c>
      <c r="D16" s="14">
        <f t="shared" si="1"/>
        <v>4.508629441624365E-2</v>
      </c>
      <c r="E16" s="9">
        <f t="shared" si="2"/>
        <v>0.31668299465240646</v>
      </c>
      <c r="F16" s="12">
        <f t="shared" si="3"/>
        <v>-8.6682994652406448E-2</v>
      </c>
      <c r="G16" s="9">
        <f t="shared" si="4"/>
        <v>0.27689847922094724</v>
      </c>
      <c r="H16" s="12">
        <f t="shared" si="5"/>
        <v>-9.1984773637190875E-2</v>
      </c>
    </row>
    <row r="17" spans="1:8" x14ac:dyDescent="0.25">
      <c r="A17" s="2">
        <v>40</v>
      </c>
      <c r="B17" s="6">
        <v>0.28000000000000003</v>
      </c>
      <c r="C17" s="9">
        <f t="shared" si="0"/>
        <v>0.19458883248730963</v>
      </c>
      <c r="D17" s="14">
        <f t="shared" si="1"/>
        <v>8.54111675126904E-2</v>
      </c>
      <c r="E17" s="9">
        <f t="shared" si="2"/>
        <v>0.33466181818181823</v>
      </c>
      <c r="F17" s="12">
        <f t="shared" si="3"/>
        <v>-5.46618181818182E-2</v>
      </c>
      <c r="G17" s="9">
        <f t="shared" si="4"/>
        <v>0.29285390912282649</v>
      </c>
      <c r="H17" s="12">
        <f t="shared" si="5"/>
        <v>-9.8265076635516868E-2</v>
      </c>
    </row>
    <row r="18" spans="1:8" x14ac:dyDescent="0.25">
      <c r="A18" s="2">
        <v>44</v>
      </c>
      <c r="B18" s="6">
        <v>0.4</v>
      </c>
      <c r="C18" s="9">
        <f t="shared" si="0"/>
        <v>0.21393908629441621</v>
      </c>
      <c r="D18" s="14">
        <f t="shared" si="1"/>
        <v>0.18606091370558381</v>
      </c>
      <c r="E18" s="9">
        <f t="shared" si="2"/>
        <v>0.37061946524064177</v>
      </c>
      <c r="F18" s="12">
        <f t="shared" si="3"/>
        <v>2.9380534759358257E-2</v>
      </c>
      <c r="G18" s="9">
        <f t="shared" si="4"/>
        <v>0.32476476892658501</v>
      </c>
      <c r="H18" s="12">
        <f t="shared" si="5"/>
        <v>-0.1108256826321688</v>
      </c>
    </row>
    <row r="19" spans="1:8" x14ac:dyDescent="0.25">
      <c r="A19" s="2">
        <v>50</v>
      </c>
      <c r="B19" s="6">
        <v>0.5</v>
      </c>
      <c r="C19" s="9">
        <f t="shared" si="0"/>
        <v>0.24296446700507612</v>
      </c>
      <c r="D19" s="14">
        <f t="shared" si="1"/>
        <v>0.25703553299492388</v>
      </c>
      <c r="E19" s="9">
        <f t="shared" si="2"/>
        <v>0.42455593582887702</v>
      </c>
      <c r="F19" s="12">
        <f t="shared" si="3"/>
        <v>7.5444064171122982E-2</v>
      </c>
      <c r="G19" s="9">
        <f t="shared" si="4"/>
        <v>0.37263105863222279</v>
      </c>
      <c r="H19" s="12">
        <f t="shared" si="5"/>
        <v>-0.12966659162714667</v>
      </c>
    </row>
    <row r="20" spans="1:8" x14ac:dyDescent="0.25">
      <c r="A20" s="2">
        <v>60</v>
      </c>
      <c r="B20" s="6">
        <v>0.6</v>
      </c>
      <c r="C20" s="9">
        <f t="shared" si="0"/>
        <v>0.29134010152284262</v>
      </c>
      <c r="D20" s="14">
        <f t="shared" si="1"/>
        <v>0.30865989847715736</v>
      </c>
      <c r="E20" s="9">
        <f t="shared" si="2"/>
        <v>0.51445005347593586</v>
      </c>
      <c r="F20" s="12">
        <f t="shared" si="3"/>
        <v>8.5549946524064113E-2</v>
      </c>
      <c r="G20" s="9">
        <f t="shared" si="4"/>
        <v>0.45240820814161908</v>
      </c>
      <c r="H20" s="12">
        <f t="shared" si="5"/>
        <v>-0.16106810661877646</v>
      </c>
    </row>
    <row r="21" spans="1:8" ht="15.75" thickBot="1" x14ac:dyDescent="0.3">
      <c r="A21" s="3">
        <v>70</v>
      </c>
      <c r="B21" s="7">
        <v>0.7</v>
      </c>
      <c r="C21" s="10">
        <f t="shared" si="0"/>
        <v>0.33971573604060912</v>
      </c>
      <c r="D21" s="15">
        <f t="shared" si="1"/>
        <v>0.36028426395939084</v>
      </c>
      <c r="E21" s="9">
        <f t="shared" si="2"/>
        <v>0.60434417112299466</v>
      </c>
      <c r="F21" s="12">
        <f t="shared" si="3"/>
        <v>9.56558288770053E-2</v>
      </c>
      <c r="G21" s="9">
        <f t="shared" si="4"/>
        <v>0.53218535765101538</v>
      </c>
      <c r="H21" s="1">
        <f t="shared" si="5"/>
        <v>-0.19246962161040626</v>
      </c>
    </row>
    <row r="22" spans="1:8" ht="15.75" thickBot="1" x14ac:dyDescent="0.3">
      <c r="B22" s="16" t="s">
        <v>9</v>
      </c>
      <c r="C22" s="16"/>
      <c r="D22" s="17">
        <f>SUMSQ(D2:D21)</f>
        <v>0.34184404545337421</v>
      </c>
      <c r="F22" s="17">
        <f>SUMSQ(F2:F21)</f>
        <v>9.0382129326889563E-2</v>
      </c>
      <c r="H22" s="17">
        <f>SUMSQ(H2:H21)</f>
        <v>0.14737571753566764</v>
      </c>
    </row>
  </sheetData>
  <mergeCells count="4">
    <mergeCell ref="J3:M3"/>
    <mergeCell ref="J1:M1"/>
    <mergeCell ref="B22:C22"/>
    <mergeCell ref="J5:M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Plan1!ataque_cardiaco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Calaça Xavier</dc:creator>
  <cp:lastModifiedBy>Otávio Calaça Xavier</cp:lastModifiedBy>
  <dcterms:created xsi:type="dcterms:W3CDTF">2017-04-17T23:21:46Z</dcterms:created>
  <dcterms:modified xsi:type="dcterms:W3CDTF">2017-04-18T00:44:31Z</dcterms:modified>
</cp:coreProperties>
</file>