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Orlando\OneDrive\Documents\"/>
    </mc:Choice>
  </mc:AlternateContent>
  <xr:revisionPtr revIDLastSave="0" documentId="13_ncr:1_{3F4EFC59-E0E8-469E-93DE-6F6BFA0B1E4D}" xr6:coauthVersionLast="45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Geral" sheetId="1" r:id="rId1"/>
    <sheet name="Consistência Sonora" sheetId="2" r:id="rId2"/>
    <sheet name="Criatividade" sheetId="3" r:id="rId3"/>
    <sheet name="Efeito Geral" sheetId="4" r:id="rId4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6" i="4" l="1"/>
  <c r="B15" i="4"/>
  <c r="B14" i="4"/>
  <c r="B13" i="4"/>
  <c r="B12" i="4"/>
  <c r="B11" i="4"/>
  <c r="B10" i="4"/>
  <c r="B9" i="4"/>
  <c r="B8" i="4"/>
  <c r="B7" i="4"/>
  <c r="M4" i="4"/>
  <c r="I4" i="4"/>
  <c r="E4" i="4"/>
  <c r="B16" i="3"/>
  <c r="B15" i="3"/>
  <c r="B14" i="3"/>
  <c r="B13" i="3"/>
  <c r="B12" i="3"/>
  <c r="B11" i="3"/>
  <c r="B10" i="3"/>
  <c r="B9" i="3"/>
  <c r="B8" i="3"/>
  <c r="B7" i="3"/>
  <c r="I4" i="3"/>
  <c r="G4" i="3"/>
  <c r="E4" i="3"/>
  <c r="B16" i="2"/>
  <c r="B15" i="2"/>
  <c r="B14" i="2"/>
  <c r="B13" i="2"/>
  <c r="B12" i="2"/>
  <c r="B11" i="2"/>
  <c r="B10" i="2"/>
  <c r="B9" i="2"/>
  <c r="B8" i="2"/>
  <c r="B7" i="2"/>
  <c r="U4" i="2"/>
  <c r="M4" i="2"/>
  <c r="E4" i="2"/>
  <c r="K66" i="1"/>
  <c r="L66" i="1" s="1"/>
  <c r="B66" i="1"/>
  <c r="B65" i="1"/>
  <c r="B64" i="1"/>
  <c r="B63" i="1"/>
  <c r="B62" i="1"/>
  <c r="B61" i="1"/>
  <c r="B60" i="1"/>
  <c r="B59" i="1"/>
  <c r="B58" i="1"/>
  <c r="B57" i="1"/>
  <c r="V50" i="1"/>
  <c r="S50" i="1"/>
  <c r="O50" i="1"/>
  <c r="L50" i="1"/>
  <c r="H50" i="1"/>
  <c r="E50" i="1"/>
  <c r="B50" i="1"/>
  <c r="V49" i="1"/>
  <c r="S49" i="1"/>
  <c r="O49" i="1"/>
  <c r="L49" i="1"/>
  <c r="H49" i="1"/>
  <c r="E49" i="1"/>
  <c r="B49" i="1"/>
  <c r="V48" i="1"/>
  <c r="S48" i="1"/>
  <c r="O48" i="1"/>
  <c r="L48" i="1"/>
  <c r="H48" i="1"/>
  <c r="E48" i="1"/>
  <c r="B48" i="1"/>
  <c r="V47" i="1"/>
  <c r="S47" i="1"/>
  <c r="O47" i="1"/>
  <c r="L47" i="1"/>
  <c r="H47" i="1"/>
  <c r="E47" i="1"/>
  <c r="B47" i="1"/>
  <c r="V46" i="1"/>
  <c r="S46" i="1"/>
  <c r="O46" i="1"/>
  <c r="L46" i="1"/>
  <c r="H46" i="1"/>
  <c r="E46" i="1"/>
  <c r="B46" i="1"/>
  <c r="V45" i="1"/>
  <c r="S45" i="1"/>
  <c r="O45" i="1"/>
  <c r="L45" i="1"/>
  <c r="H45" i="1"/>
  <c r="E45" i="1"/>
  <c r="B45" i="1"/>
  <c r="V44" i="1"/>
  <c r="S44" i="1"/>
  <c r="O44" i="1"/>
  <c r="L44" i="1"/>
  <c r="H44" i="1"/>
  <c r="E44" i="1"/>
  <c r="B44" i="1"/>
  <c r="V43" i="1"/>
  <c r="S43" i="1"/>
  <c r="O43" i="1"/>
  <c r="L43" i="1"/>
  <c r="H43" i="1"/>
  <c r="E43" i="1"/>
  <c r="B43" i="1"/>
  <c r="V42" i="1"/>
  <c r="S42" i="1"/>
  <c r="O42" i="1"/>
  <c r="L42" i="1"/>
  <c r="H42" i="1"/>
  <c r="E42" i="1"/>
  <c r="B42" i="1"/>
  <c r="V41" i="1"/>
  <c r="S41" i="1"/>
  <c r="O41" i="1"/>
  <c r="L41" i="1"/>
  <c r="H41" i="1"/>
  <c r="E41" i="1"/>
  <c r="F41" i="1" s="1"/>
  <c r="G41" i="1" s="1"/>
  <c r="B41" i="1"/>
  <c r="S38" i="1"/>
  <c r="L38" i="1"/>
  <c r="E38" i="1"/>
  <c r="Y34" i="1"/>
  <c r="X34" i="1"/>
  <c r="W34" i="1"/>
  <c r="U34" i="1"/>
  <c r="R34" i="1"/>
  <c r="Q34" i="1"/>
  <c r="P34" i="1"/>
  <c r="N34" i="1"/>
  <c r="K34" i="1"/>
  <c r="J34" i="1"/>
  <c r="I66" i="1" s="1"/>
  <c r="J66" i="1" s="1"/>
  <c r="I34" i="1"/>
  <c r="G34" i="1"/>
  <c r="E66" i="1" s="1"/>
  <c r="F66" i="1" s="1"/>
  <c r="B34" i="1"/>
  <c r="W33" i="1"/>
  <c r="X33" i="1" s="1"/>
  <c r="U33" i="1"/>
  <c r="P33" i="1"/>
  <c r="Q33" i="1" s="1"/>
  <c r="N33" i="1"/>
  <c r="I33" i="1"/>
  <c r="J33" i="1" s="1"/>
  <c r="G33" i="1"/>
  <c r="B33" i="1"/>
  <c r="W32" i="1"/>
  <c r="X32" i="1" s="1"/>
  <c r="U32" i="1"/>
  <c r="P32" i="1"/>
  <c r="Q32" i="1" s="1"/>
  <c r="N32" i="1"/>
  <c r="I32" i="1"/>
  <c r="J32" i="1" s="1"/>
  <c r="G32" i="1"/>
  <c r="B32" i="1"/>
  <c r="W31" i="1"/>
  <c r="X31" i="1" s="1"/>
  <c r="U31" i="1"/>
  <c r="P31" i="1"/>
  <c r="Q31" i="1" s="1"/>
  <c r="N31" i="1"/>
  <c r="I31" i="1"/>
  <c r="J31" i="1" s="1"/>
  <c r="G31" i="1"/>
  <c r="B31" i="1"/>
  <c r="W30" i="1"/>
  <c r="X30" i="1" s="1"/>
  <c r="U30" i="1"/>
  <c r="P30" i="1"/>
  <c r="Q30" i="1" s="1"/>
  <c r="N30" i="1"/>
  <c r="I30" i="1"/>
  <c r="J30" i="1" s="1"/>
  <c r="G30" i="1"/>
  <c r="B30" i="1"/>
  <c r="W29" i="1"/>
  <c r="X29" i="1" s="1"/>
  <c r="U29" i="1"/>
  <c r="P29" i="1"/>
  <c r="Q29" i="1" s="1"/>
  <c r="N29" i="1"/>
  <c r="I29" i="1"/>
  <c r="J29" i="1" s="1"/>
  <c r="G29" i="1"/>
  <c r="B29" i="1"/>
  <c r="W28" i="1"/>
  <c r="X28" i="1" s="1"/>
  <c r="U28" i="1"/>
  <c r="P28" i="1"/>
  <c r="Q28" i="1" s="1"/>
  <c r="N28" i="1"/>
  <c r="I28" i="1"/>
  <c r="J28" i="1" s="1"/>
  <c r="G28" i="1"/>
  <c r="B28" i="1"/>
  <c r="W27" i="1"/>
  <c r="X27" i="1" s="1"/>
  <c r="U27" i="1"/>
  <c r="P27" i="1"/>
  <c r="Q27" i="1" s="1"/>
  <c r="N27" i="1"/>
  <c r="I27" i="1"/>
  <c r="J27" i="1" s="1"/>
  <c r="G27" i="1"/>
  <c r="B27" i="1"/>
  <c r="W26" i="1"/>
  <c r="X26" i="1" s="1"/>
  <c r="Y26" i="1" s="1"/>
  <c r="U26" i="1"/>
  <c r="P26" i="1"/>
  <c r="Q26" i="1" s="1"/>
  <c r="N26" i="1"/>
  <c r="I26" i="1"/>
  <c r="J26" i="1" s="1"/>
  <c r="G26" i="1"/>
  <c r="B26" i="1"/>
  <c r="W25" i="1"/>
  <c r="X25" i="1" s="1"/>
  <c r="U25" i="1"/>
  <c r="P25" i="1"/>
  <c r="Q25" i="1" s="1"/>
  <c r="N25" i="1"/>
  <c r="I25" i="1"/>
  <c r="J25" i="1" s="1"/>
  <c r="G25" i="1"/>
  <c r="B25" i="1"/>
  <c r="S22" i="1"/>
  <c r="L22" i="1"/>
  <c r="E22" i="1"/>
  <c r="K65" i="1" l="1"/>
  <c r="L65" i="1" s="1"/>
  <c r="Y33" i="1"/>
  <c r="R33" i="1"/>
  <c r="I65" i="1"/>
  <c r="J65" i="1" s="1"/>
  <c r="K64" i="1"/>
  <c r="L64" i="1" s="1"/>
  <c r="Y32" i="1"/>
  <c r="I64" i="1"/>
  <c r="J64" i="1" s="1"/>
  <c r="R32" i="1"/>
  <c r="K63" i="1"/>
  <c r="L63" i="1" s="1"/>
  <c r="Y31" i="1"/>
  <c r="E63" i="1"/>
  <c r="F63" i="1" s="1"/>
  <c r="R31" i="1"/>
  <c r="K62" i="1"/>
  <c r="L62" i="1" s="1"/>
  <c r="Y30" i="1"/>
  <c r="R30" i="1"/>
  <c r="I62" i="1"/>
  <c r="J62" i="1" s="1"/>
  <c r="E62" i="1"/>
  <c r="F62" i="1" s="1"/>
  <c r="K30" i="1"/>
  <c r="K61" i="1"/>
  <c r="L61" i="1" s="1"/>
  <c r="Y29" i="1"/>
  <c r="I61" i="1"/>
  <c r="J61" i="1" s="1"/>
  <c r="R29" i="1"/>
  <c r="K60" i="1"/>
  <c r="L60" i="1" s="1"/>
  <c r="T43" i="1"/>
  <c r="U43" i="1" s="1"/>
  <c r="Y43" i="1" s="1"/>
  <c r="Y28" i="1"/>
  <c r="R28" i="1"/>
  <c r="I60" i="1"/>
  <c r="J60" i="1" s="1"/>
  <c r="K59" i="1"/>
  <c r="L59" i="1" s="1"/>
  <c r="Y27" i="1"/>
  <c r="E59" i="1"/>
  <c r="F59" i="1" s="1"/>
  <c r="R27" i="1"/>
  <c r="T41" i="1"/>
  <c r="U41" i="1" s="1"/>
  <c r="Y41" i="1" s="1"/>
  <c r="K58" i="1"/>
  <c r="L58" i="1" s="1"/>
  <c r="M50" i="1"/>
  <c r="N50" i="1" s="1"/>
  <c r="R50" i="1" s="1"/>
  <c r="E58" i="1"/>
  <c r="F58" i="1" s="1"/>
  <c r="I58" i="1"/>
  <c r="J58" i="1" s="1"/>
  <c r="R26" i="1"/>
  <c r="K26" i="1"/>
  <c r="T42" i="1"/>
  <c r="U42" i="1" s="1"/>
  <c r="Y42" i="1" s="1"/>
  <c r="K57" i="1"/>
  <c r="L57" i="1" s="1"/>
  <c r="M46" i="1"/>
  <c r="N46" i="1" s="1"/>
  <c r="R46" i="1" s="1"/>
  <c r="M41" i="1"/>
  <c r="N41" i="1" s="1"/>
  <c r="R41" i="1" s="1"/>
  <c r="M42" i="1"/>
  <c r="N42" i="1" s="1"/>
  <c r="R42" i="1" s="1"/>
  <c r="M43" i="1"/>
  <c r="N43" i="1" s="1"/>
  <c r="R43" i="1" s="1"/>
  <c r="M44" i="1"/>
  <c r="N44" i="1" s="1"/>
  <c r="R44" i="1" s="1"/>
  <c r="M45" i="1"/>
  <c r="N45" i="1" s="1"/>
  <c r="R45" i="1" s="1"/>
  <c r="M47" i="1"/>
  <c r="N47" i="1" s="1"/>
  <c r="R47" i="1" s="1"/>
  <c r="M48" i="1"/>
  <c r="N48" i="1" s="1"/>
  <c r="R48" i="1" s="1"/>
  <c r="M49" i="1"/>
  <c r="N49" i="1" s="1"/>
  <c r="R49" i="1" s="1"/>
  <c r="F43" i="1"/>
  <c r="G43" i="1" s="1"/>
  <c r="K43" i="1" s="1"/>
  <c r="F44" i="1"/>
  <c r="G44" i="1" s="1"/>
  <c r="K44" i="1" s="1"/>
  <c r="F47" i="1"/>
  <c r="G47" i="1" s="1"/>
  <c r="K47" i="1" s="1"/>
  <c r="F48" i="1"/>
  <c r="G48" i="1" s="1"/>
  <c r="K48" i="1" s="1"/>
  <c r="F49" i="1"/>
  <c r="G49" i="1" s="1"/>
  <c r="K49" i="1" s="1"/>
  <c r="F42" i="1"/>
  <c r="G42" i="1" s="1"/>
  <c r="K42" i="1" s="1"/>
  <c r="F45" i="1"/>
  <c r="G45" i="1" s="1"/>
  <c r="K45" i="1" s="1"/>
  <c r="F46" i="1"/>
  <c r="G46" i="1" s="1"/>
  <c r="K46" i="1" s="1"/>
  <c r="F50" i="1"/>
  <c r="G50" i="1" s="1"/>
  <c r="K50" i="1" s="1"/>
  <c r="Y25" i="1"/>
  <c r="I57" i="1"/>
  <c r="J57" i="1" s="1"/>
  <c r="R25" i="1"/>
  <c r="K41" i="1"/>
  <c r="K27" i="1"/>
  <c r="I59" i="1"/>
  <c r="J59" i="1" s="1"/>
  <c r="K28" i="1"/>
  <c r="E60" i="1"/>
  <c r="F60" i="1" s="1"/>
  <c r="I63" i="1"/>
  <c r="J63" i="1" s="1"/>
  <c r="K31" i="1"/>
  <c r="K32" i="1"/>
  <c r="E64" i="1"/>
  <c r="F64" i="1" s="1"/>
  <c r="K25" i="1"/>
  <c r="K29" i="1"/>
  <c r="K33" i="1"/>
  <c r="T45" i="1"/>
  <c r="U45" i="1" s="1"/>
  <c r="Y45" i="1" s="1"/>
  <c r="T47" i="1"/>
  <c r="U47" i="1" s="1"/>
  <c r="Y47" i="1" s="1"/>
  <c r="T49" i="1"/>
  <c r="U49" i="1" s="1"/>
  <c r="Y49" i="1" s="1"/>
  <c r="E57" i="1"/>
  <c r="F57" i="1" s="1"/>
  <c r="E61" i="1"/>
  <c r="F61" i="1" s="1"/>
  <c r="E65" i="1"/>
  <c r="F65" i="1" s="1"/>
  <c r="T44" i="1"/>
  <c r="U44" i="1" s="1"/>
  <c r="Y44" i="1" s="1"/>
  <c r="T46" i="1"/>
  <c r="U46" i="1" s="1"/>
  <c r="Y46" i="1" s="1"/>
  <c r="T48" i="1"/>
  <c r="U48" i="1" s="1"/>
  <c r="Y48" i="1" s="1"/>
  <c r="T50" i="1"/>
  <c r="U50" i="1" s="1"/>
  <c r="Y50" i="1" s="1"/>
  <c r="G63" i="1" l="1"/>
  <c r="H63" i="1" s="1"/>
  <c r="M63" i="1" s="1"/>
  <c r="G58" i="1"/>
  <c r="H58" i="1" s="1"/>
  <c r="M58" i="1" s="1"/>
  <c r="G65" i="1"/>
  <c r="H65" i="1" s="1"/>
  <c r="M65" i="1" s="1"/>
  <c r="G57" i="1"/>
  <c r="H57" i="1" s="1"/>
  <c r="M57" i="1" s="1"/>
  <c r="G61" i="1"/>
  <c r="H61" i="1" s="1"/>
  <c r="M61" i="1" s="1"/>
  <c r="G59" i="1"/>
  <c r="H59" i="1" s="1"/>
  <c r="M59" i="1" s="1"/>
  <c r="G66" i="1"/>
  <c r="H66" i="1" s="1"/>
  <c r="M66" i="1" s="1"/>
  <c r="G60" i="1"/>
  <c r="H60" i="1" s="1"/>
  <c r="M60" i="1" s="1"/>
  <c r="G64" i="1"/>
  <c r="H64" i="1" s="1"/>
  <c r="M64" i="1" s="1"/>
  <c r="G62" i="1"/>
  <c r="H62" i="1" s="1"/>
  <c r="M62" i="1" s="1"/>
  <c r="S66" i="1" l="1"/>
  <c r="P66" i="1" s="1"/>
  <c r="S65" i="1"/>
  <c r="P65" i="1" s="1"/>
  <c r="S64" i="1"/>
  <c r="P64" i="1" s="1"/>
  <c r="S63" i="1"/>
  <c r="P63" i="1" s="1"/>
  <c r="S62" i="1"/>
  <c r="P62" i="1" s="1"/>
  <c r="S61" i="1"/>
  <c r="P61" i="1" s="1"/>
  <c r="S60" i="1"/>
  <c r="P60" i="1" s="1"/>
  <c r="S59" i="1"/>
  <c r="P59" i="1" s="1"/>
  <c r="S58" i="1"/>
  <c r="P58" i="1" s="1"/>
  <c r="S57" i="1"/>
  <c r="P57" i="1" s="1"/>
</calcChain>
</file>

<file path=xl/sharedStrings.xml><?xml version="1.0" encoding="utf-8"?>
<sst xmlns="http://schemas.openxmlformats.org/spreadsheetml/2006/main" count="157" uniqueCount="67">
  <si>
    <t>BATERIA</t>
  </si>
  <si>
    <t>Jurados</t>
  </si>
  <si>
    <t>DADOS DO REGULAMENTO</t>
  </si>
  <si>
    <t>NORMALIZAÇÃO</t>
  </si>
  <si>
    <t>Quesito</t>
  </si>
  <si>
    <t>Peso</t>
  </si>
  <si>
    <t>Formula</t>
  </si>
  <si>
    <t>Maior Nota</t>
  </si>
  <si>
    <t>Menor Nota</t>
  </si>
  <si>
    <t>Execução</t>
  </si>
  <si>
    <t>Sem mudança</t>
  </si>
  <si>
    <t>Azzurra</t>
  </si>
  <si>
    <t>Objetivos</t>
  </si>
  <si>
    <t>Paula Azzam</t>
  </si>
  <si>
    <t>Grau de dific.</t>
  </si>
  <si>
    <t>Bateria 51</t>
  </si>
  <si>
    <t>Lukinhas</t>
  </si>
  <si>
    <t>Sonoridade</t>
  </si>
  <si>
    <t>Furiosa</t>
  </si>
  <si>
    <t>Moleza</t>
  </si>
  <si>
    <t>Criatividade</t>
  </si>
  <si>
    <t>Epidemia</t>
  </si>
  <si>
    <t>Subjetivos</t>
  </si>
  <si>
    <t>Cego</t>
  </si>
  <si>
    <t>Efeito geral</t>
  </si>
  <si>
    <t>LEGENDA</t>
  </si>
  <si>
    <t>Einsteria</t>
  </si>
  <si>
    <t>Maia</t>
  </si>
  <si>
    <t>Imperial</t>
  </si>
  <si>
    <t>Paulinho</t>
  </si>
  <si>
    <t>Campos inseridos apuração</t>
  </si>
  <si>
    <t>BaterEca</t>
  </si>
  <si>
    <t>Campos calculados</t>
  </si>
  <si>
    <t>Tubatuque</t>
  </si>
  <si>
    <t>Bandida</t>
  </si>
  <si>
    <t>EXECUÇÃO E SONORIDADE</t>
  </si>
  <si>
    <t>SOMA</t>
  </si>
  <si>
    <t>Nota</t>
  </si>
  <si>
    <t>Normalizada</t>
  </si>
  <si>
    <t>Equalização</t>
  </si>
  <si>
    <t>Consistência Sonora</t>
  </si>
  <si>
    <t>Média</t>
  </si>
  <si>
    <t>CRIATIVIDADE E EFEITO GERAL</t>
  </si>
  <si>
    <t>Grau de dificuldade</t>
  </si>
  <si>
    <t>Estrelas</t>
  </si>
  <si>
    <t>PONTUAÇÃO</t>
  </si>
  <si>
    <t>CLASSIFICAÇÃO GERAL</t>
  </si>
  <si>
    <t>Efeito Geral</t>
  </si>
  <si>
    <t>Colocação</t>
  </si>
  <si>
    <t>Bateria</t>
  </si>
  <si>
    <t>Pontos</t>
  </si>
  <si>
    <t>Sem Descarte</t>
  </si>
  <si>
    <t>Com Descarte</t>
  </si>
  <si>
    <t>Agogô</t>
  </si>
  <si>
    <t>Chocalho</t>
  </si>
  <si>
    <t>Tamborim</t>
  </si>
  <si>
    <t>Caixa</t>
  </si>
  <si>
    <t>Repique</t>
  </si>
  <si>
    <t>Terceira</t>
  </si>
  <si>
    <t>Marcação</t>
  </si>
  <si>
    <t>Conjunto</t>
  </si>
  <si>
    <t>Estrelas Artísticas</t>
  </si>
  <si>
    <t>Estrelas Técnicas</t>
  </si>
  <si>
    <t>Manifestação e Diversidade</t>
  </si>
  <si>
    <t>Desenvolvimento</t>
  </si>
  <si>
    <t>Continuidade</t>
  </si>
  <si>
    <t>Experiência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</si>
</sst>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"/>
  </numFmts>
  <fonts count="1" x14ac:knownFonts="1">
    <font>
      <sz val="11"/>
      <color theme="1"/>
      <name val="Calibri"/>
      <charset val="1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rgb="FFE2F0D9"/>
      </patternFill>
    </fill>
    <fill>
      <patternFill patternType="solid">
        <fgColor theme="9" tint="0.59987182226020086"/>
        <bgColor rgb="FFDDDDDD"/>
      </patternFill>
    </fill>
    <fill>
      <patternFill patternType="solid">
        <fgColor theme="8" tint="0.59987182226020086"/>
        <bgColor rgb="FFDDDDDD"/>
      </patternFill>
    </fill>
    <fill>
      <patternFill patternType="solid">
        <fgColor theme="0" tint="-0.249977111117893"/>
        <bgColor rgb="FFBDD7EE"/>
      </patternFill>
    </fill>
    <fill>
      <patternFill patternType="solid">
        <fgColor theme="9" tint="0.79989013336588644"/>
        <bgColor rgb="FFDEEBF7"/>
      </patternFill>
    </fill>
    <fill>
      <patternFill patternType="solid">
        <fgColor theme="8" tint="0.79989013336588644"/>
        <bgColor rgb="FFE2F0D9"/>
      </patternFill>
    </fill>
    <fill>
      <patternFill patternType="solid">
        <fgColor theme="0"/>
        <bgColor rgb="FFF2F2F2"/>
      </patternFill>
    </fill>
    <fill>
      <patternFill patternType="solid">
        <fgColor rgb="FFDDDDDD"/>
        <bgColor rgb="FFDEEBF7"/>
      </patternFill>
    </fill>
  </fills>
  <borders count="3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theme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2" borderId="5" xfId="0" applyFill="1" applyBorder="1"/>
    <xf numFmtId="1" fontId="0" fillId="2" borderId="6" xfId="0" applyNumberFormat="1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/>
    <xf numFmtId="1" fontId="0" fillId="0" borderId="11" xfId="0" applyNumberFormat="1" applyBorder="1" applyAlignment="1">
      <alignment horizontal="center"/>
    </xf>
    <xf numFmtId="0" fontId="0" fillId="0" borderId="12" xfId="0" applyBorder="1"/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6" xfId="0" applyFill="1" applyBorder="1"/>
    <xf numFmtId="0" fontId="0" fillId="4" borderId="12" xfId="0" applyFill="1" applyBorder="1"/>
    <xf numFmtId="0" fontId="0" fillId="0" borderId="0" xfId="0" applyAlignment="1">
      <alignment horizontal="center"/>
    </xf>
    <xf numFmtId="2" fontId="0" fillId="0" borderId="20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 vertical="center"/>
    </xf>
    <xf numFmtId="2" fontId="0" fillId="4" borderId="5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2" fontId="0" fillId="5" borderId="7" xfId="0" applyNumberFormat="1" applyFill="1" applyBorder="1" applyAlignment="1">
      <alignment horizontal="center"/>
    </xf>
    <xf numFmtId="2" fontId="0" fillId="7" borderId="5" xfId="0" applyNumberFormat="1" applyFill="1" applyBorder="1" applyAlignment="1">
      <alignment horizontal="center"/>
    </xf>
    <xf numFmtId="2" fontId="0" fillId="6" borderId="6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7" borderId="10" xfId="0" applyNumberFormat="1" applyFill="1" applyBorder="1" applyAlignment="1">
      <alignment horizontal="center"/>
    </xf>
    <xf numFmtId="2" fontId="0" fillId="6" borderId="11" xfId="0" applyNumberFormat="1" applyFill="1" applyBorder="1" applyAlignment="1">
      <alignment horizontal="center"/>
    </xf>
    <xf numFmtId="2" fontId="0" fillId="2" borderId="12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6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2" fontId="0" fillId="5" borderId="28" xfId="0" applyNumberFormat="1" applyFill="1" applyBorder="1" applyAlignment="1">
      <alignment horizontal="center"/>
    </xf>
    <xf numFmtId="1" fontId="0" fillId="7" borderId="5" xfId="0" applyNumberFormat="1" applyFill="1" applyBorder="1" applyAlignment="1">
      <alignment horizontal="center"/>
    </xf>
    <xf numFmtId="2" fontId="0" fillId="2" borderId="28" xfId="0" applyNumberFormat="1" applyFill="1" applyBorder="1" applyAlignment="1">
      <alignment horizontal="center"/>
    </xf>
    <xf numFmtId="1" fontId="0" fillId="7" borderId="10" xfId="0" applyNumberFormat="1" applyFill="1" applyBorder="1" applyAlignment="1">
      <alignment horizontal="center"/>
    </xf>
    <xf numFmtId="2" fontId="0" fillId="2" borderId="29" xfId="0" applyNumberFormat="1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2" fontId="0" fillId="2" borderId="32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5" borderId="28" xfId="0" applyNumberFormat="1" applyFill="1" applyBorder="1"/>
    <xf numFmtId="0" fontId="0" fillId="5" borderId="8" xfId="0" applyFill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2" borderId="28" xfId="0" applyNumberFormat="1" applyFill="1" applyBorder="1"/>
    <xf numFmtId="2" fontId="0" fillId="0" borderId="33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2" borderId="29" xfId="0" applyNumberFormat="1" applyFill="1" applyBorder="1"/>
    <xf numFmtId="0" fontId="0" fillId="2" borderId="14" xfId="0" applyFill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vertical="center"/>
    </xf>
    <xf numFmtId="0" fontId="0" fillId="0" borderId="34" xfId="0" applyBorder="1"/>
    <xf numFmtId="164" fontId="0" fillId="3" borderId="24" xfId="0" applyNumberFormat="1" applyFill="1" applyBorder="1" applyAlignment="1">
      <alignment horizontal="right"/>
    </xf>
    <xf numFmtId="164" fontId="0" fillId="3" borderId="36" xfId="0" applyNumberFormat="1" applyFill="1" applyBorder="1" applyAlignment="1">
      <alignment horizontal="right"/>
    </xf>
    <xf numFmtId="164" fontId="0" fillId="3" borderId="6" xfId="0" applyNumberFormat="1" applyFill="1" applyBorder="1" applyAlignment="1">
      <alignment horizontal="right"/>
    </xf>
    <xf numFmtId="164" fontId="0" fillId="3" borderId="28" xfId="0" applyNumberFormat="1" applyFill="1" applyBorder="1" applyAlignment="1">
      <alignment horizontal="right"/>
    </xf>
    <xf numFmtId="164" fontId="0" fillId="6" borderId="5" xfId="0" applyNumberFormat="1" applyFill="1" applyBorder="1" applyAlignment="1">
      <alignment horizontal="right"/>
    </xf>
    <xf numFmtId="164" fontId="0" fillId="6" borderId="32" xfId="0" applyNumberFormat="1" applyFill="1" applyBorder="1" applyAlignment="1">
      <alignment horizontal="right"/>
    </xf>
    <xf numFmtId="164" fontId="0" fillId="6" borderId="6" xfId="0" applyNumberFormat="1" applyFill="1" applyBorder="1" applyAlignment="1">
      <alignment horizontal="right"/>
    </xf>
    <xf numFmtId="164" fontId="0" fillId="6" borderId="28" xfId="0" applyNumberFormat="1" applyFill="1" applyBorder="1" applyAlignment="1">
      <alignment horizontal="right"/>
    </xf>
    <xf numFmtId="164" fontId="0" fillId="3" borderId="5" xfId="0" applyNumberFormat="1" applyFill="1" applyBorder="1" applyAlignment="1">
      <alignment horizontal="right"/>
    </xf>
    <xf numFmtId="164" fontId="0" fillId="3" borderId="32" xfId="0" applyNumberFormat="1" applyFill="1" applyBorder="1" applyAlignment="1">
      <alignment horizontal="right"/>
    </xf>
    <xf numFmtId="164" fontId="0" fillId="6" borderId="10" xfId="0" applyNumberFormat="1" applyFill="1" applyBorder="1" applyAlignment="1">
      <alignment horizontal="right"/>
    </xf>
    <xf numFmtId="164" fontId="0" fillId="6" borderId="33" xfId="0" applyNumberFormat="1" applyFill="1" applyBorder="1" applyAlignment="1">
      <alignment horizontal="right"/>
    </xf>
    <xf numFmtId="164" fontId="0" fillId="6" borderId="11" xfId="0" applyNumberFormat="1" applyFill="1" applyBorder="1" applyAlignment="1">
      <alignment horizontal="right"/>
    </xf>
    <xf numFmtId="164" fontId="0" fillId="6" borderId="29" xfId="0" applyNumberFormat="1" applyFill="1" applyBorder="1" applyAlignment="1">
      <alignment horizontal="right"/>
    </xf>
    <xf numFmtId="1" fontId="0" fillId="3" borderId="24" xfId="0" applyNumberFormat="1" applyFill="1" applyBorder="1" applyAlignment="1">
      <alignment horizontal="right"/>
    </xf>
    <xf numFmtId="1" fontId="0" fillId="3" borderId="37" xfId="0" applyNumberFormat="1" applyFill="1" applyBorder="1" applyAlignment="1">
      <alignment horizontal="right"/>
    </xf>
    <xf numFmtId="1" fontId="0" fillId="6" borderId="5" xfId="0" applyNumberFormat="1" applyFill="1" applyBorder="1" applyAlignment="1">
      <alignment horizontal="right"/>
    </xf>
    <xf numFmtId="1" fontId="0" fillId="6" borderId="8" xfId="0" applyNumberFormat="1" applyFill="1" applyBorder="1" applyAlignment="1">
      <alignment horizontal="right"/>
    </xf>
    <xf numFmtId="1" fontId="0" fillId="3" borderId="5" xfId="0" applyNumberFormat="1" applyFill="1" applyBorder="1" applyAlignment="1">
      <alignment horizontal="right"/>
    </xf>
    <xf numFmtId="1" fontId="0" fillId="3" borderId="8" xfId="0" applyNumberFormat="1" applyFill="1" applyBorder="1" applyAlignment="1">
      <alignment horizontal="right"/>
    </xf>
    <xf numFmtId="1" fontId="0" fillId="6" borderId="10" xfId="0" applyNumberFormat="1" applyFill="1" applyBorder="1" applyAlignment="1">
      <alignment horizontal="right"/>
    </xf>
    <xf numFmtId="1" fontId="0" fillId="6" borderId="14" xfId="0" applyNumberFormat="1" applyFill="1" applyBorder="1" applyAlignment="1">
      <alignment horizontal="right"/>
    </xf>
    <xf numFmtId="165" fontId="0" fillId="3" borderId="24" xfId="0" applyNumberFormat="1" applyFill="1" applyBorder="1" applyAlignment="1">
      <alignment horizontal="right"/>
    </xf>
    <xf numFmtId="165" fontId="0" fillId="3" borderId="36" xfId="0" applyNumberFormat="1" applyFill="1" applyBorder="1" applyAlignment="1">
      <alignment horizontal="right"/>
    </xf>
    <xf numFmtId="165" fontId="0" fillId="3" borderId="6" xfId="0" applyNumberFormat="1" applyFill="1" applyBorder="1" applyAlignment="1">
      <alignment horizontal="right"/>
    </xf>
    <xf numFmtId="165" fontId="0" fillId="6" borderId="5" xfId="0" applyNumberFormat="1" applyFill="1" applyBorder="1" applyAlignment="1">
      <alignment horizontal="right"/>
    </xf>
    <xf numFmtId="165" fontId="0" fillId="6" borderId="32" xfId="0" applyNumberFormat="1" applyFill="1" applyBorder="1" applyAlignment="1">
      <alignment horizontal="right"/>
    </xf>
    <xf numFmtId="165" fontId="0" fillId="6" borderId="6" xfId="0" applyNumberFormat="1" applyFill="1" applyBorder="1" applyAlignment="1">
      <alignment horizontal="right"/>
    </xf>
    <xf numFmtId="165" fontId="0" fillId="3" borderId="5" xfId="0" applyNumberFormat="1" applyFill="1" applyBorder="1" applyAlignment="1">
      <alignment horizontal="right"/>
    </xf>
    <xf numFmtId="165" fontId="0" fillId="3" borderId="32" xfId="0" applyNumberFormat="1" applyFill="1" applyBorder="1" applyAlignment="1">
      <alignment horizontal="right"/>
    </xf>
    <xf numFmtId="165" fontId="0" fillId="6" borderId="10" xfId="0" applyNumberFormat="1" applyFill="1" applyBorder="1" applyAlignment="1">
      <alignment horizontal="right"/>
    </xf>
    <xf numFmtId="165" fontId="0" fillId="6" borderId="33" xfId="0" applyNumberFormat="1" applyFill="1" applyBorder="1" applyAlignment="1">
      <alignment horizontal="right"/>
    </xf>
    <xf numFmtId="165" fontId="0" fillId="6" borderId="11" xfId="0" applyNumberFormat="1" applyFill="1" applyBorder="1" applyAlignment="1">
      <alignment horizontal="right"/>
    </xf>
    <xf numFmtId="0" fontId="0" fillId="0" borderId="14" xfId="0" applyBorder="1" applyAlignment="1">
      <alignment horizontal="center"/>
    </xf>
    <xf numFmtId="0" fontId="0" fillId="8" borderId="10" xfId="0" applyFill="1" applyBorder="1" applyAlignment="1">
      <alignment horizontal="center"/>
    </xf>
    <xf numFmtId="2" fontId="0" fillId="8" borderId="12" xfId="0" applyNumberFormat="1" applyFill="1" applyBorder="1"/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2" fontId="0" fillId="2" borderId="7" xfId="0" applyNumberFormat="1" applyFill="1" applyBorder="1"/>
    <xf numFmtId="0" fontId="0" fillId="0" borderId="8" xfId="0" applyBorder="1" applyAlignment="1">
      <alignment horizontal="center"/>
    </xf>
    <xf numFmtId="0" fontId="0" fillId="8" borderId="5" xfId="0" applyFill="1" applyBorder="1" applyAlignment="1">
      <alignment horizontal="center"/>
    </xf>
    <xf numFmtId="2" fontId="0" fillId="8" borderId="7" xfId="0" applyNumberFormat="1" applyFill="1" applyBorder="1"/>
    <xf numFmtId="2" fontId="0" fillId="7" borderId="11" xfId="0" applyNumberForma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" fontId="0" fillId="4" borderId="6" xfId="0" applyNumberFormat="1" applyFill="1" applyBorder="1" applyAlignment="1">
      <alignment horizontal="center" vertical="center"/>
    </xf>
    <xf numFmtId="2" fontId="0" fillId="7" borderId="6" xfId="0" applyNumberFormat="1" applyFill="1" applyBorder="1" applyAlignment="1">
      <alignment horizontal="center" vertical="center"/>
    </xf>
    <xf numFmtId="2" fontId="0" fillId="6" borderId="10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5" borderId="18" xfId="0" applyNumberFormat="1" applyFill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5" borderId="21" xfId="0" applyNumberFormat="1" applyFill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/>
    </xf>
    <xf numFmtId="2" fontId="0" fillId="6" borderId="5" xfId="0" applyNumberFormat="1" applyFill="1" applyBorder="1" applyAlignment="1">
      <alignment horizontal="center"/>
    </xf>
    <xf numFmtId="2" fontId="0" fillId="3" borderId="24" xfId="0" applyNumberFormat="1" applyFill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3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E2F0D9"/>
      <rgbColor rgb="FFFFFF99"/>
      <rgbColor rgb="FF99CCFF"/>
      <rgbColor rgb="FFFF99CC"/>
      <rgbColor rgb="FFCC99FF"/>
      <rgbColor rgb="FFC5E0B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N117"/>
  <sheetViews>
    <sheetView tabSelected="1" topLeftCell="J47" zoomScale="110" zoomScaleNormal="110" workbookViewId="0">
      <selection activeCell="R50" sqref="R50"/>
    </sheetView>
  </sheetViews>
  <sheetFormatPr defaultColWidth="8.6640625" defaultRowHeight="14.4" x14ac:dyDescent="0.3"/>
  <cols>
    <col min="5" max="5" width="12.5546875" customWidth="1"/>
    <col min="6" max="6" width="12.88671875" customWidth="1"/>
    <col min="7" max="7" width="12.5546875" customWidth="1"/>
    <col min="8" max="8" width="12.88671875" customWidth="1"/>
    <col min="9" max="9" width="18.33203125" customWidth="1"/>
    <col min="10" max="10" width="12.88671875" customWidth="1"/>
    <col min="11" max="11" width="12.5546875" customWidth="1"/>
    <col min="12" max="12" width="12.88671875" customWidth="1"/>
    <col min="13" max="13" width="12.5546875" customWidth="1"/>
    <col min="14" max="14" width="12" customWidth="1"/>
    <col min="15" max="15" width="13" customWidth="1"/>
    <col min="16" max="16" width="18.33203125" customWidth="1"/>
    <col min="17" max="18" width="10.5546875" customWidth="1"/>
    <col min="19" max="20" width="11.109375" customWidth="1"/>
    <col min="21" max="21" width="12" customWidth="1"/>
    <col min="22" max="22" width="11.33203125" customWidth="1"/>
    <col min="23" max="23" width="18.33203125" customWidth="1"/>
    <col min="24" max="25" width="12.33203125" customWidth="1"/>
  </cols>
  <sheetData>
    <row r="3" spans="2:15" x14ac:dyDescent="0.3">
      <c r="B3" s="118" t="s">
        <v>0</v>
      </c>
      <c r="C3" s="118"/>
      <c r="D3" s="118"/>
      <c r="F3" s="118" t="s">
        <v>1</v>
      </c>
      <c r="G3" s="118"/>
      <c r="I3" s="118" t="s">
        <v>2</v>
      </c>
      <c r="J3" s="118"/>
      <c r="K3" s="118"/>
      <c r="M3" s="118" t="s">
        <v>3</v>
      </c>
      <c r="N3" s="118"/>
      <c r="O3" s="118"/>
    </row>
    <row r="4" spans="2:15" x14ac:dyDescent="0.3">
      <c r="B4" s="118"/>
      <c r="C4" s="118"/>
      <c r="D4" s="118"/>
      <c r="F4" s="118"/>
      <c r="G4" s="118"/>
      <c r="I4" s="118"/>
      <c r="J4" s="118"/>
      <c r="K4" s="118"/>
      <c r="M4" s="118"/>
      <c r="N4" s="118"/>
      <c r="O4" s="118"/>
    </row>
    <row r="5" spans="2:15" x14ac:dyDescent="0.3">
      <c r="B5" s="118"/>
      <c r="C5" s="118"/>
      <c r="D5" s="118"/>
      <c r="F5" s="118"/>
      <c r="G5" s="118"/>
      <c r="I5" s="118"/>
      <c r="J5" s="118"/>
      <c r="K5" s="118"/>
      <c r="M5" s="109" t="s">
        <v>4</v>
      </c>
      <c r="N5" s="111" t="s">
        <v>5</v>
      </c>
      <c r="O5" s="132" t="s">
        <v>6</v>
      </c>
    </row>
    <row r="6" spans="2:15" x14ac:dyDescent="0.3">
      <c r="B6" s="118"/>
      <c r="C6" s="118"/>
      <c r="D6" s="118"/>
      <c r="F6" s="118"/>
      <c r="G6" s="118"/>
      <c r="I6" s="109" t="s">
        <v>4</v>
      </c>
      <c r="J6" s="111" t="s">
        <v>7</v>
      </c>
      <c r="K6" s="132" t="s">
        <v>8</v>
      </c>
      <c r="M6" s="109"/>
      <c r="N6" s="111"/>
      <c r="O6" s="132"/>
    </row>
    <row r="7" spans="2:15" x14ac:dyDescent="0.3">
      <c r="B7" s="118"/>
      <c r="C7" s="118"/>
      <c r="D7" s="118"/>
      <c r="F7" s="118"/>
      <c r="G7" s="118"/>
      <c r="I7" s="109"/>
      <c r="J7" s="111"/>
      <c r="K7" s="132"/>
      <c r="M7" s="1" t="s">
        <v>9</v>
      </c>
      <c r="N7" s="2">
        <v>1</v>
      </c>
      <c r="O7" s="3" t="s">
        <v>10</v>
      </c>
    </row>
    <row r="8" spans="2:15" x14ac:dyDescent="0.3">
      <c r="B8" s="99" t="s">
        <v>11</v>
      </c>
      <c r="C8" s="99"/>
      <c r="D8" s="99"/>
      <c r="F8" s="129" t="s">
        <v>12</v>
      </c>
      <c r="G8" s="5" t="s">
        <v>13</v>
      </c>
      <c r="I8" s="6" t="s">
        <v>9</v>
      </c>
      <c r="J8" s="7">
        <v>10</v>
      </c>
      <c r="K8" s="8">
        <v>7</v>
      </c>
      <c r="M8" s="9" t="s">
        <v>14</v>
      </c>
      <c r="N8" s="10">
        <v>1</v>
      </c>
      <c r="O8" s="11" t="s">
        <v>10</v>
      </c>
    </row>
    <row r="9" spans="2:15" x14ac:dyDescent="0.3">
      <c r="B9" s="102" t="s">
        <v>15</v>
      </c>
      <c r="C9" s="102"/>
      <c r="D9" s="102"/>
      <c r="F9" s="129"/>
      <c r="G9" s="12" t="s">
        <v>16</v>
      </c>
      <c r="I9" s="13" t="s">
        <v>17</v>
      </c>
      <c r="J9" s="14">
        <v>10</v>
      </c>
      <c r="K9" s="15">
        <v>7</v>
      </c>
      <c r="M9" s="16"/>
      <c r="N9" s="16"/>
      <c r="O9" s="16"/>
    </row>
    <row r="10" spans="2:15" x14ac:dyDescent="0.3">
      <c r="B10" s="99" t="s">
        <v>18</v>
      </c>
      <c r="C10" s="99"/>
      <c r="D10" s="99"/>
      <c r="F10" s="129"/>
      <c r="G10" s="5" t="s">
        <v>19</v>
      </c>
      <c r="I10" s="6" t="s">
        <v>20</v>
      </c>
      <c r="J10" s="7">
        <v>10</v>
      </c>
      <c r="K10" s="8">
        <v>7</v>
      </c>
    </row>
    <row r="11" spans="2:15" x14ac:dyDescent="0.3">
      <c r="B11" s="102" t="s">
        <v>21</v>
      </c>
      <c r="C11" s="102"/>
      <c r="D11" s="102"/>
      <c r="F11" s="130" t="s">
        <v>22</v>
      </c>
      <c r="G11" s="12" t="s">
        <v>23</v>
      </c>
      <c r="I11" s="18" t="s">
        <v>24</v>
      </c>
      <c r="J11" s="19">
        <v>10</v>
      </c>
      <c r="K11" s="20">
        <v>7</v>
      </c>
      <c r="M11" s="118" t="s">
        <v>25</v>
      </c>
      <c r="N11" s="118"/>
      <c r="O11" s="118"/>
    </row>
    <row r="12" spans="2:15" x14ac:dyDescent="0.3">
      <c r="B12" s="99" t="s">
        <v>26</v>
      </c>
      <c r="C12" s="99"/>
      <c r="D12" s="99"/>
      <c r="F12" s="130"/>
      <c r="G12" s="5" t="s">
        <v>27</v>
      </c>
      <c r="M12" s="118"/>
      <c r="N12" s="118"/>
      <c r="O12" s="118"/>
    </row>
    <row r="13" spans="2:15" x14ac:dyDescent="0.3">
      <c r="B13" s="102" t="s">
        <v>28</v>
      </c>
      <c r="C13" s="102"/>
      <c r="D13" s="102"/>
      <c r="F13" s="130"/>
      <c r="G13" s="17" t="s">
        <v>29</v>
      </c>
      <c r="M13" s="131" t="s">
        <v>30</v>
      </c>
      <c r="N13" s="131"/>
      <c r="O13" s="21"/>
    </row>
    <row r="14" spans="2:15" x14ac:dyDescent="0.3">
      <c r="B14" s="99" t="s">
        <v>31</v>
      </c>
      <c r="C14" s="99"/>
      <c r="D14" s="99"/>
      <c r="M14" s="128" t="s">
        <v>32</v>
      </c>
      <c r="N14" s="128"/>
      <c r="O14" s="22"/>
    </row>
    <row r="15" spans="2:15" x14ac:dyDescent="0.3">
      <c r="B15" s="102" t="s">
        <v>33</v>
      </c>
      <c r="C15" s="102"/>
      <c r="D15" s="102"/>
    </row>
    <row r="16" spans="2:15" x14ac:dyDescent="0.3">
      <c r="B16" s="99" t="s">
        <v>34</v>
      </c>
      <c r="C16" s="99"/>
      <c r="D16" s="99"/>
    </row>
    <row r="17" spans="2:40" x14ac:dyDescent="0.3">
      <c r="B17" s="95"/>
      <c r="C17" s="95"/>
      <c r="D17" s="95"/>
    </row>
    <row r="20" spans="2:40" x14ac:dyDescent="0.3">
      <c r="B20" s="118" t="s">
        <v>0</v>
      </c>
      <c r="C20" s="118"/>
      <c r="D20" s="118"/>
      <c r="E20" s="118" t="s">
        <v>35</v>
      </c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</row>
    <row r="21" spans="2:40" x14ac:dyDescent="0.3"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</row>
    <row r="22" spans="2:40" x14ac:dyDescent="0.3">
      <c r="B22" s="118"/>
      <c r="C22" s="118"/>
      <c r="D22" s="118"/>
      <c r="E22" s="113" t="str">
        <f>G8</f>
        <v>Paula Azzam</v>
      </c>
      <c r="F22" s="113"/>
      <c r="G22" s="113"/>
      <c r="H22" s="113"/>
      <c r="I22" s="113"/>
      <c r="J22" s="113"/>
      <c r="K22" s="113"/>
      <c r="L22" s="113" t="str">
        <f>G9</f>
        <v>Lukinhas</v>
      </c>
      <c r="M22" s="113"/>
      <c r="N22" s="113"/>
      <c r="O22" s="113"/>
      <c r="P22" s="113"/>
      <c r="Q22" s="113"/>
      <c r="R22" s="113"/>
      <c r="S22" s="113" t="str">
        <f>G10</f>
        <v>Moleza</v>
      </c>
      <c r="T22" s="113"/>
      <c r="U22" s="113"/>
      <c r="V22" s="113"/>
      <c r="W22" s="113"/>
      <c r="X22" s="113"/>
      <c r="Y22" s="113"/>
      <c r="AI22" s="98"/>
      <c r="AJ22" s="98"/>
      <c r="AK22" s="98"/>
      <c r="AL22" s="98"/>
      <c r="AM22" s="98"/>
      <c r="AN22" s="98"/>
    </row>
    <row r="23" spans="2:40" x14ac:dyDescent="0.3">
      <c r="B23" s="118"/>
      <c r="C23" s="118"/>
      <c r="D23" s="118"/>
      <c r="E23" s="127" t="s">
        <v>9</v>
      </c>
      <c r="F23" s="127"/>
      <c r="G23" s="127"/>
      <c r="H23" s="122" t="s">
        <v>17</v>
      </c>
      <c r="I23" s="122"/>
      <c r="J23" s="122"/>
      <c r="K23" s="123" t="s">
        <v>36</v>
      </c>
      <c r="L23" s="127" t="s">
        <v>9</v>
      </c>
      <c r="M23" s="127"/>
      <c r="N23" s="127"/>
      <c r="O23" s="122" t="s">
        <v>17</v>
      </c>
      <c r="P23" s="122"/>
      <c r="Q23" s="122"/>
      <c r="R23" s="123" t="s">
        <v>36</v>
      </c>
      <c r="S23" s="127" t="s">
        <v>9</v>
      </c>
      <c r="T23" s="127"/>
      <c r="U23" s="127"/>
      <c r="V23" s="122" t="s">
        <v>17</v>
      </c>
      <c r="W23" s="122"/>
      <c r="X23" s="122"/>
      <c r="Y23" s="123" t="s">
        <v>36</v>
      </c>
      <c r="AI23" s="23"/>
      <c r="AJ23" s="23"/>
      <c r="AK23" s="23"/>
      <c r="AL23" s="23"/>
      <c r="AM23" s="23"/>
      <c r="AN23" s="23"/>
    </row>
    <row r="24" spans="2:40" x14ac:dyDescent="0.3">
      <c r="B24" s="118"/>
      <c r="C24" s="118"/>
      <c r="D24" s="118"/>
      <c r="E24" s="127" t="s">
        <v>37</v>
      </c>
      <c r="F24" s="127"/>
      <c r="G24" s="25" t="s">
        <v>38</v>
      </c>
      <c r="H24" s="24" t="s">
        <v>39</v>
      </c>
      <c r="I24" s="24" t="s">
        <v>40</v>
      </c>
      <c r="J24" s="26" t="s">
        <v>41</v>
      </c>
      <c r="K24" s="123"/>
      <c r="L24" s="127" t="s">
        <v>37</v>
      </c>
      <c r="M24" s="127"/>
      <c r="N24" s="25" t="s">
        <v>38</v>
      </c>
      <c r="O24" s="24" t="s">
        <v>39</v>
      </c>
      <c r="P24" s="24" t="s">
        <v>40</v>
      </c>
      <c r="Q24" s="26" t="s">
        <v>41</v>
      </c>
      <c r="R24" s="123"/>
      <c r="S24" s="127" t="s">
        <v>37</v>
      </c>
      <c r="T24" s="127"/>
      <c r="U24" s="25" t="s">
        <v>38</v>
      </c>
      <c r="V24" s="24" t="s">
        <v>39</v>
      </c>
      <c r="W24" s="24" t="s">
        <v>40</v>
      </c>
      <c r="X24" s="26" t="s">
        <v>41</v>
      </c>
      <c r="Y24" s="123"/>
    </row>
    <row r="25" spans="2:40" x14ac:dyDescent="0.3">
      <c r="B25" s="99" t="str">
        <f>$B$8</f>
        <v>Azzurra</v>
      </c>
      <c r="C25" s="99"/>
      <c r="D25" s="99"/>
      <c r="E25" s="126">
        <v>9.5</v>
      </c>
      <c r="F25" s="126"/>
      <c r="G25" s="27">
        <f t="shared" ref="G25:G34" si="0">E25*$N$7</f>
        <v>9.5</v>
      </c>
      <c r="H25" s="28">
        <v>10</v>
      </c>
      <c r="I25" s="27">
        <f>IFERROR(AVERAGE('Consistência Sonora'!$E7:$L7),0)</f>
        <v>10</v>
      </c>
      <c r="J25" s="27">
        <f t="shared" ref="J25:J34" si="1">IFERROR(AVERAGE(H25:I25),0)</f>
        <v>10</v>
      </c>
      <c r="K25" s="29">
        <f t="shared" ref="K25:K34" si="2">G25+J25</f>
        <v>19.5</v>
      </c>
      <c r="L25" s="126">
        <v>9.6999999999999993</v>
      </c>
      <c r="M25" s="126"/>
      <c r="N25" s="27">
        <f t="shared" ref="N25:N34" si="3">L25*$N$7</f>
        <v>9.6999999999999993</v>
      </c>
      <c r="O25" s="28">
        <v>9.6</v>
      </c>
      <c r="P25" s="27">
        <f>IFERROR(AVERAGE('Consistência Sonora'!$M7:$T7),0)</f>
        <v>9.8874999999999993</v>
      </c>
      <c r="Q25" s="27">
        <f t="shared" ref="Q25:Q34" si="4">IFERROR(AVERAGE(O25:P25),0)</f>
        <v>9.7437499999999986</v>
      </c>
      <c r="R25" s="29">
        <f t="shared" ref="R25:R34" si="5">N25+Q25</f>
        <v>19.443749999999998</v>
      </c>
      <c r="S25" s="126">
        <v>9.6</v>
      </c>
      <c r="T25" s="126"/>
      <c r="U25" s="27">
        <f t="shared" ref="U25:U34" si="6">S25*$N$7</f>
        <v>9.6</v>
      </c>
      <c r="V25" s="28">
        <v>10</v>
      </c>
      <c r="W25" s="27">
        <f>IFERROR(AVERAGE('Consistência Sonora'!$U7:$AB7),0)</f>
        <v>9.9</v>
      </c>
      <c r="X25" s="27">
        <f t="shared" ref="X25:X34" si="7">IFERROR(AVERAGE(V25:W25),0)</f>
        <v>9.9499999999999993</v>
      </c>
      <c r="Y25" s="29">
        <f t="shared" ref="Y25:Y34" si="8">U25+X25</f>
        <v>19.549999999999997</v>
      </c>
    </row>
    <row r="26" spans="2:40" x14ac:dyDescent="0.3">
      <c r="B26" s="102" t="str">
        <f>$B$9</f>
        <v>Bateria 51</v>
      </c>
      <c r="C26" s="102"/>
      <c r="D26" s="102"/>
      <c r="E26" s="125">
        <v>9.1</v>
      </c>
      <c r="F26" s="125"/>
      <c r="G26" s="30">
        <f t="shared" si="0"/>
        <v>9.1</v>
      </c>
      <c r="H26" s="31">
        <v>9.6</v>
      </c>
      <c r="I26" s="30">
        <f>IFERROR(AVERAGE('Consistência Sonora'!$E8:$L8),0)</f>
        <v>9.9250000000000007</v>
      </c>
      <c r="J26" s="30">
        <f t="shared" si="1"/>
        <v>9.7624999999999993</v>
      </c>
      <c r="K26" s="32">
        <f t="shared" si="2"/>
        <v>18.862499999999997</v>
      </c>
      <c r="L26" s="125">
        <v>9.6</v>
      </c>
      <c r="M26" s="125"/>
      <c r="N26" s="30">
        <f t="shared" si="3"/>
        <v>9.6</v>
      </c>
      <c r="O26" s="31">
        <v>9.8000000000000007</v>
      </c>
      <c r="P26" s="30">
        <f>IFERROR(AVERAGE('Consistência Sonora'!$M8:$T8),0)</f>
        <v>9.9124999999999996</v>
      </c>
      <c r="Q26" s="30">
        <f t="shared" si="4"/>
        <v>9.8562499999999993</v>
      </c>
      <c r="R26" s="32">
        <f t="shared" si="5"/>
        <v>19.456249999999997</v>
      </c>
      <c r="S26" s="125">
        <v>9.5</v>
      </c>
      <c r="T26" s="125"/>
      <c r="U26" s="30">
        <f t="shared" si="6"/>
        <v>9.5</v>
      </c>
      <c r="V26" s="31">
        <v>9.8000000000000007</v>
      </c>
      <c r="W26" s="30">
        <f>IFERROR(AVERAGE('Consistência Sonora'!$U8:$AB8),0)</f>
        <v>9.85</v>
      </c>
      <c r="X26" s="30">
        <f t="shared" si="7"/>
        <v>9.8249999999999993</v>
      </c>
      <c r="Y26" s="32">
        <f t="shared" si="8"/>
        <v>19.324999999999999</v>
      </c>
    </row>
    <row r="27" spans="2:40" x14ac:dyDescent="0.3">
      <c r="B27" s="99" t="str">
        <f>$B$10</f>
        <v>Furiosa</v>
      </c>
      <c r="C27" s="99"/>
      <c r="D27" s="99"/>
      <c r="E27" s="124">
        <v>8.6</v>
      </c>
      <c r="F27" s="124"/>
      <c r="G27" s="27">
        <f t="shared" si="0"/>
        <v>8.6</v>
      </c>
      <c r="H27" s="28">
        <v>9.5</v>
      </c>
      <c r="I27" s="27">
        <f>IFERROR(AVERAGE('Consistência Sonora'!$E9:$L9),0)</f>
        <v>9.8000000000000007</v>
      </c>
      <c r="J27" s="27">
        <f t="shared" si="1"/>
        <v>9.65</v>
      </c>
      <c r="K27" s="29">
        <f t="shared" si="2"/>
        <v>18.25</v>
      </c>
      <c r="L27" s="124">
        <v>9</v>
      </c>
      <c r="M27" s="124"/>
      <c r="N27" s="27">
        <f t="shared" si="3"/>
        <v>9</v>
      </c>
      <c r="O27" s="28">
        <v>9.8000000000000007</v>
      </c>
      <c r="P27" s="27">
        <f>IFERROR(AVERAGE('Consistência Sonora'!$M9:$T9),0)</f>
        <v>9.8125</v>
      </c>
      <c r="Q27" s="27">
        <f t="shared" si="4"/>
        <v>9.8062500000000004</v>
      </c>
      <c r="R27" s="29">
        <f t="shared" si="5"/>
        <v>18.806249999999999</v>
      </c>
      <c r="S27" s="124">
        <v>8.8000000000000007</v>
      </c>
      <c r="T27" s="124"/>
      <c r="U27" s="27">
        <f t="shared" si="6"/>
        <v>8.8000000000000007</v>
      </c>
      <c r="V27" s="28">
        <v>9.8000000000000007</v>
      </c>
      <c r="W27" s="27">
        <f>IFERROR(AVERAGE('Consistência Sonora'!$U9:$AB9),0)</f>
        <v>9.7125000000000004</v>
      </c>
      <c r="X27" s="27">
        <f t="shared" si="7"/>
        <v>9.7562500000000014</v>
      </c>
      <c r="Y27" s="29">
        <f t="shared" si="8"/>
        <v>18.556250000000002</v>
      </c>
    </row>
    <row r="28" spans="2:40" x14ac:dyDescent="0.3">
      <c r="B28" s="102" t="str">
        <f>$B$11</f>
        <v>Epidemia</v>
      </c>
      <c r="C28" s="102"/>
      <c r="D28" s="102"/>
      <c r="E28" s="125">
        <v>9.3000000000000007</v>
      </c>
      <c r="F28" s="125"/>
      <c r="G28" s="30">
        <f t="shared" si="0"/>
        <v>9.3000000000000007</v>
      </c>
      <c r="H28" s="31">
        <v>10</v>
      </c>
      <c r="I28" s="30">
        <f>IFERROR(AVERAGE('Consistência Sonora'!$E10:$L10),0)</f>
        <v>9.9750000000000014</v>
      </c>
      <c r="J28" s="30">
        <f t="shared" si="1"/>
        <v>9.9875000000000007</v>
      </c>
      <c r="K28" s="32">
        <f t="shared" si="2"/>
        <v>19.287500000000001</v>
      </c>
      <c r="L28" s="125">
        <v>9.6999999999999993</v>
      </c>
      <c r="M28" s="125"/>
      <c r="N28" s="30">
        <f t="shared" si="3"/>
        <v>9.6999999999999993</v>
      </c>
      <c r="O28" s="31">
        <v>10</v>
      </c>
      <c r="P28" s="30">
        <f>IFERROR(AVERAGE('Consistência Sonora'!$M10:$T10),0)</f>
        <v>9.9500000000000011</v>
      </c>
      <c r="Q28" s="30">
        <f t="shared" si="4"/>
        <v>9.9750000000000014</v>
      </c>
      <c r="R28" s="32">
        <f t="shared" si="5"/>
        <v>19.675000000000001</v>
      </c>
      <c r="S28" s="125">
        <v>9.6</v>
      </c>
      <c r="T28" s="125"/>
      <c r="U28" s="30">
        <f t="shared" si="6"/>
        <v>9.6</v>
      </c>
      <c r="V28" s="31">
        <v>10</v>
      </c>
      <c r="W28" s="30">
        <f>IFERROR(AVERAGE('Consistência Sonora'!$U10:$AB10),0)</f>
        <v>9.9125000000000014</v>
      </c>
      <c r="X28" s="30">
        <f t="shared" si="7"/>
        <v>9.9562500000000007</v>
      </c>
      <c r="Y28" s="32">
        <f t="shared" si="8"/>
        <v>19.556249999999999</v>
      </c>
    </row>
    <row r="29" spans="2:40" x14ac:dyDescent="0.3">
      <c r="B29" s="99" t="str">
        <f>$B$12</f>
        <v>Einsteria</v>
      </c>
      <c r="C29" s="99"/>
      <c r="D29" s="99"/>
      <c r="E29" s="124">
        <v>8.4</v>
      </c>
      <c r="F29" s="124"/>
      <c r="G29" s="27">
        <f t="shared" si="0"/>
        <v>8.4</v>
      </c>
      <c r="H29" s="28">
        <v>9.6</v>
      </c>
      <c r="I29" s="27">
        <f>IFERROR(AVERAGE('Consistência Sonora'!$E11:$L11),0)</f>
        <v>9.7750000000000004</v>
      </c>
      <c r="J29" s="27">
        <f t="shared" si="1"/>
        <v>9.6875</v>
      </c>
      <c r="K29" s="29">
        <f t="shared" si="2"/>
        <v>18.087499999999999</v>
      </c>
      <c r="L29" s="124">
        <v>8.1999999999999993</v>
      </c>
      <c r="M29" s="124"/>
      <c r="N29" s="27">
        <f t="shared" si="3"/>
        <v>8.1999999999999993</v>
      </c>
      <c r="O29" s="28">
        <v>9.6999999999999993</v>
      </c>
      <c r="P29" s="27">
        <f>IFERROR(AVERAGE('Consistência Sonora'!$M11:$T11),0)</f>
        <v>9.4749999999999996</v>
      </c>
      <c r="Q29" s="27">
        <f t="shared" si="4"/>
        <v>9.5874999999999986</v>
      </c>
      <c r="R29" s="29">
        <f t="shared" si="5"/>
        <v>17.787499999999998</v>
      </c>
      <c r="S29" s="124">
        <v>8.1999999999999993</v>
      </c>
      <c r="T29" s="124"/>
      <c r="U29" s="27">
        <f t="shared" si="6"/>
        <v>8.1999999999999993</v>
      </c>
      <c r="V29" s="28">
        <v>10</v>
      </c>
      <c r="W29" s="27">
        <f>IFERROR(AVERAGE('Consistência Sonora'!$U11:$AB11),0)</f>
        <v>9.6</v>
      </c>
      <c r="X29" s="27">
        <f t="shared" si="7"/>
        <v>9.8000000000000007</v>
      </c>
      <c r="Y29" s="29">
        <f t="shared" si="8"/>
        <v>18</v>
      </c>
    </row>
    <row r="30" spans="2:40" x14ac:dyDescent="0.3">
      <c r="B30" s="102" t="str">
        <f>$B$13</f>
        <v>Imperial</v>
      </c>
      <c r="C30" s="102"/>
      <c r="D30" s="102"/>
      <c r="E30" s="125">
        <v>8.3000000000000007</v>
      </c>
      <c r="F30" s="125"/>
      <c r="G30" s="30">
        <f t="shared" si="0"/>
        <v>8.3000000000000007</v>
      </c>
      <c r="H30" s="31">
        <v>10</v>
      </c>
      <c r="I30" s="30">
        <f>IFERROR(AVERAGE('Consistência Sonora'!$E12:$L12),0)</f>
        <v>9.85</v>
      </c>
      <c r="J30" s="30">
        <f t="shared" si="1"/>
        <v>9.9250000000000007</v>
      </c>
      <c r="K30" s="32">
        <f t="shared" si="2"/>
        <v>18.225000000000001</v>
      </c>
      <c r="L30" s="125">
        <v>8.9</v>
      </c>
      <c r="M30" s="125"/>
      <c r="N30" s="30">
        <f t="shared" si="3"/>
        <v>8.9</v>
      </c>
      <c r="O30" s="31">
        <v>10</v>
      </c>
      <c r="P30" s="30">
        <f>IFERROR(AVERAGE('Consistência Sonora'!$M12:$T12),0)</f>
        <v>9.7125000000000004</v>
      </c>
      <c r="Q30" s="30">
        <f t="shared" si="4"/>
        <v>9.8562499999999993</v>
      </c>
      <c r="R30" s="32">
        <f t="shared" si="5"/>
        <v>18.756250000000001</v>
      </c>
      <c r="S30" s="125">
        <v>8.4</v>
      </c>
      <c r="T30" s="125"/>
      <c r="U30" s="30">
        <f t="shared" si="6"/>
        <v>8.4</v>
      </c>
      <c r="V30" s="31">
        <v>9.6</v>
      </c>
      <c r="W30" s="30">
        <f>IFERROR(AVERAGE('Consistência Sonora'!$U12:$AB12),0)</f>
        <v>9.6624999999999979</v>
      </c>
      <c r="X30" s="30">
        <f t="shared" si="7"/>
        <v>9.6312499999999979</v>
      </c>
      <c r="Y30" s="32">
        <f t="shared" si="8"/>
        <v>18.03125</v>
      </c>
    </row>
    <row r="31" spans="2:40" x14ac:dyDescent="0.3">
      <c r="B31" s="99" t="str">
        <f>$B$14</f>
        <v>BaterEca</v>
      </c>
      <c r="C31" s="99"/>
      <c r="D31" s="99"/>
      <c r="E31" s="124">
        <v>9</v>
      </c>
      <c r="F31" s="124"/>
      <c r="G31" s="27">
        <f t="shared" si="0"/>
        <v>9</v>
      </c>
      <c r="H31" s="28">
        <v>10</v>
      </c>
      <c r="I31" s="27">
        <f>IFERROR(AVERAGE('Consistência Sonora'!$E13:$L13),0)</f>
        <v>9.9750000000000014</v>
      </c>
      <c r="J31" s="27">
        <f t="shared" si="1"/>
        <v>9.9875000000000007</v>
      </c>
      <c r="K31" s="29">
        <f t="shared" si="2"/>
        <v>18.987500000000001</v>
      </c>
      <c r="L31" s="124">
        <v>9.6</v>
      </c>
      <c r="M31" s="124"/>
      <c r="N31" s="27">
        <f t="shared" si="3"/>
        <v>9.6</v>
      </c>
      <c r="O31" s="28">
        <v>10</v>
      </c>
      <c r="P31" s="27">
        <f>IFERROR(AVERAGE('Consistência Sonora'!$M13:$T13),0)</f>
        <v>9.9375</v>
      </c>
      <c r="Q31" s="27">
        <f t="shared" si="4"/>
        <v>9.96875</v>
      </c>
      <c r="R31" s="29">
        <f t="shared" si="5"/>
        <v>19.568750000000001</v>
      </c>
      <c r="S31" s="124">
        <v>9.6</v>
      </c>
      <c r="T31" s="124"/>
      <c r="U31" s="27">
        <f t="shared" si="6"/>
        <v>9.6</v>
      </c>
      <c r="V31" s="28">
        <v>10</v>
      </c>
      <c r="W31" s="27">
        <f>IFERROR(AVERAGE('Consistência Sonora'!$U13:$AB13),0)</f>
        <v>9.9125000000000014</v>
      </c>
      <c r="X31" s="27">
        <f t="shared" si="7"/>
        <v>9.9562500000000007</v>
      </c>
      <c r="Y31" s="29">
        <f t="shared" si="8"/>
        <v>19.556249999999999</v>
      </c>
    </row>
    <row r="32" spans="2:40" x14ac:dyDescent="0.3">
      <c r="B32" s="102" t="str">
        <f>$B$15</f>
        <v>Tubatuque</v>
      </c>
      <c r="C32" s="102"/>
      <c r="D32" s="102"/>
      <c r="E32" s="125">
        <v>9.6</v>
      </c>
      <c r="F32" s="125"/>
      <c r="G32" s="30">
        <f t="shared" si="0"/>
        <v>9.6</v>
      </c>
      <c r="H32" s="31">
        <v>10</v>
      </c>
      <c r="I32" s="30">
        <f>IFERROR(AVERAGE('Consistência Sonora'!$E14:$L14),0)</f>
        <v>10</v>
      </c>
      <c r="J32" s="30">
        <f t="shared" si="1"/>
        <v>10</v>
      </c>
      <c r="K32" s="32">
        <f t="shared" si="2"/>
        <v>19.600000000000001</v>
      </c>
      <c r="L32" s="125">
        <v>9.6999999999999993</v>
      </c>
      <c r="M32" s="125"/>
      <c r="N32" s="30">
        <f t="shared" si="3"/>
        <v>9.6999999999999993</v>
      </c>
      <c r="O32" s="31">
        <v>10</v>
      </c>
      <c r="P32" s="30">
        <f>IFERROR(AVERAGE('Consistência Sonora'!$M14:$T14),0)</f>
        <v>9.9500000000000011</v>
      </c>
      <c r="Q32" s="30">
        <f t="shared" si="4"/>
        <v>9.9750000000000014</v>
      </c>
      <c r="R32" s="32">
        <f t="shared" si="5"/>
        <v>19.675000000000001</v>
      </c>
      <c r="S32" s="125">
        <v>9.9</v>
      </c>
      <c r="T32" s="125"/>
      <c r="U32" s="30">
        <f t="shared" si="6"/>
        <v>9.9</v>
      </c>
      <c r="V32" s="31">
        <v>10</v>
      </c>
      <c r="W32" s="30">
        <f>IFERROR(AVERAGE('Consistência Sonora'!$U14:$AB14),0)</f>
        <v>9.9499999999999993</v>
      </c>
      <c r="X32" s="30">
        <f t="shared" si="7"/>
        <v>9.9749999999999996</v>
      </c>
      <c r="Y32" s="32">
        <f t="shared" si="8"/>
        <v>19.875</v>
      </c>
    </row>
    <row r="33" spans="2:25" x14ac:dyDescent="0.3">
      <c r="B33" s="99" t="str">
        <f>$B$16</f>
        <v>Bandida</v>
      </c>
      <c r="C33" s="99"/>
      <c r="D33" s="99"/>
      <c r="E33" s="124">
        <v>9.5</v>
      </c>
      <c r="F33" s="124"/>
      <c r="G33" s="27">
        <f t="shared" si="0"/>
        <v>9.5</v>
      </c>
      <c r="H33" s="28">
        <v>10</v>
      </c>
      <c r="I33" s="27">
        <f>IFERROR(AVERAGE('Consistência Sonora'!$E15:$L15),0)</f>
        <v>10</v>
      </c>
      <c r="J33" s="27">
        <f t="shared" si="1"/>
        <v>10</v>
      </c>
      <c r="K33" s="29">
        <f t="shared" si="2"/>
        <v>19.5</v>
      </c>
      <c r="L33" s="124">
        <v>9.9</v>
      </c>
      <c r="M33" s="124"/>
      <c r="N33" s="27">
        <f t="shared" si="3"/>
        <v>9.9</v>
      </c>
      <c r="O33" s="28">
        <v>10</v>
      </c>
      <c r="P33" s="27">
        <f>IFERROR(AVERAGE('Consistência Sonora'!$M15:$T15),0)</f>
        <v>9.9750000000000014</v>
      </c>
      <c r="Q33" s="27">
        <f t="shared" si="4"/>
        <v>9.9875000000000007</v>
      </c>
      <c r="R33" s="29">
        <f t="shared" si="5"/>
        <v>19.887500000000003</v>
      </c>
      <c r="S33" s="124">
        <v>9.8000000000000007</v>
      </c>
      <c r="T33" s="124"/>
      <c r="U33" s="27">
        <f t="shared" si="6"/>
        <v>9.8000000000000007</v>
      </c>
      <c r="V33" s="28">
        <v>10</v>
      </c>
      <c r="W33" s="27">
        <f>IFERROR(AVERAGE('Consistência Sonora'!$U15:$AB15),0)</f>
        <v>9.9375</v>
      </c>
      <c r="X33" s="27">
        <f t="shared" si="7"/>
        <v>9.96875</v>
      </c>
      <c r="Y33" s="29">
        <f t="shared" si="8"/>
        <v>19.768750000000001</v>
      </c>
    </row>
    <row r="34" spans="2:25" x14ac:dyDescent="0.3">
      <c r="B34" s="95">
        <f>$B$17</f>
        <v>0</v>
      </c>
      <c r="C34" s="95"/>
      <c r="D34" s="95"/>
      <c r="E34" s="117"/>
      <c r="F34" s="117"/>
      <c r="G34" s="33">
        <f t="shared" si="0"/>
        <v>0</v>
      </c>
      <c r="H34" s="34"/>
      <c r="I34" s="33">
        <f>IFERROR(AVERAGE('Consistência Sonora'!$E16:$L16),0)</f>
        <v>0</v>
      </c>
      <c r="J34" s="33">
        <f t="shared" si="1"/>
        <v>0</v>
      </c>
      <c r="K34" s="35">
        <f t="shared" si="2"/>
        <v>0</v>
      </c>
      <c r="L34" s="117"/>
      <c r="M34" s="117"/>
      <c r="N34" s="33">
        <f t="shared" si="3"/>
        <v>0</v>
      </c>
      <c r="O34" s="34"/>
      <c r="P34" s="33">
        <f>IFERROR(AVERAGE('Consistência Sonora'!$M16:$T16),0)</f>
        <v>0</v>
      </c>
      <c r="Q34" s="33">
        <f t="shared" si="4"/>
        <v>0</v>
      </c>
      <c r="R34" s="35">
        <f t="shared" si="5"/>
        <v>0</v>
      </c>
      <c r="S34" s="117"/>
      <c r="T34" s="117"/>
      <c r="U34" s="33">
        <f t="shared" si="6"/>
        <v>0</v>
      </c>
      <c r="V34" s="34"/>
      <c r="W34" s="33">
        <f>IFERROR(AVERAGE('Consistência Sonora'!$U16:$AB16),0)</f>
        <v>0</v>
      </c>
      <c r="X34" s="33">
        <f t="shared" si="7"/>
        <v>0</v>
      </c>
      <c r="Y34" s="35">
        <f t="shared" si="8"/>
        <v>0</v>
      </c>
    </row>
    <row r="35" spans="2:25" x14ac:dyDescent="0.3"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</row>
    <row r="36" spans="2:25" x14ac:dyDescent="0.3">
      <c r="B36" s="118" t="s">
        <v>0</v>
      </c>
      <c r="C36" s="118"/>
      <c r="D36" s="118"/>
      <c r="E36" s="119" t="s">
        <v>42</v>
      </c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</row>
    <row r="37" spans="2:25" x14ac:dyDescent="0.3">
      <c r="B37" s="118"/>
      <c r="C37" s="118"/>
      <c r="D37" s="118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</row>
    <row r="38" spans="2:25" x14ac:dyDescent="0.3">
      <c r="B38" s="118"/>
      <c r="C38" s="118"/>
      <c r="D38" s="118"/>
      <c r="E38" s="120" t="str">
        <f>G11</f>
        <v>Cego</v>
      </c>
      <c r="F38" s="120"/>
      <c r="G38" s="120"/>
      <c r="H38" s="120"/>
      <c r="I38" s="120"/>
      <c r="J38" s="120"/>
      <c r="K38" s="120"/>
      <c r="L38" s="120" t="str">
        <f>G12</f>
        <v>Maia</v>
      </c>
      <c r="M38" s="120"/>
      <c r="N38" s="120"/>
      <c r="O38" s="120"/>
      <c r="P38" s="120"/>
      <c r="Q38" s="120"/>
      <c r="R38" s="120"/>
      <c r="S38" s="120" t="str">
        <f>G13</f>
        <v>Paulinho</v>
      </c>
      <c r="T38" s="120"/>
      <c r="U38" s="120"/>
      <c r="V38" s="120"/>
      <c r="W38" s="120"/>
      <c r="X38" s="120"/>
      <c r="Y38" s="120"/>
    </row>
    <row r="39" spans="2:25" x14ac:dyDescent="0.3">
      <c r="B39" s="118"/>
      <c r="C39" s="118"/>
      <c r="D39" s="118"/>
      <c r="E39" s="121" t="s">
        <v>43</v>
      </c>
      <c r="F39" s="121"/>
      <c r="G39" s="121"/>
      <c r="H39" s="122" t="s">
        <v>24</v>
      </c>
      <c r="I39" s="122"/>
      <c r="J39" s="122"/>
      <c r="K39" s="123" t="s">
        <v>36</v>
      </c>
      <c r="L39" s="121" t="s">
        <v>43</v>
      </c>
      <c r="M39" s="121"/>
      <c r="N39" s="121"/>
      <c r="O39" s="122" t="s">
        <v>24</v>
      </c>
      <c r="P39" s="122"/>
      <c r="Q39" s="122"/>
      <c r="R39" s="123" t="s">
        <v>36</v>
      </c>
      <c r="S39" s="121" t="s">
        <v>43</v>
      </c>
      <c r="T39" s="121"/>
      <c r="U39" s="121"/>
      <c r="V39" s="122" t="s">
        <v>24</v>
      </c>
      <c r="W39" s="122"/>
      <c r="X39" s="122"/>
      <c r="Y39" s="123" t="s">
        <v>36</v>
      </c>
    </row>
    <row r="40" spans="2:25" x14ac:dyDescent="0.3">
      <c r="B40" s="118"/>
      <c r="C40" s="118"/>
      <c r="D40" s="118"/>
      <c r="E40" s="37" t="s">
        <v>44</v>
      </c>
      <c r="F40" s="38" t="s">
        <v>37</v>
      </c>
      <c r="G40" s="39" t="s">
        <v>38</v>
      </c>
      <c r="H40" s="122"/>
      <c r="I40" s="122"/>
      <c r="J40" s="122"/>
      <c r="K40" s="123"/>
      <c r="L40" s="37" t="s">
        <v>44</v>
      </c>
      <c r="M40" s="38" t="s">
        <v>37</v>
      </c>
      <c r="N40" s="39" t="s">
        <v>38</v>
      </c>
      <c r="O40" s="122"/>
      <c r="P40" s="122"/>
      <c r="Q40" s="122"/>
      <c r="R40" s="123"/>
      <c r="S40" s="37" t="s">
        <v>44</v>
      </c>
      <c r="T40" s="38" t="s">
        <v>37</v>
      </c>
      <c r="U40" s="39" t="s">
        <v>38</v>
      </c>
      <c r="V40" s="122"/>
      <c r="W40" s="122"/>
      <c r="X40" s="122"/>
      <c r="Y40" s="123"/>
    </row>
    <row r="41" spans="2:25" x14ac:dyDescent="0.3">
      <c r="B41" s="99" t="str">
        <f>$B$8</f>
        <v>Azzurra</v>
      </c>
      <c r="C41" s="99"/>
      <c r="D41" s="99"/>
      <c r="E41" s="40">
        <f>SUM(Criatividade!E7:F7)</f>
        <v>71</v>
      </c>
      <c r="F41" s="27">
        <f t="shared" ref="F41:F50" si="9">IFERROR($K$10+($J$10-$K$10)*E41/MAX($E$41:$E$50),0)</f>
        <v>9.6624999999999996</v>
      </c>
      <c r="G41" s="27">
        <f t="shared" ref="G41:G50" si="10">F41*$N$8</f>
        <v>9.6624999999999996</v>
      </c>
      <c r="H41" s="115">
        <f>IFERROR(AVERAGE('Efeito Geral'!E7:H7),0)</f>
        <v>9.8249999999999993</v>
      </c>
      <c r="I41" s="115"/>
      <c r="J41" s="115"/>
      <c r="K41" s="41">
        <f t="shared" ref="K41:K50" si="11">SUM(G41:J41)</f>
        <v>19.487499999999997</v>
      </c>
      <c r="L41" s="40">
        <f>SUM(Criatividade!G7:H7)</f>
        <v>49</v>
      </c>
      <c r="M41" s="27">
        <f t="shared" ref="M41:M50" si="12">IFERROR($K$10+($J$10-$K$10)*L41/MAX($L$41:$L$50),0)</f>
        <v>9.8269230769230766</v>
      </c>
      <c r="N41" s="27">
        <f t="shared" ref="N41:N50" si="13">M41*$N$8</f>
        <v>9.8269230769230766</v>
      </c>
      <c r="O41" s="115">
        <f>IFERROR(AVERAGE('Efeito Geral'!I7:L7),0)</f>
        <v>9.9</v>
      </c>
      <c r="P41" s="115"/>
      <c r="Q41" s="115"/>
      <c r="R41" s="41">
        <f t="shared" ref="R41:R50" si="14">SUM(N41:Q41)</f>
        <v>19.726923076923079</v>
      </c>
      <c r="S41" s="40">
        <f>SUM(Criatividade!I7:J7)</f>
        <v>69</v>
      </c>
      <c r="T41" s="27">
        <f t="shared" ref="T41:T50" si="15">IFERROR($K$10+($J$10-$K$10)*S41/MAX($S$41:$S$50),0)</f>
        <v>9.4069767441860463</v>
      </c>
      <c r="U41" s="27">
        <f t="shared" ref="U41:U50" si="16">T41*$N$8</f>
        <v>9.4069767441860463</v>
      </c>
      <c r="V41" s="115">
        <f>IFERROR(AVERAGE('Efeito Geral'!M7:P7),0)</f>
        <v>9.875</v>
      </c>
      <c r="W41" s="115"/>
      <c r="X41" s="115"/>
      <c r="Y41" s="41">
        <f t="shared" ref="Y41:Y50" si="17">SUM(U41:X41)</f>
        <v>19.281976744186046</v>
      </c>
    </row>
    <row r="42" spans="2:25" x14ac:dyDescent="0.3">
      <c r="B42" s="102" t="str">
        <f>$B$9</f>
        <v>Bateria 51</v>
      </c>
      <c r="C42" s="102"/>
      <c r="D42" s="102"/>
      <c r="E42" s="42">
        <f>SUM(Criatividade!E8:F8)</f>
        <v>64</v>
      </c>
      <c r="F42" s="30">
        <f t="shared" si="9"/>
        <v>9.4</v>
      </c>
      <c r="G42" s="30">
        <f t="shared" si="10"/>
        <v>9.4</v>
      </c>
      <c r="H42" s="116">
        <f>IFERROR(AVERAGE('Efeito Geral'!E8:H8),0)</f>
        <v>9.8500000000000014</v>
      </c>
      <c r="I42" s="116"/>
      <c r="J42" s="116"/>
      <c r="K42" s="43">
        <f t="shared" si="11"/>
        <v>19.25</v>
      </c>
      <c r="L42" s="42">
        <f>SUM(Criatividade!G8:H8)</f>
        <v>40</v>
      </c>
      <c r="M42" s="30">
        <f t="shared" si="12"/>
        <v>9.3076923076923066</v>
      </c>
      <c r="N42" s="30">
        <f t="shared" si="13"/>
        <v>9.3076923076923066</v>
      </c>
      <c r="O42" s="116">
        <f>IFERROR(AVERAGE('Efeito Geral'!I8:L8),0)</f>
        <v>9.7750000000000004</v>
      </c>
      <c r="P42" s="116"/>
      <c r="Q42" s="116"/>
      <c r="R42" s="43">
        <f t="shared" si="14"/>
        <v>19.082692307692305</v>
      </c>
      <c r="S42" s="42">
        <f>SUM(Criatividade!I8:J8)</f>
        <v>59</v>
      </c>
      <c r="T42" s="30">
        <f t="shared" si="15"/>
        <v>9.0581395348837219</v>
      </c>
      <c r="U42" s="30">
        <f t="shared" si="16"/>
        <v>9.0581395348837219</v>
      </c>
      <c r="V42" s="116">
        <f>IFERROR(AVERAGE('Efeito Geral'!M8:P8),0)</f>
        <v>9.6</v>
      </c>
      <c r="W42" s="116"/>
      <c r="X42" s="116"/>
      <c r="Y42" s="43">
        <f t="shared" si="17"/>
        <v>18.658139534883723</v>
      </c>
    </row>
    <row r="43" spans="2:25" x14ac:dyDescent="0.3">
      <c r="B43" s="99" t="str">
        <f>$B$10</f>
        <v>Furiosa</v>
      </c>
      <c r="C43" s="99"/>
      <c r="D43" s="99"/>
      <c r="E43" s="40">
        <f>SUM(Criatividade!E9:F9)</f>
        <v>62</v>
      </c>
      <c r="F43" s="27">
        <f t="shared" si="9"/>
        <v>9.3249999999999993</v>
      </c>
      <c r="G43" s="27">
        <f t="shared" si="10"/>
        <v>9.3249999999999993</v>
      </c>
      <c r="H43" s="115">
        <f>IFERROR(AVERAGE('Efeito Geral'!E9:H9),0)</f>
        <v>9.8249999999999993</v>
      </c>
      <c r="I43" s="115"/>
      <c r="J43" s="115"/>
      <c r="K43" s="41">
        <f t="shared" si="11"/>
        <v>19.149999999999999</v>
      </c>
      <c r="L43" s="40">
        <f>SUM(Criatividade!G9:H9)</f>
        <v>35</v>
      </c>
      <c r="M43" s="27">
        <f t="shared" si="12"/>
        <v>9.0192307692307701</v>
      </c>
      <c r="N43" s="27">
        <f t="shared" si="13"/>
        <v>9.0192307692307701</v>
      </c>
      <c r="O43" s="115">
        <f>IFERROR(AVERAGE('Efeito Geral'!I9:L9),0)</f>
        <v>9.7249999999999996</v>
      </c>
      <c r="P43" s="115"/>
      <c r="Q43" s="115"/>
      <c r="R43" s="41">
        <f t="shared" si="14"/>
        <v>18.744230769230768</v>
      </c>
      <c r="S43" s="40">
        <f>SUM(Criatividade!I9:J9)</f>
        <v>64</v>
      </c>
      <c r="T43" s="27">
        <f t="shared" si="15"/>
        <v>9.2325581395348841</v>
      </c>
      <c r="U43" s="27">
        <f t="shared" si="16"/>
        <v>9.2325581395348841</v>
      </c>
      <c r="V43" s="115">
        <f>IFERROR(AVERAGE('Efeito Geral'!M9:P9),0)</f>
        <v>9.5</v>
      </c>
      <c r="W43" s="115"/>
      <c r="X43" s="115"/>
      <c r="Y43" s="41">
        <f t="shared" si="17"/>
        <v>18.732558139534884</v>
      </c>
    </row>
    <row r="44" spans="2:25" x14ac:dyDescent="0.3">
      <c r="B44" s="102" t="str">
        <f>$B$11</f>
        <v>Epidemia</v>
      </c>
      <c r="C44" s="102"/>
      <c r="D44" s="102"/>
      <c r="E44" s="42">
        <f>SUM(Criatividade!E10:F10)</f>
        <v>75</v>
      </c>
      <c r="F44" s="30">
        <f t="shared" si="9"/>
        <v>9.8125</v>
      </c>
      <c r="G44" s="30">
        <f t="shared" si="10"/>
        <v>9.8125</v>
      </c>
      <c r="H44" s="116">
        <f>IFERROR(AVERAGE('Efeito Geral'!E10:H10),0)</f>
        <v>9.9749999999999996</v>
      </c>
      <c r="I44" s="116"/>
      <c r="J44" s="116"/>
      <c r="K44" s="43">
        <f t="shared" si="11"/>
        <v>19.787500000000001</v>
      </c>
      <c r="L44" s="42">
        <f>SUM(Criatividade!G10:H10)</f>
        <v>48</v>
      </c>
      <c r="M44" s="30">
        <f t="shared" si="12"/>
        <v>9.7692307692307701</v>
      </c>
      <c r="N44" s="30">
        <f t="shared" si="13"/>
        <v>9.7692307692307701</v>
      </c>
      <c r="O44" s="116">
        <f>IFERROR(AVERAGE('Efeito Geral'!I10:L10),0)</f>
        <v>9.9249999999999989</v>
      </c>
      <c r="P44" s="116"/>
      <c r="Q44" s="116"/>
      <c r="R44" s="43">
        <f t="shared" si="14"/>
        <v>19.694230769230771</v>
      </c>
      <c r="S44" s="42">
        <f>SUM(Criatividade!I10:J10)</f>
        <v>81</v>
      </c>
      <c r="T44" s="30">
        <f t="shared" si="15"/>
        <v>9.8255813953488378</v>
      </c>
      <c r="U44" s="30">
        <f t="shared" si="16"/>
        <v>9.8255813953488378</v>
      </c>
      <c r="V44" s="116">
        <f>IFERROR(AVERAGE('Efeito Geral'!M10:P10),0)</f>
        <v>9.9499999999999993</v>
      </c>
      <c r="W44" s="116"/>
      <c r="X44" s="116"/>
      <c r="Y44" s="43">
        <f t="shared" si="17"/>
        <v>19.775581395348837</v>
      </c>
    </row>
    <row r="45" spans="2:25" x14ac:dyDescent="0.3">
      <c r="B45" s="99" t="str">
        <f>$B$12</f>
        <v>Einsteria</v>
      </c>
      <c r="C45" s="99"/>
      <c r="D45" s="99"/>
      <c r="E45" s="40">
        <f>SUM(Criatividade!E11:F11)</f>
        <v>38</v>
      </c>
      <c r="F45" s="27">
        <f t="shared" si="9"/>
        <v>8.4250000000000007</v>
      </c>
      <c r="G45" s="27">
        <f t="shared" si="10"/>
        <v>8.4250000000000007</v>
      </c>
      <c r="H45" s="115">
        <f>IFERROR(AVERAGE('Efeito Geral'!E11:H11),0)</f>
        <v>8.9</v>
      </c>
      <c r="I45" s="115"/>
      <c r="J45" s="115"/>
      <c r="K45" s="41">
        <f t="shared" si="11"/>
        <v>17.325000000000003</v>
      </c>
      <c r="L45" s="40">
        <f>SUM(Criatividade!G11:H11)</f>
        <v>27</v>
      </c>
      <c r="M45" s="27">
        <f t="shared" si="12"/>
        <v>8.5576923076923084</v>
      </c>
      <c r="N45" s="27">
        <f t="shared" si="13"/>
        <v>8.5576923076923084</v>
      </c>
      <c r="O45" s="115">
        <f>IFERROR(AVERAGE('Efeito Geral'!I11:L11),0)</f>
        <v>9.4499999999999993</v>
      </c>
      <c r="P45" s="115"/>
      <c r="Q45" s="115"/>
      <c r="R45" s="41">
        <f t="shared" si="14"/>
        <v>18.007692307692309</v>
      </c>
      <c r="S45" s="40">
        <f>SUM(Criatividade!I11:J11)</f>
        <v>30</v>
      </c>
      <c r="T45" s="27">
        <f t="shared" si="15"/>
        <v>8.0465116279069768</v>
      </c>
      <c r="U45" s="27">
        <f t="shared" si="16"/>
        <v>8.0465116279069768</v>
      </c>
      <c r="V45" s="115">
        <f>IFERROR(AVERAGE('Efeito Geral'!M11:P11),0)</f>
        <v>8.8500000000000014</v>
      </c>
      <c r="W45" s="115"/>
      <c r="X45" s="115"/>
      <c r="Y45" s="41">
        <f t="shared" si="17"/>
        <v>16.896511627906978</v>
      </c>
    </row>
    <row r="46" spans="2:25" x14ac:dyDescent="0.3">
      <c r="B46" s="102" t="str">
        <f>$B$13</f>
        <v>Imperial</v>
      </c>
      <c r="C46" s="102"/>
      <c r="D46" s="102"/>
      <c r="E46" s="42">
        <f>SUM(Criatividade!E12:F12)</f>
        <v>54</v>
      </c>
      <c r="F46" s="30">
        <f t="shared" si="9"/>
        <v>9.0250000000000004</v>
      </c>
      <c r="G46" s="30">
        <f t="shared" si="10"/>
        <v>9.0250000000000004</v>
      </c>
      <c r="H46" s="116">
        <f>IFERROR(AVERAGE('Efeito Geral'!E12:H12),0)</f>
        <v>9.6</v>
      </c>
      <c r="I46" s="116"/>
      <c r="J46" s="116"/>
      <c r="K46" s="43">
        <f t="shared" si="11"/>
        <v>18.625</v>
      </c>
      <c r="L46" s="42">
        <f>SUM(Criatividade!G12:H12)</f>
        <v>33</v>
      </c>
      <c r="M46" s="30">
        <f t="shared" si="12"/>
        <v>8.9038461538461533</v>
      </c>
      <c r="N46" s="30">
        <f t="shared" si="13"/>
        <v>8.9038461538461533</v>
      </c>
      <c r="O46" s="116">
        <f>IFERROR(AVERAGE('Efeito Geral'!I12:L12),0)</f>
        <v>9.75</v>
      </c>
      <c r="P46" s="116"/>
      <c r="Q46" s="116"/>
      <c r="R46" s="43">
        <f t="shared" si="14"/>
        <v>18.653846153846153</v>
      </c>
      <c r="S46" s="42">
        <f>SUM(Criatividade!I12:J12)</f>
        <v>50</v>
      </c>
      <c r="T46" s="30">
        <f t="shared" si="15"/>
        <v>8.7441860465116275</v>
      </c>
      <c r="U46" s="30">
        <f t="shared" si="16"/>
        <v>8.7441860465116275</v>
      </c>
      <c r="V46" s="116">
        <f>IFERROR(AVERAGE('Efeito Geral'!M12:P12),0)</f>
        <v>9.4749999999999996</v>
      </c>
      <c r="W46" s="116"/>
      <c r="X46" s="116"/>
      <c r="Y46" s="43">
        <f t="shared" si="17"/>
        <v>18.219186046511627</v>
      </c>
    </row>
    <row r="47" spans="2:25" x14ac:dyDescent="0.3">
      <c r="B47" s="99" t="str">
        <f>$B$14</f>
        <v>BaterEca</v>
      </c>
      <c r="C47" s="99"/>
      <c r="D47" s="99"/>
      <c r="E47" s="40">
        <f>SUM(Criatividade!E13:F13)</f>
        <v>60</v>
      </c>
      <c r="F47" s="27">
        <f t="shared" si="9"/>
        <v>9.25</v>
      </c>
      <c r="G47" s="27">
        <f t="shared" si="10"/>
        <v>9.25</v>
      </c>
      <c r="H47" s="115">
        <f>IFERROR(AVERAGE('Efeito Geral'!E13:H13),0)</f>
        <v>9.75</v>
      </c>
      <c r="I47" s="115"/>
      <c r="J47" s="115"/>
      <c r="K47" s="41">
        <f t="shared" si="11"/>
        <v>19</v>
      </c>
      <c r="L47" s="40">
        <f>SUM(Criatividade!G13:H13)</f>
        <v>34</v>
      </c>
      <c r="M47" s="27">
        <f t="shared" si="12"/>
        <v>8.9615384615384617</v>
      </c>
      <c r="N47" s="27">
        <f t="shared" si="13"/>
        <v>8.9615384615384617</v>
      </c>
      <c r="O47" s="115">
        <f>IFERROR(AVERAGE('Efeito Geral'!I13:L13),0)</f>
        <v>9.8500000000000014</v>
      </c>
      <c r="P47" s="115"/>
      <c r="Q47" s="115"/>
      <c r="R47" s="41">
        <f t="shared" si="14"/>
        <v>18.811538461538461</v>
      </c>
      <c r="S47" s="40">
        <f>SUM(Criatividade!I13:J13)</f>
        <v>74</v>
      </c>
      <c r="T47" s="27">
        <f t="shared" si="15"/>
        <v>9.5813953488372086</v>
      </c>
      <c r="U47" s="27">
        <f t="shared" si="16"/>
        <v>9.5813953488372086</v>
      </c>
      <c r="V47" s="115">
        <f>IFERROR(AVERAGE('Efeito Geral'!M13:P13),0)</f>
        <v>9.9250000000000007</v>
      </c>
      <c r="W47" s="115"/>
      <c r="X47" s="115"/>
      <c r="Y47" s="41">
        <f t="shared" si="17"/>
        <v>19.506395348837209</v>
      </c>
    </row>
    <row r="48" spans="2:25" x14ac:dyDescent="0.3">
      <c r="B48" s="102" t="str">
        <f>$B$15</f>
        <v>Tubatuque</v>
      </c>
      <c r="C48" s="102"/>
      <c r="D48" s="102"/>
      <c r="E48" s="42">
        <f>SUM(Criatividade!E14:F14)</f>
        <v>57</v>
      </c>
      <c r="F48" s="30">
        <f t="shared" si="9"/>
        <v>9.1374999999999993</v>
      </c>
      <c r="G48" s="30">
        <f t="shared" si="10"/>
        <v>9.1374999999999993</v>
      </c>
      <c r="H48" s="116">
        <f>IFERROR(AVERAGE('Efeito Geral'!E14:H14),0)</f>
        <v>9.7249999999999996</v>
      </c>
      <c r="I48" s="116"/>
      <c r="J48" s="116"/>
      <c r="K48" s="43">
        <f t="shared" si="11"/>
        <v>18.862499999999997</v>
      </c>
      <c r="L48" s="42">
        <f>SUM(Criatividade!G14:H14)</f>
        <v>42</v>
      </c>
      <c r="M48" s="30">
        <f t="shared" si="12"/>
        <v>9.4230769230769234</v>
      </c>
      <c r="N48" s="30">
        <f t="shared" si="13"/>
        <v>9.4230769230769234</v>
      </c>
      <c r="O48" s="116">
        <f>IFERROR(AVERAGE('Efeito Geral'!I14:L14),0)</f>
        <v>9.9749999999999996</v>
      </c>
      <c r="P48" s="116"/>
      <c r="Q48" s="116"/>
      <c r="R48" s="43">
        <f t="shared" si="14"/>
        <v>19.398076923076921</v>
      </c>
      <c r="S48" s="42">
        <f>SUM(Criatividade!I14:J14)</f>
        <v>70</v>
      </c>
      <c r="T48" s="30">
        <f t="shared" si="15"/>
        <v>9.4418604651162781</v>
      </c>
      <c r="U48" s="30">
        <f t="shared" si="16"/>
        <v>9.4418604651162781</v>
      </c>
      <c r="V48" s="116">
        <f>IFERROR(AVERAGE('Efeito Geral'!M14:P14),0)</f>
        <v>9.9</v>
      </c>
      <c r="W48" s="116"/>
      <c r="X48" s="116"/>
      <c r="Y48" s="43">
        <f t="shared" si="17"/>
        <v>19.341860465116277</v>
      </c>
    </row>
    <row r="49" spans="2:25" x14ac:dyDescent="0.3">
      <c r="B49" s="99" t="str">
        <f>$B$16</f>
        <v>Bandida</v>
      </c>
      <c r="C49" s="99"/>
      <c r="D49" s="99"/>
      <c r="E49" s="40">
        <f>SUM(Criatividade!E15:F15)</f>
        <v>80</v>
      </c>
      <c r="F49" s="27">
        <f t="shared" si="9"/>
        <v>10</v>
      </c>
      <c r="G49" s="27">
        <f t="shared" si="10"/>
        <v>10</v>
      </c>
      <c r="H49" s="115">
        <f>IFERROR(AVERAGE('Efeito Geral'!E15:H15),0)</f>
        <v>9.9499999999999993</v>
      </c>
      <c r="I49" s="115"/>
      <c r="J49" s="115"/>
      <c r="K49" s="41">
        <f t="shared" si="11"/>
        <v>19.95</v>
      </c>
      <c r="L49" s="40">
        <f>SUM(Criatividade!G15:H15)</f>
        <v>52</v>
      </c>
      <c r="M49" s="27">
        <f t="shared" si="12"/>
        <v>10</v>
      </c>
      <c r="N49" s="27">
        <f t="shared" si="13"/>
        <v>10</v>
      </c>
      <c r="O49" s="115">
        <f>IFERROR(AVERAGE('Efeito Geral'!I15:L15),0)</f>
        <v>10</v>
      </c>
      <c r="P49" s="115"/>
      <c r="Q49" s="115"/>
      <c r="R49" s="41">
        <f t="shared" si="14"/>
        <v>20</v>
      </c>
      <c r="S49" s="40">
        <f>SUM(Criatividade!I15:J15)</f>
        <v>86</v>
      </c>
      <c r="T49" s="27">
        <f t="shared" si="15"/>
        <v>10</v>
      </c>
      <c r="U49" s="27">
        <f t="shared" si="16"/>
        <v>10</v>
      </c>
      <c r="V49" s="115">
        <f>IFERROR(AVERAGE('Efeito Geral'!M15:P15),0)</f>
        <v>9.9749999999999996</v>
      </c>
      <c r="W49" s="115"/>
      <c r="X49" s="115"/>
      <c r="Y49" s="41">
        <f t="shared" si="17"/>
        <v>19.975000000000001</v>
      </c>
    </row>
    <row r="50" spans="2:25" x14ac:dyDescent="0.3">
      <c r="B50" s="95">
        <f>$B$17</f>
        <v>0</v>
      </c>
      <c r="C50" s="95"/>
      <c r="D50" s="95"/>
      <c r="E50" s="44">
        <f>SUM(Criatividade!E16:F16)</f>
        <v>0</v>
      </c>
      <c r="F50" s="33">
        <f t="shared" si="9"/>
        <v>7</v>
      </c>
      <c r="G50" s="33">
        <f t="shared" si="10"/>
        <v>7</v>
      </c>
      <c r="H50" s="105">
        <f>IFERROR(AVERAGE('Efeito Geral'!E16:H16),0)</f>
        <v>0</v>
      </c>
      <c r="I50" s="105"/>
      <c r="J50" s="105"/>
      <c r="K50" s="45">
        <f t="shared" si="11"/>
        <v>7</v>
      </c>
      <c r="L50" s="44">
        <f>SUM(Criatividade!G16:H16)</f>
        <v>0</v>
      </c>
      <c r="M50" s="33">
        <f t="shared" si="12"/>
        <v>7</v>
      </c>
      <c r="N50" s="33">
        <f t="shared" si="13"/>
        <v>7</v>
      </c>
      <c r="O50" s="105">
        <f>IFERROR(AVERAGE('Efeito Geral'!I16:L16),0)</f>
        <v>0</v>
      </c>
      <c r="P50" s="105"/>
      <c r="Q50" s="105"/>
      <c r="R50" s="45">
        <f t="shared" si="14"/>
        <v>7</v>
      </c>
      <c r="S50" s="44">
        <f>SUM(Criatividade!I16:J16)</f>
        <v>0</v>
      </c>
      <c r="T50" s="33">
        <f t="shared" si="15"/>
        <v>7</v>
      </c>
      <c r="U50" s="33">
        <f t="shared" si="16"/>
        <v>7</v>
      </c>
      <c r="V50" s="105">
        <f>IFERROR(AVERAGE('Efeito Geral'!M16:P16),0)</f>
        <v>0</v>
      </c>
      <c r="W50" s="105"/>
      <c r="X50" s="105"/>
      <c r="Y50" s="45">
        <f t="shared" si="17"/>
        <v>7</v>
      </c>
    </row>
    <row r="52" spans="2:25" x14ac:dyDescent="0.3">
      <c r="B52" s="106" t="s">
        <v>0</v>
      </c>
      <c r="C52" s="106"/>
      <c r="D52" s="106"/>
      <c r="E52" s="107" t="s">
        <v>45</v>
      </c>
      <c r="F52" s="107"/>
      <c r="G52" s="107"/>
      <c r="H52" s="107"/>
      <c r="I52" s="107"/>
      <c r="J52" s="107"/>
      <c r="K52" s="107"/>
      <c r="L52" s="107"/>
      <c r="M52" s="107"/>
      <c r="O52" s="108" t="s">
        <v>46</v>
      </c>
      <c r="P52" s="108"/>
      <c r="Q52" s="108"/>
      <c r="R52" s="108"/>
      <c r="S52" s="108"/>
      <c r="T52" s="108"/>
    </row>
    <row r="53" spans="2:25" x14ac:dyDescent="0.3">
      <c r="B53" s="106"/>
      <c r="C53" s="106"/>
      <c r="D53" s="106"/>
      <c r="E53" s="107"/>
      <c r="F53" s="107"/>
      <c r="G53" s="107"/>
      <c r="H53" s="107"/>
      <c r="I53" s="107"/>
      <c r="J53" s="107"/>
      <c r="K53" s="107"/>
      <c r="L53" s="107"/>
      <c r="M53" s="107"/>
      <c r="O53" s="108"/>
      <c r="P53" s="108"/>
      <c r="Q53" s="108"/>
      <c r="R53" s="108"/>
      <c r="S53" s="108"/>
      <c r="T53" s="108"/>
    </row>
    <row r="54" spans="2:25" x14ac:dyDescent="0.3">
      <c r="B54" s="106"/>
      <c r="C54" s="106"/>
      <c r="D54" s="106"/>
      <c r="E54" s="107"/>
      <c r="F54" s="107"/>
      <c r="G54" s="107"/>
      <c r="H54" s="107"/>
      <c r="I54" s="107"/>
      <c r="J54" s="107"/>
      <c r="K54" s="107"/>
      <c r="L54" s="107"/>
      <c r="M54" s="107"/>
      <c r="O54" s="108"/>
      <c r="P54" s="108"/>
      <c r="Q54" s="108"/>
      <c r="R54" s="108"/>
      <c r="S54" s="108"/>
      <c r="T54" s="108"/>
    </row>
    <row r="55" spans="2:25" x14ac:dyDescent="0.3">
      <c r="B55" s="106"/>
      <c r="C55" s="106"/>
      <c r="D55" s="106"/>
      <c r="E55" s="109" t="s">
        <v>9</v>
      </c>
      <c r="F55" s="109"/>
      <c r="G55" s="110" t="s">
        <v>20</v>
      </c>
      <c r="H55" s="110"/>
      <c r="I55" s="111" t="s">
        <v>17</v>
      </c>
      <c r="J55" s="111"/>
      <c r="K55" s="111" t="s">
        <v>47</v>
      </c>
      <c r="L55" s="111"/>
      <c r="M55" s="112" t="s">
        <v>36</v>
      </c>
      <c r="O55" s="113" t="s">
        <v>48</v>
      </c>
      <c r="P55" s="109" t="s">
        <v>49</v>
      </c>
      <c r="Q55" s="109"/>
      <c r="R55" s="109"/>
      <c r="S55" s="114" t="s">
        <v>50</v>
      </c>
      <c r="T55" s="114"/>
    </row>
    <row r="56" spans="2:25" x14ac:dyDescent="0.3">
      <c r="B56" s="106"/>
      <c r="C56" s="106"/>
      <c r="D56" s="106"/>
      <c r="E56" s="46" t="s">
        <v>51</v>
      </c>
      <c r="F56" s="47" t="s">
        <v>52</v>
      </c>
      <c r="G56" s="46" t="s">
        <v>51</v>
      </c>
      <c r="H56" s="47" t="s">
        <v>52</v>
      </c>
      <c r="I56" s="46" t="s">
        <v>51</v>
      </c>
      <c r="J56" s="47" t="s">
        <v>52</v>
      </c>
      <c r="K56" s="46" t="s">
        <v>51</v>
      </c>
      <c r="L56" s="47" t="s">
        <v>52</v>
      </c>
      <c r="M56" s="112"/>
      <c r="O56" s="113"/>
      <c r="P56" s="109"/>
      <c r="Q56" s="109"/>
      <c r="R56" s="109"/>
      <c r="S56" s="114"/>
      <c r="T56" s="114"/>
    </row>
    <row r="57" spans="2:25" x14ac:dyDescent="0.3">
      <c r="B57" s="99" t="str">
        <f>$B$8</f>
        <v>Azzurra</v>
      </c>
      <c r="C57" s="99"/>
      <c r="D57" s="99"/>
      <c r="E57" s="48">
        <f t="shared" ref="E57:E66" si="18">G25+N25+U25</f>
        <v>28.799999999999997</v>
      </c>
      <c r="F57" s="48">
        <f t="shared" ref="F57:F66" si="19">E57-MIN(G25,N25,U25)</f>
        <v>19.299999999999997</v>
      </c>
      <c r="G57" s="49">
        <f t="shared" ref="G57:G66" si="20">G41+N41+U41</f>
        <v>28.896399821109121</v>
      </c>
      <c r="H57" s="49">
        <f t="shared" ref="H57:H66" si="21">G57-MIN(G41,N41,U41)</f>
        <v>19.489423076923075</v>
      </c>
      <c r="I57" s="49">
        <f t="shared" ref="I57:I66" si="22">J25+Q25+X25</f>
        <v>29.693749999999998</v>
      </c>
      <c r="J57" s="49">
        <f t="shared" ref="J57:J66" si="23">I57-MIN(J25,Q25,X25)</f>
        <v>19.95</v>
      </c>
      <c r="K57" s="49">
        <f t="shared" ref="K57:K66" si="24">H41+O41+V41</f>
        <v>29.6</v>
      </c>
      <c r="L57" s="49">
        <f t="shared" ref="L57:L66" si="25">K57-MIN(H41,O41,V41)</f>
        <v>19.775000000000002</v>
      </c>
      <c r="M57" s="50">
        <f t="shared" ref="M57:M66" si="26">F57+H57+J57+L57</f>
        <v>78.51442307692308</v>
      </c>
      <c r="O57" s="51">
        <v>1</v>
      </c>
      <c r="P57" s="100" t="str">
        <f t="shared" ref="P57:P66" si="27">INDEX($B$57:$L$66,MATCH(S57,$M$57:$M$66,0),1)</f>
        <v>Bandida</v>
      </c>
      <c r="Q57" s="100"/>
      <c r="R57" s="100"/>
      <c r="S57" s="101">
        <f t="shared" ref="S57:S66" si="28">LARGE($M$57:$M$66,O57)</f>
        <v>79.662499999999994</v>
      </c>
      <c r="T57" s="101"/>
    </row>
    <row r="58" spans="2:25" x14ac:dyDescent="0.3">
      <c r="B58" s="102" t="str">
        <f>$B$9</f>
        <v>Bateria 51</v>
      </c>
      <c r="C58" s="102"/>
      <c r="D58" s="102"/>
      <c r="E58" s="52">
        <f t="shared" si="18"/>
        <v>28.2</v>
      </c>
      <c r="F58" s="52">
        <f t="shared" si="19"/>
        <v>19.100000000000001</v>
      </c>
      <c r="G58" s="49">
        <f t="shared" si="20"/>
        <v>27.765831842576027</v>
      </c>
      <c r="H58" s="49">
        <f t="shared" si="21"/>
        <v>18.707692307692305</v>
      </c>
      <c r="I58" s="53">
        <f t="shared" si="22"/>
        <v>29.443749999999998</v>
      </c>
      <c r="J58" s="53">
        <f t="shared" si="23"/>
        <v>19.681249999999999</v>
      </c>
      <c r="K58" s="53">
        <f t="shared" si="24"/>
        <v>29.225000000000001</v>
      </c>
      <c r="L58" s="53">
        <f t="shared" si="25"/>
        <v>19.625</v>
      </c>
      <c r="M58" s="54">
        <f t="shared" si="26"/>
        <v>77.113942307692298</v>
      </c>
      <c r="O58" s="4">
        <v>2</v>
      </c>
      <c r="P58" s="103" t="str">
        <f t="shared" si="27"/>
        <v>Epidemia</v>
      </c>
      <c r="Q58" s="103"/>
      <c r="R58" s="103"/>
      <c r="S58" s="104">
        <f t="shared" si="28"/>
        <v>78.825581395348834</v>
      </c>
      <c r="T58" s="104"/>
    </row>
    <row r="59" spans="2:25" x14ac:dyDescent="0.3">
      <c r="B59" s="99" t="str">
        <f>$B$10</f>
        <v>Furiosa</v>
      </c>
      <c r="C59" s="99"/>
      <c r="D59" s="99"/>
      <c r="E59" s="48">
        <f t="shared" si="18"/>
        <v>26.400000000000002</v>
      </c>
      <c r="F59" s="48">
        <f t="shared" si="19"/>
        <v>17.800000000000004</v>
      </c>
      <c r="G59" s="49">
        <f t="shared" si="20"/>
        <v>27.576788908765653</v>
      </c>
      <c r="H59" s="49">
        <f t="shared" si="21"/>
        <v>18.557558139534883</v>
      </c>
      <c r="I59" s="49">
        <f t="shared" si="22"/>
        <v>29.212500000000002</v>
      </c>
      <c r="J59" s="49">
        <f t="shared" si="23"/>
        <v>19.5625</v>
      </c>
      <c r="K59" s="49">
        <f t="shared" si="24"/>
        <v>29.049999999999997</v>
      </c>
      <c r="L59" s="49">
        <f t="shared" si="25"/>
        <v>19.549999999999997</v>
      </c>
      <c r="M59" s="50">
        <f t="shared" si="26"/>
        <v>75.470058139534885</v>
      </c>
      <c r="O59" s="51">
        <v>3</v>
      </c>
      <c r="P59" s="100" t="str">
        <f t="shared" si="27"/>
        <v>Azzurra</v>
      </c>
      <c r="Q59" s="100"/>
      <c r="R59" s="100"/>
      <c r="S59" s="101">
        <f t="shared" si="28"/>
        <v>78.51442307692308</v>
      </c>
      <c r="T59" s="101"/>
    </row>
    <row r="60" spans="2:25" x14ac:dyDescent="0.3">
      <c r="B60" s="102" t="str">
        <f>$B$11</f>
        <v>Epidemia</v>
      </c>
      <c r="C60" s="102"/>
      <c r="D60" s="102"/>
      <c r="E60" s="52">
        <f t="shared" si="18"/>
        <v>28.6</v>
      </c>
      <c r="F60" s="52">
        <f t="shared" si="19"/>
        <v>19.3</v>
      </c>
      <c r="G60" s="53">
        <f t="shared" si="20"/>
        <v>29.407312164579608</v>
      </c>
      <c r="H60" s="53">
        <f t="shared" si="21"/>
        <v>19.638081395348838</v>
      </c>
      <c r="I60" s="53">
        <f t="shared" si="22"/>
        <v>29.918750000000003</v>
      </c>
      <c r="J60" s="53">
        <f t="shared" si="23"/>
        <v>19.962500000000002</v>
      </c>
      <c r="K60" s="53">
        <f t="shared" si="24"/>
        <v>29.849999999999998</v>
      </c>
      <c r="L60" s="53">
        <f t="shared" si="25"/>
        <v>19.924999999999997</v>
      </c>
      <c r="M60" s="54">
        <f t="shared" si="26"/>
        <v>78.825581395348834</v>
      </c>
      <c r="O60" s="4">
        <v>4</v>
      </c>
      <c r="P60" s="103" t="str">
        <f t="shared" si="27"/>
        <v>Tubatuque</v>
      </c>
      <c r="Q60" s="103"/>
      <c r="R60" s="103"/>
      <c r="S60" s="104">
        <f t="shared" si="28"/>
        <v>78.314937388193187</v>
      </c>
      <c r="T60" s="104"/>
    </row>
    <row r="61" spans="2:25" x14ac:dyDescent="0.3">
      <c r="B61" s="99" t="str">
        <f>$B$12</f>
        <v>Einsteria</v>
      </c>
      <c r="C61" s="99"/>
      <c r="D61" s="99"/>
      <c r="E61" s="48">
        <f t="shared" si="18"/>
        <v>24.8</v>
      </c>
      <c r="F61" s="48">
        <f t="shared" si="19"/>
        <v>16.600000000000001</v>
      </c>
      <c r="G61" s="49">
        <f t="shared" si="20"/>
        <v>25.029203935599288</v>
      </c>
      <c r="H61" s="49">
        <f t="shared" si="21"/>
        <v>16.982692307692311</v>
      </c>
      <c r="I61" s="49">
        <f t="shared" si="22"/>
        <v>29.074999999999999</v>
      </c>
      <c r="J61" s="49">
        <f t="shared" si="23"/>
        <v>19.487500000000001</v>
      </c>
      <c r="K61" s="49">
        <f t="shared" si="24"/>
        <v>27.200000000000003</v>
      </c>
      <c r="L61" s="49">
        <f t="shared" si="25"/>
        <v>18.350000000000001</v>
      </c>
      <c r="M61" s="50">
        <f t="shared" si="26"/>
        <v>71.420192307692304</v>
      </c>
      <c r="O61" s="51">
        <v>5</v>
      </c>
      <c r="P61" s="100" t="str">
        <f t="shared" si="27"/>
        <v>BaterEca</v>
      </c>
      <c r="Q61" s="100"/>
      <c r="R61" s="100"/>
      <c r="S61" s="101">
        <f t="shared" si="28"/>
        <v>77.762645348837211</v>
      </c>
      <c r="T61" s="101"/>
    </row>
    <row r="62" spans="2:25" x14ac:dyDescent="0.3">
      <c r="B62" s="102" t="str">
        <f>$B$13</f>
        <v>Imperial</v>
      </c>
      <c r="C62" s="102"/>
      <c r="D62" s="102"/>
      <c r="E62" s="52">
        <f t="shared" si="18"/>
        <v>25.6</v>
      </c>
      <c r="F62" s="52">
        <f t="shared" si="19"/>
        <v>17.3</v>
      </c>
      <c r="G62" s="53">
        <f t="shared" si="20"/>
        <v>26.673032200357781</v>
      </c>
      <c r="H62" s="53">
        <f t="shared" si="21"/>
        <v>17.928846153846152</v>
      </c>
      <c r="I62" s="53">
        <f t="shared" si="22"/>
        <v>29.412499999999998</v>
      </c>
      <c r="J62" s="53">
        <f t="shared" si="23"/>
        <v>19.78125</v>
      </c>
      <c r="K62" s="53">
        <f t="shared" si="24"/>
        <v>28.825000000000003</v>
      </c>
      <c r="L62" s="53">
        <f t="shared" si="25"/>
        <v>19.350000000000001</v>
      </c>
      <c r="M62" s="54">
        <f t="shared" si="26"/>
        <v>74.360096153846143</v>
      </c>
      <c r="O62" s="4">
        <v>6</v>
      </c>
      <c r="P62" s="103" t="str">
        <f t="shared" si="27"/>
        <v>Bateria 51</v>
      </c>
      <c r="Q62" s="103"/>
      <c r="R62" s="103"/>
      <c r="S62" s="104">
        <f t="shared" si="28"/>
        <v>77.113942307692298</v>
      </c>
      <c r="T62" s="104"/>
    </row>
    <row r="63" spans="2:25" x14ac:dyDescent="0.3">
      <c r="B63" s="99" t="str">
        <f>$B$14</f>
        <v>BaterEca</v>
      </c>
      <c r="C63" s="99"/>
      <c r="D63" s="99"/>
      <c r="E63" s="48">
        <f t="shared" si="18"/>
        <v>28.200000000000003</v>
      </c>
      <c r="F63" s="48">
        <f t="shared" si="19"/>
        <v>19.200000000000003</v>
      </c>
      <c r="G63" s="49">
        <f t="shared" si="20"/>
        <v>27.792933810375668</v>
      </c>
      <c r="H63" s="49">
        <f t="shared" si="21"/>
        <v>18.831395348837205</v>
      </c>
      <c r="I63" s="49">
        <f t="shared" si="22"/>
        <v>29.912500000000001</v>
      </c>
      <c r="J63" s="49">
        <f t="shared" si="23"/>
        <v>19.956250000000001</v>
      </c>
      <c r="K63" s="49">
        <f t="shared" si="24"/>
        <v>29.525000000000002</v>
      </c>
      <c r="L63" s="49">
        <f t="shared" si="25"/>
        <v>19.775000000000002</v>
      </c>
      <c r="M63" s="50">
        <f t="shared" si="26"/>
        <v>77.762645348837211</v>
      </c>
      <c r="O63" s="51">
        <v>7</v>
      </c>
      <c r="P63" s="100" t="str">
        <f t="shared" si="27"/>
        <v>Furiosa</v>
      </c>
      <c r="Q63" s="100"/>
      <c r="R63" s="100"/>
      <c r="S63" s="101">
        <f t="shared" si="28"/>
        <v>75.470058139534885</v>
      </c>
      <c r="T63" s="101"/>
    </row>
    <row r="64" spans="2:25" x14ac:dyDescent="0.3">
      <c r="B64" s="102" t="str">
        <f>$B$15</f>
        <v>Tubatuque</v>
      </c>
      <c r="C64" s="102"/>
      <c r="D64" s="102"/>
      <c r="E64" s="52">
        <f t="shared" si="18"/>
        <v>29.199999999999996</v>
      </c>
      <c r="F64" s="52">
        <f t="shared" si="19"/>
        <v>19.599999999999994</v>
      </c>
      <c r="G64" s="53">
        <f t="shared" si="20"/>
        <v>28.002437388193201</v>
      </c>
      <c r="H64" s="53">
        <f t="shared" si="21"/>
        <v>18.864937388193201</v>
      </c>
      <c r="I64" s="53">
        <f t="shared" si="22"/>
        <v>29.950000000000003</v>
      </c>
      <c r="J64" s="53">
        <f t="shared" si="23"/>
        <v>19.975000000000001</v>
      </c>
      <c r="K64" s="53">
        <f t="shared" si="24"/>
        <v>29.6</v>
      </c>
      <c r="L64" s="53">
        <f t="shared" si="25"/>
        <v>19.875</v>
      </c>
      <c r="M64" s="54">
        <f t="shared" si="26"/>
        <v>78.314937388193187</v>
      </c>
      <c r="O64" s="4">
        <v>8</v>
      </c>
      <c r="P64" s="103" t="str">
        <f t="shared" si="27"/>
        <v>Imperial</v>
      </c>
      <c r="Q64" s="103"/>
      <c r="R64" s="103"/>
      <c r="S64" s="104">
        <f t="shared" si="28"/>
        <v>74.360096153846143</v>
      </c>
      <c r="T64" s="104"/>
    </row>
    <row r="65" spans="2:20" x14ac:dyDescent="0.3">
      <c r="B65" s="99" t="str">
        <f>$B$16</f>
        <v>Bandida</v>
      </c>
      <c r="C65" s="99"/>
      <c r="D65" s="99"/>
      <c r="E65" s="48">
        <f t="shared" si="18"/>
        <v>29.2</v>
      </c>
      <c r="F65" s="48">
        <f t="shared" si="19"/>
        <v>19.7</v>
      </c>
      <c r="G65" s="49">
        <f t="shared" si="20"/>
        <v>30</v>
      </c>
      <c r="H65" s="49">
        <f t="shared" si="21"/>
        <v>20</v>
      </c>
      <c r="I65" s="49">
        <f t="shared" si="22"/>
        <v>29.956250000000001</v>
      </c>
      <c r="J65" s="49">
        <f t="shared" si="23"/>
        <v>19.987500000000001</v>
      </c>
      <c r="K65" s="49">
        <f t="shared" si="24"/>
        <v>29.924999999999997</v>
      </c>
      <c r="L65" s="49">
        <f t="shared" si="25"/>
        <v>19.974999999999998</v>
      </c>
      <c r="M65" s="50">
        <f t="shared" si="26"/>
        <v>79.662499999999994</v>
      </c>
      <c r="O65" s="51">
        <v>9</v>
      </c>
      <c r="P65" s="100" t="str">
        <f t="shared" si="27"/>
        <v>Einsteria</v>
      </c>
      <c r="Q65" s="100"/>
      <c r="R65" s="100"/>
      <c r="S65" s="101">
        <f t="shared" si="28"/>
        <v>71.420192307692304</v>
      </c>
      <c r="T65" s="101"/>
    </row>
    <row r="66" spans="2:20" x14ac:dyDescent="0.3">
      <c r="B66" s="95">
        <f>$B$17</f>
        <v>0</v>
      </c>
      <c r="C66" s="95"/>
      <c r="D66" s="95"/>
      <c r="E66" s="55">
        <f t="shared" si="18"/>
        <v>0</v>
      </c>
      <c r="F66" s="55">
        <f t="shared" si="19"/>
        <v>0</v>
      </c>
      <c r="G66" s="56">
        <f t="shared" si="20"/>
        <v>21</v>
      </c>
      <c r="H66" s="56">
        <f t="shared" si="21"/>
        <v>14</v>
      </c>
      <c r="I66" s="56">
        <f t="shared" si="22"/>
        <v>0</v>
      </c>
      <c r="J66" s="56">
        <f t="shared" si="23"/>
        <v>0</v>
      </c>
      <c r="K66" s="56">
        <f t="shared" si="24"/>
        <v>0</v>
      </c>
      <c r="L66" s="56">
        <f t="shared" si="25"/>
        <v>0</v>
      </c>
      <c r="M66" s="57">
        <f t="shared" si="26"/>
        <v>14</v>
      </c>
      <c r="O66" s="58">
        <v>10</v>
      </c>
      <c r="P66" s="96">
        <f t="shared" si="27"/>
        <v>0</v>
      </c>
      <c r="Q66" s="96"/>
      <c r="R66" s="96"/>
      <c r="S66" s="97">
        <f t="shared" si="28"/>
        <v>14</v>
      </c>
      <c r="T66" s="97"/>
    </row>
    <row r="69" spans="2:20" x14ac:dyDescent="0.3">
      <c r="J69" s="59"/>
      <c r="N69" s="60"/>
      <c r="O69" s="60"/>
      <c r="P69" s="60"/>
      <c r="Q69" s="60"/>
      <c r="R69" s="60"/>
    </row>
    <row r="70" spans="2:20" x14ac:dyDescent="0.3">
      <c r="J70" s="59"/>
      <c r="N70" s="60"/>
      <c r="O70" s="60"/>
      <c r="P70" s="60"/>
      <c r="Q70" s="60"/>
      <c r="R70" s="60"/>
    </row>
    <row r="71" spans="2:20" x14ac:dyDescent="0.3">
      <c r="J71" s="59"/>
      <c r="N71" s="60"/>
      <c r="O71" s="60"/>
      <c r="P71" s="60"/>
      <c r="Q71" s="60"/>
      <c r="R71" s="60"/>
    </row>
    <row r="72" spans="2:20" x14ac:dyDescent="0.3">
      <c r="J72" s="59"/>
      <c r="N72" s="60"/>
      <c r="O72" s="60"/>
      <c r="P72" s="60"/>
      <c r="Q72" s="60"/>
      <c r="R72" s="60"/>
    </row>
    <row r="73" spans="2:20" x14ac:dyDescent="0.3">
      <c r="J73" s="59"/>
      <c r="N73" s="60"/>
      <c r="O73" s="60"/>
      <c r="P73" s="60"/>
      <c r="Q73" s="60"/>
      <c r="R73" s="60"/>
    </row>
    <row r="74" spans="2:20" x14ac:dyDescent="0.3">
      <c r="J74" s="59"/>
      <c r="N74" s="23"/>
      <c r="R74" s="59"/>
    </row>
    <row r="75" spans="2:20" x14ac:dyDescent="0.3">
      <c r="J75" s="59"/>
      <c r="N75" s="23"/>
      <c r="R75" s="59"/>
    </row>
    <row r="76" spans="2:20" x14ac:dyDescent="0.3">
      <c r="J76" s="59"/>
      <c r="N76" s="23"/>
      <c r="R76" s="59"/>
    </row>
    <row r="77" spans="2:20" x14ac:dyDescent="0.3">
      <c r="I77" s="59"/>
      <c r="J77" s="59"/>
      <c r="N77" s="23"/>
      <c r="R77" s="59"/>
    </row>
    <row r="78" spans="2:20" x14ac:dyDescent="0.3">
      <c r="I78" s="59"/>
      <c r="J78" s="59"/>
      <c r="N78" s="23"/>
      <c r="R78" s="59"/>
    </row>
    <row r="79" spans="2:20" x14ac:dyDescent="0.3">
      <c r="N79" s="23"/>
      <c r="R79" s="59"/>
    </row>
    <row r="80" spans="2:20" x14ac:dyDescent="0.3">
      <c r="N80" s="23"/>
      <c r="R80" s="59"/>
    </row>
    <row r="81" spans="14:18" x14ac:dyDescent="0.3">
      <c r="N81" s="23"/>
      <c r="R81" s="59"/>
    </row>
    <row r="82" spans="14:18" x14ac:dyDescent="0.3">
      <c r="N82" s="23"/>
      <c r="R82" s="59"/>
    </row>
    <row r="83" spans="14:18" x14ac:dyDescent="0.3">
      <c r="N83" s="23"/>
      <c r="R83" s="59"/>
    </row>
    <row r="86" spans="14:18" x14ac:dyDescent="0.3">
      <c r="N86" s="60"/>
      <c r="O86" s="60"/>
      <c r="P86" s="60"/>
      <c r="Q86" s="60"/>
      <c r="R86" s="60"/>
    </row>
    <row r="87" spans="14:18" x14ac:dyDescent="0.3">
      <c r="N87" s="60"/>
      <c r="O87" s="60"/>
      <c r="P87" s="60"/>
      <c r="Q87" s="60"/>
      <c r="R87" s="60"/>
    </row>
    <row r="88" spans="14:18" x14ac:dyDescent="0.3">
      <c r="N88" s="60"/>
      <c r="O88" s="60"/>
      <c r="P88" s="60"/>
      <c r="Q88" s="60"/>
      <c r="R88" s="60"/>
    </row>
    <row r="89" spans="14:18" x14ac:dyDescent="0.3">
      <c r="N89" s="60"/>
      <c r="O89" s="60"/>
      <c r="P89" s="60"/>
      <c r="Q89" s="60"/>
      <c r="R89" s="60"/>
    </row>
    <row r="90" spans="14:18" x14ac:dyDescent="0.3">
      <c r="N90" s="60"/>
      <c r="O90" s="60"/>
      <c r="P90" s="60"/>
      <c r="Q90" s="60"/>
      <c r="R90" s="60"/>
    </row>
    <row r="91" spans="14:18" x14ac:dyDescent="0.3">
      <c r="N91" s="23"/>
      <c r="R91" s="59"/>
    </row>
    <row r="92" spans="14:18" x14ac:dyDescent="0.3">
      <c r="N92" s="23"/>
      <c r="R92" s="59"/>
    </row>
    <row r="93" spans="14:18" x14ac:dyDescent="0.3">
      <c r="N93" s="23"/>
      <c r="R93" s="59"/>
    </row>
    <row r="94" spans="14:18" x14ac:dyDescent="0.3">
      <c r="N94" s="23"/>
      <c r="R94" s="59"/>
    </row>
    <row r="95" spans="14:18" x14ac:dyDescent="0.3">
      <c r="N95" s="23"/>
      <c r="R95" s="59"/>
    </row>
    <row r="96" spans="14:18" x14ac:dyDescent="0.3">
      <c r="N96" s="23"/>
      <c r="R96" s="59"/>
    </row>
    <row r="97" spans="14:18" x14ac:dyDescent="0.3">
      <c r="N97" s="23"/>
      <c r="R97" s="59"/>
    </row>
    <row r="98" spans="14:18" x14ac:dyDescent="0.3">
      <c r="N98" s="23"/>
      <c r="R98" s="59"/>
    </row>
    <row r="99" spans="14:18" x14ac:dyDescent="0.3">
      <c r="N99" s="23"/>
      <c r="R99" s="59"/>
    </row>
    <row r="100" spans="14:18" x14ac:dyDescent="0.3">
      <c r="N100" s="23"/>
      <c r="R100" s="59"/>
    </row>
    <row r="103" spans="14:18" x14ac:dyDescent="0.3">
      <c r="N103" s="60"/>
      <c r="O103" s="60"/>
      <c r="P103" s="60"/>
      <c r="Q103" s="60"/>
      <c r="R103" s="60"/>
    </row>
    <row r="104" spans="14:18" x14ac:dyDescent="0.3">
      <c r="N104" s="60"/>
      <c r="O104" s="60"/>
      <c r="P104" s="60"/>
      <c r="Q104" s="60"/>
      <c r="R104" s="60"/>
    </row>
    <row r="105" spans="14:18" x14ac:dyDescent="0.3">
      <c r="N105" s="60"/>
      <c r="O105" s="60"/>
      <c r="P105" s="60"/>
      <c r="Q105" s="60"/>
      <c r="R105" s="60"/>
    </row>
    <row r="106" spans="14:18" x14ac:dyDescent="0.3">
      <c r="N106" s="60"/>
      <c r="O106" s="60"/>
      <c r="P106" s="60"/>
      <c r="Q106" s="60"/>
      <c r="R106" s="60"/>
    </row>
    <row r="107" spans="14:18" x14ac:dyDescent="0.3">
      <c r="N107" s="60"/>
      <c r="O107" s="60"/>
      <c r="P107" s="60"/>
      <c r="Q107" s="60"/>
      <c r="R107" s="60"/>
    </row>
    <row r="108" spans="14:18" x14ac:dyDescent="0.3">
      <c r="N108" s="23"/>
      <c r="R108" s="59"/>
    </row>
    <row r="109" spans="14:18" x14ac:dyDescent="0.3">
      <c r="N109" s="23"/>
      <c r="R109" s="59"/>
    </row>
    <row r="110" spans="14:18" x14ac:dyDescent="0.3">
      <c r="N110" s="23"/>
      <c r="R110" s="59"/>
    </row>
    <row r="111" spans="14:18" x14ac:dyDescent="0.3">
      <c r="N111" s="23"/>
      <c r="R111" s="59"/>
    </row>
    <row r="112" spans="14:18" x14ac:dyDescent="0.3">
      <c r="N112" s="23"/>
      <c r="R112" s="59"/>
    </row>
    <row r="113" spans="14:18" x14ac:dyDescent="0.3">
      <c r="N113" s="23"/>
      <c r="R113" s="59"/>
    </row>
    <row r="114" spans="14:18" x14ac:dyDescent="0.3">
      <c r="N114" s="23"/>
      <c r="R114" s="59"/>
    </row>
    <row r="115" spans="14:18" x14ac:dyDescent="0.3">
      <c r="N115" s="23"/>
      <c r="R115" s="59"/>
    </row>
    <row r="116" spans="14:18" x14ac:dyDescent="0.3">
      <c r="N116" s="23"/>
      <c r="O116" s="98"/>
      <c r="P116" s="98"/>
      <c r="Q116" s="23"/>
      <c r="R116" s="59"/>
    </row>
    <row r="117" spans="14:18" x14ac:dyDescent="0.3">
      <c r="N117" s="23"/>
      <c r="O117" s="98"/>
      <c r="P117" s="98"/>
      <c r="Q117" s="23"/>
      <c r="R117" s="59"/>
    </row>
  </sheetData>
  <mergeCells count="180">
    <mergeCell ref="B3:D7"/>
    <mergeCell ref="F3:G7"/>
    <mergeCell ref="I3:K5"/>
    <mergeCell ref="M3:O4"/>
    <mergeCell ref="M5:M6"/>
    <mergeCell ref="N5:N6"/>
    <mergeCell ref="O5:O6"/>
    <mergeCell ref="I6:I7"/>
    <mergeCell ref="J6:J7"/>
    <mergeCell ref="K6:K7"/>
    <mergeCell ref="B8:D8"/>
    <mergeCell ref="F8:F10"/>
    <mergeCell ref="B9:D9"/>
    <mergeCell ref="B10:D10"/>
    <mergeCell ref="B11:D11"/>
    <mergeCell ref="F11:F13"/>
    <mergeCell ref="M11:O12"/>
    <mergeCell ref="B12:D12"/>
    <mergeCell ref="B13:D13"/>
    <mergeCell ref="M13:N13"/>
    <mergeCell ref="B14:D14"/>
    <mergeCell ref="M14:N14"/>
    <mergeCell ref="B15:D15"/>
    <mergeCell ref="B16:D16"/>
    <mergeCell ref="B17:D17"/>
    <mergeCell ref="B20:D24"/>
    <mergeCell ref="E20:Y21"/>
    <mergeCell ref="E22:K22"/>
    <mergeCell ref="L22:R22"/>
    <mergeCell ref="S22:Y22"/>
    <mergeCell ref="AI22:AN22"/>
    <mergeCell ref="E23:G23"/>
    <mergeCell ref="H23:J23"/>
    <mergeCell ref="K23:K24"/>
    <mergeCell ref="L23:N23"/>
    <mergeCell ref="O23:Q23"/>
    <mergeCell ref="R23:R24"/>
    <mergeCell ref="S23:U23"/>
    <mergeCell ref="V23:X23"/>
    <mergeCell ref="Y23:Y24"/>
    <mergeCell ref="E24:F24"/>
    <mergeCell ref="L24:M24"/>
    <mergeCell ref="S24:T24"/>
    <mergeCell ref="B25:D25"/>
    <mergeCell ref="E25:F25"/>
    <mergeCell ref="L25:M25"/>
    <mergeCell ref="S25:T25"/>
    <mergeCell ref="B26:D26"/>
    <mergeCell ref="E26:F26"/>
    <mergeCell ref="L26:M26"/>
    <mergeCell ref="S26:T26"/>
    <mergeCell ref="B27:D27"/>
    <mergeCell ref="E27:F27"/>
    <mergeCell ref="L27:M27"/>
    <mergeCell ref="S27:T27"/>
    <mergeCell ref="B28:D28"/>
    <mergeCell ref="E28:F28"/>
    <mergeCell ref="L28:M28"/>
    <mergeCell ref="S28:T28"/>
    <mergeCell ref="B29:D29"/>
    <mergeCell ref="E29:F29"/>
    <mergeCell ref="L29:M29"/>
    <mergeCell ref="S29:T29"/>
    <mergeCell ref="B30:D30"/>
    <mergeCell ref="E30:F30"/>
    <mergeCell ref="L30:M30"/>
    <mergeCell ref="S30:T30"/>
    <mergeCell ref="B31:D31"/>
    <mergeCell ref="E31:F31"/>
    <mergeCell ref="L31:M31"/>
    <mergeCell ref="S31:T31"/>
    <mergeCell ref="B32:D32"/>
    <mergeCell ref="E32:F32"/>
    <mergeCell ref="L32:M32"/>
    <mergeCell ref="S32:T32"/>
    <mergeCell ref="B33:D33"/>
    <mergeCell ref="E33:F33"/>
    <mergeCell ref="L33:M33"/>
    <mergeCell ref="S33:T33"/>
    <mergeCell ref="B34:D34"/>
    <mergeCell ref="E34:F34"/>
    <mergeCell ref="L34:M34"/>
    <mergeCell ref="S34:T34"/>
    <mergeCell ref="B36:D40"/>
    <mergeCell ref="E36:Y37"/>
    <mergeCell ref="E38:K38"/>
    <mergeCell ref="L38:R38"/>
    <mergeCell ref="S38:Y38"/>
    <mergeCell ref="E39:G39"/>
    <mergeCell ref="H39:J40"/>
    <mergeCell ref="K39:K40"/>
    <mergeCell ref="L39:N39"/>
    <mergeCell ref="O39:Q40"/>
    <mergeCell ref="R39:R40"/>
    <mergeCell ref="S39:U39"/>
    <mergeCell ref="V39:X40"/>
    <mergeCell ref="Y39:Y40"/>
    <mergeCell ref="B41:D41"/>
    <mergeCell ref="H41:J41"/>
    <mergeCell ref="O41:Q41"/>
    <mergeCell ref="V41:X41"/>
    <mergeCell ref="B42:D42"/>
    <mergeCell ref="H42:J42"/>
    <mergeCell ref="O42:Q42"/>
    <mergeCell ref="V42:X42"/>
    <mergeCell ref="B43:D43"/>
    <mergeCell ref="H43:J43"/>
    <mergeCell ref="O43:Q43"/>
    <mergeCell ref="V43:X43"/>
    <mergeCell ref="B44:D44"/>
    <mergeCell ref="H44:J44"/>
    <mergeCell ref="O44:Q44"/>
    <mergeCell ref="V44:X44"/>
    <mergeCell ref="B45:D45"/>
    <mergeCell ref="H45:J45"/>
    <mergeCell ref="O45:Q45"/>
    <mergeCell ref="V45:X45"/>
    <mergeCell ref="B46:D46"/>
    <mergeCell ref="H46:J46"/>
    <mergeCell ref="O46:Q46"/>
    <mergeCell ref="V46:X46"/>
    <mergeCell ref="B47:D47"/>
    <mergeCell ref="H47:J47"/>
    <mergeCell ref="O47:Q47"/>
    <mergeCell ref="V47:X47"/>
    <mergeCell ref="B48:D48"/>
    <mergeCell ref="H48:J48"/>
    <mergeCell ref="O48:Q48"/>
    <mergeCell ref="V48:X48"/>
    <mergeCell ref="B49:D49"/>
    <mergeCell ref="H49:J49"/>
    <mergeCell ref="O49:Q49"/>
    <mergeCell ref="V49:X49"/>
    <mergeCell ref="B50:D50"/>
    <mergeCell ref="H50:J50"/>
    <mergeCell ref="O50:Q50"/>
    <mergeCell ref="V50:X50"/>
    <mergeCell ref="B52:D56"/>
    <mergeCell ref="E52:M54"/>
    <mergeCell ref="O52:T54"/>
    <mergeCell ref="E55:F55"/>
    <mergeCell ref="G55:H55"/>
    <mergeCell ref="I55:J55"/>
    <mergeCell ref="K55:L55"/>
    <mergeCell ref="M55:M56"/>
    <mergeCell ref="O55:O56"/>
    <mergeCell ref="P55:R56"/>
    <mergeCell ref="S55:T56"/>
    <mergeCell ref="B57:D57"/>
    <mergeCell ref="P57:R57"/>
    <mergeCell ref="S57:T57"/>
    <mergeCell ref="B58:D58"/>
    <mergeCell ref="P58:R58"/>
    <mergeCell ref="S58:T58"/>
    <mergeCell ref="B59:D59"/>
    <mergeCell ref="P59:R59"/>
    <mergeCell ref="S59:T59"/>
    <mergeCell ref="B60:D60"/>
    <mergeCell ref="P60:R60"/>
    <mergeCell ref="S60:T60"/>
    <mergeCell ref="B61:D61"/>
    <mergeCell ref="P61:R61"/>
    <mergeCell ref="S61:T61"/>
    <mergeCell ref="B62:D62"/>
    <mergeCell ref="P62:R62"/>
    <mergeCell ref="S62:T62"/>
    <mergeCell ref="B66:D66"/>
    <mergeCell ref="P66:R66"/>
    <mergeCell ref="S66:T66"/>
    <mergeCell ref="O116:P116"/>
    <mergeCell ref="O117:P117"/>
    <mergeCell ref="B63:D63"/>
    <mergeCell ref="P63:R63"/>
    <mergeCell ref="S63:T63"/>
    <mergeCell ref="B64:D64"/>
    <mergeCell ref="P64:R64"/>
    <mergeCell ref="S64:T64"/>
    <mergeCell ref="B65:D65"/>
    <mergeCell ref="P65:R65"/>
    <mergeCell ref="S65:T65"/>
  </mergeCells>
  <pageMargins left="0.51180555555555596" right="0.51180555555555596" top="0.78749999999999998" bottom="0.78749999999999998" header="0.511811023622047" footer="0.511811023622047"/>
  <pageSetup paperSize="9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B20"/>
  <sheetViews>
    <sheetView topLeftCell="H1" zoomScaleNormal="100" workbookViewId="0">
      <selection activeCell="L28" sqref="L28"/>
    </sheetView>
  </sheetViews>
  <sheetFormatPr defaultColWidth="8.6640625" defaultRowHeight="14.4" x14ac:dyDescent="0.3"/>
  <cols>
    <col min="5" max="28" width="9.5546875" customWidth="1"/>
    <col min="16375" max="16384" width="11.5546875" customWidth="1"/>
  </cols>
  <sheetData>
    <row r="1" spans="2:28" x14ac:dyDescent="0.3">
      <c r="E1" s="61"/>
    </row>
    <row r="2" spans="2:28" x14ac:dyDescent="0.3">
      <c r="B2" s="118" t="s">
        <v>0</v>
      </c>
      <c r="C2" s="118"/>
      <c r="D2" s="118"/>
      <c r="E2" s="118" t="s">
        <v>40</v>
      </c>
      <c r="F2" s="118"/>
      <c r="G2" s="118"/>
      <c r="H2" s="118"/>
      <c r="I2" s="118"/>
      <c r="J2" s="118"/>
      <c r="K2" s="118"/>
      <c r="L2" s="118"/>
      <c r="M2" s="118" t="s">
        <v>40</v>
      </c>
      <c r="N2" s="118"/>
      <c r="O2" s="118"/>
      <c r="P2" s="118"/>
      <c r="Q2" s="118"/>
      <c r="R2" s="118"/>
      <c r="S2" s="118"/>
      <c r="T2" s="118"/>
      <c r="U2" s="118" t="s">
        <v>40</v>
      </c>
      <c r="V2" s="118"/>
      <c r="W2" s="118"/>
      <c r="X2" s="118"/>
      <c r="Y2" s="118"/>
      <c r="Z2" s="118"/>
      <c r="AA2" s="118"/>
      <c r="AB2" s="118"/>
    </row>
    <row r="3" spans="2:28" x14ac:dyDescent="0.3"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</row>
    <row r="4" spans="2:28" x14ac:dyDescent="0.3">
      <c r="B4" s="118"/>
      <c r="C4" s="118"/>
      <c r="D4" s="118"/>
      <c r="E4" s="113" t="str">
        <f>Geral!G8</f>
        <v>Paula Azzam</v>
      </c>
      <c r="F4" s="113"/>
      <c r="G4" s="113"/>
      <c r="H4" s="113"/>
      <c r="I4" s="113"/>
      <c r="J4" s="113"/>
      <c r="K4" s="113"/>
      <c r="L4" s="113"/>
      <c r="M4" s="113" t="str">
        <f>Geral!G9</f>
        <v>Lukinhas</v>
      </c>
      <c r="N4" s="113"/>
      <c r="O4" s="113"/>
      <c r="P4" s="113"/>
      <c r="Q4" s="113"/>
      <c r="R4" s="113"/>
      <c r="S4" s="113"/>
      <c r="T4" s="113"/>
      <c r="U4" s="113" t="str">
        <f>Geral!G10</f>
        <v>Moleza</v>
      </c>
      <c r="V4" s="113"/>
      <c r="W4" s="113"/>
      <c r="X4" s="113"/>
      <c r="Y4" s="113"/>
      <c r="Z4" s="113"/>
      <c r="AA4" s="113"/>
      <c r="AB4" s="113"/>
    </row>
    <row r="5" spans="2:28" x14ac:dyDescent="0.3">
      <c r="B5" s="118"/>
      <c r="C5" s="118"/>
      <c r="D5" s="118"/>
      <c r="E5" s="135" t="s">
        <v>53</v>
      </c>
      <c r="F5" s="133" t="s">
        <v>54</v>
      </c>
      <c r="G5" s="133" t="s">
        <v>55</v>
      </c>
      <c r="H5" s="133" t="s">
        <v>56</v>
      </c>
      <c r="I5" s="133" t="s">
        <v>57</v>
      </c>
      <c r="J5" s="133" t="s">
        <v>59</v>
      </c>
      <c r="K5" s="133" t="s">
        <v>58</v>
      </c>
      <c r="L5" s="134" t="s">
        <v>60</v>
      </c>
      <c r="M5" s="135" t="s">
        <v>53</v>
      </c>
      <c r="N5" s="133" t="s">
        <v>54</v>
      </c>
      <c r="O5" s="133" t="s">
        <v>55</v>
      </c>
      <c r="P5" s="133" t="s">
        <v>56</v>
      </c>
      <c r="Q5" s="133" t="s">
        <v>57</v>
      </c>
      <c r="R5" s="133" t="s">
        <v>59</v>
      </c>
      <c r="S5" s="133" t="s">
        <v>58</v>
      </c>
      <c r="T5" s="134" t="s">
        <v>60</v>
      </c>
      <c r="U5" s="135" t="s">
        <v>53</v>
      </c>
      <c r="V5" s="133" t="s">
        <v>54</v>
      </c>
      <c r="W5" s="133" t="s">
        <v>55</v>
      </c>
      <c r="X5" s="133" t="s">
        <v>56</v>
      </c>
      <c r="Y5" s="133" t="s">
        <v>57</v>
      </c>
      <c r="Z5" s="133" t="s">
        <v>59</v>
      </c>
      <c r="AA5" s="133" t="s">
        <v>58</v>
      </c>
      <c r="AB5" s="134" t="s">
        <v>60</v>
      </c>
    </row>
    <row r="6" spans="2:28" x14ac:dyDescent="0.3">
      <c r="B6" s="118"/>
      <c r="C6" s="118"/>
      <c r="D6" s="118"/>
      <c r="E6" s="135"/>
      <c r="F6" s="133"/>
      <c r="G6" s="133"/>
      <c r="H6" s="133"/>
      <c r="I6" s="133"/>
      <c r="J6" s="133"/>
      <c r="K6" s="133"/>
      <c r="L6" s="134"/>
      <c r="M6" s="135"/>
      <c r="N6" s="133"/>
      <c r="O6" s="133"/>
      <c r="P6" s="133"/>
      <c r="Q6" s="133"/>
      <c r="R6" s="133"/>
      <c r="S6" s="133"/>
      <c r="T6" s="134"/>
      <c r="U6" s="135"/>
      <c r="V6" s="133"/>
      <c r="W6" s="133"/>
      <c r="X6" s="133"/>
      <c r="Y6" s="133"/>
      <c r="Z6" s="133"/>
      <c r="AA6" s="133"/>
      <c r="AB6" s="134"/>
    </row>
    <row r="7" spans="2:28" ht="15.75" customHeight="1" x14ac:dyDescent="0.3">
      <c r="B7" s="99" t="str">
        <f>Geral!$B$8</f>
        <v>Azzurra</v>
      </c>
      <c r="C7" s="99"/>
      <c r="D7" s="99"/>
      <c r="E7" s="62">
        <v>10</v>
      </c>
      <c r="F7" s="63">
        <v>10</v>
      </c>
      <c r="G7" s="64">
        <v>10</v>
      </c>
      <c r="H7" s="64">
        <v>10</v>
      </c>
      <c r="I7" s="64">
        <v>10</v>
      </c>
      <c r="J7" s="64">
        <v>10</v>
      </c>
      <c r="K7" s="64">
        <v>10</v>
      </c>
      <c r="L7" s="65">
        <v>10</v>
      </c>
      <c r="M7" s="62">
        <v>9.9</v>
      </c>
      <c r="N7" s="63">
        <v>10</v>
      </c>
      <c r="O7" s="64">
        <v>10</v>
      </c>
      <c r="P7" s="64">
        <v>9.9</v>
      </c>
      <c r="Q7" s="64">
        <v>9.6</v>
      </c>
      <c r="R7" s="64">
        <v>9.9</v>
      </c>
      <c r="S7" s="64">
        <v>10</v>
      </c>
      <c r="T7" s="65">
        <v>9.8000000000000007</v>
      </c>
      <c r="U7" s="62">
        <v>9.9</v>
      </c>
      <c r="V7" s="63">
        <v>10</v>
      </c>
      <c r="W7" s="64">
        <v>10</v>
      </c>
      <c r="X7" s="64">
        <v>9.8000000000000007</v>
      </c>
      <c r="Y7" s="64">
        <v>9.8000000000000007</v>
      </c>
      <c r="Z7" s="64">
        <v>9.8000000000000007</v>
      </c>
      <c r="AA7" s="64">
        <v>10</v>
      </c>
      <c r="AB7" s="65">
        <v>9.9</v>
      </c>
    </row>
    <row r="8" spans="2:28" ht="15.75" customHeight="1" x14ac:dyDescent="0.3">
      <c r="B8" s="102" t="str">
        <f>Geral!$B$9</f>
        <v>Bateria 51</v>
      </c>
      <c r="C8" s="102"/>
      <c r="D8" s="102"/>
      <c r="E8" s="66">
        <v>10</v>
      </c>
      <c r="F8" s="67">
        <v>10</v>
      </c>
      <c r="G8" s="68">
        <v>9.9</v>
      </c>
      <c r="H8" s="68">
        <v>10</v>
      </c>
      <c r="I8" s="68">
        <v>9.8000000000000007</v>
      </c>
      <c r="J8" s="68">
        <v>10</v>
      </c>
      <c r="K8" s="68">
        <v>10</v>
      </c>
      <c r="L8" s="69">
        <v>9.6999999999999993</v>
      </c>
      <c r="M8" s="66">
        <v>10</v>
      </c>
      <c r="N8" s="67">
        <v>10</v>
      </c>
      <c r="O8" s="68">
        <v>9.9</v>
      </c>
      <c r="P8" s="68">
        <v>10</v>
      </c>
      <c r="Q8" s="68">
        <v>9.9</v>
      </c>
      <c r="R8" s="68">
        <v>9.6999999999999993</v>
      </c>
      <c r="S8" s="68">
        <v>10</v>
      </c>
      <c r="T8" s="69">
        <v>9.8000000000000007</v>
      </c>
      <c r="U8" s="66">
        <v>10</v>
      </c>
      <c r="V8" s="67">
        <v>10</v>
      </c>
      <c r="W8" s="68">
        <v>9.8000000000000007</v>
      </c>
      <c r="X8" s="68">
        <v>9.8000000000000007</v>
      </c>
      <c r="Y8" s="68">
        <v>9.8000000000000007</v>
      </c>
      <c r="Z8" s="68">
        <v>9.8000000000000007</v>
      </c>
      <c r="AA8" s="68">
        <v>9.8000000000000007</v>
      </c>
      <c r="AB8" s="69">
        <v>9.8000000000000007</v>
      </c>
    </row>
    <row r="9" spans="2:28" ht="15.75" customHeight="1" x14ac:dyDescent="0.3">
      <c r="B9" s="99" t="str">
        <f>Geral!$B$10</f>
        <v>Furiosa</v>
      </c>
      <c r="C9" s="99"/>
      <c r="D9" s="99"/>
      <c r="E9" s="70">
        <v>10</v>
      </c>
      <c r="F9" s="71">
        <v>9.9</v>
      </c>
      <c r="G9" s="64">
        <v>9</v>
      </c>
      <c r="H9" s="64">
        <v>10</v>
      </c>
      <c r="I9" s="64">
        <v>10</v>
      </c>
      <c r="J9" s="64">
        <v>10</v>
      </c>
      <c r="K9" s="64">
        <v>10</v>
      </c>
      <c r="L9" s="65">
        <v>9.5</v>
      </c>
      <c r="M9" s="70">
        <v>9.9</v>
      </c>
      <c r="N9" s="71">
        <v>9.8000000000000007</v>
      </c>
      <c r="O9" s="64">
        <v>9.5</v>
      </c>
      <c r="P9" s="64">
        <v>9.9</v>
      </c>
      <c r="Q9" s="64">
        <v>9.9</v>
      </c>
      <c r="R9" s="64">
        <v>9.9</v>
      </c>
      <c r="S9" s="64">
        <v>10</v>
      </c>
      <c r="T9" s="65">
        <v>9.6</v>
      </c>
      <c r="U9" s="70">
        <v>9.8000000000000007</v>
      </c>
      <c r="V9" s="71">
        <v>9.9</v>
      </c>
      <c r="W9" s="64">
        <v>9.4</v>
      </c>
      <c r="X9" s="64">
        <v>9.6</v>
      </c>
      <c r="Y9" s="64">
        <v>9.6999999999999993</v>
      </c>
      <c r="Z9" s="64">
        <v>9.8000000000000007</v>
      </c>
      <c r="AA9" s="64">
        <v>9.8000000000000007</v>
      </c>
      <c r="AB9" s="65">
        <v>9.6999999999999993</v>
      </c>
    </row>
    <row r="10" spans="2:28" ht="15.75" customHeight="1" x14ac:dyDescent="0.3">
      <c r="B10" s="102" t="str">
        <f>Geral!$B$11</f>
        <v>Epidemia</v>
      </c>
      <c r="C10" s="102"/>
      <c r="D10" s="102"/>
      <c r="E10" s="66">
        <v>10</v>
      </c>
      <c r="F10" s="67">
        <v>10</v>
      </c>
      <c r="G10" s="68">
        <v>9.9</v>
      </c>
      <c r="H10" s="68">
        <v>10</v>
      </c>
      <c r="I10" s="68">
        <v>10</v>
      </c>
      <c r="J10" s="68">
        <v>10</v>
      </c>
      <c r="K10" s="68">
        <v>10</v>
      </c>
      <c r="L10" s="69">
        <v>9.9</v>
      </c>
      <c r="M10" s="66">
        <v>10</v>
      </c>
      <c r="N10" s="67">
        <v>10</v>
      </c>
      <c r="O10" s="68">
        <v>9.9</v>
      </c>
      <c r="P10" s="68">
        <v>10</v>
      </c>
      <c r="Q10" s="68">
        <v>10</v>
      </c>
      <c r="R10" s="68">
        <v>9.9</v>
      </c>
      <c r="S10" s="68">
        <v>9.9</v>
      </c>
      <c r="T10" s="69">
        <v>9.9</v>
      </c>
      <c r="U10" s="66">
        <v>10</v>
      </c>
      <c r="V10" s="67">
        <v>10</v>
      </c>
      <c r="W10" s="68">
        <v>9.8000000000000007</v>
      </c>
      <c r="X10" s="68">
        <v>9.9</v>
      </c>
      <c r="Y10" s="68">
        <v>9.9</v>
      </c>
      <c r="Z10" s="68">
        <v>9.9</v>
      </c>
      <c r="AA10" s="68">
        <v>9.9</v>
      </c>
      <c r="AB10" s="69">
        <v>9.9</v>
      </c>
    </row>
    <row r="11" spans="2:28" ht="15.75" customHeight="1" x14ac:dyDescent="0.3">
      <c r="B11" s="99" t="str">
        <f>Geral!$B$12</f>
        <v>Einsteria</v>
      </c>
      <c r="C11" s="99"/>
      <c r="D11" s="99"/>
      <c r="E11" s="70">
        <v>10</v>
      </c>
      <c r="F11" s="71">
        <v>10</v>
      </c>
      <c r="G11" s="64">
        <v>9</v>
      </c>
      <c r="H11" s="64">
        <v>10</v>
      </c>
      <c r="I11" s="64">
        <v>9.9</v>
      </c>
      <c r="J11" s="64">
        <v>10</v>
      </c>
      <c r="K11" s="64">
        <v>9.9</v>
      </c>
      <c r="L11" s="65">
        <v>9.4</v>
      </c>
      <c r="M11" s="70">
        <v>9.5</v>
      </c>
      <c r="N11" s="71">
        <v>9.5</v>
      </c>
      <c r="O11" s="64">
        <v>9.1999999999999993</v>
      </c>
      <c r="P11" s="64">
        <v>9.6</v>
      </c>
      <c r="Q11" s="64">
        <v>9.4</v>
      </c>
      <c r="R11" s="64">
        <v>9.5</v>
      </c>
      <c r="S11" s="64">
        <v>9.6999999999999993</v>
      </c>
      <c r="T11" s="65">
        <v>9.4</v>
      </c>
      <c r="U11" s="70">
        <v>9.6999999999999993</v>
      </c>
      <c r="V11" s="71">
        <v>9.8000000000000007</v>
      </c>
      <c r="W11" s="64">
        <v>8.9</v>
      </c>
      <c r="X11" s="64">
        <v>9.6999999999999993</v>
      </c>
      <c r="Y11" s="64">
        <v>9.6999999999999993</v>
      </c>
      <c r="Z11" s="64">
        <v>9.6</v>
      </c>
      <c r="AA11" s="64">
        <v>9.8000000000000007</v>
      </c>
      <c r="AB11" s="65">
        <v>9.6</v>
      </c>
    </row>
    <row r="12" spans="2:28" ht="15.75" customHeight="1" x14ac:dyDescent="0.3">
      <c r="B12" s="102" t="str">
        <f>Geral!$B$13</f>
        <v>Imperial</v>
      </c>
      <c r="C12" s="102"/>
      <c r="D12" s="102"/>
      <c r="E12" s="66">
        <v>10</v>
      </c>
      <c r="F12" s="67">
        <v>10</v>
      </c>
      <c r="G12" s="68">
        <v>9.6999999999999993</v>
      </c>
      <c r="H12" s="68">
        <v>9.5</v>
      </c>
      <c r="I12" s="68">
        <v>10</v>
      </c>
      <c r="J12" s="68">
        <v>10</v>
      </c>
      <c r="K12" s="68">
        <v>10</v>
      </c>
      <c r="L12" s="69">
        <v>9.6</v>
      </c>
      <c r="M12" s="66">
        <v>9.6</v>
      </c>
      <c r="N12" s="67">
        <v>10</v>
      </c>
      <c r="O12" s="68">
        <v>9.6</v>
      </c>
      <c r="P12" s="68">
        <v>9.5</v>
      </c>
      <c r="Q12" s="68">
        <v>9.9</v>
      </c>
      <c r="R12" s="68">
        <v>9.6</v>
      </c>
      <c r="S12" s="68">
        <v>10</v>
      </c>
      <c r="T12" s="69">
        <v>9.5</v>
      </c>
      <c r="U12" s="66">
        <v>10</v>
      </c>
      <c r="V12" s="67">
        <v>9.9</v>
      </c>
      <c r="W12" s="68">
        <v>9.1999999999999993</v>
      </c>
      <c r="X12" s="68">
        <v>9.1999999999999993</v>
      </c>
      <c r="Y12" s="68">
        <v>9.8000000000000007</v>
      </c>
      <c r="Z12" s="68">
        <v>9.8000000000000007</v>
      </c>
      <c r="AA12" s="68">
        <v>9.8000000000000007</v>
      </c>
      <c r="AB12" s="69">
        <v>9.6</v>
      </c>
    </row>
    <row r="13" spans="2:28" ht="15.75" customHeight="1" x14ac:dyDescent="0.3">
      <c r="B13" s="99" t="str">
        <f>Geral!$B$14</f>
        <v>BaterEca</v>
      </c>
      <c r="C13" s="99"/>
      <c r="D13" s="99"/>
      <c r="E13" s="70">
        <v>10</v>
      </c>
      <c r="F13" s="71">
        <v>10</v>
      </c>
      <c r="G13" s="64">
        <v>9.9</v>
      </c>
      <c r="H13" s="64">
        <v>10</v>
      </c>
      <c r="I13" s="64">
        <v>10</v>
      </c>
      <c r="J13" s="64">
        <v>10</v>
      </c>
      <c r="K13" s="64">
        <v>10</v>
      </c>
      <c r="L13" s="65">
        <v>9.9</v>
      </c>
      <c r="M13" s="70">
        <v>9.9</v>
      </c>
      <c r="N13" s="71">
        <v>9.9</v>
      </c>
      <c r="O13" s="64">
        <v>9.9</v>
      </c>
      <c r="P13" s="64">
        <v>10</v>
      </c>
      <c r="Q13" s="64">
        <v>10</v>
      </c>
      <c r="R13" s="64">
        <v>9.9</v>
      </c>
      <c r="S13" s="64">
        <v>10</v>
      </c>
      <c r="T13" s="65">
        <v>9.9</v>
      </c>
      <c r="U13" s="70">
        <v>9.9</v>
      </c>
      <c r="V13" s="71">
        <v>9.9</v>
      </c>
      <c r="W13" s="64">
        <v>9.8000000000000007</v>
      </c>
      <c r="X13" s="64">
        <v>9.9</v>
      </c>
      <c r="Y13" s="64">
        <v>9.9</v>
      </c>
      <c r="Z13" s="64">
        <v>10</v>
      </c>
      <c r="AA13" s="64">
        <v>10</v>
      </c>
      <c r="AB13" s="65">
        <v>9.9</v>
      </c>
    </row>
    <row r="14" spans="2:28" ht="15.75" customHeight="1" x14ac:dyDescent="0.3">
      <c r="B14" s="102" t="str">
        <f>Geral!$B$15</f>
        <v>Tubatuque</v>
      </c>
      <c r="C14" s="102"/>
      <c r="D14" s="102"/>
      <c r="E14" s="66">
        <v>10</v>
      </c>
      <c r="F14" s="67">
        <v>10</v>
      </c>
      <c r="G14" s="68">
        <v>10</v>
      </c>
      <c r="H14" s="68">
        <v>10</v>
      </c>
      <c r="I14" s="68">
        <v>10</v>
      </c>
      <c r="J14" s="68">
        <v>10</v>
      </c>
      <c r="K14" s="68">
        <v>10</v>
      </c>
      <c r="L14" s="69">
        <v>10</v>
      </c>
      <c r="M14" s="66">
        <v>9.8000000000000007</v>
      </c>
      <c r="N14" s="67">
        <v>10</v>
      </c>
      <c r="O14" s="68">
        <v>9.9</v>
      </c>
      <c r="P14" s="68">
        <v>10</v>
      </c>
      <c r="Q14" s="68">
        <v>10</v>
      </c>
      <c r="R14" s="68">
        <v>10</v>
      </c>
      <c r="S14" s="68">
        <v>10</v>
      </c>
      <c r="T14" s="69">
        <v>9.9</v>
      </c>
      <c r="U14" s="66">
        <v>10</v>
      </c>
      <c r="V14" s="67">
        <v>10</v>
      </c>
      <c r="W14" s="68">
        <v>9.9</v>
      </c>
      <c r="X14" s="68">
        <v>9.9</v>
      </c>
      <c r="Y14" s="68">
        <v>9.9</v>
      </c>
      <c r="Z14" s="68">
        <v>10</v>
      </c>
      <c r="AA14" s="68">
        <v>10</v>
      </c>
      <c r="AB14" s="69">
        <v>9.9</v>
      </c>
    </row>
    <row r="15" spans="2:28" ht="15.75" customHeight="1" x14ac:dyDescent="0.3">
      <c r="B15" s="99" t="str">
        <f>Geral!$B$16</f>
        <v>Bandida</v>
      </c>
      <c r="C15" s="99"/>
      <c r="D15" s="99"/>
      <c r="E15" s="70">
        <v>10</v>
      </c>
      <c r="F15" s="71">
        <v>10</v>
      </c>
      <c r="G15" s="64">
        <v>10</v>
      </c>
      <c r="H15" s="64">
        <v>10</v>
      </c>
      <c r="I15" s="64">
        <v>10</v>
      </c>
      <c r="J15" s="64">
        <v>10</v>
      </c>
      <c r="K15" s="64">
        <v>10</v>
      </c>
      <c r="L15" s="65">
        <v>10</v>
      </c>
      <c r="M15" s="70">
        <v>10</v>
      </c>
      <c r="N15" s="71">
        <v>10</v>
      </c>
      <c r="O15" s="64">
        <v>10</v>
      </c>
      <c r="P15" s="64">
        <v>10</v>
      </c>
      <c r="Q15" s="64">
        <v>10</v>
      </c>
      <c r="R15" s="64">
        <v>9.9</v>
      </c>
      <c r="S15" s="64">
        <v>10</v>
      </c>
      <c r="T15" s="65">
        <v>9.9</v>
      </c>
      <c r="U15" s="70">
        <v>10</v>
      </c>
      <c r="V15" s="71">
        <v>10</v>
      </c>
      <c r="W15" s="64">
        <v>10</v>
      </c>
      <c r="X15" s="64">
        <v>9.8000000000000007</v>
      </c>
      <c r="Y15" s="64">
        <v>9.9</v>
      </c>
      <c r="Z15" s="64">
        <v>9.9</v>
      </c>
      <c r="AA15" s="64">
        <v>10</v>
      </c>
      <c r="AB15" s="65">
        <v>9.9</v>
      </c>
    </row>
    <row r="16" spans="2:28" ht="15.75" customHeight="1" x14ac:dyDescent="0.3">
      <c r="B16" s="95">
        <f>Geral!$B$17</f>
        <v>0</v>
      </c>
      <c r="C16" s="95"/>
      <c r="D16" s="95"/>
      <c r="E16" s="72"/>
      <c r="F16" s="73"/>
      <c r="G16" s="74"/>
      <c r="H16" s="74"/>
      <c r="I16" s="74"/>
      <c r="J16" s="74"/>
      <c r="K16" s="74"/>
      <c r="L16" s="75"/>
      <c r="M16" s="72"/>
      <c r="N16" s="73"/>
      <c r="O16" s="74"/>
      <c r="P16" s="74"/>
      <c r="Q16" s="74"/>
      <c r="R16" s="74"/>
      <c r="S16" s="74"/>
      <c r="T16" s="75"/>
      <c r="U16" s="72"/>
      <c r="V16" s="73"/>
      <c r="W16" s="74"/>
      <c r="X16" s="74"/>
      <c r="Y16" s="74"/>
      <c r="Z16" s="74"/>
      <c r="AA16" s="74"/>
      <c r="AB16" s="75"/>
    </row>
    <row r="18" spans="9:11" x14ac:dyDescent="0.3">
      <c r="I18" s="59"/>
      <c r="K18" s="59"/>
    </row>
    <row r="19" spans="9:11" x14ac:dyDescent="0.3">
      <c r="I19" s="59"/>
      <c r="K19" s="59"/>
    </row>
    <row r="20" spans="9:11" x14ac:dyDescent="0.3">
      <c r="I20" s="59"/>
      <c r="K20" s="59"/>
    </row>
  </sheetData>
  <mergeCells count="39">
    <mergeCell ref="E2:AB3"/>
    <mergeCell ref="E4:L4"/>
    <mergeCell ref="M4:T4"/>
    <mergeCell ref="U4:AB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Z5:Z6"/>
    <mergeCell ref="AA5:AA6"/>
    <mergeCell ref="AB5:AB6"/>
    <mergeCell ref="B7:D7"/>
    <mergeCell ref="B8:D8"/>
    <mergeCell ref="U5:U6"/>
    <mergeCell ref="V5:V6"/>
    <mergeCell ref="W5:W6"/>
    <mergeCell ref="X5:X6"/>
    <mergeCell ref="Y5:Y6"/>
    <mergeCell ref="P5:P6"/>
    <mergeCell ref="Q5:Q6"/>
    <mergeCell ref="R5:R6"/>
    <mergeCell ref="S5:S6"/>
    <mergeCell ref="T5:T6"/>
    <mergeCell ref="B2:D6"/>
    <mergeCell ref="B14:D14"/>
    <mergeCell ref="B15:D15"/>
    <mergeCell ref="B16:D16"/>
    <mergeCell ref="B9:D9"/>
    <mergeCell ref="B10:D10"/>
    <mergeCell ref="B11:D11"/>
    <mergeCell ref="B12:D12"/>
    <mergeCell ref="B13:D13"/>
  </mergeCells>
  <pageMargins left="0.51180555555555596" right="0.51180555555555596" top="0.78749999999999998" bottom="0.78749999999999998" header="0.511811023622047" footer="0.511811023622047"/>
  <pageSetup paperSize="9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6"/>
  <sheetViews>
    <sheetView zoomScale="75" zoomScaleNormal="75" workbookViewId="0">
      <selection activeCell="G15" sqref="G15"/>
    </sheetView>
  </sheetViews>
  <sheetFormatPr defaultColWidth="8.6640625" defaultRowHeight="14.4" x14ac:dyDescent="0.3"/>
  <cols>
    <col min="5" max="10" width="21.109375" customWidth="1"/>
    <col min="16357" max="16384" width="11.5546875" customWidth="1"/>
  </cols>
  <sheetData>
    <row r="1" spans="2:10" x14ac:dyDescent="0.3">
      <c r="E1" s="61"/>
    </row>
    <row r="2" spans="2:10" x14ac:dyDescent="0.3">
      <c r="B2" s="118" t="s">
        <v>0</v>
      </c>
      <c r="C2" s="118"/>
      <c r="D2" s="118"/>
      <c r="E2" s="118" t="s">
        <v>20</v>
      </c>
      <c r="F2" s="118"/>
      <c r="G2" s="118" t="s">
        <v>40</v>
      </c>
      <c r="H2" s="118"/>
      <c r="I2" s="118" t="s">
        <v>40</v>
      </c>
      <c r="J2" s="118"/>
    </row>
    <row r="3" spans="2:10" x14ac:dyDescent="0.3">
      <c r="B3" s="118"/>
      <c r="C3" s="118"/>
      <c r="D3" s="118"/>
      <c r="E3" s="118"/>
      <c r="F3" s="118"/>
      <c r="G3" s="118"/>
      <c r="H3" s="118"/>
      <c r="I3" s="118"/>
      <c r="J3" s="118"/>
    </row>
    <row r="4" spans="2:10" x14ac:dyDescent="0.3">
      <c r="B4" s="118"/>
      <c r="C4" s="118"/>
      <c r="D4" s="118"/>
      <c r="E4" s="113" t="str">
        <f>Geral!G11</f>
        <v>Cego</v>
      </c>
      <c r="F4" s="113"/>
      <c r="G4" s="113" t="str">
        <f>Geral!G12</f>
        <v>Maia</v>
      </c>
      <c r="H4" s="113"/>
      <c r="I4" s="113" t="str">
        <f>Geral!G13</f>
        <v>Paulinho</v>
      </c>
      <c r="J4" s="113"/>
    </row>
    <row r="5" spans="2:10" ht="13.95" customHeight="1" x14ac:dyDescent="0.3">
      <c r="B5" s="118"/>
      <c r="C5" s="118"/>
      <c r="D5" s="118"/>
      <c r="E5" s="136" t="s">
        <v>61</v>
      </c>
      <c r="F5" s="137" t="s">
        <v>62</v>
      </c>
      <c r="G5" s="136" t="s">
        <v>61</v>
      </c>
      <c r="H5" s="137" t="s">
        <v>62</v>
      </c>
      <c r="I5" s="136" t="s">
        <v>61</v>
      </c>
      <c r="J5" s="138" t="s">
        <v>62</v>
      </c>
    </row>
    <row r="6" spans="2:10" x14ac:dyDescent="0.3">
      <c r="B6" s="118"/>
      <c r="C6" s="118"/>
      <c r="D6" s="118"/>
      <c r="E6" s="136"/>
      <c r="F6" s="137"/>
      <c r="G6" s="136"/>
      <c r="H6" s="137"/>
      <c r="I6" s="136"/>
      <c r="J6" s="138"/>
    </row>
    <row r="7" spans="2:10" ht="15.75" customHeight="1" x14ac:dyDescent="0.3">
      <c r="B7" s="99" t="str">
        <f>Geral!$B$8</f>
        <v>Azzurra</v>
      </c>
      <c r="C7" s="99"/>
      <c r="D7" s="99"/>
      <c r="E7" s="76">
        <v>37</v>
      </c>
      <c r="F7" s="76">
        <v>34</v>
      </c>
      <c r="G7" s="76">
        <v>30</v>
      </c>
      <c r="H7" s="76">
        <v>19</v>
      </c>
      <c r="I7" s="76">
        <v>43</v>
      </c>
      <c r="J7" s="77">
        <v>26</v>
      </c>
    </row>
    <row r="8" spans="2:10" ht="15.75" customHeight="1" x14ac:dyDescent="0.3">
      <c r="B8" s="102" t="str">
        <f>Geral!$B$9</f>
        <v>Bateria 51</v>
      </c>
      <c r="C8" s="102"/>
      <c r="D8" s="102"/>
      <c r="E8" s="78">
        <v>29</v>
      </c>
      <c r="F8" s="78">
        <v>35</v>
      </c>
      <c r="G8" s="78">
        <v>21</v>
      </c>
      <c r="H8" s="78">
        <v>19</v>
      </c>
      <c r="I8" s="78">
        <v>36</v>
      </c>
      <c r="J8" s="79">
        <v>23</v>
      </c>
    </row>
    <row r="9" spans="2:10" ht="15.75" customHeight="1" x14ac:dyDescent="0.3">
      <c r="B9" s="99" t="str">
        <f>Geral!$B$10</f>
        <v>Furiosa</v>
      </c>
      <c r="C9" s="99"/>
      <c r="D9" s="99"/>
      <c r="E9" s="80">
        <v>30</v>
      </c>
      <c r="F9" s="80">
        <v>32</v>
      </c>
      <c r="G9" s="80">
        <v>19</v>
      </c>
      <c r="H9" s="80">
        <v>16</v>
      </c>
      <c r="I9" s="80">
        <v>34</v>
      </c>
      <c r="J9" s="81">
        <v>30</v>
      </c>
    </row>
    <row r="10" spans="2:10" ht="15.75" customHeight="1" x14ac:dyDescent="0.3">
      <c r="B10" s="102" t="str">
        <f>Geral!$B$11</f>
        <v>Epidemia</v>
      </c>
      <c r="C10" s="102"/>
      <c r="D10" s="102"/>
      <c r="E10" s="78">
        <v>40</v>
      </c>
      <c r="F10" s="78">
        <v>35</v>
      </c>
      <c r="G10" s="78">
        <v>25</v>
      </c>
      <c r="H10" s="78">
        <v>23</v>
      </c>
      <c r="I10" s="78">
        <v>42</v>
      </c>
      <c r="J10" s="79">
        <v>39</v>
      </c>
    </row>
    <row r="11" spans="2:10" ht="15.75" customHeight="1" x14ac:dyDescent="0.3">
      <c r="B11" s="99" t="str">
        <f>Geral!$B$12</f>
        <v>Einsteria</v>
      </c>
      <c r="C11" s="99"/>
      <c r="D11" s="99"/>
      <c r="E11" s="80">
        <v>24</v>
      </c>
      <c r="F11" s="80">
        <v>14</v>
      </c>
      <c r="G11" s="80">
        <v>19</v>
      </c>
      <c r="H11" s="80">
        <v>8</v>
      </c>
      <c r="I11" s="80">
        <v>25</v>
      </c>
      <c r="J11" s="81">
        <v>5</v>
      </c>
    </row>
    <row r="12" spans="2:10" ht="15.75" customHeight="1" x14ac:dyDescent="0.3">
      <c r="B12" s="102" t="str">
        <f>Geral!$B$13</f>
        <v>Imperial</v>
      </c>
      <c r="C12" s="102"/>
      <c r="D12" s="102"/>
      <c r="E12" s="78">
        <v>24</v>
      </c>
      <c r="F12" s="78">
        <v>30</v>
      </c>
      <c r="G12" s="78">
        <v>21</v>
      </c>
      <c r="H12" s="78">
        <v>12</v>
      </c>
      <c r="I12" s="78">
        <v>33</v>
      </c>
      <c r="J12" s="79">
        <v>17</v>
      </c>
    </row>
    <row r="13" spans="2:10" ht="15.75" customHeight="1" x14ac:dyDescent="0.3">
      <c r="B13" s="99" t="str">
        <f>Geral!$B$14</f>
        <v>BaterEca</v>
      </c>
      <c r="C13" s="99"/>
      <c r="D13" s="99"/>
      <c r="E13" s="80">
        <v>30</v>
      </c>
      <c r="F13" s="80">
        <v>30</v>
      </c>
      <c r="G13" s="80">
        <v>19</v>
      </c>
      <c r="H13" s="80">
        <v>15</v>
      </c>
      <c r="I13" s="80">
        <v>39</v>
      </c>
      <c r="J13" s="81">
        <v>35</v>
      </c>
    </row>
    <row r="14" spans="2:10" ht="15.75" customHeight="1" x14ac:dyDescent="0.3">
      <c r="B14" s="102" t="str">
        <f>Geral!$B$15</f>
        <v>Tubatuque</v>
      </c>
      <c r="C14" s="102"/>
      <c r="D14" s="102"/>
      <c r="E14" s="78">
        <v>31</v>
      </c>
      <c r="F14" s="78">
        <v>26</v>
      </c>
      <c r="G14" s="78">
        <v>23</v>
      </c>
      <c r="H14" s="78">
        <v>19</v>
      </c>
      <c r="I14" s="78">
        <v>41</v>
      </c>
      <c r="J14" s="79">
        <v>29</v>
      </c>
    </row>
    <row r="15" spans="2:10" ht="15.75" customHeight="1" x14ac:dyDescent="0.3">
      <c r="B15" s="99" t="str">
        <f>Geral!$B$16</f>
        <v>Bandida</v>
      </c>
      <c r="C15" s="99"/>
      <c r="D15" s="99"/>
      <c r="E15" s="80">
        <v>45</v>
      </c>
      <c r="F15" s="80">
        <v>35</v>
      </c>
      <c r="G15" s="80">
        <v>30</v>
      </c>
      <c r="H15" s="80">
        <v>22</v>
      </c>
      <c r="I15" s="80">
        <v>48</v>
      </c>
      <c r="J15" s="81">
        <v>38</v>
      </c>
    </row>
    <row r="16" spans="2:10" ht="15.75" customHeight="1" x14ac:dyDescent="0.3">
      <c r="B16" s="95">
        <f>Geral!$B$17</f>
        <v>0</v>
      </c>
      <c r="C16" s="95"/>
      <c r="D16" s="95"/>
      <c r="E16" s="82"/>
      <c r="F16" s="82"/>
      <c r="G16" s="82"/>
      <c r="H16" s="82"/>
      <c r="I16" s="82"/>
      <c r="J16" s="83"/>
    </row>
  </sheetData>
  <mergeCells count="21">
    <mergeCell ref="B2:D6"/>
    <mergeCell ref="E2:J3"/>
    <mergeCell ref="E4:F4"/>
    <mergeCell ref="G4:H4"/>
    <mergeCell ref="I4:J4"/>
    <mergeCell ref="E5:E6"/>
    <mergeCell ref="F5:F6"/>
    <mergeCell ref="G5:G6"/>
    <mergeCell ref="H5:H6"/>
    <mergeCell ref="I5:I6"/>
    <mergeCell ref="J5:J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</mergeCells>
  <pageMargins left="0.51180555555555596" right="0.51180555555555596" top="0.78749999999999998" bottom="0.78749999999999998" header="0.511811023622047" footer="0.511811023622047"/>
  <pageSetup paperSize="9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16"/>
  <sheetViews>
    <sheetView topLeftCell="F1" zoomScaleNormal="100" workbookViewId="0">
      <selection activeCell="P15" sqref="P15"/>
    </sheetView>
  </sheetViews>
  <sheetFormatPr defaultColWidth="8.6640625" defaultRowHeight="14.4" x14ac:dyDescent="0.3"/>
  <cols>
    <col min="5" max="16" width="18.6640625" customWidth="1"/>
    <col min="16363" max="16384" width="11.5546875" customWidth="1"/>
  </cols>
  <sheetData>
    <row r="1" spans="2:16" x14ac:dyDescent="0.3">
      <c r="E1" s="61"/>
    </row>
    <row r="2" spans="2:16" x14ac:dyDescent="0.3">
      <c r="B2" s="118" t="s">
        <v>0</v>
      </c>
      <c r="C2" s="118"/>
      <c r="D2" s="118"/>
      <c r="E2" s="118" t="s">
        <v>47</v>
      </c>
      <c r="F2" s="118"/>
      <c r="G2" s="118"/>
      <c r="H2" s="118"/>
      <c r="I2" s="118" t="s">
        <v>40</v>
      </c>
      <c r="J2" s="118"/>
      <c r="K2" s="118"/>
      <c r="L2" s="118"/>
      <c r="M2" s="118" t="s">
        <v>40</v>
      </c>
      <c r="N2" s="118"/>
      <c r="O2" s="118"/>
      <c r="P2" s="118"/>
    </row>
    <row r="3" spans="2:16" x14ac:dyDescent="0.3"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</row>
    <row r="4" spans="2:16" x14ac:dyDescent="0.3">
      <c r="B4" s="118"/>
      <c r="C4" s="118"/>
      <c r="D4" s="118"/>
      <c r="E4" s="113" t="str">
        <f>Geral!G11</f>
        <v>Cego</v>
      </c>
      <c r="F4" s="113"/>
      <c r="G4" s="113"/>
      <c r="H4" s="113"/>
      <c r="I4" s="113" t="str">
        <f>Geral!G12</f>
        <v>Maia</v>
      </c>
      <c r="J4" s="113"/>
      <c r="K4" s="113"/>
      <c r="L4" s="113"/>
      <c r="M4" s="113" t="str">
        <f>Geral!G13</f>
        <v>Paulinho</v>
      </c>
      <c r="N4" s="113"/>
      <c r="O4" s="113"/>
      <c r="P4" s="113"/>
    </row>
    <row r="5" spans="2:16" ht="13.95" customHeight="1" x14ac:dyDescent="0.3">
      <c r="B5" s="118"/>
      <c r="C5" s="118"/>
      <c r="D5" s="118"/>
      <c r="E5" s="136" t="s">
        <v>63</v>
      </c>
      <c r="F5" s="137" t="s">
        <v>64</v>
      </c>
      <c r="G5" s="137" t="s">
        <v>65</v>
      </c>
      <c r="H5" s="137" t="s">
        <v>66</v>
      </c>
      <c r="I5" s="136" t="s">
        <v>63</v>
      </c>
      <c r="J5" s="137" t="s">
        <v>64</v>
      </c>
      <c r="K5" s="137" t="s">
        <v>65</v>
      </c>
      <c r="L5" s="137" t="s">
        <v>66</v>
      </c>
      <c r="M5" s="136" t="s">
        <v>63</v>
      </c>
      <c r="N5" s="137" t="s">
        <v>64</v>
      </c>
      <c r="O5" s="137" t="s">
        <v>65</v>
      </c>
      <c r="P5" s="137" t="s">
        <v>66</v>
      </c>
    </row>
    <row r="6" spans="2:16" ht="18.899999999999999" customHeight="1" x14ac:dyDescent="0.3">
      <c r="B6" s="118"/>
      <c r="C6" s="118"/>
      <c r="D6" s="118"/>
      <c r="E6" s="136"/>
      <c r="F6" s="137"/>
      <c r="G6" s="137"/>
      <c r="H6" s="137"/>
      <c r="I6" s="136"/>
      <c r="J6" s="137"/>
      <c r="K6" s="137"/>
      <c r="L6" s="137"/>
      <c r="M6" s="136"/>
      <c r="N6" s="137"/>
      <c r="O6" s="137"/>
      <c r="P6" s="137"/>
    </row>
    <row r="7" spans="2:16" ht="15.75" customHeight="1" x14ac:dyDescent="0.3">
      <c r="B7" s="99" t="str">
        <f>Geral!$B$8</f>
        <v>Azzurra</v>
      </c>
      <c r="C7" s="99"/>
      <c r="D7" s="99"/>
      <c r="E7" s="84">
        <v>9.8000000000000007</v>
      </c>
      <c r="F7" s="85">
        <v>9.6999999999999993</v>
      </c>
      <c r="G7" s="86">
        <v>10</v>
      </c>
      <c r="H7" s="86">
        <v>9.8000000000000007</v>
      </c>
      <c r="I7" s="84">
        <v>9.9</v>
      </c>
      <c r="J7" s="85">
        <v>9.9</v>
      </c>
      <c r="K7" s="86">
        <v>9.9</v>
      </c>
      <c r="L7" s="86">
        <v>9.9</v>
      </c>
      <c r="M7" s="84">
        <v>9.8000000000000007</v>
      </c>
      <c r="N7" s="85">
        <v>9.9</v>
      </c>
      <c r="O7" s="86">
        <v>9.9</v>
      </c>
      <c r="P7" s="86">
        <v>9.9</v>
      </c>
    </row>
    <row r="8" spans="2:16" ht="15.75" customHeight="1" x14ac:dyDescent="0.3">
      <c r="B8" s="102" t="str">
        <f>Geral!$B$9</f>
        <v>Bateria 51</v>
      </c>
      <c r="C8" s="102"/>
      <c r="D8" s="102"/>
      <c r="E8" s="87">
        <v>10</v>
      </c>
      <c r="F8" s="88">
        <v>9.8000000000000007</v>
      </c>
      <c r="G8" s="89">
        <v>9.8000000000000007</v>
      </c>
      <c r="H8" s="89">
        <v>9.8000000000000007</v>
      </c>
      <c r="I8" s="87">
        <v>9.6999999999999993</v>
      </c>
      <c r="J8" s="88">
        <v>9.8000000000000007</v>
      </c>
      <c r="K8" s="89">
        <v>9.8000000000000007</v>
      </c>
      <c r="L8" s="89">
        <v>9.8000000000000007</v>
      </c>
      <c r="M8" s="87">
        <v>9.6999999999999993</v>
      </c>
      <c r="N8" s="88">
        <v>9.5</v>
      </c>
      <c r="O8" s="89">
        <v>9.5</v>
      </c>
      <c r="P8" s="89">
        <v>9.6999999999999993</v>
      </c>
    </row>
    <row r="9" spans="2:16" ht="15.75" customHeight="1" x14ac:dyDescent="0.3">
      <c r="B9" s="99" t="str">
        <f>Geral!$B$10</f>
        <v>Furiosa</v>
      </c>
      <c r="C9" s="99"/>
      <c r="D9" s="99"/>
      <c r="E9" s="90">
        <v>9.9</v>
      </c>
      <c r="F9" s="91">
        <v>10</v>
      </c>
      <c r="G9" s="86">
        <v>9.8000000000000007</v>
      </c>
      <c r="H9" s="86">
        <v>9.6</v>
      </c>
      <c r="I9" s="90">
        <v>9.6999999999999993</v>
      </c>
      <c r="J9" s="91">
        <v>9.8000000000000007</v>
      </c>
      <c r="K9" s="86">
        <v>9.6999999999999993</v>
      </c>
      <c r="L9" s="86">
        <v>9.6999999999999993</v>
      </c>
      <c r="M9" s="90">
        <v>9.6</v>
      </c>
      <c r="N9" s="91">
        <v>9.4</v>
      </c>
      <c r="O9" s="86">
        <v>9.5</v>
      </c>
      <c r="P9" s="86">
        <v>9.5</v>
      </c>
    </row>
    <row r="10" spans="2:16" ht="15.75" customHeight="1" x14ac:dyDescent="0.3">
      <c r="B10" s="102" t="str">
        <f>Geral!$B$11</f>
        <v>Epidemia</v>
      </c>
      <c r="C10" s="102"/>
      <c r="D10" s="102"/>
      <c r="E10" s="87">
        <v>10</v>
      </c>
      <c r="F10" s="88">
        <v>9.9</v>
      </c>
      <c r="G10" s="89">
        <v>10</v>
      </c>
      <c r="H10" s="89">
        <v>10</v>
      </c>
      <c r="I10" s="87">
        <v>10</v>
      </c>
      <c r="J10" s="88">
        <v>9.9</v>
      </c>
      <c r="K10" s="89">
        <v>9.9</v>
      </c>
      <c r="L10" s="89">
        <v>9.9</v>
      </c>
      <c r="M10" s="87">
        <v>9.9</v>
      </c>
      <c r="N10" s="88">
        <v>10</v>
      </c>
      <c r="O10" s="89">
        <v>10</v>
      </c>
      <c r="P10" s="89">
        <v>9.9</v>
      </c>
    </row>
    <row r="11" spans="2:16" ht="15.75" customHeight="1" x14ac:dyDescent="0.3">
      <c r="B11" s="99" t="str">
        <f>Geral!$B$12</f>
        <v>Einsteria</v>
      </c>
      <c r="C11" s="99"/>
      <c r="D11" s="99"/>
      <c r="E11" s="90">
        <v>9</v>
      </c>
      <c r="F11" s="91">
        <v>9.1999999999999993</v>
      </c>
      <c r="G11" s="86">
        <v>8.4</v>
      </c>
      <c r="H11" s="86">
        <v>9</v>
      </c>
      <c r="I11" s="90">
        <v>9.5</v>
      </c>
      <c r="J11" s="91">
        <v>9.4</v>
      </c>
      <c r="K11" s="86">
        <v>9.4</v>
      </c>
      <c r="L11" s="86">
        <v>9.5</v>
      </c>
      <c r="M11" s="90">
        <v>8.8000000000000007</v>
      </c>
      <c r="N11" s="91">
        <v>8.9</v>
      </c>
      <c r="O11" s="86">
        <v>8.6999999999999993</v>
      </c>
      <c r="P11" s="86">
        <v>9</v>
      </c>
    </row>
    <row r="12" spans="2:16" ht="15.75" customHeight="1" x14ac:dyDescent="0.3">
      <c r="B12" s="102" t="str">
        <f>Geral!$B$13</f>
        <v>Imperial</v>
      </c>
      <c r="C12" s="102"/>
      <c r="D12" s="102"/>
      <c r="E12" s="87">
        <v>9.5</v>
      </c>
      <c r="F12" s="88">
        <v>9.6</v>
      </c>
      <c r="G12" s="89">
        <v>9.6999999999999993</v>
      </c>
      <c r="H12" s="89">
        <v>9.6</v>
      </c>
      <c r="I12" s="87">
        <v>9.8000000000000007</v>
      </c>
      <c r="J12" s="88">
        <v>9.6999999999999993</v>
      </c>
      <c r="K12" s="89">
        <v>9.8000000000000007</v>
      </c>
      <c r="L12" s="89">
        <v>9.6999999999999993</v>
      </c>
      <c r="M12" s="87">
        <v>9.5</v>
      </c>
      <c r="N12" s="88">
        <v>9.4</v>
      </c>
      <c r="O12" s="89">
        <v>9.6</v>
      </c>
      <c r="P12" s="89">
        <v>9.4</v>
      </c>
    </row>
    <row r="13" spans="2:16" ht="15.75" customHeight="1" x14ac:dyDescent="0.3">
      <c r="B13" s="99" t="str">
        <f>Geral!$B$14</f>
        <v>BaterEca</v>
      </c>
      <c r="C13" s="99"/>
      <c r="D13" s="99"/>
      <c r="E13" s="90">
        <v>9.9</v>
      </c>
      <c r="F13" s="91">
        <v>9.6</v>
      </c>
      <c r="G13" s="86">
        <v>9.6999999999999993</v>
      </c>
      <c r="H13" s="86">
        <v>9.8000000000000007</v>
      </c>
      <c r="I13" s="90">
        <v>9.8000000000000007</v>
      </c>
      <c r="J13" s="91">
        <v>9.9</v>
      </c>
      <c r="K13" s="86">
        <v>9.8000000000000007</v>
      </c>
      <c r="L13" s="86">
        <v>9.9</v>
      </c>
      <c r="M13" s="90">
        <v>9.9</v>
      </c>
      <c r="N13" s="91">
        <v>9.9</v>
      </c>
      <c r="O13" s="86">
        <v>10</v>
      </c>
      <c r="P13" s="86">
        <v>9.9</v>
      </c>
    </row>
    <row r="14" spans="2:16" ht="15.75" customHeight="1" x14ac:dyDescent="0.3">
      <c r="B14" s="102" t="str">
        <f>Geral!$B$15</f>
        <v>Tubatuque</v>
      </c>
      <c r="C14" s="102"/>
      <c r="D14" s="102"/>
      <c r="E14" s="87">
        <v>9.6999999999999993</v>
      </c>
      <c r="F14" s="88">
        <v>9.6</v>
      </c>
      <c r="G14" s="89">
        <v>9.8000000000000007</v>
      </c>
      <c r="H14" s="89">
        <v>9.8000000000000007</v>
      </c>
      <c r="I14" s="87">
        <v>10</v>
      </c>
      <c r="J14" s="88">
        <v>9.9</v>
      </c>
      <c r="K14" s="89">
        <v>10</v>
      </c>
      <c r="L14" s="89">
        <v>10</v>
      </c>
      <c r="M14" s="87">
        <v>9.9</v>
      </c>
      <c r="N14" s="88">
        <v>9.8000000000000007</v>
      </c>
      <c r="O14" s="89">
        <v>10</v>
      </c>
      <c r="P14" s="89">
        <v>9.9</v>
      </c>
    </row>
    <row r="15" spans="2:16" ht="15.75" customHeight="1" x14ac:dyDescent="0.3">
      <c r="B15" s="99" t="str">
        <f>Geral!$B$16</f>
        <v>Bandida</v>
      </c>
      <c r="C15" s="99"/>
      <c r="D15" s="99"/>
      <c r="E15" s="90">
        <v>9.9</v>
      </c>
      <c r="F15" s="91">
        <v>10</v>
      </c>
      <c r="G15" s="86">
        <v>10</v>
      </c>
      <c r="H15" s="86">
        <v>9.9</v>
      </c>
      <c r="I15" s="90">
        <v>10</v>
      </c>
      <c r="J15" s="91">
        <v>10</v>
      </c>
      <c r="K15" s="86">
        <v>10</v>
      </c>
      <c r="L15" s="86">
        <v>10</v>
      </c>
      <c r="M15" s="90">
        <v>9.9</v>
      </c>
      <c r="N15" s="91">
        <v>10</v>
      </c>
      <c r="O15" s="86">
        <v>10</v>
      </c>
      <c r="P15" s="86">
        <v>10</v>
      </c>
    </row>
    <row r="16" spans="2:16" ht="15.75" customHeight="1" x14ac:dyDescent="0.3">
      <c r="B16" s="95">
        <f>Geral!$B$17</f>
        <v>0</v>
      </c>
      <c r="C16" s="95"/>
      <c r="D16" s="95"/>
      <c r="E16" s="92"/>
      <c r="F16" s="93"/>
      <c r="G16" s="94"/>
      <c r="H16" s="94"/>
      <c r="I16" s="92"/>
      <c r="J16" s="93"/>
      <c r="K16" s="94"/>
      <c r="L16" s="94"/>
      <c r="M16" s="92"/>
      <c r="N16" s="93"/>
      <c r="O16" s="94"/>
      <c r="P16" s="94"/>
    </row>
  </sheetData>
  <mergeCells count="27">
    <mergeCell ref="K5:K6"/>
    <mergeCell ref="L5:L6"/>
    <mergeCell ref="M5:M6"/>
    <mergeCell ref="N5:N6"/>
    <mergeCell ref="O5:O6"/>
    <mergeCell ref="P5:P6"/>
    <mergeCell ref="B7:D7"/>
    <mergeCell ref="B8:D8"/>
    <mergeCell ref="B9:D9"/>
    <mergeCell ref="B10:D10"/>
    <mergeCell ref="B2:D6"/>
    <mergeCell ref="E2:P3"/>
    <mergeCell ref="E4:H4"/>
    <mergeCell ref="I4:L4"/>
    <mergeCell ref="M4:P4"/>
    <mergeCell ref="E5:E6"/>
    <mergeCell ref="F5:F6"/>
    <mergeCell ref="G5:G6"/>
    <mergeCell ref="H5:H6"/>
    <mergeCell ref="I5:I6"/>
    <mergeCell ref="J5:J6"/>
    <mergeCell ref="B16:D16"/>
    <mergeCell ref="B11:D11"/>
    <mergeCell ref="B12:D12"/>
    <mergeCell ref="B13:D13"/>
    <mergeCell ref="B14:D14"/>
    <mergeCell ref="B15:D15"/>
  </mergeCells>
  <pageMargins left="0.51180555555555596" right="0.51180555555555596" top="0.78749999999999998" bottom="0.78749999999999998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</vt:lpstr>
      <vt:lpstr>Consistência Sonora</vt:lpstr>
      <vt:lpstr>Criatividade</vt:lpstr>
      <vt:lpstr>Efeito 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Notebook</dc:creator>
  <dc:description/>
  <cp:lastModifiedBy>Orlando</cp:lastModifiedBy>
  <cp:revision>12</cp:revision>
  <dcterms:created xsi:type="dcterms:W3CDTF">2022-09-28T18:55:22Z</dcterms:created>
  <dcterms:modified xsi:type="dcterms:W3CDTF">2024-08-25T00:38:44Z</dcterms:modified>
  <dc:language>pt-BR</dc:language>
</cp:coreProperties>
</file>