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tt-my.sharepoint.com/personal/ifo3_pitt_edu/Documents/Desktop/"/>
    </mc:Choice>
  </mc:AlternateContent>
  <xr:revisionPtr revIDLastSave="0" documentId="8_{3500696F-0307-AA43-B49B-18333E8652A1}" xr6:coauthVersionLast="47" xr6:coauthVersionMax="47" xr10:uidLastSave="{00000000-0000-0000-0000-000000000000}"/>
  <bookViews>
    <workbookView xWindow="0" yWindow="500" windowWidth="25760" windowHeight="15700" xr2:uid="{00000000-000D-0000-FFFF-FFFF00000000}"/>
  </bookViews>
  <sheets>
    <sheet name="James" sheetId="3" r:id="rId1"/>
    <sheet name="16A experime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3" l="1"/>
  <c r="J7" i="3"/>
  <c r="J10" i="3"/>
  <c r="J11" i="3"/>
  <c r="J15" i="3"/>
  <c r="J18" i="3"/>
  <c r="J19" i="3"/>
  <c r="J22" i="3"/>
  <c r="J23" i="3"/>
  <c r="J26" i="3"/>
  <c r="J27" i="3"/>
  <c r="J30" i="3"/>
  <c r="J31" i="3"/>
  <c r="J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6" i="3"/>
  <c r="D2" i="3"/>
  <c r="F14" i="3"/>
  <c r="D6" i="3"/>
  <c r="C10" i="3"/>
  <c r="D10" i="3"/>
  <c r="F10" i="3"/>
  <c r="F12" i="3"/>
  <c r="C6" i="3"/>
  <c r="F6" i="3"/>
  <c r="F8" i="3"/>
  <c r="C30" i="3"/>
  <c r="D30" i="3"/>
  <c r="C26" i="3"/>
  <c r="D26" i="3"/>
  <c r="C22" i="3"/>
  <c r="D22" i="3"/>
  <c r="C18" i="3"/>
  <c r="D18" i="3"/>
  <c r="C14" i="3"/>
  <c r="D14" i="3"/>
  <c r="L13" i="1"/>
  <c r="F30" i="3"/>
  <c r="F32" i="3"/>
  <c r="F26" i="3"/>
  <c r="F28" i="3"/>
  <c r="F22" i="3"/>
  <c r="F24" i="3"/>
  <c r="F18" i="3"/>
  <c r="F20" i="3"/>
  <c r="F16" i="3"/>
  <c r="M3" i="1"/>
  <c r="O13" i="1"/>
  <c r="D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1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D14" i="1"/>
  <c r="F14" i="1"/>
  <c r="F8" i="1"/>
  <c r="M13" i="1"/>
  <c r="M6" i="1"/>
  <c r="M14" i="1"/>
  <c r="M27" i="1"/>
  <c r="M15" i="1"/>
  <c r="M17" i="1"/>
  <c r="M19" i="1"/>
  <c r="M21" i="1"/>
  <c r="M23" i="1"/>
  <c r="M25" i="1"/>
  <c r="M12" i="1"/>
  <c r="P13" i="1"/>
  <c r="M16" i="1"/>
  <c r="M20" i="1"/>
  <c r="M24" i="1"/>
  <c r="M18" i="1"/>
  <c r="M22" i="1"/>
  <c r="M26" i="1"/>
  <c r="C20" i="1"/>
  <c r="P18" i="1"/>
  <c r="P26" i="1"/>
  <c r="P20" i="1"/>
  <c r="P22" i="1"/>
  <c r="P19" i="1"/>
  <c r="P23" i="1"/>
  <c r="P24" i="1"/>
  <c r="P16" i="1"/>
  <c r="P25" i="1"/>
  <c r="P21" i="1"/>
  <c r="P17" i="1"/>
  <c r="P15" i="1"/>
</calcChain>
</file>

<file path=xl/sharedStrings.xml><?xml version="1.0" encoding="utf-8"?>
<sst xmlns="http://schemas.openxmlformats.org/spreadsheetml/2006/main" count="76" uniqueCount="55">
  <si>
    <t xml:space="preserve">Sample Measurements </t>
  </si>
  <si>
    <t xml:space="preserve">Diameter </t>
  </si>
  <si>
    <t>Avg</t>
  </si>
  <si>
    <t>mm</t>
  </si>
  <si>
    <t>in</t>
  </si>
  <si>
    <t>Length</t>
  </si>
  <si>
    <t>Area</t>
  </si>
  <si>
    <t>in2</t>
  </si>
  <si>
    <t>Max Load</t>
  </si>
  <si>
    <t>Mpa</t>
  </si>
  <si>
    <t>Staring load</t>
  </si>
  <si>
    <t>lbf</t>
  </si>
  <si>
    <t>Step</t>
  </si>
  <si>
    <t>Load rate</t>
  </si>
  <si>
    <t>time (min)</t>
  </si>
  <si>
    <t>Number</t>
  </si>
  <si>
    <t>N/A</t>
  </si>
  <si>
    <t>psi</t>
  </si>
  <si>
    <t>Target psi</t>
  </si>
  <si>
    <t>Target load</t>
  </si>
  <si>
    <t xml:space="preserve">Ramp to 30 MPa </t>
  </si>
  <si>
    <t>Unload to Hydrostatic</t>
  </si>
  <si>
    <t>Hold at end of test</t>
  </si>
  <si>
    <t>Cum. Time</t>
  </si>
  <si>
    <t>Test Finished</t>
  </si>
  <si>
    <t xml:space="preserve">Target MPa </t>
  </si>
  <si>
    <t xml:space="preserve">Ramp to 10 MPa </t>
  </si>
  <si>
    <t xml:space="preserve">Ramp to 15 MPa </t>
  </si>
  <si>
    <t xml:space="preserve">Ramp to 70 MPa </t>
  </si>
  <si>
    <t>--</t>
  </si>
  <si>
    <t>Confining to 100 psi</t>
  </si>
  <si>
    <t>Hold for 5 minutes (Confining to 725 psi)</t>
  </si>
  <si>
    <t>Hold for 5 minutes (Confining to 1450 psi)</t>
  </si>
  <si>
    <t>Hold for 5 minutes (Confining to 2176 psi)</t>
  </si>
  <si>
    <t>Unload to 15 MPa</t>
  </si>
  <si>
    <t>W</t>
  </si>
  <si>
    <t xml:space="preserve">Load to 15 MPa </t>
  </si>
  <si>
    <t>Target Mpa</t>
  </si>
  <si>
    <t>Load Rate</t>
  </si>
  <si>
    <t>Target Psi</t>
  </si>
  <si>
    <t>Time</t>
  </si>
  <si>
    <t xml:space="preserve">diameter (in) = </t>
  </si>
  <si>
    <t>Hold</t>
  </si>
  <si>
    <t>Unload</t>
  </si>
  <si>
    <t>Load to 10 MPa</t>
  </si>
  <si>
    <t>Load to 20 MPa</t>
  </si>
  <si>
    <t>James' experiments</t>
  </si>
  <si>
    <t>Load to 30 MPa</t>
  </si>
  <si>
    <t>Load to 40 MPa</t>
  </si>
  <si>
    <t>Load to 50 Mpa</t>
  </si>
  <si>
    <t xml:space="preserve">Hold </t>
  </si>
  <si>
    <t>multiply by the time, divide by the diameter, convert to Mpa</t>
  </si>
  <si>
    <t>Load to 5 MPa</t>
  </si>
  <si>
    <t>Load to 2 MPa</t>
  </si>
  <si>
    <t xml:space="preserve">Area (in)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</si>
</sst>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3" borderId="0" xfId="0" applyNumberFormat="1" applyFill="1"/>
    <xf numFmtId="0" fontId="1" fillId="0" borderId="0" xfId="0" applyFont="1"/>
    <xf numFmtId="1" fontId="1" fillId="0" borderId="0" xfId="0" applyNumberFormat="1" applyFont="1"/>
    <xf numFmtId="1" fontId="1" fillId="3" borderId="0" xfId="0" applyNumberFormat="1" applyFont="1" applyFill="1"/>
    <xf numFmtId="1" fontId="0" fillId="3" borderId="0" xfId="0" quotePrefix="1" applyNumberFormat="1" applyFill="1" applyAlignment="1">
      <alignment horizontal="center"/>
    </xf>
    <xf numFmtId="1" fontId="0" fillId="2" borderId="0" xfId="0" applyNumberFormat="1" applyFill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14B6-F20E-6544-91AE-B874556016E2}">
  <dimension ref="A1:J32"/>
  <sheetViews>
    <sheetView tabSelected="1" zoomScale="130" zoomScaleNormal="130" workbookViewId="0">
      <selection activeCell="L8" sqref="L8"/>
    </sheetView>
  </sheetViews>
  <sheetFormatPr baseColWidth="10" defaultRowHeight="15" x14ac:dyDescent="0.2"/>
  <cols>
    <col min="1" max="1" width="12.5" customWidth="1"/>
  </cols>
  <sheetData>
    <row r="1" spans="1:10" x14ac:dyDescent="0.2">
      <c r="A1" t="s">
        <v>46</v>
      </c>
    </row>
    <row r="2" spans="1:10" x14ac:dyDescent="0.2">
      <c r="A2" t="s">
        <v>41</v>
      </c>
      <c r="C2" t="s">
        <v>54</v>
      </c>
      <c r="D2">
        <f>(PI()*(A3/2)^2)</f>
        <v>3.1149458610515857</v>
      </c>
    </row>
    <row r="3" spans="1:10" x14ac:dyDescent="0.2">
      <c r="A3">
        <v>1.9915</v>
      </c>
    </row>
    <row r="4" spans="1:10" x14ac:dyDescent="0.2">
      <c r="B4" t="s">
        <v>37</v>
      </c>
      <c r="C4" t="s">
        <v>39</v>
      </c>
      <c r="D4" t="s">
        <v>19</v>
      </c>
      <c r="E4" t="s">
        <v>40</v>
      </c>
      <c r="F4" t="s">
        <v>38</v>
      </c>
      <c r="I4" t="s">
        <v>40</v>
      </c>
      <c r="J4" t="s">
        <v>13</v>
      </c>
    </row>
    <row r="5" spans="1:10" x14ac:dyDescent="0.2">
      <c r="B5" t="s">
        <v>51</v>
      </c>
      <c r="H5" t="s">
        <v>51</v>
      </c>
    </row>
    <row r="6" spans="1:10" x14ac:dyDescent="0.2">
      <c r="A6" t="s">
        <v>53</v>
      </c>
      <c r="B6">
        <v>2</v>
      </c>
      <c r="C6">
        <f>CONVERT(B6, "MPa", "psi")</f>
        <v>290.07547546041843</v>
      </c>
      <c r="D6">
        <f>C6*$A$3</f>
        <v>577.6853093794233</v>
      </c>
      <c r="E6">
        <v>1</v>
      </c>
      <c r="F6" s="1">
        <f>D6/E6</f>
        <v>577.6853093794233</v>
      </c>
      <c r="H6">
        <f>C6*$D$2</f>
        <v>903.56940167800121</v>
      </c>
      <c r="I6">
        <v>1</v>
      </c>
      <c r="J6" s="9">
        <f>H6/I6</f>
        <v>903.56940167800121</v>
      </c>
    </row>
    <row r="7" spans="1:10" x14ac:dyDescent="0.2">
      <c r="A7" t="s">
        <v>42</v>
      </c>
      <c r="B7">
        <v>2</v>
      </c>
      <c r="E7">
        <v>5</v>
      </c>
      <c r="F7">
        <v>0</v>
      </c>
      <c r="H7">
        <f t="shared" ref="H7:H32" si="0">C7*$D$2</f>
        <v>0</v>
      </c>
      <c r="I7">
        <v>5</v>
      </c>
      <c r="J7" s="9">
        <f t="shared" ref="J7:J32" si="1">H7/I7</f>
        <v>0</v>
      </c>
    </row>
    <row r="8" spans="1:10" x14ac:dyDescent="0.2">
      <c r="A8" t="s">
        <v>43</v>
      </c>
      <c r="E8">
        <v>1</v>
      </c>
      <c r="F8" s="1">
        <f>-F6</f>
        <v>-577.6853093794233</v>
      </c>
      <c r="H8">
        <f t="shared" si="0"/>
        <v>0</v>
      </c>
      <c r="I8">
        <v>1</v>
      </c>
      <c r="J8" s="9">
        <v>-904</v>
      </c>
    </row>
    <row r="9" spans="1:10" x14ac:dyDescent="0.2">
      <c r="H9">
        <f t="shared" si="0"/>
        <v>0</v>
      </c>
      <c r="J9" s="9"/>
    </row>
    <row r="10" spans="1:10" x14ac:dyDescent="0.2">
      <c r="A10" t="s">
        <v>52</v>
      </c>
      <c r="B10">
        <v>5</v>
      </c>
      <c r="C10">
        <f>CONVERT(B10, "MPa", "psi")</f>
        <v>725.18868865104605</v>
      </c>
      <c r="D10">
        <f>C10*$A$3</f>
        <v>1444.2132734485583</v>
      </c>
      <c r="E10">
        <v>1</v>
      </c>
      <c r="F10" s="1">
        <f>D10/E10</f>
        <v>1444.2132734485583</v>
      </c>
      <c r="H10">
        <f t="shared" si="0"/>
        <v>2258.9235041950028</v>
      </c>
      <c r="I10">
        <v>1</v>
      </c>
      <c r="J10" s="9">
        <f t="shared" si="1"/>
        <v>2258.9235041950028</v>
      </c>
    </row>
    <row r="11" spans="1:10" x14ac:dyDescent="0.2">
      <c r="A11" t="s">
        <v>42</v>
      </c>
      <c r="B11">
        <v>5</v>
      </c>
      <c r="E11">
        <v>5</v>
      </c>
      <c r="F11">
        <v>0</v>
      </c>
      <c r="H11">
        <f t="shared" si="0"/>
        <v>0</v>
      </c>
      <c r="I11">
        <v>5</v>
      </c>
      <c r="J11" s="9">
        <f t="shared" si="1"/>
        <v>0</v>
      </c>
    </row>
    <row r="12" spans="1:10" x14ac:dyDescent="0.2">
      <c r="A12" t="s">
        <v>43</v>
      </c>
      <c r="E12">
        <v>1</v>
      </c>
      <c r="F12" s="1">
        <f>-F10</f>
        <v>-1444.2132734485583</v>
      </c>
      <c r="H12">
        <f t="shared" si="0"/>
        <v>0</v>
      </c>
      <c r="I12">
        <v>1</v>
      </c>
      <c r="J12" s="9">
        <v>-2259</v>
      </c>
    </row>
    <row r="13" spans="1:10" x14ac:dyDescent="0.2">
      <c r="H13">
        <f t="shared" si="0"/>
        <v>0</v>
      </c>
      <c r="J13" s="9"/>
    </row>
    <row r="14" spans="1:10" x14ac:dyDescent="0.2">
      <c r="A14" t="s">
        <v>44</v>
      </c>
      <c r="B14">
        <v>10</v>
      </c>
      <c r="C14">
        <f>CONVERT(B14, "MPa", "psi")</f>
        <v>1450.3773773020921</v>
      </c>
      <c r="D14">
        <f>C14*$A$3</f>
        <v>2888.4265468971166</v>
      </c>
      <c r="E14">
        <v>1</v>
      </c>
      <c r="F14" s="1">
        <f>D14/E14</f>
        <v>2888.4265468971166</v>
      </c>
      <c r="H14">
        <f t="shared" si="0"/>
        <v>4517.8470083900056</v>
      </c>
      <c r="I14">
        <v>1</v>
      </c>
      <c r="J14" s="9">
        <f t="shared" si="1"/>
        <v>4517.8470083900056</v>
      </c>
    </row>
    <row r="15" spans="1:10" x14ac:dyDescent="0.2">
      <c r="A15" t="s">
        <v>42</v>
      </c>
      <c r="B15">
        <v>10</v>
      </c>
      <c r="E15">
        <v>5</v>
      </c>
      <c r="F15">
        <v>0</v>
      </c>
      <c r="H15">
        <f t="shared" si="0"/>
        <v>0</v>
      </c>
      <c r="I15">
        <v>5</v>
      </c>
      <c r="J15" s="9">
        <f t="shared" si="1"/>
        <v>0</v>
      </c>
    </row>
    <row r="16" spans="1:10" x14ac:dyDescent="0.2">
      <c r="A16" t="s">
        <v>43</v>
      </c>
      <c r="E16">
        <v>1</v>
      </c>
      <c r="F16" s="1">
        <f>-F14</f>
        <v>-2888.4265468971166</v>
      </c>
      <c r="H16">
        <f t="shared" si="0"/>
        <v>0</v>
      </c>
      <c r="I16">
        <v>1</v>
      </c>
      <c r="J16" s="9">
        <v>-4518</v>
      </c>
    </row>
    <row r="17" spans="1:10" x14ac:dyDescent="0.2">
      <c r="H17">
        <f t="shared" si="0"/>
        <v>0</v>
      </c>
      <c r="J17" s="9"/>
    </row>
    <row r="18" spans="1:10" x14ac:dyDescent="0.2">
      <c r="A18" t="s">
        <v>45</v>
      </c>
      <c r="B18">
        <v>20</v>
      </c>
      <c r="C18">
        <f>CONVERT(B18, "MPa", "psi")</f>
        <v>2900.7547546041842</v>
      </c>
      <c r="D18">
        <f>C18*$A$3</f>
        <v>5776.8530937942332</v>
      </c>
      <c r="E18">
        <v>1</v>
      </c>
      <c r="F18" s="1">
        <f>D18/E18</f>
        <v>5776.8530937942332</v>
      </c>
      <c r="H18">
        <f t="shared" si="0"/>
        <v>9035.6940167800112</v>
      </c>
      <c r="I18">
        <v>1</v>
      </c>
      <c r="J18" s="9">
        <f t="shared" si="1"/>
        <v>9035.6940167800112</v>
      </c>
    </row>
    <row r="19" spans="1:10" x14ac:dyDescent="0.2">
      <c r="A19" t="s">
        <v>42</v>
      </c>
      <c r="B19">
        <v>20</v>
      </c>
      <c r="E19">
        <v>5</v>
      </c>
      <c r="F19">
        <v>0</v>
      </c>
      <c r="H19">
        <f t="shared" si="0"/>
        <v>0</v>
      </c>
      <c r="I19">
        <v>5</v>
      </c>
      <c r="J19" s="9">
        <f t="shared" si="1"/>
        <v>0</v>
      </c>
    </row>
    <row r="20" spans="1:10" x14ac:dyDescent="0.2">
      <c r="A20" t="s">
        <v>43</v>
      </c>
      <c r="E20">
        <v>1</v>
      </c>
      <c r="F20" s="1">
        <f>-F18</f>
        <v>-5776.8530937942332</v>
      </c>
      <c r="H20">
        <f t="shared" si="0"/>
        <v>0</v>
      </c>
      <c r="I20">
        <v>1</v>
      </c>
      <c r="J20" s="9">
        <v>-9036</v>
      </c>
    </row>
    <row r="21" spans="1:10" x14ac:dyDescent="0.2">
      <c r="H21">
        <f t="shared" si="0"/>
        <v>0</v>
      </c>
      <c r="J21" s="9"/>
    </row>
    <row r="22" spans="1:10" x14ac:dyDescent="0.2">
      <c r="A22" t="s">
        <v>47</v>
      </c>
      <c r="B22">
        <v>30</v>
      </c>
      <c r="C22">
        <f>CONVERT(B22, "MPa", "psi")</f>
        <v>4351.1321319062763</v>
      </c>
      <c r="D22">
        <f>C22*$A$3</f>
        <v>8665.2796406913494</v>
      </c>
      <c r="E22">
        <v>1</v>
      </c>
      <c r="F22" s="1">
        <f>D22/E22</f>
        <v>8665.2796406913494</v>
      </c>
      <c r="H22">
        <f t="shared" si="0"/>
        <v>13553.541025170018</v>
      </c>
      <c r="I22">
        <v>1</v>
      </c>
      <c r="J22" s="9">
        <f t="shared" si="1"/>
        <v>13553.541025170018</v>
      </c>
    </row>
    <row r="23" spans="1:10" x14ac:dyDescent="0.2">
      <c r="A23" t="s">
        <v>42</v>
      </c>
      <c r="B23">
        <v>30</v>
      </c>
      <c r="E23">
        <v>5</v>
      </c>
      <c r="F23">
        <v>0</v>
      </c>
      <c r="H23">
        <f t="shared" si="0"/>
        <v>0</v>
      </c>
      <c r="I23">
        <v>5</v>
      </c>
      <c r="J23" s="9">
        <f t="shared" si="1"/>
        <v>0</v>
      </c>
    </row>
    <row r="24" spans="1:10" x14ac:dyDescent="0.2">
      <c r="A24" t="s">
        <v>43</v>
      </c>
      <c r="E24">
        <v>1</v>
      </c>
      <c r="F24" s="1">
        <f>-F22</f>
        <v>-8665.2796406913494</v>
      </c>
      <c r="H24">
        <f t="shared" si="0"/>
        <v>0</v>
      </c>
      <c r="I24">
        <v>1</v>
      </c>
      <c r="J24" s="9">
        <v>-13554</v>
      </c>
    </row>
    <row r="25" spans="1:10" x14ac:dyDescent="0.2">
      <c r="H25">
        <f t="shared" si="0"/>
        <v>0</v>
      </c>
      <c r="J25" s="9"/>
    </row>
    <row r="26" spans="1:10" x14ac:dyDescent="0.2">
      <c r="A26" t="s">
        <v>48</v>
      </c>
      <c r="B26">
        <v>40</v>
      </c>
      <c r="C26">
        <f>CONVERT(B26, "MPa", "psi")</f>
        <v>5801.5095092083684</v>
      </c>
      <c r="D26">
        <f>C26*$A$3</f>
        <v>11553.706187588466</v>
      </c>
      <c r="E26">
        <v>1</v>
      </c>
      <c r="F26" s="1">
        <f>D26/E26</f>
        <v>11553.706187588466</v>
      </c>
      <c r="H26">
        <f t="shared" si="0"/>
        <v>18071.388033560022</v>
      </c>
      <c r="I26">
        <v>1</v>
      </c>
      <c r="J26" s="9">
        <f t="shared" si="1"/>
        <v>18071.388033560022</v>
      </c>
    </row>
    <row r="27" spans="1:10" x14ac:dyDescent="0.2">
      <c r="A27" t="s">
        <v>42</v>
      </c>
      <c r="B27">
        <v>40</v>
      </c>
      <c r="E27">
        <v>5</v>
      </c>
      <c r="F27">
        <v>0</v>
      </c>
      <c r="H27">
        <f t="shared" si="0"/>
        <v>0</v>
      </c>
      <c r="I27">
        <v>5</v>
      </c>
      <c r="J27" s="9">
        <f t="shared" si="1"/>
        <v>0</v>
      </c>
    </row>
    <row r="28" spans="1:10" x14ac:dyDescent="0.2">
      <c r="A28" t="s">
        <v>43</v>
      </c>
      <c r="E28">
        <v>1</v>
      </c>
      <c r="F28" s="1">
        <f>-F26</f>
        <v>-11553.706187588466</v>
      </c>
      <c r="H28">
        <f t="shared" si="0"/>
        <v>0</v>
      </c>
      <c r="I28">
        <v>1</v>
      </c>
      <c r="J28" s="9">
        <v>-18071</v>
      </c>
    </row>
    <row r="29" spans="1:10" x14ac:dyDescent="0.2">
      <c r="H29">
        <f t="shared" si="0"/>
        <v>0</v>
      </c>
      <c r="J29" s="9"/>
    </row>
    <row r="30" spans="1:10" x14ac:dyDescent="0.2">
      <c r="A30" t="s">
        <v>49</v>
      </c>
      <c r="B30">
        <v>50</v>
      </c>
      <c r="C30">
        <f>CONVERT(B30, "MPa", "psi")</f>
        <v>7251.8868865104605</v>
      </c>
      <c r="D30">
        <f>C30*$A$3</f>
        <v>14442.132734485582</v>
      </c>
      <c r="E30">
        <v>1</v>
      </c>
      <c r="F30" s="1">
        <f>D30/E30</f>
        <v>14442.132734485582</v>
      </c>
      <c r="H30">
        <f t="shared" si="0"/>
        <v>22589.235041950029</v>
      </c>
      <c r="I30">
        <v>1</v>
      </c>
      <c r="J30" s="9">
        <f t="shared" si="1"/>
        <v>22589.235041950029</v>
      </c>
    </row>
    <row r="31" spans="1:10" x14ac:dyDescent="0.2">
      <c r="A31" t="s">
        <v>50</v>
      </c>
      <c r="B31">
        <v>50</v>
      </c>
      <c r="E31">
        <v>5</v>
      </c>
      <c r="F31">
        <v>0</v>
      </c>
      <c r="H31">
        <f t="shared" si="0"/>
        <v>0</v>
      </c>
      <c r="I31">
        <v>5</v>
      </c>
      <c r="J31" s="9">
        <f t="shared" si="1"/>
        <v>0</v>
      </c>
    </row>
    <row r="32" spans="1:10" x14ac:dyDescent="0.2">
      <c r="A32" t="s">
        <v>43</v>
      </c>
      <c r="E32">
        <v>1</v>
      </c>
      <c r="F32" s="1">
        <f>-F30</f>
        <v>-14442.132734485582</v>
      </c>
      <c r="H32">
        <f t="shared" si="0"/>
        <v>0</v>
      </c>
      <c r="I32">
        <v>1</v>
      </c>
      <c r="J32" s="9">
        <v>-22589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7"/>
  <sheetViews>
    <sheetView zoomScale="160" zoomScaleNormal="160" workbookViewId="0">
      <selection activeCell="T3" sqref="T1:Y1048576"/>
    </sheetView>
  </sheetViews>
  <sheetFormatPr baseColWidth="10" defaultColWidth="8.83203125" defaultRowHeight="15" x14ac:dyDescent="0.2"/>
  <cols>
    <col min="10" max="10" width="32.33203125" bestFit="1" customWidth="1"/>
    <col min="11" max="11" width="20.33203125" customWidth="1"/>
    <col min="12" max="12" width="9.5" bestFit="1" customWidth="1"/>
    <col min="14" max="14" width="12" bestFit="1" customWidth="1"/>
    <col min="15" max="15" width="12" customWidth="1"/>
    <col min="20" max="20" width="13.33203125" customWidth="1"/>
    <col min="21" max="21" width="12" customWidth="1"/>
    <col min="23" max="23" width="9.5" bestFit="1" customWidth="1"/>
    <col min="24" max="24" width="9.5" customWidth="1"/>
  </cols>
  <sheetData>
    <row r="3" spans="2:17" x14ac:dyDescent="0.2">
      <c r="B3" t="s">
        <v>0</v>
      </c>
      <c r="J3" t="s">
        <v>8</v>
      </c>
      <c r="K3" s="2">
        <v>40</v>
      </c>
      <c r="L3" t="s">
        <v>9</v>
      </c>
      <c r="M3">
        <f>CONVERT(K3,"MPa","psi")</f>
        <v>5801.5095092083684</v>
      </c>
      <c r="O3" t="s">
        <v>17</v>
      </c>
    </row>
    <row r="4" spans="2:17" x14ac:dyDescent="0.2">
      <c r="D4" t="s">
        <v>3</v>
      </c>
      <c r="F4" t="s">
        <v>4</v>
      </c>
    </row>
    <row r="5" spans="2:17" x14ac:dyDescent="0.2">
      <c r="B5" t="s">
        <v>1</v>
      </c>
      <c r="C5">
        <v>1</v>
      </c>
      <c r="D5" s="2">
        <v>30.61</v>
      </c>
    </row>
    <row r="6" spans="2:17" x14ac:dyDescent="0.2">
      <c r="C6">
        <v>2</v>
      </c>
      <c r="D6" s="2">
        <v>30.64</v>
      </c>
      <c r="J6" t="s">
        <v>10</v>
      </c>
      <c r="K6" s="2">
        <v>100</v>
      </c>
      <c r="L6" t="s">
        <v>11</v>
      </c>
      <c r="M6">
        <f>K6/F8</f>
        <v>82.95231874591768</v>
      </c>
      <c r="O6" t="s">
        <v>17</v>
      </c>
    </row>
    <row r="7" spans="2:17" x14ac:dyDescent="0.2">
      <c r="C7">
        <v>3</v>
      </c>
      <c r="D7" s="2">
        <v>30.61</v>
      </c>
    </row>
    <row r="8" spans="2:17" x14ac:dyDescent="0.2">
      <c r="C8" t="s">
        <v>2</v>
      </c>
      <c r="D8">
        <f>AVERAGE(D5:D7)</f>
        <v>30.62</v>
      </c>
      <c r="F8">
        <f>CONVERT(D8,"mm","in")</f>
        <v>1.2055118110236223</v>
      </c>
    </row>
    <row r="11" spans="2:17" x14ac:dyDescent="0.2">
      <c r="B11" t="s">
        <v>5</v>
      </c>
      <c r="C11">
        <v>1</v>
      </c>
      <c r="D11" s="2">
        <v>46.41</v>
      </c>
      <c r="I11" t="s">
        <v>15</v>
      </c>
      <c r="J11" t="s">
        <v>12</v>
      </c>
      <c r="K11" t="s">
        <v>25</v>
      </c>
      <c r="L11" t="s">
        <v>18</v>
      </c>
      <c r="M11" t="s">
        <v>19</v>
      </c>
      <c r="N11" t="s">
        <v>14</v>
      </c>
      <c r="O11" t="s">
        <v>23</v>
      </c>
      <c r="P11" t="s">
        <v>13</v>
      </c>
    </row>
    <row r="12" spans="2:17" x14ac:dyDescent="0.2">
      <c r="C12">
        <v>2</v>
      </c>
      <c r="D12" s="2">
        <v>46.27</v>
      </c>
      <c r="I12">
        <v>0</v>
      </c>
      <c r="J12" t="s">
        <v>30</v>
      </c>
      <c r="K12">
        <v>0</v>
      </c>
      <c r="L12" s="1">
        <f>CONVERT(K12,"MPa","psi")</f>
        <v>0</v>
      </c>
      <c r="M12" s="1">
        <f>L12*$F$8</f>
        <v>0</v>
      </c>
      <c r="N12">
        <v>0</v>
      </c>
      <c r="O12">
        <v>0</v>
      </c>
      <c r="P12" s="7" t="s">
        <v>29</v>
      </c>
      <c r="Q12" s="1"/>
    </row>
    <row r="13" spans="2:17" x14ac:dyDescent="0.2">
      <c r="C13">
        <v>3</v>
      </c>
      <c r="D13" s="2">
        <v>46.36</v>
      </c>
      <c r="F13" t="s">
        <v>35</v>
      </c>
      <c r="I13">
        <v>1</v>
      </c>
      <c r="J13" t="s">
        <v>36</v>
      </c>
      <c r="K13">
        <v>15</v>
      </c>
      <c r="L13" s="1">
        <f>CONVERT(K13,"MPa","psi")</f>
        <v>2175.5660659531381</v>
      </c>
      <c r="M13" s="1">
        <f>L13*$F$8</f>
        <v>2622.6705881687049</v>
      </c>
      <c r="N13">
        <v>3</v>
      </c>
      <c r="O13">
        <f>N13+O12</f>
        <v>3</v>
      </c>
      <c r="P13" s="3">
        <f>(M13-M12)/N13</f>
        <v>874.22352938956828</v>
      </c>
      <c r="Q13" s="1"/>
    </row>
    <row r="14" spans="2:17" x14ac:dyDescent="0.2">
      <c r="C14" t="s">
        <v>2</v>
      </c>
      <c r="D14">
        <f>AVERAGE(D11:D13)</f>
        <v>46.346666666666671</v>
      </c>
      <c r="F14">
        <f>CONVERT(D14,"mm","in")</f>
        <v>1.8246719160104987</v>
      </c>
      <c r="I14" s="2">
        <v>2</v>
      </c>
      <c r="J14" s="2" t="s">
        <v>31</v>
      </c>
      <c r="K14" s="2">
        <v>5</v>
      </c>
      <c r="L14" s="8">
        <f t="shared" ref="L14:L27" si="0">CONVERT(K14,"MPa","psi")</f>
        <v>725.18868865104605</v>
      </c>
      <c r="M14" s="8">
        <f>L14*$F$8</f>
        <v>874.22352938956828</v>
      </c>
      <c r="N14" s="2">
        <v>5</v>
      </c>
      <c r="O14" s="2">
        <f t="shared" ref="O14:O26" si="1">N14+O13</f>
        <v>8</v>
      </c>
      <c r="P14" s="3">
        <v>0</v>
      </c>
      <c r="Q14" s="1"/>
    </row>
    <row r="15" spans="2:17" x14ac:dyDescent="0.2">
      <c r="I15">
        <v>3</v>
      </c>
      <c r="J15" t="s">
        <v>26</v>
      </c>
      <c r="K15">
        <v>10</v>
      </c>
      <c r="L15" s="1">
        <f t="shared" si="0"/>
        <v>1450.3773773020921</v>
      </c>
      <c r="M15" s="1">
        <f t="shared" ref="M15:M27" si="2">L15*$F$8</f>
        <v>1748.4470587791366</v>
      </c>
      <c r="N15">
        <v>3</v>
      </c>
      <c r="O15">
        <f t="shared" si="1"/>
        <v>11</v>
      </c>
      <c r="P15" s="3">
        <f t="shared" ref="P15:P26" si="3">(M15-M14)/N15</f>
        <v>291.40784312985608</v>
      </c>
      <c r="Q15" s="1"/>
    </row>
    <row r="16" spans="2:17" x14ac:dyDescent="0.2">
      <c r="I16" s="2">
        <v>4</v>
      </c>
      <c r="J16" s="2" t="s">
        <v>32</v>
      </c>
      <c r="K16" s="2">
        <v>10</v>
      </c>
      <c r="L16" s="8">
        <f t="shared" si="0"/>
        <v>1450.3773773020921</v>
      </c>
      <c r="M16" s="8">
        <f t="shared" si="2"/>
        <v>1748.4470587791366</v>
      </c>
      <c r="N16" s="2">
        <v>5</v>
      </c>
      <c r="O16" s="2">
        <f t="shared" si="1"/>
        <v>16</v>
      </c>
      <c r="P16" s="3">
        <f t="shared" si="3"/>
        <v>0</v>
      </c>
      <c r="Q16" s="1"/>
    </row>
    <row r="17" spans="2:17" x14ac:dyDescent="0.2">
      <c r="I17">
        <v>5</v>
      </c>
      <c r="J17" t="s">
        <v>27</v>
      </c>
      <c r="K17">
        <v>15</v>
      </c>
      <c r="L17" s="1">
        <f t="shared" si="0"/>
        <v>2175.5660659531381</v>
      </c>
      <c r="M17" s="1">
        <f t="shared" si="2"/>
        <v>2622.6705881687049</v>
      </c>
      <c r="N17">
        <v>3</v>
      </c>
      <c r="O17">
        <f t="shared" si="1"/>
        <v>19</v>
      </c>
      <c r="P17" s="3">
        <f t="shared" si="3"/>
        <v>291.40784312985608</v>
      </c>
      <c r="Q17" s="1"/>
    </row>
    <row r="18" spans="2:17" x14ac:dyDescent="0.2">
      <c r="B18" t="s">
        <v>6</v>
      </c>
      <c r="I18" s="2">
        <v>6</v>
      </c>
      <c r="J18" s="2" t="s">
        <v>33</v>
      </c>
      <c r="K18" s="2">
        <v>15</v>
      </c>
      <c r="L18" s="8">
        <f t="shared" si="0"/>
        <v>2175.5660659531381</v>
      </c>
      <c r="M18" s="8">
        <f t="shared" si="2"/>
        <v>2622.6705881687049</v>
      </c>
      <c r="N18" s="2">
        <v>5</v>
      </c>
      <c r="O18" s="2">
        <f t="shared" si="1"/>
        <v>24</v>
      </c>
      <c r="P18" s="3">
        <f t="shared" si="3"/>
        <v>0</v>
      </c>
      <c r="Q18" s="1"/>
    </row>
    <row r="19" spans="2:17" x14ac:dyDescent="0.2">
      <c r="I19">
        <v>7</v>
      </c>
      <c r="J19" t="s">
        <v>28</v>
      </c>
      <c r="K19">
        <v>70</v>
      </c>
      <c r="L19" s="1">
        <f t="shared" si="0"/>
        <v>10152.641641114644</v>
      </c>
      <c r="M19" s="1">
        <f t="shared" si="2"/>
        <v>12239.129411453954</v>
      </c>
      <c r="N19">
        <v>15</v>
      </c>
      <c r="O19">
        <f t="shared" si="1"/>
        <v>39</v>
      </c>
      <c r="P19" s="3">
        <f t="shared" si="3"/>
        <v>641.09725488568324</v>
      </c>
      <c r="Q19" s="1"/>
    </row>
    <row r="20" spans="2:17" x14ac:dyDescent="0.2">
      <c r="B20" t="s">
        <v>7</v>
      </c>
      <c r="C20">
        <f>PI()*(F8/2)^2</f>
        <v>1.1413867347481226</v>
      </c>
      <c r="I20">
        <v>8</v>
      </c>
      <c r="J20" t="s">
        <v>34</v>
      </c>
      <c r="K20">
        <v>15</v>
      </c>
      <c r="L20" s="1">
        <f t="shared" si="0"/>
        <v>2175.5660659531381</v>
      </c>
      <c r="M20" s="1">
        <f t="shared" si="2"/>
        <v>2622.6705881687049</v>
      </c>
      <c r="N20">
        <v>15</v>
      </c>
      <c r="O20">
        <f t="shared" si="1"/>
        <v>54</v>
      </c>
      <c r="P20" s="3">
        <f t="shared" si="3"/>
        <v>-641.09725488568324</v>
      </c>
      <c r="Q20" s="1"/>
    </row>
    <row r="21" spans="2:17" x14ac:dyDescent="0.2">
      <c r="I21">
        <v>9</v>
      </c>
      <c r="J21" t="s">
        <v>28</v>
      </c>
      <c r="K21">
        <v>70</v>
      </c>
      <c r="L21" s="1">
        <f t="shared" si="0"/>
        <v>10152.641641114644</v>
      </c>
      <c r="M21" s="1">
        <f t="shared" si="2"/>
        <v>12239.129411453954</v>
      </c>
      <c r="N21">
        <v>15</v>
      </c>
      <c r="O21">
        <f t="shared" si="1"/>
        <v>69</v>
      </c>
      <c r="P21" s="3">
        <f t="shared" si="3"/>
        <v>641.09725488568324</v>
      </c>
      <c r="Q21" s="1"/>
    </row>
    <row r="22" spans="2:17" x14ac:dyDescent="0.2">
      <c r="I22">
        <v>10</v>
      </c>
      <c r="J22" t="s">
        <v>34</v>
      </c>
      <c r="K22">
        <v>15</v>
      </c>
      <c r="L22" s="1">
        <f t="shared" si="0"/>
        <v>2175.5660659531381</v>
      </c>
      <c r="M22" s="1">
        <f t="shared" si="2"/>
        <v>2622.6705881687049</v>
      </c>
      <c r="N22">
        <v>15</v>
      </c>
      <c r="O22">
        <f t="shared" si="1"/>
        <v>84</v>
      </c>
      <c r="P22" s="3">
        <f t="shared" si="3"/>
        <v>-641.09725488568324</v>
      </c>
      <c r="Q22" s="1"/>
    </row>
    <row r="23" spans="2:17" x14ac:dyDescent="0.2">
      <c r="I23" s="4">
        <v>11</v>
      </c>
      <c r="J23" s="4" t="s">
        <v>20</v>
      </c>
      <c r="K23" s="4">
        <v>30</v>
      </c>
      <c r="L23" s="5">
        <f t="shared" si="0"/>
        <v>4351.1321319062763</v>
      </c>
      <c r="M23" s="5">
        <f t="shared" si="2"/>
        <v>5245.3411763374097</v>
      </c>
      <c r="N23" s="4">
        <v>5</v>
      </c>
      <c r="O23" s="4">
        <f t="shared" si="1"/>
        <v>89</v>
      </c>
      <c r="P23" s="6">
        <f t="shared" si="3"/>
        <v>524.53411763374095</v>
      </c>
      <c r="Q23" s="1"/>
    </row>
    <row r="24" spans="2:17" x14ac:dyDescent="0.2">
      <c r="I24" s="4">
        <v>12</v>
      </c>
      <c r="J24" s="4" t="s">
        <v>21</v>
      </c>
      <c r="K24" s="4">
        <v>5</v>
      </c>
      <c r="L24" s="5">
        <f t="shared" si="0"/>
        <v>725.18868865104605</v>
      </c>
      <c r="M24" s="5">
        <f t="shared" si="2"/>
        <v>874.22352938956828</v>
      </c>
      <c r="N24" s="4">
        <v>5</v>
      </c>
      <c r="O24" s="4">
        <f t="shared" si="1"/>
        <v>94</v>
      </c>
      <c r="P24" s="6">
        <f t="shared" si="3"/>
        <v>-874.22352938956828</v>
      </c>
      <c r="Q24" s="1"/>
    </row>
    <row r="25" spans="2:17" x14ac:dyDescent="0.2">
      <c r="I25" s="4">
        <v>13</v>
      </c>
      <c r="J25" s="4" t="s">
        <v>20</v>
      </c>
      <c r="K25" s="4">
        <v>30</v>
      </c>
      <c r="L25" s="5">
        <f t="shared" si="0"/>
        <v>4351.1321319062763</v>
      </c>
      <c r="M25" s="5">
        <f t="shared" si="2"/>
        <v>5245.3411763374097</v>
      </c>
      <c r="N25" s="4">
        <v>5</v>
      </c>
      <c r="O25" s="4">
        <f t="shared" si="1"/>
        <v>99</v>
      </c>
      <c r="P25" s="6">
        <f t="shared" si="3"/>
        <v>874.22352938956828</v>
      </c>
      <c r="Q25" s="1"/>
    </row>
    <row r="26" spans="2:17" x14ac:dyDescent="0.2">
      <c r="I26" s="4">
        <v>14</v>
      </c>
      <c r="J26" s="4" t="s">
        <v>21</v>
      </c>
      <c r="K26" s="4">
        <v>5</v>
      </c>
      <c r="L26" s="5">
        <f t="shared" si="0"/>
        <v>725.18868865104605</v>
      </c>
      <c r="M26" s="5">
        <f t="shared" si="2"/>
        <v>874.22352938956828</v>
      </c>
      <c r="N26" s="4">
        <v>5</v>
      </c>
      <c r="O26" s="4">
        <f t="shared" si="1"/>
        <v>104</v>
      </c>
      <c r="P26" s="6">
        <f t="shared" si="3"/>
        <v>-874.22352938956828</v>
      </c>
      <c r="Q26" s="1"/>
    </row>
    <row r="27" spans="2:17" x14ac:dyDescent="0.2">
      <c r="I27" s="4">
        <v>15</v>
      </c>
      <c r="J27" s="4" t="s">
        <v>22</v>
      </c>
      <c r="K27" s="4">
        <v>5</v>
      </c>
      <c r="L27" s="5">
        <f t="shared" si="0"/>
        <v>725.18868865104605</v>
      </c>
      <c r="M27" s="5">
        <f t="shared" si="2"/>
        <v>874.22352938956828</v>
      </c>
      <c r="N27" s="4" t="s">
        <v>16</v>
      </c>
      <c r="O27" s="4" t="s">
        <v>24</v>
      </c>
      <c r="P27" s="6">
        <v>0</v>
      </c>
      <c r="Q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James</vt:lpstr>
      <vt:lpstr>16A experiments</vt:lpstr>
    </vt:vector>
  </TitlesOfParts>
  <Company>University of Pittsburgh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Benge, Maggie</dc:creator>
  <cp:lastModifiedBy>Okoye, Ifeanyi JAMES JOSEPH</cp:lastModifiedBy>
  <dcterms:created xsi:type="dcterms:W3CDTF">2022-10-06T14:48:02Z</dcterms:created>
  <dcterms:modified xsi:type="dcterms:W3CDTF">2024-03-03T23:46:07Z</dcterms:modified>
</cp:coreProperties>
</file>