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cif\OneDrive\Documentos\DUOC UC\2024-02\CAPSTONE\DOCUMENTOS FASE3\"/>
    </mc:Choice>
  </mc:AlternateContent>
  <xr:revisionPtr revIDLastSave="0" documentId="13_ncr:1_{B2C94FE3-6020-4BC5-AA04-965151BE249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4" i="1"/>
  <c r="D53" i="1"/>
  <c r="D52" i="1"/>
  <c r="D5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G58" i="1"/>
  <c r="E58" i="1"/>
  <c r="J57" i="1"/>
  <c r="K57" i="1" s="1"/>
  <c r="H57" i="1"/>
  <c r="I57" i="1" s="1"/>
  <c r="F57" i="1"/>
  <c r="G57" i="1" s="1"/>
  <c r="E57" i="1"/>
  <c r="J56" i="1"/>
  <c r="K56" i="1" s="1"/>
  <c r="H56" i="1"/>
  <c r="I56" i="1" s="1"/>
  <c r="G56" i="1"/>
  <c r="E56" i="1"/>
  <c r="J55" i="1"/>
  <c r="K55" i="1" s="1"/>
  <c r="I55" i="1"/>
  <c r="G55" i="1"/>
  <c r="E55" i="1"/>
  <c r="J54" i="1"/>
  <c r="K54" i="1" s="1"/>
  <c r="H54" i="1"/>
  <c r="I54" i="1" s="1"/>
  <c r="G54" i="1"/>
  <c r="F54" i="1"/>
  <c r="E54" i="1"/>
  <c r="J53" i="1"/>
  <c r="K53" i="1" s="1"/>
  <c r="H53" i="1"/>
  <c r="I53" i="1" s="1"/>
  <c r="F53" i="1"/>
  <c r="G53" i="1" s="1"/>
  <c r="E53" i="1"/>
  <c r="J52" i="1"/>
  <c r="K52" i="1" s="1"/>
  <c r="I52" i="1"/>
  <c r="H52" i="1"/>
  <c r="G52" i="1"/>
  <c r="F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E16" i="1"/>
  <c r="E17" i="1"/>
  <c r="D18" i="1"/>
  <c r="E18" i="1" s="1"/>
  <c r="E19" i="1"/>
  <c r="F17" i="1" l="1"/>
  <c r="G17" i="1" s="1"/>
  <c r="I17" i="1"/>
  <c r="J17" i="1"/>
  <c r="K17" i="1" s="1"/>
  <c r="J19" i="1"/>
  <c r="K19" i="1" s="1"/>
  <c r="H19" i="1"/>
  <c r="I19" i="1" s="1"/>
  <c r="G19" i="1"/>
  <c r="J18" i="1"/>
  <c r="K18" i="1" s="1"/>
  <c r="H18" i="1"/>
  <c r="I18" i="1" s="1"/>
  <c r="F18" i="1"/>
  <c r="G18" i="1" s="1"/>
  <c r="J16" i="1"/>
  <c r="K16" i="1" s="1"/>
  <c r="H16" i="1"/>
  <c r="I16" i="1" s="1"/>
  <c r="G16" i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<sst xmlns="http://schemas.openxmlformats.org/spreadsheetml/2006/main" count="170" uniqueCount="67">
  <si>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</si>
  <si>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</si>
  <si>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</si>
  <si>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</si>
  <si>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</si>
  <si>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</si>
  <si>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</si>
  <si>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</si>
  <si>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</si>
  <si>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</si>
  <si>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</si>
  <si>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</si>
  <si>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</si>
  <si>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</si>
  <si>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</si>
  <si>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</si>
  <si>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</si>
  <si>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</si>
  <si>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</si>
  <si>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</si>
  <si>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</si>
  <si>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</si>
  <si>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</si>
  <si>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</si>
  <si>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</si>
  <si>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</si>
  <si>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</si>
  <si>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</si>
  <si>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</si>
  <si>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</si>
  <si>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</si>
  <si>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</si>
  <si>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</si>
  <si>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</si>
  <si>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</si>
  <si>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</si>
  <si>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</si>
  <si>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</si>
  <si>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</si>
  <si>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</si>
  <si>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</si>
  <si>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</si>
  <si>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</si>
  <si>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</si>
  <si>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</si>
  <si>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</si>
  <si>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</si>
  <si>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</si>
  <si>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</si>
  <si>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</si>
  <si>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</si>
  <si>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</si>
  <si>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</si>
  <si>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</si>
  <si>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</si>
  <si>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</si>
  <si>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</si>
  <si>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</si>
  <si>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</si>
  <si>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</si>
  <si>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</si>
  <si>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</si>
  <si>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</si>
  <si>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 xml:space="preserve">CIFUENTES VASQUEZ OTIXE ALEJANDRO </t>
  </si>
  <si>
    <t xml:space="preserve">SAAVEDRA CEBALLOS RAFAEL EDUARDO </t>
  </si>
  <si>
    <t xml:space="preserve">TAPIA PIZARRO SEBASTIAN NICOLAS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</si>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</sst>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0"/>
      <color theme="1"/>
      <name val="Helvetica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G55" sqref="G55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s="38" t="s">
        <v>63</v>
      </c>
      <c r="C4" s="30">
        <f>C21</f>
        <v>6.3</v>
      </c>
      <c r="D4" s="36">
        <f>C60</f>
        <v>6.3</v>
      </c>
      <c r="E4" s="35">
        <f>C4*C$2+D4*D$2</f>
        <v>6.2999999999999989</v>
      </c>
    </row>
    <row r="5" spans="1:11" x14ac:dyDescent="0.25">
      <c r="A5" s="3">
        <v>2</v>
      </c>
      <c r="B5" s="38" t="s">
        <v>64</v>
      </c>
      <c r="C5" s="30">
        <f>C34</f>
        <v>7</v>
      </c>
      <c r="D5" s="36">
        <f>C73</f>
        <v>7</v>
      </c>
      <c r="E5" s="35">
        <f t="shared" ref="E5:E6" si="0">C5*C$2+D5*D$2</f>
        <v>7</v>
      </c>
    </row>
    <row r="6" spans="1:11" x14ac:dyDescent="0.25">
      <c r="A6" s="3">
        <v>3</v>
      </c>
      <c r="B6" s="38" t="s">
        <v>65</v>
      </c>
      <c r="C6" s="30">
        <f>C47</f>
        <v>7</v>
      </c>
      <c r="D6" s="36">
        <f>C86</f>
        <v>7</v>
      </c>
      <c r="E6" s="35">
        <f t="shared" si="0"/>
        <v>7</v>
      </c>
    </row>
    <row r="11" spans="1:11" ht="18.75" outlineLevel="1" x14ac:dyDescent="0.25">
      <c r="A11" s="39" t="s">
        <v>4</v>
      </c>
      <c r="B11" s="11" t="str">
        <f>B4</f>
        <v xml:space="preserve">CIFUENTES VASQUEZ OTIXE ALEJANDRO 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25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 x14ac:dyDescent="0.25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25">
      <c r="A15" s="41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25">
      <c r="A16" s="41"/>
      <c r="B16" s="18" t="str">
        <f>RUBRICA!A7</f>
        <v>4. Expone el Proyecto APT, considerando el formato y el tiempo establecido para la presentación.</v>
      </c>
      <c r="C16" s="16" t="s">
        <v>8</v>
      </c>
      <c r="D16" s="12"/>
      <c r="E16" s="12" t="str">
        <f>IF(D16="X",100*0.05,"")</f>
        <v/>
      </c>
      <c r="F16" s="12" t="s">
        <v>66</v>
      </c>
      <c r="G16" s="12">
        <f>IF(F16="X",60*0.05,"")</f>
        <v>3</v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25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/>
      <c r="E17" s="12" t="str">
        <f>IF(D17="X",100*0.05,"")</f>
        <v/>
      </c>
      <c r="F17" s="12" t="str">
        <f t="shared" si="2"/>
        <v/>
      </c>
      <c r="G17" s="12" t="str">
        <f>IF(F17="X",60*0.05,"")</f>
        <v/>
      </c>
      <c r="H17" s="12" t="s">
        <v>66</v>
      </c>
      <c r="I17" s="12">
        <f>IF(H17="X",30*0.05,"")</f>
        <v>1.5</v>
      </c>
      <c r="J17" s="12" t="str">
        <f t="shared" si="4"/>
        <v/>
      </c>
      <c r="K17" s="12" t="str">
        <f t="shared" si="5"/>
        <v/>
      </c>
    </row>
    <row r="18" spans="1:11" ht="36" outlineLevel="1" x14ac:dyDescent="0.25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/>
      <c r="E19" s="12" t="str">
        <f>IF(D19="X",100*0.1,"")</f>
        <v/>
      </c>
      <c r="F19" s="12" t="s">
        <v>66</v>
      </c>
      <c r="G19" s="12">
        <f>IF(F19="X",60*0.1,"")</f>
        <v>6</v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0"/>
      <c r="B20" s="17" t="s">
        <v>12</v>
      </c>
      <c r="C20" s="21">
        <f>E20+G20+I20+K20</f>
        <v>90.5</v>
      </c>
      <c r="D20" s="13"/>
      <c r="E20" s="13">
        <f>SUM(E13:E19)</f>
        <v>80</v>
      </c>
      <c r="F20" s="13"/>
      <c r="G20" s="13">
        <f>SUM(G13:G19)</f>
        <v>9</v>
      </c>
      <c r="H20" s="13"/>
      <c r="I20" s="13">
        <f>SUM(I13:I19)</f>
        <v>1.5</v>
      </c>
      <c r="J20" s="13"/>
      <c r="K20" s="13">
        <f>SUM(K13:K19)</f>
        <v>0</v>
      </c>
    </row>
    <row r="21" spans="1:11" ht="15.75" customHeight="1" outlineLevel="1" x14ac:dyDescent="0.3">
      <c r="A21" s="42"/>
      <c r="B21" s="20" t="s">
        <v>13</v>
      </c>
      <c r="C21" s="14">
        <f>VLOOKUP(C20,ESCALA_IEP!A2:B202,2,FALSE)</f>
        <v>6.3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39" t="s">
        <v>4</v>
      </c>
      <c r="B24" s="11" t="str">
        <f>B5</f>
        <v xml:space="preserve">SAAVEDRA CEBALLOS RAFAEL EDUARDO 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5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5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5">
      <c r="A28" s="41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5">
      <c r="A29" s="41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5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5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5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">
      <c r="A33" s="40"/>
      <c r="B33" s="17" t="s">
        <v>12</v>
      </c>
      <c r="C33" s="21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2"/>
      <c r="B34" s="20" t="s">
        <v>13</v>
      </c>
      <c r="C34" s="14">
        <f>VLOOKUP(C33,ESCALA_IEP!A15:B215,2,FALSE)</f>
        <v>7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39" t="s">
        <v>4</v>
      </c>
      <c r="B37" s="11" t="str">
        <f>B6</f>
        <v xml:space="preserve">TAPIA PIZARRO SEBASTIAN NICOLAS 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5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5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5">
      <c r="A41" s="41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5">
      <c r="A42" s="41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5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5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5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">
      <c r="A46" s="40"/>
      <c r="B46" s="17" t="s">
        <v>12</v>
      </c>
      <c r="C46" s="21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2"/>
      <c r="B47" s="20" t="s">
        <v>13</v>
      </c>
      <c r="C47" s="14">
        <f>VLOOKUP(C46,ESCALA_IEP!A28:B228,2,FALSE)</f>
        <v>7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48" t="s">
        <v>14</v>
      </c>
      <c r="B50" s="11" t="str">
        <f>B4</f>
        <v xml:space="preserve">CIFUENTES VASQUEZ OTIXE ALEJANDRO 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5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5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5">
      <c r="A54" s="41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5">
      <c r="A55" s="41"/>
      <c r="B55" s="18" t="str">
        <f>RUBRICA!A7</f>
        <v>4. Expone el Proyecto APT, considerando el formato y el tiempo establecido para la presentación.</v>
      </c>
      <c r="C55" s="16" t="s">
        <v>8</v>
      </c>
      <c r="D55" s="12"/>
      <c r="E55" s="12" t="str">
        <f>IF(D55="X",100*0.05,"")</f>
        <v/>
      </c>
      <c r="F55" s="12"/>
      <c r="G55" s="12" t="str">
        <f>IF(F55="X",60*0.05,"")</f>
        <v/>
      </c>
      <c r="H55" s="12" t="s">
        <v>66</v>
      </c>
      <c r="I55" s="12">
        <f>IF(H55="X",30*0.05,"")</f>
        <v>1.5</v>
      </c>
      <c r="J55" s="12" t="str">
        <f t="shared" si="20"/>
        <v/>
      </c>
      <c r="K55" s="12" t="str">
        <f t="shared" si="21"/>
        <v/>
      </c>
    </row>
    <row r="56" spans="1:11" ht="24" customHeight="1" x14ac:dyDescent="0.25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/>
      <c r="E56" s="12" t="str">
        <f>IF(D56="X",100*0.05,"")</f>
        <v/>
      </c>
      <c r="F56" s="12" t="s">
        <v>66</v>
      </c>
      <c r="G56" s="12">
        <f>IF(F56="X",60*0.05,"")</f>
        <v>3</v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5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5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/>
      <c r="E58" s="12" t="str">
        <f>IF(D58="X",100*0.1,"")</f>
        <v/>
      </c>
      <c r="F58" s="12" t="s">
        <v>66</v>
      </c>
      <c r="G58" s="12">
        <f>IF(F58="X",60*0.1,"")</f>
        <v>6</v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">
      <c r="A59" s="40"/>
      <c r="B59" s="17" t="s">
        <v>12</v>
      </c>
      <c r="C59" s="21">
        <f>E59+G59+I59+K59</f>
        <v>90.5</v>
      </c>
      <c r="D59" s="13"/>
      <c r="E59" s="13">
        <f>SUM(E52:E58)</f>
        <v>80</v>
      </c>
      <c r="F59" s="13"/>
      <c r="G59" s="13">
        <f>SUM(G52:G58)</f>
        <v>9</v>
      </c>
      <c r="H59" s="13"/>
      <c r="I59" s="13">
        <f>SUM(I52:I58)</f>
        <v>1.5</v>
      </c>
      <c r="J59" s="13"/>
      <c r="K59" s="13">
        <f>SUM(K52:K58)</f>
        <v>0</v>
      </c>
    </row>
    <row r="60" spans="1:11" ht="24" customHeight="1" x14ac:dyDescent="0.3">
      <c r="A60" s="42"/>
      <c r="B60" s="20" t="s">
        <v>13</v>
      </c>
      <c r="C60" s="14">
        <f>VLOOKUP(C59,ESCALA_IEP!A41:B241,2,FALSE)</f>
        <v>6.3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48" t="s">
        <v>15</v>
      </c>
      <c r="B63" s="11" t="str">
        <f>B5</f>
        <v xml:space="preserve">SAAVEDRA CEBALLOS RAFAEL EDUARDO 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5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5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5">
      <c r="A67" s="41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5">
      <c r="A68" s="41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5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5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5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">
      <c r="A72" s="40"/>
      <c r="B72" s="17" t="s">
        <v>12</v>
      </c>
      <c r="C72" s="21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2"/>
      <c r="B73" s="20" t="s">
        <v>13</v>
      </c>
      <c r="C73" s="14">
        <f>VLOOKUP(C72,ESCALA_IEP!A54:B254,2,FALSE)</f>
        <v>7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48" t="s">
        <v>16</v>
      </c>
      <c r="B76" s="11" t="str">
        <f>B6</f>
        <v xml:space="preserve">TAPIA PIZARRO SEBASTIAN NICOLAS 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5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5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25">
      <c r="A80" s="41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5">
      <c r="A81" s="41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5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5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5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">
      <c r="A85" s="40"/>
      <c r="B85" s="17" t="s">
        <v>12</v>
      </c>
      <c r="C85" s="21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2"/>
      <c r="B86" s="20" t="s">
        <v>13</v>
      </c>
      <c r="C86" s="14">
        <f>VLOOKUP(C85,ESCALA_IEP!A67:B267,2,FALSE)</f>
        <v>7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disablePrompts="1"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5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25">
      <c r="A3" s="50"/>
      <c r="B3" s="55"/>
      <c r="C3" s="55"/>
      <c r="D3" s="26">
        <v>0.3</v>
      </c>
      <c r="E3" s="26">
        <v>0</v>
      </c>
      <c r="F3" s="50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60</v>
      </c>
      <c r="B1" s="4" t="s">
        <v>12</v>
      </c>
      <c r="C1" s="5"/>
      <c r="D1" s="5"/>
      <c r="E1" s="6"/>
    </row>
    <row r="2" spans="1:5" ht="45.75" thickBot="1" x14ac:dyDescent="0.3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Felix Cifuentes Cid</cp:lastModifiedBy>
  <cp:revision/>
  <dcterms:created xsi:type="dcterms:W3CDTF">2023-08-07T04:08:01Z</dcterms:created>
  <dcterms:modified xsi:type="dcterms:W3CDTF">2024-12-11T02:06:41Z</dcterms:modified>
  <cp:category/>
  <cp:contentStatus/>
</cp:coreProperties>
</file>