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ecif\OneDrive\Documentos\DUOC UC\2024-02\CAPSTONE\Evidencias Fase 1\"/>
    </mc:Choice>
  </mc:AlternateContent>
  <xr:revisionPtr revIDLastSave="0" documentId="13_ncr:1_{64121119-5F3D-45DE-A999-22BD48C9E8E8}"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F19" i="1"/>
  <c r="G19" i="1" s="1"/>
  <c r="H19" i="1"/>
  <c r="I19" i="1" s="1"/>
  <c r="K19" i="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D16" i="1"/>
  <c r="E16" i="1" s="1"/>
  <c r="D18" i="1"/>
  <c r="E18" i="1" s="1"/>
  <c r="E22" i="1"/>
  <c r="F20" i="1"/>
  <c r="G20" i="1" s="1"/>
  <c r="F21" i="1"/>
  <c r="G21" i="1" s="1"/>
  <c r="C57" i="1" l="1"/>
  <c r="D6" i="1" s="1"/>
  <c r="C46" i="1"/>
  <c r="D5" i="1" s="1"/>
  <c r="D21" i="1"/>
  <c r="E21" i="1" s="1"/>
  <c r="H21" i="1"/>
  <c r="I21" i="1" s="1"/>
  <c r="J21" i="1"/>
  <c r="K21" i="1" s="1"/>
  <c r="G22" i="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G13" i="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<sst xmlns="http://schemas.openxmlformats.org/spreadsheetml/2006/main" count="160" uniqueCount="99">
  <si>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</si>
  <si>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</si>
  <si>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</si>
  <si>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</si>
  <si>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</si>
  <si>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</si>
  <si>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</si>
  <si>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</si>
  <si>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</si>
  <si>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</si>
  <si>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</si>
  <si>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</si>
  <si>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</si>
  <si>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</si>
  <si>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</si>
  <si>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</si>
  <si>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</si>
  <si>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</si>
  <si>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</si>
  <si>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</si>
  <si>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</si>
  <si>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</si>
  <si>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</si>
  <si>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</si>
  <si>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</si>
  <si>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</si>
  <si>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</si>
  <si>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</si>
  <si>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</si>
  <si>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</si>
  <si>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</si>
  <si>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</si>
  <si>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</si>
  <si>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</si>
  <si>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</si>
  <si>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</si>
  <si>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</si>
  <si>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</si>
  <si>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</si>
  <si>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</si>
  <si>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</si>
  <si>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</si>
  <si>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</si>
  <si>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</si>
  <si>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</si>
  <si>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</si>
  <si>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</si>
  <si>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</si>
  <si>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</si>
  <si>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</si>
  <si>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</si>
  <si>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</si>
  <si>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</si>
  <si>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</si>
  <si>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</si>
  <si>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</si>
  <si>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</si>
  <si>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</si>
  <si>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</si>
  <si>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</si>
  <si>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</si>
  <si>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</si>
  <si>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</si>
  <si>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</si>
  <si>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</si>
  <si>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</si>
  <si>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</si>
  <si>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</si>
  <si>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</si>
  <si>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</si>
  <si>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</si>
  <si>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</si>
  <si>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</si>
  <si>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</si>
  <si>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</si>
  <si>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</si>
  <si>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</si>
  <si>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</si>
  <si>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</si>
  <si>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</si>
  <si>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</si>
  <si>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</si>
  <si>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</si>
  <si>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</si>
  <si>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</si>
  <si>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</si>
  <si>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</si>
  <si>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</si>
  <si>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</si>
  <si>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</si>
  <si>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</si>
  <si>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</si>
  <si>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</si>
  <si>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</si>
  <si>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</si>
  <si>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</si>
  <si>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 xml:space="preserve">CIFUENTES VASQUEZ OTIXE ALEJANDRO </t>
  </si>
  <si>
    <t xml:space="preserve">SAAVEDRA CEBALLOS RAFAEL EDUARDO </t>
  </si>
  <si>
    <t xml:space="preserve">TAPIA PIZARRO SEBASTIAN NICOLAS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</si>
</sst>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theme="1"/>
      <name val="Helvetica"/>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2" zoomScaleNormal="100" workbookViewId="0">
      <selection activeCell="G19" sqref="G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96</v>
      </c>
      <c r="C4" s="6">
        <f>EVALUACION1!$C$24</f>
        <v>6</v>
      </c>
      <c r="D4" s="6">
        <f>$C$35</f>
        <v>7</v>
      </c>
      <c r="E4" s="50">
        <f>C4*C$2+D4*D$2</f>
        <v>6.25</v>
      </c>
      <c r="G4" s="1"/>
    </row>
    <row r="5" spans="1:11" x14ac:dyDescent="0.25">
      <c r="A5" s="5">
        <v>2</v>
      </c>
      <c r="B5" s="52" t="s">
        <v>97</v>
      </c>
      <c r="C5" s="6">
        <f>EVALUACION1!$C$24</f>
        <v>6</v>
      </c>
      <c r="D5" s="6">
        <f>C47</f>
        <v>7</v>
      </c>
      <c r="E5" s="50">
        <f t="shared" ref="E5:E6" si="0">C5*C$2+D5*D$2</f>
        <v>6.25</v>
      </c>
      <c r="G5" s="1"/>
    </row>
    <row r="6" spans="1:11" x14ac:dyDescent="0.25">
      <c r="A6" s="5">
        <v>3</v>
      </c>
      <c r="B6" s="52" t="s">
        <v>98</v>
      </c>
      <c r="C6" s="6">
        <f>EVALUACION1!$C$24</f>
        <v>6</v>
      </c>
      <c r="D6" s="6">
        <f>C58</f>
        <v>7</v>
      </c>
      <c r="E6" s="50">
        <f t="shared" si="0"/>
        <v>6.25</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0" t="str">
        <f>RUBRICA!A5</f>
        <v>1. Describe brevemente en qué consiste el Proyecto APT, justificando su relevancia para el campo laboral de su carrera.</v>
      </c>
      <c r="C13" s="38" t="s">
        <v>7</v>
      </c>
      <c r="D13" s="17" t="s">
        <v>95</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26.45" customHeight="1" outlineLevel="1" x14ac:dyDescent="0.25">
      <c r="A14" s="70"/>
      <c r="B14" s="40" t="str">
        <f>RUBRICA!A6</f>
        <v>2. Relaciona el Proyecto APT con las competencias del perfil de egreso de su Plan de Estudio.</v>
      </c>
      <c r="C14" s="38" t="s">
        <v>7</v>
      </c>
      <c r="D14" s="17" t="str">
        <f t="shared" ref="D14:D16" si="4">IF($C14=CL,"X","")</f>
        <v>X</v>
      </c>
      <c r="E14" s="17">
        <f t="shared" ref="E14" si="5">IF(D14="X",100*0.05,"")</f>
        <v>5</v>
      </c>
      <c r="F14" s="17" t="str">
        <f t="shared" ref="F14:F16" si="6">IF($C14=L,"X","")</f>
        <v/>
      </c>
      <c r="G14" s="17" t="str">
        <f t="shared" ref="G14" si="7">IF(F14="X",60*0.05,"")</f>
        <v/>
      </c>
      <c r="H14" s="17" t="str">
        <f t="shared" si="1"/>
        <v/>
      </c>
      <c r="I14" s="17" t="str">
        <f t="shared" ref="I14" si="8">IF(H14="X",30*0.05,"")</f>
        <v/>
      </c>
      <c r="J14" s="17" t="str">
        <f t="shared" si="2"/>
        <v/>
      </c>
      <c r="K14" s="17" t="str">
        <f t="shared" si="3"/>
        <v/>
      </c>
    </row>
    <row r="15" spans="1:11" ht="24" outlineLevel="1" x14ac:dyDescent="0.25">
      <c r="A15" s="70"/>
      <c r="B15" s="40" t="str">
        <f>RUBRICA!A8</f>
        <v xml:space="preserve">4.  Argumenta por qué el proyecto es factible de realizarse en el marco de la asignatura. </v>
      </c>
      <c r="C15" s="38" t="s">
        <v>7</v>
      </c>
      <c r="D15" s="17" t="str">
        <f t="shared" si="4"/>
        <v>X</v>
      </c>
      <c r="E15" s="17">
        <f t="shared" ref="E15:E21" si="9">IF(D15="X",100*0.05,"")</f>
        <v>5</v>
      </c>
      <c r="F15" s="17" t="str">
        <f t="shared" si="6"/>
        <v/>
      </c>
      <c r="G15" s="17" t="str">
        <f t="shared" ref="G15:G21" si="10">IF(F15="X",60*0.05,"")</f>
        <v/>
      </c>
      <c r="H15" s="17" t="str">
        <f t="shared" si="1"/>
        <v/>
      </c>
      <c r="I15" s="17" t="str">
        <f t="shared" ref="I15:I21" si="11">IF(H15="X",30*0.05,"")</f>
        <v/>
      </c>
      <c r="J15" s="17" t="str">
        <f t="shared" si="2"/>
        <v/>
      </c>
      <c r="K15" s="17" t="str">
        <f t="shared" si="3"/>
        <v/>
      </c>
    </row>
    <row r="16" spans="1:11" ht="24" outlineLevel="1" x14ac:dyDescent="0.25">
      <c r="A16" s="70"/>
      <c r="B16" s="40" t="str">
        <f>RUBRICA!A9</f>
        <v xml:space="preserve">5. Formula objetivos claros, concisos y coherentes con la disciplina y la situación a abordar. </v>
      </c>
      <c r="C16" s="38" t="s">
        <v>7</v>
      </c>
      <c r="D16" s="17" t="str">
        <f t="shared" si="4"/>
        <v>X</v>
      </c>
      <c r="E16" s="17">
        <f>IF(D16="X",100*0.05,"")</f>
        <v>5</v>
      </c>
      <c r="F16" s="17" t="str">
        <f t="shared" si="6"/>
        <v/>
      </c>
      <c r="G16" s="17" t="str">
        <f>IF(F16="X",60*0.05,"")</f>
        <v/>
      </c>
      <c r="H16" s="17" t="str">
        <f t="shared" si="1"/>
        <v/>
      </c>
      <c r="I16" s="17" t="str">
        <f>IF(H16="X",30*0.05,"")</f>
        <v/>
      </c>
      <c r="J16" s="17" t="str">
        <f t="shared" si="2"/>
        <v/>
      </c>
      <c r="K16" s="17" t="str">
        <f t="shared" si="3"/>
        <v/>
      </c>
    </row>
    <row r="17" spans="1:11" ht="24" outlineLevel="1" x14ac:dyDescent="0.25">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0" t="str">
        <f>RUBRICA!A12</f>
        <v>8. Determina evidencias, justificando cómo estas dan cuenta del logro de las actividades del Proyecto APT.</v>
      </c>
      <c r="C19" s="38" t="s">
        <v>7</v>
      </c>
      <c r="D19" s="17"/>
      <c r="E19" s="17" t="str">
        <f>IF(D19="X",100*0.05,"")</f>
        <v/>
      </c>
      <c r="F19" s="17" t="str">
        <f t="shared" si="14"/>
        <v/>
      </c>
      <c r="G19" s="17" t="str">
        <f t="shared" ref="G19" si="23">IF(F19="X",60*0.05,"")</f>
        <v/>
      </c>
      <c r="H19" s="17" t="str">
        <f t="shared" si="16"/>
        <v/>
      </c>
      <c r="I19" s="17" t="str">
        <f t="shared" ref="I19" si="24">IF(H19="X",30*0.05,"")</f>
        <v/>
      </c>
      <c r="J19" s="17" t="s">
        <v>95</v>
      </c>
      <c r="K19" s="17">
        <f t="shared" si="19"/>
        <v>0</v>
      </c>
    </row>
    <row r="20" spans="1:11" ht="24" outlineLevel="1" x14ac:dyDescent="0.25">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0" t="str">
        <f>RUBRICA!A16</f>
        <v>12. Desarrolla un plan de trabajo que permita del logro de los objetivos propuestos del proyecto de 
acuerdo a los tiempos para su desarrollo</v>
      </c>
      <c r="C22" s="38" t="s">
        <v>7</v>
      </c>
      <c r="D22" s="17"/>
      <c r="E22" s="17" t="str">
        <f>IF(D22="X",100*0.1,"")</f>
        <v/>
      </c>
      <c r="F22" s="17" t="s">
        <v>95</v>
      </c>
      <c r="G22" s="17">
        <f>IF(F22="X",60*0.1,"")</f>
        <v>6</v>
      </c>
      <c r="H22" s="17" t="str">
        <f t="shared" si="16"/>
        <v/>
      </c>
      <c r="I22" s="17" t="str">
        <f>IF(H22="X",30*0.1,"")</f>
        <v/>
      </c>
      <c r="J22" s="17" t="str">
        <f t="shared" si="18"/>
        <v/>
      </c>
      <c r="K22" s="17" t="str">
        <f t="shared" si="19"/>
        <v/>
      </c>
    </row>
    <row r="23" spans="1:11" ht="15.75" customHeight="1" outlineLevel="1" x14ac:dyDescent="0.3">
      <c r="A23" s="66"/>
      <c r="B23" s="39" t="s">
        <v>6</v>
      </c>
      <c r="C23" s="43">
        <f>E23+G23+I23+K23</f>
        <v>61</v>
      </c>
      <c r="D23" s="20"/>
      <c r="E23" s="20">
        <f>SUM(E13:E22)</f>
        <v>55</v>
      </c>
      <c r="F23" s="20"/>
      <c r="G23" s="20">
        <f>SUM(G13:G22)</f>
        <v>6</v>
      </c>
      <c r="H23" s="20"/>
      <c r="I23" s="20">
        <f>SUM(I13:I22)</f>
        <v>0</v>
      </c>
      <c r="J23" s="20"/>
      <c r="K23" s="20">
        <f>SUM(K13:K22)</f>
        <v>0</v>
      </c>
    </row>
    <row r="24" spans="1:11" ht="15.75" customHeight="1" outlineLevel="1" x14ac:dyDescent="0.3">
      <c r="A24" s="54"/>
      <c r="B24" s="42" t="s">
        <v>16</v>
      </c>
      <c r="C24" s="21">
        <f>VLOOKUP(C23,ESCALA_IEP!A2:B142,2,FALSE)</f>
        <v>6</v>
      </c>
    </row>
    <row r="25" spans="1:11" ht="15.75" customHeight="1" x14ac:dyDescent="0.25"/>
    <row r="26" spans="1:11" ht="15.75" customHeight="1" x14ac:dyDescent="0.25"/>
    <row r="27" spans="1:11" ht="15.75" customHeight="1" x14ac:dyDescent="0.25">
      <c r="A27" s="65" t="s">
        <v>18</v>
      </c>
      <c r="B27" s="53" t="s">
        <v>19</v>
      </c>
      <c r="C27" s="55" t="str">
        <f>$B$4</f>
        <v xml:space="preserve">CIFUENTES VASQUEZ OTIXE ALEJANDRO </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 xml:space="preserve">SAAVEDRA CEBALLOS RAFAEL EDUARDO </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 xml:space="preserve">TAPIA PIZARRO SEBASTIAN NICOLAS </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5"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76.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2024-09-13T03:36:00Z</dcterms:modified>
</cp:coreProperties>
</file>