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20" windowWidth="14805" windowHeight="8010"/>
  </bookViews>
  <sheets>
    <sheet name="170920" sheetId="12" r:id="rId1"/>
    <sheet name="YMKODLARI" sheetId="4" r:id="rId2"/>
    <sheet name="SAMPLE" sheetId="13" r:id="rId3"/>
  </sheets>
  <externalReferences>
    <externalReference r:id="rId4"/>
  </externalReferences>
  <definedNames>
    <definedName name="_xlnm.Print_Area" localSheetId="0">Tablo242[#All]</definedName>
    <definedName name="_xlnm.Print_Area" localSheetId="2">Tablo2423[#All]</definedName>
  </definedNames>
  <calcPr calcId="125725"/>
</workbook>
</file>

<file path=xl/calcChain.xml><?xml version="1.0" encoding="utf-8"?>
<calcChain xmlns="http://schemas.openxmlformats.org/spreadsheetml/2006/main">
  <c r="G316" i="4"/>
  <c r="G317"/>
  <c r="G313" l="1"/>
  <c r="G308"/>
  <c r="G301"/>
  <c r="G302"/>
  <c r="G303"/>
  <c r="G219" l="1"/>
  <c r="G217"/>
  <c r="G218"/>
  <c r="G98" l="1"/>
  <c r="G41"/>
  <c r="G42"/>
  <c r="G43"/>
  <c r="N6" i="12"/>
  <c r="O6" s="1"/>
  <c r="N7"/>
  <c r="O7" s="1"/>
  <c r="N8"/>
  <c r="O8" s="1"/>
  <c r="P27" i="13"/>
  <c r="N27"/>
  <c r="O27" s="1"/>
  <c r="J27"/>
  <c r="I27"/>
  <c r="H27"/>
  <c r="G27"/>
  <c r="F27"/>
  <c r="E27"/>
  <c r="D27"/>
  <c r="C27"/>
  <c r="P26"/>
  <c r="N26"/>
  <c r="O26" s="1"/>
  <c r="J26"/>
  <c r="I26"/>
  <c r="H26"/>
  <c r="G26"/>
  <c r="F26"/>
  <c r="E26"/>
  <c r="D26"/>
  <c r="C26"/>
  <c r="P25"/>
  <c r="N25"/>
  <c r="O25" s="1"/>
  <c r="J25"/>
  <c r="I25"/>
  <c r="H25"/>
  <c r="G25"/>
  <c r="F25"/>
  <c r="E25"/>
  <c r="D25"/>
  <c r="C25"/>
  <c r="P24"/>
  <c r="N24"/>
  <c r="O24" s="1"/>
  <c r="J24"/>
  <c r="I24"/>
  <c r="H24"/>
  <c r="G24"/>
  <c r="F24"/>
  <c r="E24"/>
  <c r="D24"/>
  <c r="C24"/>
  <c r="P23"/>
  <c r="N23"/>
  <c r="O23" s="1"/>
  <c r="J23"/>
  <c r="I23"/>
  <c r="H23"/>
  <c r="G23"/>
  <c r="F23"/>
  <c r="E23"/>
  <c r="D23"/>
  <c r="C23"/>
  <c r="P22"/>
  <c r="N22"/>
  <c r="O22" s="1"/>
  <c r="J22"/>
  <c r="I22"/>
  <c r="H22"/>
  <c r="G22"/>
  <c r="F22"/>
  <c r="E22"/>
  <c r="D22"/>
  <c r="C22"/>
  <c r="P21"/>
  <c r="N21"/>
  <c r="O21" s="1"/>
  <c r="J21"/>
  <c r="I21"/>
  <c r="H21"/>
  <c r="G21"/>
  <c r="F21"/>
  <c r="E21"/>
  <c r="D21"/>
  <c r="C21"/>
  <c r="P20"/>
  <c r="N20"/>
  <c r="O20" s="1"/>
  <c r="J20"/>
  <c r="I20"/>
  <c r="H20"/>
  <c r="G20"/>
  <c r="F20"/>
  <c r="E20"/>
  <c r="D20"/>
  <c r="C20"/>
  <c r="P19"/>
  <c r="N19"/>
  <c r="O19" s="1"/>
  <c r="J19"/>
  <c r="I19"/>
  <c r="H19"/>
  <c r="G19"/>
  <c r="F19"/>
  <c r="E19"/>
  <c r="D19"/>
  <c r="C19"/>
  <c r="P18"/>
  <c r="N18"/>
  <c r="O18" s="1"/>
  <c r="J18"/>
  <c r="I18"/>
  <c r="H18"/>
  <c r="G18"/>
  <c r="F18"/>
  <c r="E18"/>
  <c r="D18"/>
  <c r="C18"/>
  <c r="P17"/>
  <c r="N17"/>
  <c r="O17" s="1"/>
  <c r="J17"/>
  <c r="I17"/>
  <c r="H17"/>
  <c r="G17"/>
  <c r="F17"/>
  <c r="E17"/>
  <c r="D17"/>
  <c r="C17"/>
  <c r="P16"/>
  <c r="N16"/>
  <c r="O16" s="1"/>
  <c r="J16"/>
  <c r="I16"/>
  <c r="H16"/>
  <c r="G16"/>
  <c r="F16"/>
  <c r="E16"/>
  <c r="D16"/>
  <c r="C16"/>
  <c r="P15"/>
  <c r="N15"/>
  <c r="O15" s="1"/>
  <c r="J15"/>
  <c r="I15"/>
  <c r="H15"/>
  <c r="G15"/>
  <c r="F15"/>
  <c r="E15"/>
  <c r="D15"/>
  <c r="C15"/>
  <c r="P14"/>
  <c r="N14"/>
  <c r="O14" s="1"/>
  <c r="J14"/>
  <c r="I14"/>
  <c r="H14"/>
  <c r="G14"/>
  <c r="F14"/>
  <c r="E14"/>
  <c r="D14"/>
  <c r="C14"/>
  <c r="P13"/>
  <c r="N13"/>
  <c r="O13" s="1"/>
  <c r="J13"/>
  <c r="I13"/>
  <c r="H13"/>
  <c r="G13"/>
  <c r="F13"/>
  <c r="E13"/>
  <c r="D13"/>
  <c r="C13"/>
  <c r="P12"/>
  <c r="N12"/>
  <c r="O12" s="1"/>
  <c r="J12"/>
  <c r="I12"/>
  <c r="H12"/>
  <c r="G12"/>
  <c r="F12"/>
  <c r="E12"/>
  <c r="D12"/>
  <c r="C12"/>
  <c r="P11"/>
  <c r="N11"/>
  <c r="O11" s="1"/>
  <c r="J11"/>
  <c r="I11"/>
  <c r="H11"/>
  <c r="G11"/>
  <c r="F11"/>
  <c r="E11"/>
  <c r="D11"/>
  <c r="C11"/>
  <c r="P10"/>
  <c r="N10"/>
  <c r="O10" s="1"/>
  <c r="J10"/>
  <c r="I10"/>
  <c r="H10"/>
  <c r="G10"/>
  <c r="F10"/>
  <c r="E10"/>
  <c r="D10"/>
  <c r="C10"/>
  <c r="P9"/>
  <c r="N9"/>
  <c r="O9" s="1"/>
  <c r="J9"/>
  <c r="I9"/>
  <c r="H9"/>
  <c r="G9"/>
  <c r="F9"/>
  <c r="E9"/>
  <c r="D9"/>
  <c r="C9"/>
  <c r="P8"/>
  <c r="N8"/>
  <c r="O8" s="1"/>
  <c r="J8"/>
  <c r="I8"/>
  <c r="H8"/>
  <c r="G8"/>
  <c r="F8"/>
  <c r="E8"/>
  <c r="D8"/>
  <c r="C8"/>
  <c r="P7"/>
  <c r="N7"/>
  <c r="O7" s="1"/>
  <c r="J7"/>
  <c r="I7"/>
  <c r="H7"/>
  <c r="G7"/>
  <c r="F7"/>
  <c r="E7"/>
  <c r="D7"/>
  <c r="C7"/>
  <c r="P6"/>
  <c r="N6"/>
  <c r="O6" s="1"/>
  <c r="J6"/>
  <c r="I6"/>
  <c r="H6"/>
  <c r="G6"/>
  <c r="F6"/>
  <c r="E6"/>
  <c r="D6"/>
  <c r="C6"/>
  <c r="P5"/>
  <c r="N5"/>
  <c r="O5" s="1"/>
  <c r="J5"/>
  <c r="I5"/>
  <c r="G5"/>
  <c r="F5"/>
  <c r="E5"/>
  <c r="D5"/>
  <c r="C5"/>
  <c r="P4"/>
  <c r="N4"/>
  <c r="O4" s="1"/>
  <c r="J4"/>
  <c r="I4"/>
  <c r="G4"/>
  <c r="F4"/>
  <c r="E4"/>
  <c r="D4"/>
  <c r="C4"/>
  <c r="P3"/>
  <c r="N3"/>
  <c r="O3" s="1"/>
  <c r="J3"/>
  <c r="I3"/>
  <c r="G3"/>
  <c r="F3"/>
  <c r="E3"/>
  <c r="D3"/>
  <c r="C3"/>
  <c r="P2"/>
  <c r="N2"/>
  <c r="O2" s="1"/>
  <c r="J2"/>
  <c r="I2"/>
  <c r="G2"/>
  <c r="F2"/>
  <c r="E2"/>
  <c r="D2"/>
  <c r="C2"/>
  <c r="P3" i="12"/>
  <c r="P4"/>
  <c r="P6"/>
  <c r="P7"/>
  <c r="P8"/>
  <c r="P2"/>
  <c r="N3"/>
  <c r="O3" s="1"/>
  <c r="N2"/>
  <c r="O2" s="1"/>
  <c r="J3"/>
  <c r="J4"/>
  <c r="J5"/>
  <c r="J6"/>
  <c r="J7"/>
  <c r="J8"/>
  <c r="J2"/>
  <c r="I3"/>
  <c r="I4"/>
  <c r="I5"/>
  <c r="I6"/>
  <c r="I7"/>
  <c r="I8"/>
  <c r="I2"/>
  <c r="G3"/>
  <c r="G4"/>
  <c r="G5"/>
  <c r="G6"/>
  <c r="G7"/>
  <c r="G8"/>
  <c r="G2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  <c r="C8"/>
  <c r="C7"/>
  <c r="C6"/>
  <c r="C5"/>
  <c r="C4"/>
  <c r="C3"/>
  <c r="C2"/>
  <c r="L11" i="13" l="1"/>
  <c r="L15"/>
  <c r="L19"/>
  <c r="K9"/>
  <c r="K17"/>
  <c r="K25"/>
  <c r="K6" i="12"/>
  <c r="L3" i="13"/>
  <c r="L27"/>
  <c r="K7" i="12"/>
  <c r="K3"/>
  <c r="K8"/>
  <c r="K4"/>
  <c r="L4" i="13"/>
  <c r="L6"/>
  <c r="L8"/>
  <c r="K10"/>
  <c r="L12"/>
  <c r="L14"/>
  <c r="L16"/>
  <c r="K18"/>
  <c r="L20"/>
  <c r="L22"/>
  <c r="L24"/>
  <c r="L2"/>
  <c r="K2"/>
  <c r="K8"/>
  <c r="K16"/>
  <c r="K24"/>
  <c r="K6"/>
  <c r="L7"/>
  <c r="K14"/>
  <c r="K22"/>
  <c r="L23"/>
  <c r="K27"/>
  <c r="K4"/>
  <c r="K5"/>
  <c r="L10"/>
  <c r="K12"/>
  <c r="K13"/>
  <c r="L18"/>
  <c r="K20"/>
  <c r="K21"/>
  <c r="K26"/>
  <c r="K3"/>
  <c r="K7"/>
  <c r="K11"/>
  <c r="K15"/>
  <c r="K19"/>
  <c r="K23"/>
  <c r="L26"/>
  <c r="L5"/>
  <c r="L9"/>
  <c r="L13"/>
  <c r="L17"/>
  <c r="L21"/>
  <c r="L25"/>
  <c r="L5" i="12"/>
  <c r="L6"/>
  <c r="K5"/>
  <c r="L7"/>
  <c r="L3"/>
  <c r="L8"/>
  <c r="L4"/>
  <c r="K2"/>
  <c r="L2"/>
  <c r="G315" i="4" l="1"/>
  <c r="G312"/>
  <c r="G311"/>
  <c r="G310"/>
  <c r="G307"/>
  <c r="G306"/>
  <c r="G305"/>
  <c r="G300"/>
  <c r="G298"/>
  <c r="G296"/>
  <c r="G294"/>
  <c r="G292"/>
  <c r="G290"/>
  <c r="G288"/>
  <c r="G287"/>
  <c r="G286"/>
  <c r="G284"/>
  <c r="G283"/>
  <c r="G282"/>
  <c r="G281"/>
  <c r="G280"/>
  <c r="G279"/>
  <c r="G278"/>
  <c r="G276"/>
  <c r="G275"/>
  <c r="G274"/>
  <c r="G273"/>
  <c r="G272"/>
  <c r="G271"/>
  <c r="G269"/>
  <c r="G268"/>
  <c r="G267"/>
  <c r="G266"/>
  <c r="G265"/>
  <c r="G264"/>
  <c r="G262"/>
  <c r="G261"/>
  <c r="G260"/>
  <c r="G259"/>
  <c r="G257"/>
  <c r="G256"/>
  <c r="G255"/>
  <c r="G254"/>
  <c r="G252"/>
  <c r="G251"/>
  <c r="G250"/>
  <c r="G248"/>
  <c r="G247"/>
  <c r="G246"/>
  <c r="G244"/>
  <c r="G243"/>
  <c r="G242"/>
  <c r="G241"/>
  <c r="G239"/>
  <c r="G238"/>
  <c r="G237"/>
  <c r="G236"/>
  <c r="G234"/>
  <c r="G233"/>
  <c r="G232"/>
  <c r="G231"/>
  <c r="G229"/>
  <c r="G228"/>
  <c r="G227"/>
  <c r="G226"/>
  <c r="G224"/>
  <c r="G223"/>
  <c r="G222"/>
  <c r="G221"/>
  <c r="G215"/>
  <c r="G214"/>
  <c r="G213"/>
  <c r="G211"/>
  <c r="G210"/>
  <c r="G209"/>
  <c r="G207"/>
  <c r="G206"/>
  <c r="G204"/>
  <c r="G203"/>
  <c r="G201"/>
  <c r="G199"/>
  <c r="G197"/>
  <c r="G195"/>
  <c r="G194"/>
  <c r="G193"/>
  <c r="G192"/>
  <c r="G191"/>
  <c r="G190"/>
  <c r="G188"/>
  <c r="G186"/>
  <c r="G185"/>
  <c r="G184"/>
  <c r="G182"/>
  <c r="G181"/>
  <c r="H7" i="12" s="1"/>
  <c r="G180" i="4"/>
  <c r="G179"/>
  <c r="G178"/>
  <c r="H8" i="12" s="1"/>
  <c r="G177" i="4"/>
  <c r="H6" i="12" s="1"/>
  <c r="G175" i="4"/>
  <c r="G174"/>
  <c r="G173"/>
  <c r="G172"/>
  <c r="G171"/>
  <c r="G170"/>
  <c r="G168"/>
  <c r="G166"/>
  <c r="G164"/>
  <c r="G162"/>
  <c r="G160"/>
  <c r="G159"/>
  <c r="G158"/>
  <c r="G157"/>
  <c r="G156"/>
  <c r="G155"/>
  <c r="G153"/>
  <c r="G152"/>
  <c r="G151"/>
  <c r="G150"/>
  <c r="G149"/>
  <c r="G148"/>
  <c r="G146"/>
  <c r="G145"/>
  <c r="G144"/>
  <c r="G143"/>
  <c r="G142"/>
  <c r="G141"/>
  <c r="G139"/>
  <c r="G137"/>
  <c r="G135"/>
  <c r="G133"/>
  <c r="G131"/>
  <c r="G130"/>
  <c r="G129"/>
  <c r="G128"/>
  <c r="G126"/>
  <c r="G125"/>
  <c r="G124"/>
  <c r="G123"/>
  <c r="G122"/>
  <c r="G120"/>
  <c r="G119"/>
  <c r="G118"/>
  <c r="G117"/>
  <c r="G116"/>
  <c r="G115"/>
  <c r="G114"/>
  <c r="G112"/>
  <c r="G111"/>
  <c r="G110"/>
  <c r="G109"/>
  <c r="G107"/>
  <c r="G106"/>
  <c r="G105"/>
  <c r="G103"/>
  <c r="G102"/>
  <c r="G101"/>
  <c r="G100"/>
  <c r="G99"/>
  <c r="G97"/>
  <c r="G96"/>
  <c r="G95"/>
  <c r="G94"/>
  <c r="G93"/>
  <c r="G92"/>
  <c r="G91"/>
  <c r="G89"/>
  <c r="G88"/>
  <c r="G87"/>
  <c r="G86"/>
  <c r="G85"/>
  <c r="G84"/>
  <c r="G83"/>
  <c r="G79"/>
  <c r="G78"/>
  <c r="G77"/>
  <c r="G76"/>
  <c r="G75"/>
  <c r="G74"/>
  <c r="G73"/>
  <c r="G71"/>
  <c r="G70"/>
  <c r="G69"/>
  <c r="G68"/>
  <c r="G67"/>
  <c r="G66"/>
  <c r="G65"/>
  <c r="G64"/>
  <c r="G63"/>
  <c r="G62"/>
  <c r="G61"/>
  <c r="G60"/>
  <c r="G59"/>
  <c r="G58"/>
  <c r="G57"/>
  <c r="G56"/>
  <c r="G54"/>
  <c r="G52"/>
  <c r="G51"/>
  <c r="G49"/>
  <c r="G47"/>
  <c r="G45"/>
  <c r="G40"/>
  <c r="G39"/>
  <c r="G38"/>
  <c r="G36"/>
  <c r="G34"/>
  <c r="G32"/>
  <c r="G30"/>
  <c r="G28"/>
  <c r="G27"/>
  <c r="G26"/>
  <c r="G24"/>
  <c r="G23"/>
  <c r="G22"/>
  <c r="G20"/>
  <c r="G19"/>
  <c r="G18"/>
  <c r="G16"/>
  <c r="G15"/>
  <c r="G14"/>
  <c r="G12"/>
  <c r="G11"/>
  <c r="G10"/>
  <c r="G8"/>
  <c r="G7"/>
  <c r="G6"/>
  <c r="G4"/>
  <c r="G3"/>
  <c r="G2"/>
  <c r="H4" i="13" l="1"/>
  <c r="H4" i="12"/>
  <c r="H5" i="13"/>
  <c r="H5" i="12"/>
  <c r="H2" i="13"/>
  <c r="H2" i="12"/>
  <c r="H3"/>
  <c r="H3" i="13"/>
  <c r="N4" i="12"/>
  <c r="O4" s="1"/>
  <c r="N5"/>
  <c r="O5" s="1"/>
  <c r="P5"/>
</calcChain>
</file>

<file path=xl/sharedStrings.xml><?xml version="1.0" encoding="utf-8"?>
<sst xmlns="http://schemas.openxmlformats.org/spreadsheetml/2006/main" count="910" uniqueCount="367">
  <si>
    <t>YM KODU</t>
  </si>
  <si>
    <t>ÜRÜN ADI</t>
  </si>
  <si>
    <t>GÖZ ADEDİ</t>
  </si>
  <si>
    <t>ÇEVRİM SÜRESİ</t>
  </si>
  <si>
    <t xml:space="preserve">BASKI GRAMI </t>
  </si>
  <si>
    <t>YOLLUK HARİÇ BASKI GRAMI</t>
  </si>
  <si>
    <t>BİRİM GRAMI</t>
  </si>
  <si>
    <t>MALZEME</t>
  </si>
  <si>
    <t>BOYA KODU</t>
  </si>
  <si>
    <t>BOYA ORANI</t>
  </si>
  <si>
    <t>Sütun3</t>
  </si>
  <si>
    <t>KLASİK EMZİK UÇ NO 1</t>
  </si>
  <si>
    <t>HM 003</t>
  </si>
  <si>
    <t>Şeffaf</t>
  </si>
  <si>
    <t>KLASİK EMZİK UÇ NO 2</t>
  </si>
  <si>
    <t>KLASİK EMZİK UÇ NO 3</t>
  </si>
  <si>
    <t>YM 004</t>
  </si>
  <si>
    <t>DAMAK EMZİK UCU 1 NO</t>
  </si>
  <si>
    <t>HM 004</t>
  </si>
  <si>
    <t>YM 005</t>
  </si>
  <si>
    <t>DAMAK EMZİK UCU 2 NO</t>
  </si>
  <si>
    <t>DAMAK EMZİK UCU 3 NO</t>
  </si>
  <si>
    <t>KOMPLE SİLİKON DAMAK EMZİK 1 NO</t>
  </si>
  <si>
    <t>287-1019904</t>
  </si>
  <si>
    <t>287-1019905</t>
  </si>
  <si>
    <t>KOMPLE SİLİKON DAMAK EMZİK 2 NO</t>
  </si>
  <si>
    <t>KOM. SİL. KLASİK PRAMATÜRE EMZİK</t>
  </si>
  <si>
    <t>YM 020</t>
  </si>
  <si>
    <t>BİBERON KLASİK  UC 1 NO</t>
  </si>
  <si>
    <t>BİBERON KLASİK  UC 2 NO</t>
  </si>
  <si>
    <t>BİBERON KLASİK  UC 3 NO</t>
  </si>
  <si>
    <t>BİBERON DAMAK UC 1 NO</t>
  </si>
  <si>
    <t>BİBERON DAMAK UC 2 NO</t>
  </si>
  <si>
    <t>BİBERON DAMAK UC 3 NO</t>
  </si>
  <si>
    <t>YM 026</t>
  </si>
  <si>
    <t>GENİŞ AĞIZ BİBERON UCU</t>
  </si>
  <si>
    <t>AKITMAZ BİBERON UCU</t>
  </si>
  <si>
    <t>PRAMATÜRE BİBERON UCU</t>
  </si>
  <si>
    <t xml:space="preserve">SİLİKON MAMA KAŞIĞI UCU </t>
  </si>
  <si>
    <t>HM 005</t>
  </si>
  <si>
    <t>SİLİKON GÖĞÜS KORUYUCU</t>
  </si>
  <si>
    <t>SİLİKON  MEMBRAN TİRLE</t>
  </si>
  <si>
    <t xml:space="preserve">TİRLE POMPA </t>
  </si>
  <si>
    <t>HM 009</t>
  </si>
  <si>
    <t>BURUN POMPASI</t>
  </si>
  <si>
    <t>KOMP.SİL. BİBERON ŞİŞESİ 120ml</t>
  </si>
  <si>
    <t>DAMAK EMZİK GÖVDE</t>
  </si>
  <si>
    <t>HM 002</t>
  </si>
  <si>
    <t>9134A</t>
  </si>
  <si>
    <t>5249A</t>
  </si>
  <si>
    <t>3407A</t>
  </si>
  <si>
    <t>708PK532G</t>
  </si>
  <si>
    <t>5139C</t>
  </si>
  <si>
    <t>708VI0502G</t>
  </si>
  <si>
    <t>708GN0539G</t>
  </si>
  <si>
    <t>KLASİK EMZİK GÖVDE</t>
  </si>
  <si>
    <t>YM 052T</t>
  </si>
  <si>
    <t>YENİ DAMAK GÖVDE</t>
  </si>
  <si>
    <t>KLASİK EMZİK SAP</t>
  </si>
  <si>
    <t>DAMAK EMZİK SAP</t>
  </si>
  <si>
    <t>MAMA KAŞIĞI SAP</t>
  </si>
  <si>
    <t>HM 001</t>
  </si>
  <si>
    <t>KİRAZ EMZİK TIPA</t>
  </si>
  <si>
    <t>DAMAK EMZİK TIPA</t>
  </si>
  <si>
    <t>UYKU EMZİK TIPA</t>
  </si>
  <si>
    <t>MAMA KAŞIĞI TIPA</t>
  </si>
  <si>
    <t>BİBERON SEYAHAT TIPASI</t>
  </si>
  <si>
    <t>HM 010</t>
  </si>
  <si>
    <t>BOYASIZ</t>
  </si>
  <si>
    <t>BURUN POMPASI TIPASI</t>
  </si>
  <si>
    <t>HM 011</t>
  </si>
  <si>
    <t>BİBERON KAPAĞI (YENİ)</t>
  </si>
  <si>
    <t>GENİŞ AĞIZ BİBERON KAPAĞI</t>
  </si>
  <si>
    <t>SULUK 125ml KAPAK</t>
  </si>
  <si>
    <t>SULUK 60ml KAPAK</t>
  </si>
  <si>
    <t>SULUK 30ml KAPAK</t>
  </si>
  <si>
    <t>MAMA TABAĞI KAPAĞI</t>
  </si>
  <si>
    <t>EMZİK KAPAĞI</t>
  </si>
  <si>
    <t>125 ml BARDAK SULUK</t>
  </si>
  <si>
    <t>60 ml BARDAK SULUK</t>
  </si>
  <si>
    <t>KULPLU BİBERON VİDA</t>
  </si>
  <si>
    <t>YM 111B</t>
  </si>
  <si>
    <t xml:space="preserve"> BİBERON VİDA</t>
  </si>
  <si>
    <t>YM 111M</t>
  </si>
  <si>
    <t>YM 111P</t>
  </si>
  <si>
    <t>KOMP.SİL. BİBERON İÇ VİDA</t>
  </si>
  <si>
    <t>TİRLE VİDA</t>
  </si>
  <si>
    <t>GENİŞ AĞIZ BİBERON VİDA</t>
  </si>
  <si>
    <t>TİRLE CONTA</t>
  </si>
  <si>
    <t>TİRLE HUNİ</t>
  </si>
  <si>
    <t>TİRLE ZURNA</t>
  </si>
  <si>
    <t>EMZİK SAKLAMA KUTUSU ÜST</t>
  </si>
  <si>
    <t>EMZİK SAKLAMA KUTUSU ALT</t>
  </si>
  <si>
    <t>MAMA TABAĞI</t>
  </si>
  <si>
    <t>KURBAĞA DİŞ KAŞIYICI TUTACAK</t>
  </si>
  <si>
    <t>NEŞELİ ÇINGIRAK</t>
  </si>
  <si>
    <t>SAÇ FIRÇASI</t>
  </si>
  <si>
    <t>SAÇ TARAĞI</t>
  </si>
  <si>
    <t>ÇATAL</t>
  </si>
  <si>
    <t>KAŞIK</t>
  </si>
  <si>
    <t>125 ml BOMBELİ BİBERON KULP</t>
  </si>
  <si>
    <t>250 ml BOMBELİ BİBERON KULP</t>
  </si>
  <si>
    <t>GENİŞ AĞIZ BİBERON KULP</t>
  </si>
  <si>
    <t>YM142MAX</t>
  </si>
  <si>
    <t>MAX 3600</t>
  </si>
  <si>
    <t>KOMPLE SİLİKON BİBERON HALKA</t>
  </si>
  <si>
    <t>EMZİK ASKISI YUVARLAK GÖVDE</t>
  </si>
  <si>
    <t>EMZİK ASKISI YUVARLAK MANDAL</t>
  </si>
  <si>
    <t>EMZİK ASKISI KANCA</t>
  </si>
  <si>
    <t>EMZİK ASKISI ZİNCİR</t>
  </si>
  <si>
    <t>EMZİK ASKI TIPA DÜZ KAFA</t>
  </si>
  <si>
    <t>EMZİK ASKI TIPA ÖRDEK</t>
  </si>
  <si>
    <t>EMZİK ASKISI MANDAL</t>
  </si>
  <si>
    <t>TOPLAM ÜRETİLECEK ÜRÜN ADEDİ</t>
  </si>
  <si>
    <t>MAKİNA NO</t>
  </si>
  <si>
    <t>GERÇEKLEŞEN ÜRETİM ZAMANI</t>
  </si>
  <si>
    <t>DAMAK EMZİK UYKU GÖVDE</t>
  </si>
  <si>
    <t>ÜRETİM İÇİN GEREKLİ ZAMAN (saat)</t>
  </si>
  <si>
    <t>KALAN ADET</t>
  </si>
  <si>
    <t>TOPLAM SEVK ADEDİ</t>
  </si>
  <si>
    <t>EMZİK ASKISI KISKAÇ DİŞİ</t>
  </si>
  <si>
    <t>EMZİK ASKISI KISKAÇ ERKEK</t>
  </si>
  <si>
    <t xml:space="preserve">SİPARİŞ KODU </t>
  </si>
  <si>
    <t xml:space="preserve">ÜRETİM İÇİN GEREKLİ TOPLAM HAMMADDE MİKTARI </t>
  </si>
  <si>
    <t>GERÇEKLEŞEN  TOPLAM ÜRETİM  ADEDİ</t>
  </si>
  <si>
    <t>YM-001</t>
  </si>
  <si>
    <t>YM-002</t>
  </si>
  <si>
    <t>YM-003</t>
  </si>
  <si>
    <t>YM-004</t>
  </si>
  <si>
    <t>YM-005</t>
  </si>
  <si>
    <t>YM-006</t>
  </si>
  <si>
    <t>YM-007-B</t>
  </si>
  <si>
    <t>YM-007-M</t>
  </si>
  <si>
    <t>YM-007-P</t>
  </si>
  <si>
    <t>YM-008-B</t>
  </si>
  <si>
    <t>YM-008-M</t>
  </si>
  <si>
    <t>YM-008-P</t>
  </si>
  <si>
    <t>YM-009-B</t>
  </si>
  <si>
    <t>YM-009-M</t>
  </si>
  <si>
    <t>YM-009-P</t>
  </si>
  <si>
    <t>YM-020</t>
  </si>
  <si>
    <t>YM-021</t>
  </si>
  <si>
    <t>YM-022</t>
  </si>
  <si>
    <t>YM-023</t>
  </si>
  <si>
    <t>YM-024</t>
  </si>
  <si>
    <t>YM-025</t>
  </si>
  <si>
    <t>YM-026</t>
  </si>
  <si>
    <t>YM-027</t>
  </si>
  <si>
    <t>YM-028</t>
  </si>
  <si>
    <t>YM-029</t>
  </si>
  <si>
    <t>SİLİKON DİŞ KAŞIYICI</t>
  </si>
  <si>
    <t>YM-030-B-AYI</t>
  </si>
  <si>
    <t>YM-030-M-AYI</t>
  </si>
  <si>
    <t>YM-030-P-AYI</t>
  </si>
  <si>
    <t>YM-030-B-FİL</t>
  </si>
  <si>
    <t>YM-030-M-FİL</t>
  </si>
  <si>
    <t>YM-030-P-FİL</t>
  </si>
  <si>
    <t>YM-031</t>
  </si>
  <si>
    <t>YM-032</t>
  </si>
  <si>
    <t>YM-033</t>
  </si>
  <si>
    <t>YM-034-M</t>
  </si>
  <si>
    <t>YM-034-P</t>
  </si>
  <si>
    <t>YM-035</t>
  </si>
  <si>
    <t>YM-050-B</t>
  </si>
  <si>
    <t>YM-050-K</t>
  </si>
  <si>
    <t>YM-050-M</t>
  </si>
  <si>
    <t>YM-050-P</t>
  </si>
  <si>
    <t>YM-050-L</t>
  </si>
  <si>
    <t>YM-050-S</t>
  </si>
  <si>
    <t>YM-050-T</t>
  </si>
  <si>
    <t>YM-050-BP</t>
  </si>
  <si>
    <t>YM-050-TS</t>
  </si>
  <si>
    <t>YM-050-TP</t>
  </si>
  <si>
    <t>YM-050-TM</t>
  </si>
  <si>
    <t>YM-050-TK</t>
  </si>
  <si>
    <t>YM-050-TV</t>
  </si>
  <si>
    <t>YM-050-TY</t>
  </si>
  <si>
    <t>YM-050-V</t>
  </si>
  <si>
    <t>YM-050-LC</t>
  </si>
  <si>
    <t>YM-051-B</t>
  </si>
  <si>
    <t>YM-051-K</t>
  </si>
  <si>
    <t>YM-051-M</t>
  </si>
  <si>
    <t>YM-051-P</t>
  </si>
  <si>
    <t>YM-051-L</t>
  </si>
  <si>
    <t>YM-051-S</t>
  </si>
  <si>
    <t>YM-051-T</t>
  </si>
  <si>
    <t>YM-060-B</t>
  </si>
  <si>
    <t>YM-060-K</t>
  </si>
  <si>
    <t>YM-060-M</t>
  </si>
  <si>
    <t>YM-060-P</t>
  </si>
  <si>
    <t>YM-060-L</t>
  </si>
  <si>
    <t>YM-060-S</t>
  </si>
  <si>
    <t>YM-060-T</t>
  </si>
  <si>
    <t>YM-061-B</t>
  </si>
  <si>
    <t>YM-061-K</t>
  </si>
  <si>
    <t>YM-061-M</t>
  </si>
  <si>
    <t>YM-061-P</t>
  </si>
  <si>
    <t>YM-061-L</t>
  </si>
  <si>
    <t>YM-061-S</t>
  </si>
  <si>
    <t>YM-061-T</t>
  </si>
  <si>
    <t>YM-061-BP</t>
  </si>
  <si>
    <t>YM-061-TM</t>
  </si>
  <si>
    <t>YM-061-TY</t>
  </si>
  <si>
    <t>YM-061-TS</t>
  </si>
  <si>
    <t>YM-061-TK</t>
  </si>
  <si>
    <t>YM-061-TV</t>
  </si>
  <si>
    <t>YM-062-B</t>
  </si>
  <si>
    <t>YM-062-M</t>
  </si>
  <si>
    <t>YM-062-P</t>
  </si>
  <si>
    <t>YM-070-B</t>
  </si>
  <si>
    <t>YM-070-Y</t>
  </si>
  <si>
    <t>YM-070-BP</t>
  </si>
  <si>
    <t>YM-070-L</t>
  </si>
  <si>
    <t>YM-071-B</t>
  </si>
  <si>
    <t>YM-071-M</t>
  </si>
  <si>
    <t>YM-071-BP</t>
  </si>
  <si>
    <t>YM-071-S</t>
  </si>
  <si>
    <t>YM-071-K</t>
  </si>
  <si>
    <t>YM-071-Y</t>
  </si>
  <si>
    <t>YM-071-L</t>
  </si>
  <si>
    <t>YM-072-K</t>
  </si>
  <si>
    <t>YM-072-M</t>
  </si>
  <si>
    <t>YM-072-P</t>
  </si>
  <si>
    <t>YM-072-V</t>
  </si>
  <si>
    <t>YM-072-LC</t>
  </si>
  <si>
    <t>YM-073-K</t>
  </si>
  <si>
    <t>YM-073-M</t>
  </si>
  <si>
    <t>YM-073-P</t>
  </si>
  <si>
    <t>YM-073-B</t>
  </si>
  <si>
    <t>YM-074</t>
  </si>
  <si>
    <t>YM-075</t>
  </si>
  <si>
    <t>YM-080</t>
  </si>
  <si>
    <t>YM-081</t>
  </si>
  <si>
    <t>YM-082-B</t>
  </si>
  <si>
    <t>YM-082-K</t>
  </si>
  <si>
    <t>YM-082-M</t>
  </si>
  <si>
    <t>YM-082-P</t>
  </si>
  <si>
    <t>YM-082-L</t>
  </si>
  <si>
    <t>YM-082-S</t>
  </si>
  <si>
    <t>YM-083-B</t>
  </si>
  <si>
    <t>YM-083-K</t>
  </si>
  <si>
    <t>YM-083-M</t>
  </si>
  <si>
    <t>YM-083-P</t>
  </si>
  <si>
    <t>YM-083-L</t>
  </si>
  <si>
    <t>YM-083-S</t>
  </si>
  <si>
    <t>YM-084-B</t>
  </si>
  <si>
    <t>YM-084-K</t>
  </si>
  <si>
    <t>YM-084-M</t>
  </si>
  <si>
    <t>YM-084-P</t>
  </si>
  <si>
    <t>YM-084-L</t>
  </si>
  <si>
    <t>YM-084-S</t>
  </si>
  <si>
    <t>YM-085</t>
  </si>
  <si>
    <t>YM-086</t>
  </si>
  <si>
    <t>YM-102</t>
  </si>
  <si>
    <t>YM-103</t>
  </si>
  <si>
    <t>YM-110-B</t>
  </si>
  <si>
    <t>YM-110-K</t>
  </si>
  <si>
    <t>YM-110-M</t>
  </si>
  <si>
    <t>YM-110-P</t>
  </si>
  <si>
    <t>YM-110-L</t>
  </si>
  <si>
    <t>YM-110-S</t>
  </si>
  <si>
    <t>YM-111-B</t>
  </si>
  <si>
    <t>YM-111-K</t>
  </si>
  <si>
    <t>YM-111-M</t>
  </si>
  <si>
    <t>YM-111-P</t>
  </si>
  <si>
    <t>YM-111-L</t>
  </si>
  <si>
    <t>YM-111-S</t>
  </si>
  <si>
    <t>YM-112-K</t>
  </si>
  <si>
    <t>YM-112-M</t>
  </si>
  <si>
    <t>YM-112-P</t>
  </si>
  <si>
    <t>YM-114</t>
  </si>
  <si>
    <t>YM-115-B</t>
  </si>
  <si>
    <t>YM-115-K</t>
  </si>
  <si>
    <t>YM-115-M</t>
  </si>
  <si>
    <t>YM-115-P</t>
  </si>
  <si>
    <t>YM-115-L</t>
  </si>
  <si>
    <t>YM-115-S</t>
  </si>
  <si>
    <t>YM-120</t>
  </si>
  <si>
    <t>YM-121</t>
  </si>
  <si>
    <t>YM-122</t>
  </si>
  <si>
    <t>YM-123-M-ÜST</t>
  </si>
  <si>
    <t>YM-123-M-ALT</t>
  </si>
  <si>
    <t>YM-123-P-ÜST</t>
  </si>
  <si>
    <t>YM-123-P-ALT</t>
  </si>
  <si>
    <t>YM-125-K</t>
  </si>
  <si>
    <t>YM-125-M</t>
  </si>
  <si>
    <t>YM-125-P</t>
  </si>
  <si>
    <t>YM-126-K-ERKEK</t>
  </si>
  <si>
    <t>YM-126-K-DİŞİ</t>
  </si>
  <si>
    <t>YM-126-M-ERKEK</t>
  </si>
  <si>
    <t>YM-126-P-ERKEK</t>
  </si>
  <si>
    <t>YM-126-M-DİŞİ</t>
  </si>
  <si>
    <t>YM-126-P-DİŞİ</t>
  </si>
  <si>
    <t>YM-127-B-HALKA</t>
  </si>
  <si>
    <t>YM-127-B-MAYMUN</t>
  </si>
  <si>
    <t>YM-127-B-FİL</t>
  </si>
  <si>
    <t>YM-127-B-AYI</t>
  </si>
  <si>
    <t>YM-127-K-HALKA</t>
  </si>
  <si>
    <t>YM-127-K-MAYMUN</t>
  </si>
  <si>
    <t>YM-127-K-FİL</t>
  </si>
  <si>
    <t>YM-127-K-AYI</t>
  </si>
  <si>
    <t>YM-127-M-HALKA</t>
  </si>
  <si>
    <t>YM-127-M-MAYMUN</t>
  </si>
  <si>
    <t>YM-127-M-FİL</t>
  </si>
  <si>
    <t>YM-127-M-AYI</t>
  </si>
  <si>
    <t>YM-127-P-HALKA</t>
  </si>
  <si>
    <t>YM-127-P-MAYMUN</t>
  </si>
  <si>
    <t>YM-127-P-FİL</t>
  </si>
  <si>
    <t>YM-127-P-AYI</t>
  </si>
  <si>
    <t>YM-127-L-HALKA</t>
  </si>
  <si>
    <t>YM-127-L-MAYMUN</t>
  </si>
  <si>
    <t>YM-127-L-FİL</t>
  </si>
  <si>
    <t>YM-127-L-AYI</t>
  </si>
  <si>
    <t>YM-128-FIRÇA-K</t>
  </si>
  <si>
    <t>YM-128-FIRÇA-M</t>
  </si>
  <si>
    <t>YM-128-FIRÇA-P</t>
  </si>
  <si>
    <t>YM-128-TARAK-K</t>
  </si>
  <si>
    <t>YM-128-TARAK-M</t>
  </si>
  <si>
    <t>YM-128-TARAK-P</t>
  </si>
  <si>
    <t>YM-130-ÇATAL-B</t>
  </si>
  <si>
    <t>YM-130-ÇATAL-K</t>
  </si>
  <si>
    <t>YM-130-ÇATAL-M</t>
  </si>
  <si>
    <t>YM-130-ÇATAL-P</t>
  </si>
  <si>
    <t>YM-130-KAŞIK-B</t>
  </si>
  <si>
    <t>YM-130-KAŞIK-K</t>
  </si>
  <si>
    <t>YM-130-KAŞIK-M</t>
  </si>
  <si>
    <t>YM-130-KAŞIK-P</t>
  </si>
  <si>
    <t>YM-140-B</t>
  </si>
  <si>
    <t>YM-140-K</t>
  </si>
  <si>
    <t>YM-140-M</t>
  </si>
  <si>
    <t>YM-140-P</t>
  </si>
  <si>
    <t>YM-140-L</t>
  </si>
  <si>
    <t>YM-140-S</t>
  </si>
  <si>
    <t>YM-141-B</t>
  </si>
  <si>
    <t>YM-141-K</t>
  </si>
  <si>
    <t>YM-141-M</t>
  </si>
  <si>
    <t>YM-141-P</t>
  </si>
  <si>
    <t>YM-141-L</t>
  </si>
  <si>
    <t>YM-141-S</t>
  </si>
  <si>
    <t>YM-142-B</t>
  </si>
  <si>
    <t>YM-142-K</t>
  </si>
  <si>
    <t>YM-142-M</t>
  </si>
  <si>
    <t>YM-142-P</t>
  </si>
  <si>
    <t>YM-142-L</t>
  </si>
  <si>
    <t>YM-142-S</t>
  </si>
  <si>
    <t>YM-143-K</t>
  </si>
  <si>
    <t>YM-143-M</t>
  </si>
  <si>
    <t>YM-143-P</t>
  </si>
  <si>
    <t>YM-150-B</t>
  </si>
  <si>
    <t>YM-151-B</t>
  </si>
  <si>
    <t>YM-152-B</t>
  </si>
  <si>
    <t>YM-153-B</t>
  </si>
  <si>
    <t>YM-154-B</t>
  </si>
  <si>
    <t>YM-155-K</t>
  </si>
  <si>
    <t>YM-155-M</t>
  </si>
  <si>
    <t>YM-155-P</t>
  </si>
  <si>
    <t>YM-155-L</t>
  </si>
  <si>
    <t>YM-156-K-ERKEK</t>
  </si>
  <si>
    <t>YM-156-M-ERKEK</t>
  </si>
  <si>
    <t>YM-156-P-ERKEK</t>
  </si>
  <si>
    <t>YM-156-L-ERKEK</t>
  </si>
  <si>
    <t>YM-156-K-DİŞİ</t>
  </si>
  <si>
    <t>YM-156-M-DİŞİ</t>
  </si>
  <si>
    <t>YM-156-P-DİŞİ</t>
  </si>
  <si>
    <t>YM-156-L-DİŞİ</t>
  </si>
  <si>
    <t>YM-157-S</t>
  </si>
  <si>
    <t>Bu 2 ürün sadece beyaz olacağı için sonuna -B eki vermesenizde olur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</si>
</sst>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2" applyNumberFormat="0" applyAlignment="0" applyProtection="0"/>
    <xf numFmtId="0" fontId="5" fillId="6" borderId="12" applyNumberFormat="0" applyAlignment="0" applyProtection="0"/>
    <xf numFmtId="0" fontId="8" fillId="0" borderId="13" applyNumberFormat="0" applyFill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4" borderId="0" xfId="2" applyAlignment="1" applyProtection="1">
      <alignment horizontal="center" vertical="center"/>
      <protection hidden="1"/>
    </xf>
    <xf numFmtId="0" fontId="2" fillId="3" borderId="0" xfId="1" applyAlignment="1" applyProtection="1">
      <alignment vertical="top" wrapText="1"/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4" fillId="5" borderId="12" xfId="3" applyAlignment="1" applyProtection="1">
      <alignment horizontal="center" vertical="center"/>
      <protection hidden="1"/>
    </xf>
    <xf numFmtId="0" fontId="5" fillId="6" borderId="12" xfId="4" applyAlignment="1" applyProtection="1">
      <alignment horizontal="center" vertical="center"/>
      <protection hidden="1"/>
    </xf>
    <xf numFmtId="0" fontId="8" fillId="6" borderId="13" xfId="5" applyFill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/>
    <xf numFmtId="0" fontId="1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5" borderId="12" xfId="3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6" borderId="12" xfId="4" applyAlignment="1" applyProtection="1">
      <alignment horizontal="center" vertical="center"/>
      <protection locked="0"/>
    </xf>
    <xf numFmtId="0" fontId="8" fillId="6" borderId="13" xfId="5" applyFill="1" applyAlignment="1" applyProtection="1">
      <alignment horizontal="center" vertical="center"/>
      <protection locked="0"/>
    </xf>
    <xf numFmtId="0" fontId="3" fillId="4" borderId="0" xfId="2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14" fontId="0" fillId="0" borderId="0" xfId="0" applyNumberFormat="1" applyAlignment="1" applyProtection="1">
      <alignment horizontal="center" vertical="center"/>
      <protection locked="0"/>
    </xf>
  </cellXfs>
  <cellStyles count="6">
    <cellStyle name="Bağlı Hücre" xfId="5" builtinId="24"/>
    <cellStyle name="Giriş" xfId="3" builtinId="20"/>
    <cellStyle name="Hesaplama" xfId="4" builtinId="22"/>
    <cellStyle name="İyi" xfId="1" builtinId="26"/>
    <cellStyle name="Normal" xfId="0" builtinId="0"/>
    <cellStyle name="Nötr" xfId="2" builtinId="28"/>
  </cellStyles>
  <dxfs count="55">
    <dxf>
      <protection locked="1" hidden="1"/>
    </dxf>
    <dxf>
      <alignment horizontal="general" vertical="top" textRotation="0" wrapText="1" indent="0" relativeIndent="255" justifyLastLine="0" shrinkToFit="0" readingOrder="0"/>
      <protection locked="1" hidden="1"/>
    </dxf>
    <dxf>
      <alignment horizontal="center" vertical="center" textRotation="0" wrapText="0" indent="0" relativeIndent="0" justifyLastLine="0" shrinkToFit="0" readingOrder="0"/>
      <protection locked="1" hidden="1"/>
    </dxf>
    <dxf>
      <alignment horizontal="center" vertical="center" textRotation="0" wrapText="0" indent="0" relativeIndent="0" justifyLastLine="0" shrinkToFit="0" readingOrder="0"/>
      <protection locked="1" hidden="1"/>
    </dxf>
    <dxf>
      <numFmt numFmtId="0" formatCode="General"/>
      <alignment horizontal="center" vertical="center" textRotation="0" wrapText="0" indent="0" relativeIndent="255" justifyLastLine="0" shrinkToFit="0" readingOrder="0"/>
      <protection locked="1" hidden="1"/>
    </dxf>
    <dxf>
      <alignment horizontal="center" vertical="center" textRotation="0" wrapText="0" indent="0" relativeIndent="255" justifyLastLine="0" shrinkToFit="0" readingOrder="0"/>
      <protection locked="1" hidden="1"/>
    </dxf>
    <dxf>
      <alignment horizontal="center" vertical="center" textRotation="0" wrapText="0" indent="0" relativeIndent="0" justifyLastLine="0" shrinkToFit="0" readingOrder="0"/>
      <protection locked="1" hidden="1"/>
    </dxf>
    <dxf>
      <alignment horizontal="center" vertical="center" textRotation="0" wrapText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font>
        <b/>
      </font>
      <alignment horizontal="left" vertical="center" textRotation="0" wrapText="0" indent="0" relativeIndent="255" justifyLastLine="0" shrinkToFit="0" readingOrder="0"/>
      <protection locked="1" hidden="1"/>
    </dxf>
    <dxf>
      <font>
        <b/>
      </font>
      <alignment horizontal="left" vertical="bottom" textRotation="0" wrapText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indent="0" relativeIndent="255" justifyLastLine="0" shrinkToFit="0" readingOrder="0"/>
      <protection locked="1" hidden="1"/>
    </dxf>
    <dxf>
      <alignment horizontal="center" vertical="center" textRotation="0" wrapText="1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mergeCell="0" readingOrder="0"/>
      <protection locked="0" hidden="0"/>
    </dxf>
    <dxf>
      <alignment horizontal="center" vertical="center" textRotation="0" wrapText="0" indent="0" relativeIndent="0" justifyLastLine="0" shrinkToFit="0" mergeCell="0" readingOrder="0"/>
      <protection locked="0" hidden="0"/>
    </dxf>
    <dxf>
      <alignment horizontal="center" vertical="center" textRotation="0" wrapText="0" indent="0" relativeIndent="0" justifyLastLine="0" shrinkToFit="0" mergeCell="0" readingOrder="0"/>
      <protection locked="0" hidden="0"/>
    </dxf>
    <dxf>
      <numFmt numFmtId="0" formatCode="General"/>
      <alignment horizontal="center" vertical="center" textRotation="0" wrapText="0" indent="0" relativeIndent="255" justifyLastLine="0" shrinkToFit="0" mergeCell="0" readingOrder="0"/>
      <protection locked="0" hidden="0"/>
    </dxf>
    <dxf>
      <alignment horizontal="center" vertical="center" textRotation="0" wrapText="0" indent="0" relativeIndent="255" justifyLastLine="0" shrinkToFit="0" mergeCell="0" readingOrder="0"/>
      <protection locked="0" hidden="0"/>
    </dxf>
    <dxf>
      <alignment horizontal="center" vertical="center" textRotation="0" wrapText="0" indent="0" relativeIndent="0" justifyLastLine="0" shrinkToFit="0" mergeCell="0" readingOrder="0"/>
      <protection locked="0" hidden="0"/>
    </dxf>
    <dxf>
      <alignment horizontal="center" vertical="center" textRotation="0" wrapText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font>
        <b/>
      </font>
      <alignment horizontal="left" vertical="center" textRotation="0" wrapText="0" indent="0" relativeIndent="255" justifyLastLine="0" shrinkToFit="0" mergeCell="0" readingOrder="0"/>
      <protection locked="0" hidden="0"/>
    </dxf>
    <dxf>
      <font>
        <b/>
      </font>
      <alignment horizontal="left" vertical="bottom" textRotation="0" wrapText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indent="0" relativeIndent="255" justifyLastLine="0" shrinkToFit="0" mergeCell="0" readingOrder="0"/>
      <protection locked="0" hidden="0"/>
    </dxf>
    <dxf>
      <alignment horizontal="center" vertical="center" textRotation="0" wrapText="1" indent="0" relativeIndent="255" justifyLastLine="0" shrinkToFit="0" mergeCell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19051</xdr:colOff>
      <xdr:row>289</xdr:row>
      <xdr:rowOff>9526</xdr:rowOff>
    </xdr:from>
    <xdr:to>
      <xdr:col>13</xdr:col>
      <xdr:colOff>266701</xdr:colOff>
      <xdr:row>291</xdr:row>
      <xdr:rowOff>219076</xdr:rowOff>
    </xdr:to>
    <xdr:sp macro="" textlink="">
      <xdr:nvSpPr>
        <xdr:cNvPr id="2" name="1 Köşeli Çift Ayraç"/>
        <xdr:cNvSpPr/>
      </xdr:nvSpPr>
      <xdr:spPr>
        <a:xfrm>
          <a:off x="9839326" y="85820251"/>
          <a:ext cx="857250" cy="8001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r-TR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%20(pdsdosya@gmail.com)/&#220;retim%20(&#304;zzet%20Bey)/2021/uretimTakipDe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NoMakina"/>
      <sheetName val="2NoMakina"/>
      <sheetName val="3NoMakina"/>
      <sheetName val="4NoMakina"/>
      <sheetName val="5NoMakina"/>
      <sheetName val="6NoMakina"/>
      <sheetName val="7NoMakina"/>
      <sheetName val="SevkAdetleri"/>
      <sheetName val="TOPLAMBASKI"/>
      <sheetName val="H.M.KOD"/>
      <sheetName val="H.M.Alım"/>
      <sheetName val="H.M.Tüketim"/>
      <sheetName val="H.M.STOK"/>
      <sheetName val="BoyaAlım "/>
      <sheetName val="BoyaTüketim"/>
      <sheetName val="BoyaStok"/>
      <sheetName val="YMKODLARI"/>
      <sheetName val="SbKodları"/>
    </sheetNames>
    <sheetDataSet>
      <sheetData sheetId="0">
        <row r="1">
          <cell r="A1" t="str">
            <v>SİPARİŞ KODU</v>
          </cell>
          <cell r="B1" t="str">
            <v>ÜRÜN KODU</v>
          </cell>
          <cell r="Y1" t="str">
            <v>SAAT</v>
          </cell>
          <cell r="AA1" t="str">
            <v>TOPLAM BASKI ADEDİ</v>
          </cell>
        </row>
        <row r="2">
          <cell r="A2">
            <v>170920</v>
          </cell>
          <cell r="B2" t="str">
            <v>YM 026</v>
          </cell>
          <cell r="Y2">
            <v>10.000000000000028</v>
          </cell>
          <cell r="AA2">
            <v>18000</v>
          </cell>
        </row>
        <row r="3">
          <cell r="A3">
            <v>170920</v>
          </cell>
          <cell r="B3" t="str">
            <v>YM 004</v>
          </cell>
          <cell r="Y3">
            <v>10.000000000000028</v>
          </cell>
          <cell r="AA3">
            <v>16000</v>
          </cell>
        </row>
        <row r="4">
          <cell r="A4">
            <v>170920</v>
          </cell>
          <cell r="B4" t="str">
            <v>YM 020</v>
          </cell>
          <cell r="Y4">
            <v>10.000000000000028</v>
          </cell>
          <cell r="AA4">
            <v>8000</v>
          </cell>
        </row>
        <row r="5">
          <cell r="A5">
            <v>170920</v>
          </cell>
          <cell r="B5" t="str">
            <v>YM 020</v>
          </cell>
          <cell r="Y5">
            <v>10.000000000000028</v>
          </cell>
          <cell r="AA5">
            <v>24000</v>
          </cell>
        </row>
        <row r="6">
          <cell r="A6">
            <v>170920</v>
          </cell>
          <cell r="B6" t="str">
            <v>YM 004</v>
          </cell>
          <cell r="Y6">
            <v>7.9999999999999716</v>
          </cell>
          <cell r="AA6">
            <v>2000</v>
          </cell>
        </row>
        <row r="7">
          <cell r="A7">
            <v>170920</v>
          </cell>
          <cell r="B7" t="str">
            <v>YM 005</v>
          </cell>
          <cell r="Y7">
            <v>9.6666666666666856</v>
          </cell>
          <cell r="AA7">
            <v>8896</v>
          </cell>
        </row>
        <row r="8">
          <cell r="B8" t="str">
            <v>YM 115M</v>
          </cell>
          <cell r="Y8">
            <v>0</v>
          </cell>
          <cell r="AA8">
            <v>3400</v>
          </cell>
        </row>
        <row r="9">
          <cell r="Y9">
            <v>0</v>
          </cell>
          <cell r="AA9" t="str">
            <v/>
          </cell>
        </row>
        <row r="10">
          <cell r="Y10">
            <v>0</v>
          </cell>
          <cell r="AA10" t="str">
            <v/>
          </cell>
        </row>
        <row r="11">
          <cell r="Y11">
            <v>0</v>
          </cell>
          <cell r="AA11" t="str">
            <v/>
          </cell>
        </row>
        <row r="12">
          <cell r="Y12">
            <v>0</v>
          </cell>
          <cell r="AA12" t="str">
            <v/>
          </cell>
        </row>
        <row r="13">
          <cell r="Y13">
            <v>0</v>
          </cell>
          <cell r="AA13" t="str">
            <v/>
          </cell>
        </row>
        <row r="14">
          <cell r="Y14">
            <v>0</v>
          </cell>
          <cell r="AA14" t="str">
            <v/>
          </cell>
        </row>
        <row r="15">
          <cell r="Y15">
            <v>0</v>
          </cell>
          <cell r="AA15" t="str">
            <v/>
          </cell>
        </row>
        <row r="16">
          <cell r="Y16">
            <v>0</v>
          </cell>
          <cell r="AA16" t="str">
            <v/>
          </cell>
        </row>
        <row r="17">
          <cell r="Y17">
            <v>0</v>
          </cell>
          <cell r="AA17" t="str">
            <v/>
          </cell>
        </row>
        <row r="18">
          <cell r="Y18">
            <v>0</v>
          </cell>
          <cell r="AA18" t="str">
            <v/>
          </cell>
        </row>
        <row r="19">
          <cell r="Y19">
            <v>0</v>
          </cell>
          <cell r="AA19" t="str">
            <v/>
          </cell>
        </row>
        <row r="20">
          <cell r="Y20">
            <v>0</v>
          </cell>
          <cell r="AA20" t="str">
            <v/>
          </cell>
        </row>
        <row r="21">
          <cell r="Y21">
            <v>0</v>
          </cell>
          <cell r="AA21" t="str">
            <v/>
          </cell>
        </row>
        <row r="22">
          <cell r="Y22">
            <v>0</v>
          </cell>
          <cell r="AA22" t="str">
            <v/>
          </cell>
        </row>
        <row r="23">
          <cell r="Y23">
            <v>0</v>
          </cell>
          <cell r="AA23" t="str">
            <v/>
          </cell>
        </row>
        <row r="24">
          <cell r="Y24">
            <v>0</v>
          </cell>
          <cell r="AA24" t="str">
            <v/>
          </cell>
        </row>
        <row r="25">
          <cell r="Y25">
            <v>0</v>
          </cell>
          <cell r="AA25" t="str">
            <v/>
          </cell>
        </row>
        <row r="26">
          <cell r="Y26">
            <v>0</v>
          </cell>
          <cell r="AA26" t="str">
            <v/>
          </cell>
        </row>
        <row r="27">
          <cell r="Y27">
            <v>0</v>
          </cell>
          <cell r="AA27" t="str">
            <v/>
          </cell>
        </row>
        <row r="28">
          <cell r="Y28">
            <v>0</v>
          </cell>
          <cell r="AA28" t="str">
            <v/>
          </cell>
        </row>
        <row r="29">
          <cell r="Y29">
            <v>0</v>
          </cell>
          <cell r="AA29" t="str">
            <v/>
          </cell>
        </row>
        <row r="30">
          <cell r="Y30">
            <v>0</v>
          </cell>
          <cell r="AA30" t="str">
            <v/>
          </cell>
        </row>
        <row r="31">
          <cell r="Y31">
            <v>0</v>
          </cell>
          <cell r="AA31" t="str">
            <v/>
          </cell>
        </row>
        <row r="32">
          <cell r="Y32">
            <v>0</v>
          </cell>
          <cell r="AA32" t="str">
            <v/>
          </cell>
        </row>
        <row r="33">
          <cell r="Y33">
            <v>0</v>
          </cell>
          <cell r="AA33" t="str">
            <v/>
          </cell>
        </row>
        <row r="34">
          <cell r="Y34">
            <v>0</v>
          </cell>
          <cell r="AA34" t="str">
            <v/>
          </cell>
        </row>
        <row r="35">
          <cell r="Y35">
            <v>0</v>
          </cell>
          <cell r="AA35" t="str">
            <v/>
          </cell>
        </row>
        <row r="36">
          <cell r="Y36">
            <v>0</v>
          </cell>
          <cell r="AA36" t="str">
            <v/>
          </cell>
        </row>
        <row r="37">
          <cell r="Y37">
            <v>0</v>
          </cell>
          <cell r="AA37" t="str">
            <v/>
          </cell>
        </row>
        <row r="38">
          <cell r="Y38">
            <v>0</v>
          </cell>
          <cell r="AA38" t="str">
            <v/>
          </cell>
        </row>
        <row r="39">
          <cell r="Y39">
            <v>0</v>
          </cell>
          <cell r="AA39" t="str">
            <v/>
          </cell>
        </row>
        <row r="40">
          <cell r="Y40">
            <v>0</v>
          </cell>
          <cell r="AA40" t="str">
            <v/>
          </cell>
        </row>
        <row r="41">
          <cell r="Y41">
            <v>0</v>
          </cell>
          <cell r="AA41" t="str">
            <v/>
          </cell>
        </row>
        <row r="42">
          <cell r="Y42">
            <v>0</v>
          </cell>
          <cell r="AA42" t="str">
            <v/>
          </cell>
        </row>
        <row r="43">
          <cell r="Y43">
            <v>0</v>
          </cell>
          <cell r="AA43" t="str">
            <v/>
          </cell>
        </row>
        <row r="44">
          <cell r="Y44">
            <v>0</v>
          </cell>
          <cell r="AA44" t="str">
            <v/>
          </cell>
        </row>
        <row r="45">
          <cell r="Y45">
            <v>0</v>
          </cell>
          <cell r="AA45" t="str">
            <v/>
          </cell>
        </row>
        <row r="46">
          <cell r="Y46">
            <v>0</v>
          </cell>
          <cell r="AA46" t="str">
            <v/>
          </cell>
        </row>
        <row r="47">
          <cell r="Y47">
            <v>0</v>
          </cell>
          <cell r="AA47" t="str">
            <v/>
          </cell>
        </row>
        <row r="48">
          <cell r="Y48">
            <v>0</v>
          </cell>
          <cell r="AA48" t="str">
            <v/>
          </cell>
        </row>
        <row r="49">
          <cell r="Y49">
            <v>0</v>
          </cell>
          <cell r="AA49" t="str">
            <v/>
          </cell>
        </row>
        <row r="50">
          <cell r="Y50">
            <v>0</v>
          </cell>
          <cell r="AA50" t="str">
            <v/>
          </cell>
        </row>
        <row r="51">
          <cell r="Y51">
            <v>0</v>
          </cell>
          <cell r="AA51" t="str">
            <v/>
          </cell>
        </row>
        <row r="52">
          <cell r="Y52">
            <v>0</v>
          </cell>
          <cell r="AA52" t="str">
            <v/>
          </cell>
        </row>
        <row r="53">
          <cell r="Y53">
            <v>0</v>
          </cell>
          <cell r="AA53" t="str">
            <v/>
          </cell>
        </row>
        <row r="54">
          <cell r="Y54">
            <v>0</v>
          </cell>
          <cell r="AA54" t="str">
            <v/>
          </cell>
        </row>
        <row r="55">
          <cell r="Y55">
            <v>0</v>
          </cell>
          <cell r="AA55" t="str">
            <v/>
          </cell>
        </row>
        <row r="56">
          <cell r="Y56">
            <v>0</v>
          </cell>
          <cell r="AA56" t="str">
            <v/>
          </cell>
        </row>
        <row r="57">
          <cell r="Y57">
            <v>0</v>
          </cell>
          <cell r="AA57" t="str">
            <v/>
          </cell>
        </row>
        <row r="58">
          <cell r="Y58">
            <v>0</v>
          </cell>
          <cell r="AA58" t="str">
            <v/>
          </cell>
        </row>
        <row r="59">
          <cell r="Y59">
            <v>0</v>
          </cell>
          <cell r="AA59" t="str">
            <v/>
          </cell>
        </row>
        <row r="60">
          <cell r="Y60">
            <v>0</v>
          </cell>
          <cell r="AA60" t="str">
            <v/>
          </cell>
        </row>
        <row r="61">
          <cell r="Y61">
            <v>0</v>
          </cell>
          <cell r="AA61" t="str">
            <v/>
          </cell>
        </row>
        <row r="62">
          <cell r="Y62">
            <v>0</v>
          </cell>
          <cell r="AA62" t="str">
            <v/>
          </cell>
        </row>
        <row r="63">
          <cell r="Y63">
            <v>0</v>
          </cell>
          <cell r="AA63" t="str">
            <v/>
          </cell>
        </row>
        <row r="64">
          <cell r="Y64">
            <v>0</v>
          </cell>
          <cell r="AA64" t="str">
            <v/>
          </cell>
        </row>
        <row r="65">
          <cell r="Y65">
            <v>0</v>
          </cell>
          <cell r="AA65" t="str">
            <v/>
          </cell>
        </row>
        <row r="66">
          <cell r="Y66">
            <v>0</v>
          </cell>
          <cell r="AA66" t="str">
            <v/>
          </cell>
        </row>
        <row r="67">
          <cell r="Y67">
            <v>0</v>
          </cell>
          <cell r="AA67" t="str">
            <v/>
          </cell>
        </row>
        <row r="68">
          <cell r="Y68">
            <v>0</v>
          </cell>
          <cell r="AA68" t="str">
            <v/>
          </cell>
        </row>
        <row r="69">
          <cell r="Y69">
            <v>0</v>
          </cell>
          <cell r="AA69" t="str">
            <v/>
          </cell>
        </row>
        <row r="70">
          <cell r="Y70">
            <v>0</v>
          </cell>
          <cell r="AA70" t="str">
            <v/>
          </cell>
        </row>
        <row r="71">
          <cell r="Y71">
            <v>0</v>
          </cell>
          <cell r="AA71" t="str">
            <v/>
          </cell>
        </row>
        <row r="72">
          <cell r="Y72">
            <v>0</v>
          </cell>
          <cell r="AA72" t="str">
            <v/>
          </cell>
        </row>
        <row r="73">
          <cell r="Y73">
            <v>0</v>
          </cell>
          <cell r="AA73" t="str">
            <v/>
          </cell>
        </row>
        <row r="74">
          <cell r="Y74">
            <v>0</v>
          </cell>
          <cell r="AA74" t="str">
            <v/>
          </cell>
        </row>
        <row r="75">
          <cell r="Y75">
            <v>0</v>
          </cell>
          <cell r="AA75" t="str">
            <v/>
          </cell>
        </row>
        <row r="76">
          <cell r="Y76">
            <v>0</v>
          </cell>
          <cell r="AA76" t="str">
            <v/>
          </cell>
        </row>
        <row r="77">
          <cell r="Y77">
            <v>0</v>
          </cell>
          <cell r="AA77" t="str">
            <v/>
          </cell>
        </row>
        <row r="78">
          <cell r="Y78">
            <v>0</v>
          </cell>
          <cell r="AA78" t="str">
            <v/>
          </cell>
        </row>
        <row r="79">
          <cell r="Y79">
            <v>0</v>
          </cell>
          <cell r="AA79" t="str">
            <v/>
          </cell>
        </row>
        <row r="80">
          <cell r="Y80">
            <v>0</v>
          </cell>
          <cell r="AA80" t="str">
            <v/>
          </cell>
        </row>
        <row r="81">
          <cell r="Y81">
            <v>0</v>
          </cell>
          <cell r="AA81" t="str">
            <v/>
          </cell>
        </row>
        <row r="82">
          <cell r="Y82">
            <v>0</v>
          </cell>
          <cell r="AA82" t="str">
            <v/>
          </cell>
        </row>
        <row r="83">
          <cell r="Y83">
            <v>0</v>
          </cell>
          <cell r="AA83" t="str">
            <v/>
          </cell>
        </row>
        <row r="84">
          <cell r="Y84">
            <v>0</v>
          </cell>
          <cell r="AA84" t="str">
            <v/>
          </cell>
        </row>
        <row r="85">
          <cell r="Y85">
            <v>0</v>
          </cell>
          <cell r="AA85" t="str">
            <v/>
          </cell>
        </row>
        <row r="86">
          <cell r="Y86">
            <v>0</v>
          </cell>
          <cell r="AA86" t="str">
            <v/>
          </cell>
        </row>
        <row r="87">
          <cell r="Y87">
            <v>0</v>
          </cell>
          <cell r="AA87" t="str">
            <v/>
          </cell>
        </row>
        <row r="88">
          <cell r="Y88">
            <v>0</v>
          </cell>
          <cell r="AA88" t="str">
            <v/>
          </cell>
        </row>
        <row r="89">
          <cell r="Y89">
            <v>0</v>
          </cell>
          <cell r="AA89" t="str">
            <v/>
          </cell>
        </row>
        <row r="90">
          <cell r="Y90">
            <v>0</v>
          </cell>
          <cell r="AA90" t="str">
            <v/>
          </cell>
        </row>
        <row r="91">
          <cell r="Y91">
            <v>0</v>
          </cell>
          <cell r="AA91" t="str">
            <v/>
          </cell>
        </row>
        <row r="92">
          <cell r="Y92">
            <v>0</v>
          </cell>
          <cell r="AA92" t="str">
            <v/>
          </cell>
        </row>
        <row r="93">
          <cell r="Y93">
            <v>0</v>
          </cell>
          <cell r="AA93" t="str">
            <v/>
          </cell>
        </row>
        <row r="94">
          <cell r="Y94">
            <v>0</v>
          </cell>
          <cell r="AA94" t="str">
            <v/>
          </cell>
        </row>
        <row r="95">
          <cell r="Y95">
            <v>0</v>
          </cell>
          <cell r="AA95" t="str">
            <v/>
          </cell>
        </row>
        <row r="96">
          <cell r="Y96">
            <v>0</v>
          </cell>
          <cell r="AA96" t="str">
            <v/>
          </cell>
        </row>
        <row r="97">
          <cell r="Y97">
            <v>0</v>
          </cell>
          <cell r="AA97" t="str">
            <v/>
          </cell>
        </row>
        <row r="98">
          <cell r="Y98">
            <v>0</v>
          </cell>
          <cell r="AA98" t="str">
            <v/>
          </cell>
        </row>
        <row r="99">
          <cell r="Y99">
            <v>0</v>
          </cell>
          <cell r="AA99" t="str">
            <v/>
          </cell>
        </row>
        <row r="100">
          <cell r="Y100">
            <v>0</v>
          </cell>
          <cell r="AA100" t="str">
            <v/>
          </cell>
        </row>
        <row r="101">
          <cell r="Y101">
            <v>0</v>
          </cell>
          <cell r="AA101" t="str">
            <v/>
          </cell>
        </row>
        <row r="102">
          <cell r="Y102">
            <v>0</v>
          </cell>
          <cell r="AA102" t="str">
            <v/>
          </cell>
        </row>
        <row r="103">
          <cell r="Y103">
            <v>0</v>
          </cell>
          <cell r="AA103" t="str">
            <v/>
          </cell>
        </row>
        <row r="104">
          <cell r="Y104">
            <v>0</v>
          </cell>
          <cell r="AA104" t="str">
            <v/>
          </cell>
        </row>
        <row r="105">
          <cell r="Y105">
            <v>0</v>
          </cell>
          <cell r="AA105" t="str">
            <v/>
          </cell>
        </row>
        <row r="106">
          <cell r="Y106">
            <v>0</v>
          </cell>
          <cell r="AA106" t="str">
            <v/>
          </cell>
        </row>
        <row r="107">
          <cell r="Y107">
            <v>0</v>
          </cell>
          <cell r="AA107" t="str">
            <v/>
          </cell>
        </row>
        <row r="108">
          <cell r="Y108">
            <v>0</v>
          </cell>
          <cell r="AA108" t="str">
            <v/>
          </cell>
        </row>
        <row r="109">
          <cell r="Y109">
            <v>0</v>
          </cell>
          <cell r="AA109" t="str">
            <v/>
          </cell>
        </row>
        <row r="110">
          <cell r="Y110">
            <v>0</v>
          </cell>
          <cell r="AA110" t="str">
            <v/>
          </cell>
        </row>
        <row r="111">
          <cell r="Y111">
            <v>0</v>
          </cell>
          <cell r="AA111" t="str">
            <v/>
          </cell>
        </row>
        <row r="112">
          <cell r="Y112">
            <v>0</v>
          </cell>
          <cell r="AA112" t="str">
            <v/>
          </cell>
        </row>
        <row r="113">
          <cell r="Y113">
            <v>0</v>
          </cell>
          <cell r="AA113" t="str">
            <v/>
          </cell>
        </row>
        <row r="114">
          <cell r="Y114">
            <v>0</v>
          </cell>
          <cell r="AA114" t="str">
            <v/>
          </cell>
        </row>
        <row r="115">
          <cell r="Y115">
            <v>0</v>
          </cell>
          <cell r="AA115" t="str">
            <v/>
          </cell>
        </row>
        <row r="116">
          <cell r="Y116">
            <v>0</v>
          </cell>
          <cell r="AA116" t="str">
            <v/>
          </cell>
        </row>
        <row r="117">
          <cell r="Y117">
            <v>0</v>
          </cell>
          <cell r="AA117" t="str">
            <v/>
          </cell>
        </row>
        <row r="118">
          <cell r="Y118">
            <v>0</v>
          </cell>
          <cell r="AA118" t="str">
            <v/>
          </cell>
        </row>
        <row r="119">
          <cell r="Y119">
            <v>0</v>
          </cell>
          <cell r="AA119" t="str">
            <v/>
          </cell>
        </row>
        <row r="120">
          <cell r="Y120">
            <v>0</v>
          </cell>
          <cell r="AA120" t="str">
            <v/>
          </cell>
        </row>
        <row r="121">
          <cell r="Y121">
            <v>0</v>
          </cell>
          <cell r="AA121" t="str">
            <v/>
          </cell>
        </row>
        <row r="122">
          <cell r="Y122">
            <v>0</v>
          </cell>
          <cell r="AA122" t="str">
            <v/>
          </cell>
        </row>
        <row r="123">
          <cell r="Y123">
            <v>0</v>
          </cell>
          <cell r="AA123" t="str">
            <v/>
          </cell>
        </row>
        <row r="124">
          <cell r="Y124">
            <v>0</v>
          </cell>
          <cell r="AA124" t="str">
            <v/>
          </cell>
        </row>
        <row r="125">
          <cell r="Y125">
            <v>0</v>
          </cell>
          <cell r="AA125" t="str">
            <v/>
          </cell>
        </row>
        <row r="126">
          <cell r="Y126">
            <v>0</v>
          </cell>
          <cell r="AA126" t="str">
            <v/>
          </cell>
        </row>
        <row r="127">
          <cell r="Y127">
            <v>0</v>
          </cell>
          <cell r="AA127" t="str">
            <v/>
          </cell>
        </row>
        <row r="128">
          <cell r="Y128">
            <v>0</v>
          </cell>
          <cell r="AA128" t="str">
            <v/>
          </cell>
        </row>
        <row r="129">
          <cell r="Y129">
            <v>0</v>
          </cell>
          <cell r="AA129" t="str">
            <v/>
          </cell>
        </row>
        <row r="130">
          <cell r="Y130">
            <v>0</v>
          </cell>
          <cell r="AA130" t="str">
            <v/>
          </cell>
        </row>
        <row r="131">
          <cell r="Y131">
            <v>0</v>
          </cell>
          <cell r="AA131" t="str">
            <v/>
          </cell>
        </row>
        <row r="132">
          <cell r="Y132">
            <v>0</v>
          </cell>
          <cell r="AA132" t="str">
            <v/>
          </cell>
        </row>
        <row r="133">
          <cell r="Y133">
            <v>0</v>
          </cell>
          <cell r="AA133" t="str">
            <v/>
          </cell>
        </row>
        <row r="134">
          <cell r="Y134">
            <v>0</v>
          </cell>
          <cell r="AA134" t="str">
            <v/>
          </cell>
        </row>
        <row r="135">
          <cell r="Y135">
            <v>0</v>
          </cell>
          <cell r="AA135" t="str">
            <v/>
          </cell>
        </row>
        <row r="136">
          <cell r="Y136">
            <v>0</v>
          </cell>
          <cell r="AA136" t="str">
            <v/>
          </cell>
        </row>
        <row r="137">
          <cell r="Y137">
            <v>0</v>
          </cell>
          <cell r="AA137" t="str">
            <v/>
          </cell>
        </row>
        <row r="138">
          <cell r="Y138">
            <v>0</v>
          </cell>
          <cell r="AA138" t="str">
            <v/>
          </cell>
        </row>
        <row r="139">
          <cell r="Y139">
            <v>0</v>
          </cell>
          <cell r="AA139" t="str">
            <v/>
          </cell>
        </row>
        <row r="140">
          <cell r="Y140">
            <v>0</v>
          </cell>
          <cell r="AA140" t="str">
            <v/>
          </cell>
        </row>
        <row r="141">
          <cell r="Y141">
            <v>0</v>
          </cell>
          <cell r="AA141" t="str">
            <v/>
          </cell>
        </row>
        <row r="142">
          <cell r="Y142">
            <v>0</v>
          </cell>
          <cell r="AA142" t="str">
            <v/>
          </cell>
        </row>
        <row r="143">
          <cell r="Y143">
            <v>0</v>
          </cell>
          <cell r="AA143" t="str">
            <v/>
          </cell>
        </row>
        <row r="144">
          <cell r="Y144">
            <v>0</v>
          </cell>
          <cell r="AA144" t="str">
            <v/>
          </cell>
        </row>
        <row r="145">
          <cell r="Y145">
            <v>0</v>
          </cell>
          <cell r="AA145" t="str">
            <v/>
          </cell>
        </row>
        <row r="146">
          <cell r="Y146">
            <v>0</v>
          </cell>
          <cell r="AA146" t="str">
            <v/>
          </cell>
        </row>
        <row r="147">
          <cell r="Y147">
            <v>0</v>
          </cell>
          <cell r="AA147" t="str">
            <v/>
          </cell>
        </row>
        <row r="148">
          <cell r="Y148">
            <v>0</v>
          </cell>
          <cell r="AA148" t="str">
            <v/>
          </cell>
        </row>
        <row r="149">
          <cell r="Y149">
            <v>0</v>
          </cell>
          <cell r="AA149" t="str">
            <v/>
          </cell>
        </row>
        <row r="150">
          <cell r="Y150">
            <v>0</v>
          </cell>
          <cell r="AA150" t="str">
            <v/>
          </cell>
        </row>
        <row r="151">
          <cell r="Y151">
            <v>0</v>
          </cell>
          <cell r="AA151" t="str">
            <v/>
          </cell>
        </row>
        <row r="152">
          <cell r="Y152">
            <v>0</v>
          </cell>
          <cell r="AA152" t="str">
            <v/>
          </cell>
        </row>
        <row r="153">
          <cell r="Y153">
            <v>0</v>
          </cell>
          <cell r="AA153" t="str">
            <v/>
          </cell>
        </row>
        <row r="154">
          <cell r="Y154">
            <v>0</v>
          </cell>
          <cell r="AA154" t="str">
            <v/>
          </cell>
        </row>
        <row r="155">
          <cell r="Y155">
            <v>0</v>
          </cell>
          <cell r="AA155" t="str">
            <v/>
          </cell>
        </row>
        <row r="156">
          <cell r="Y156">
            <v>0</v>
          </cell>
          <cell r="AA156" t="str">
            <v/>
          </cell>
        </row>
        <row r="157">
          <cell r="Y157">
            <v>0</v>
          </cell>
          <cell r="AA157" t="str">
            <v/>
          </cell>
        </row>
        <row r="158">
          <cell r="Y158">
            <v>0</v>
          </cell>
          <cell r="AA158" t="str">
            <v/>
          </cell>
        </row>
        <row r="159">
          <cell r="Y159">
            <v>0</v>
          </cell>
          <cell r="AA159" t="str">
            <v/>
          </cell>
        </row>
        <row r="160">
          <cell r="Y160">
            <v>0</v>
          </cell>
          <cell r="AA160" t="str">
            <v/>
          </cell>
        </row>
        <row r="161">
          <cell r="Y161">
            <v>0</v>
          </cell>
          <cell r="AA161" t="str">
            <v/>
          </cell>
        </row>
        <row r="162">
          <cell r="Y162">
            <v>0</v>
          </cell>
          <cell r="AA162" t="str">
            <v/>
          </cell>
        </row>
        <row r="163">
          <cell r="Y163">
            <v>0</v>
          </cell>
          <cell r="AA163" t="str">
            <v/>
          </cell>
        </row>
        <row r="164">
          <cell r="Y164">
            <v>0</v>
          </cell>
          <cell r="AA164" t="str">
            <v/>
          </cell>
        </row>
        <row r="165">
          <cell r="Y165">
            <v>0</v>
          </cell>
          <cell r="AA165" t="str">
            <v/>
          </cell>
        </row>
        <row r="166">
          <cell r="Y166">
            <v>0</v>
          </cell>
          <cell r="AA166" t="str">
            <v/>
          </cell>
        </row>
        <row r="167">
          <cell r="Y167">
            <v>0</v>
          </cell>
          <cell r="AA167" t="str">
            <v/>
          </cell>
        </row>
        <row r="168">
          <cell r="Y168">
            <v>0</v>
          </cell>
          <cell r="AA168" t="str">
            <v/>
          </cell>
        </row>
        <row r="169">
          <cell r="Y169">
            <v>0</v>
          </cell>
          <cell r="AA169" t="str">
            <v/>
          </cell>
        </row>
        <row r="170">
          <cell r="Y170">
            <v>0</v>
          </cell>
          <cell r="AA170" t="str">
            <v/>
          </cell>
        </row>
        <row r="171">
          <cell r="Y171">
            <v>0</v>
          </cell>
          <cell r="AA171" t="str">
            <v/>
          </cell>
        </row>
        <row r="172">
          <cell r="Y172">
            <v>0</v>
          </cell>
          <cell r="AA172" t="str">
            <v/>
          </cell>
        </row>
        <row r="173">
          <cell r="Y173">
            <v>0</v>
          </cell>
          <cell r="AA173" t="str">
            <v/>
          </cell>
        </row>
        <row r="174">
          <cell r="Y174">
            <v>0</v>
          </cell>
          <cell r="AA174" t="str">
            <v/>
          </cell>
        </row>
        <row r="175">
          <cell r="Y175">
            <v>0</v>
          </cell>
          <cell r="AA175" t="str">
            <v/>
          </cell>
        </row>
        <row r="176">
          <cell r="Y176">
            <v>0</v>
          </cell>
          <cell r="AA176" t="str">
            <v/>
          </cell>
        </row>
        <row r="177">
          <cell r="Y177">
            <v>0</v>
          </cell>
          <cell r="AA177" t="str">
            <v/>
          </cell>
        </row>
        <row r="178">
          <cell r="Y178">
            <v>0</v>
          </cell>
          <cell r="AA178" t="str">
            <v/>
          </cell>
        </row>
        <row r="179">
          <cell r="Y179">
            <v>0</v>
          </cell>
          <cell r="AA179" t="str">
            <v/>
          </cell>
        </row>
        <row r="180">
          <cell r="Y180">
            <v>0</v>
          </cell>
          <cell r="AA180" t="str">
            <v/>
          </cell>
        </row>
        <row r="181">
          <cell r="Y181">
            <v>0</v>
          </cell>
          <cell r="AA181" t="str">
            <v/>
          </cell>
        </row>
        <row r="182">
          <cell r="Y182">
            <v>0</v>
          </cell>
          <cell r="AA182" t="str">
            <v/>
          </cell>
        </row>
        <row r="183">
          <cell r="Y183">
            <v>0</v>
          </cell>
          <cell r="AA183" t="str">
            <v/>
          </cell>
        </row>
        <row r="184">
          <cell r="Y184">
            <v>0</v>
          </cell>
          <cell r="AA184" t="str">
            <v/>
          </cell>
        </row>
        <row r="185">
          <cell r="Y185">
            <v>0</v>
          </cell>
          <cell r="AA185" t="str">
            <v/>
          </cell>
        </row>
        <row r="186">
          <cell r="Y186">
            <v>0</v>
          </cell>
          <cell r="AA186" t="str">
            <v/>
          </cell>
        </row>
        <row r="187">
          <cell r="Y187">
            <v>0</v>
          </cell>
          <cell r="AA187" t="str">
            <v/>
          </cell>
        </row>
        <row r="188">
          <cell r="Y188">
            <v>0</v>
          </cell>
          <cell r="AA188" t="str">
            <v/>
          </cell>
        </row>
        <row r="189">
          <cell r="Y189">
            <v>0</v>
          </cell>
          <cell r="AA189" t="str">
            <v/>
          </cell>
        </row>
        <row r="190">
          <cell r="Y190">
            <v>0</v>
          </cell>
          <cell r="AA190" t="str">
            <v/>
          </cell>
        </row>
        <row r="191">
          <cell r="Y191">
            <v>0</v>
          </cell>
          <cell r="AA191" t="str">
            <v/>
          </cell>
        </row>
        <row r="192">
          <cell r="Y192">
            <v>0</v>
          </cell>
          <cell r="AA192" t="str">
            <v/>
          </cell>
        </row>
        <row r="193">
          <cell r="Y193">
            <v>0</v>
          </cell>
          <cell r="AA193" t="str">
            <v/>
          </cell>
        </row>
        <row r="194">
          <cell r="Y194">
            <v>0</v>
          </cell>
          <cell r="AA194" t="str">
            <v/>
          </cell>
        </row>
        <row r="195">
          <cell r="Y195">
            <v>0</v>
          </cell>
          <cell r="AA195" t="str">
            <v/>
          </cell>
        </row>
        <row r="196">
          <cell r="Y196">
            <v>0</v>
          </cell>
          <cell r="AA196" t="str">
            <v/>
          </cell>
        </row>
        <row r="197">
          <cell r="Y197">
            <v>0</v>
          </cell>
          <cell r="AA197" t="str">
            <v/>
          </cell>
        </row>
        <row r="198">
          <cell r="Y198">
            <v>0</v>
          </cell>
          <cell r="AA198" t="str">
            <v/>
          </cell>
        </row>
        <row r="199">
          <cell r="Y199">
            <v>0</v>
          </cell>
          <cell r="AA199" t="str">
            <v/>
          </cell>
        </row>
        <row r="200">
          <cell r="Y200">
            <v>0</v>
          </cell>
          <cell r="AA200" t="str">
            <v/>
          </cell>
        </row>
        <row r="201">
          <cell r="Y201">
            <v>0</v>
          </cell>
          <cell r="AA201" t="str">
            <v/>
          </cell>
        </row>
        <row r="202">
          <cell r="Y202">
            <v>0</v>
          </cell>
          <cell r="AA202" t="str">
            <v/>
          </cell>
        </row>
        <row r="203">
          <cell r="Y203">
            <v>0</v>
          </cell>
          <cell r="AA203" t="str">
            <v/>
          </cell>
        </row>
        <row r="204">
          <cell r="Y204">
            <v>0</v>
          </cell>
          <cell r="AA204" t="str">
            <v/>
          </cell>
        </row>
        <row r="205">
          <cell r="Y205">
            <v>0</v>
          </cell>
          <cell r="AA205" t="str">
            <v/>
          </cell>
        </row>
        <row r="206">
          <cell r="Y206">
            <v>0</v>
          </cell>
          <cell r="AA206" t="str">
            <v/>
          </cell>
        </row>
        <row r="207">
          <cell r="Y207">
            <v>0</v>
          </cell>
          <cell r="AA207" t="str">
            <v/>
          </cell>
        </row>
        <row r="208">
          <cell r="Y208">
            <v>0</v>
          </cell>
          <cell r="AA208" t="str">
            <v/>
          </cell>
        </row>
        <row r="209">
          <cell r="Y209">
            <v>0</v>
          </cell>
          <cell r="AA209" t="str">
            <v/>
          </cell>
        </row>
        <row r="210">
          <cell r="Y210">
            <v>0</v>
          </cell>
          <cell r="AA210" t="str">
            <v/>
          </cell>
        </row>
        <row r="211">
          <cell r="Y211">
            <v>0</v>
          </cell>
          <cell r="AA211" t="str">
            <v/>
          </cell>
        </row>
        <row r="212">
          <cell r="Y212">
            <v>0</v>
          </cell>
          <cell r="AA212" t="str">
            <v/>
          </cell>
        </row>
        <row r="213">
          <cell r="Y213">
            <v>0</v>
          </cell>
          <cell r="AA213" t="str">
            <v/>
          </cell>
        </row>
        <row r="214">
          <cell r="Y214">
            <v>0</v>
          </cell>
          <cell r="AA214" t="str">
            <v/>
          </cell>
        </row>
        <row r="215">
          <cell r="Y215">
            <v>0</v>
          </cell>
          <cell r="AA215" t="str">
            <v/>
          </cell>
        </row>
        <row r="216">
          <cell r="Y216">
            <v>0</v>
          </cell>
          <cell r="AA216" t="str">
            <v/>
          </cell>
        </row>
        <row r="217">
          <cell r="Y217">
            <v>0</v>
          </cell>
          <cell r="AA217" t="str">
            <v/>
          </cell>
        </row>
        <row r="218">
          <cell r="Y218">
            <v>0</v>
          </cell>
          <cell r="AA218" t="str">
            <v/>
          </cell>
        </row>
        <row r="219">
          <cell r="Y219">
            <v>0</v>
          </cell>
          <cell r="AA219" t="str">
            <v/>
          </cell>
        </row>
        <row r="220">
          <cell r="Y220">
            <v>0</v>
          </cell>
          <cell r="AA220" t="str">
            <v/>
          </cell>
        </row>
        <row r="221">
          <cell r="Y221">
            <v>0</v>
          </cell>
          <cell r="AA221" t="str">
            <v/>
          </cell>
        </row>
        <row r="222">
          <cell r="Y222">
            <v>0</v>
          </cell>
          <cell r="AA222" t="str">
            <v/>
          </cell>
        </row>
        <row r="223">
          <cell r="Y223">
            <v>0</v>
          </cell>
          <cell r="AA223" t="str">
            <v/>
          </cell>
        </row>
        <row r="224">
          <cell r="Y224">
            <v>0</v>
          </cell>
          <cell r="AA224" t="str">
            <v/>
          </cell>
        </row>
        <row r="225">
          <cell r="Y225">
            <v>0</v>
          </cell>
          <cell r="AA225" t="str">
            <v/>
          </cell>
        </row>
        <row r="226">
          <cell r="Y226">
            <v>0</v>
          </cell>
          <cell r="AA226" t="str">
            <v/>
          </cell>
        </row>
        <row r="227">
          <cell r="Y227">
            <v>0</v>
          </cell>
          <cell r="AA227" t="str">
            <v/>
          </cell>
        </row>
        <row r="228">
          <cell r="Y228">
            <v>0</v>
          </cell>
          <cell r="AA228" t="str">
            <v/>
          </cell>
        </row>
        <row r="229">
          <cell r="Y229">
            <v>0</v>
          </cell>
          <cell r="AA229" t="str">
            <v/>
          </cell>
        </row>
        <row r="230">
          <cell r="Y230">
            <v>0</v>
          </cell>
          <cell r="AA230" t="str">
            <v/>
          </cell>
        </row>
        <row r="231">
          <cell r="Y231">
            <v>0</v>
          </cell>
          <cell r="AA231" t="str">
            <v/>
          </cell>
        </row>
        <row r="232">
          <cell r="Y232">
            <v>0</v>
          </cell>
          <cell r="AA232" t="str">
            <v/>
          </cell>
        </row>
        <row r="233">
          <cell r="Y233">
            <v>0</v>
          </cell>
          <cell r="AA233" t="str">
            <v/>
          </cell>
        </row>
        <row r="234">
          <cell r="Y234">
            <v>0</v>
          </cell>
          <cell r="AA234" t="str">
            <v/>
          </cell>
        </row>
        <row r="235">
          <cell r="Y235">
            <v>0</v>
          </cell>
          <cell r="AA235" t="str">
            <v/>
          </cell>
        </row>
        <row r="236">
          <cell r="Y236">
            <v>0</v>
          </cell>
          <cell r="AA236" t="str">
            <v/>
          </cell>
        </row>
        <row r="237">
          <cell r="Y237">
            <v>0</v>
          </cell>
          <cell r="AA237" t="str">
            <v/>
          </cell>
        </row>
        <row r="238">
          <cell r="Y238">
            <v>0</v>
          </cell>
          <cell r="AA238" t="str">
            <v/>
          </cell>
        </row>
        <row r="239">
          <cell r="Y239">
            <v>0</v>
          </cell>
          <cell r="AA239" t="str">
            <v/>
          </cell>
        </row>
        <row r="240">
          <cell r="Y240">
            <v>0</v>
          </cell>
          <cell r="AA240" t="str">
            <v/>
          </cell>
        </row>
        <row r="241">
          <cell r="Y241">
            <v>0</v>
          </cell>
          <cell r="AA241" t="str">
            <v/>
          </cell>
        </row>
        <row r="242">
          <cell r="Y242">
            <v>0</v>
          </cell>
          <cell r="AA242" t="str">
            <v/>
          </cell>
        </row>
        <row r="243">
          <cell r="Y243">
            <v>0</v>
          </cell>
          <cell r="AA243" t="str">
            <v/>
          </cell>
        </row>
        <row r="244">
          <cell r="Y244">
            <v>0</v>
          </cell>
          <cell r="AA244" t="str">
            <v/>
          </cell>
        </row>
        <row r="245">
          <cell r="Y245">
            <v>0</v>
          </cell>
          <cell r="AA245" t="str">
            <v/>
          </cell>
        </row>
        <row r="246">
          <cell r="Y246">
            <v>0</v>
          </cell>
          <cell r="AA246" t="str">
            <v/>
          </cell>
        </row>
        <row r="247">
          <cell r="Y247">
            <v>0</v>
          </cell>
          <cell r="AA247" t="str">
            <v/>
          </cell>
        </row>
        <row r="248">
          <cell r="Y248">
            <v>0</v>
          </cell>
          <cell r="AA248" t="str">
            <v/>
          </cell>
        </row>
        <row r="249">
          <cell r="Y249">
            <v>0</v>
          </cell>
          <cell r="AA249" t="str">
            <v/>
          </cell>
        </row>
        <row r="250">
          <cell r="Y250">
            <v>0</v>
          </cell>
          <cell r="AA250" t="str">
            <v/>
          </cell>
        </row>
        <row r="251">
          <cell r="Y251">
            <v>0</v>
          </cell>
          <cell r="AA251" t="str">
            <v/>
          </cell>
        </row>
        <row r="252">
          <cell r="Y252">
            <v>0</v>
          </cell>
          <cell r="AA252" t="str">
            <v/>
          </cell>
        </row>
        <row r="253">
          <cell r="Y253">
            <v>0</v>
          </cell>
          <cell r="AA253" t="str">
            <v/>
          </cell>
        </row>
        <row r="254">
          <cell r="Y254">
            <v>0</v>
          </cell>
          <cell r="AA254" t="str">
            <v/>
          </cell>
        </row>
        <row r="255">
          <cell r="Y255">
            <v>0</v>
          </cell>
          <cell r="AA255" t="str">
            <v/>
          </cell>
        </row>
        <row r="256">
          <cell r="Y256">
            <v>0</v>
          </cell>
          <cell r="AA256" t="str">
            <v/>
          </cell>
        </row>
        <row r="257">
          <cell r="Y257">
            <v>0</v>
          </cell>
          <cell r="AA257" t="str">
            <v/>
          </cell>
        </row>
        <row r="258">
          <cell r="Y258">
            <v>0</v>
          </cell>
          <cell r="AA258" t="str">
            <v/>
          </cell>
        </row>
        <row r="259">
          <cell r="Y259">
            <v>0</v>
          </cell>
          <cell r="AA259" t="str">
            <v/>
          </cell>
        </row>
        <row r="260">
          <cell r="Y260">
            <v>0</v>
          </cell>
          <cell r="AA260" t="str">
            <v/>
          </cell>
        </row>
        <row r="261">
          <cell r="Y261">
            <v>0</v>
          </cell>
          <cell r="AA261" t="str">
            <v/>
          </cell>
        </row>
        <row r="262">
          <cell r="Y262">
            <v>0</v>
          </cell>
          <cell r="AA262" t="str">
            <v/>
          </cell>
        </row>
        <row r="263">
          <cell r="Y263">
            <v>0</v>
          </cell>
          <cell r="AA263" t="str">
            <v/>
          </cell>
        </row>
        <row r="264">
          <cell r="Y264">
            <v>0</v>
          </cell>
          <cell r="AA264" t="str">
            <v/>
          </cell>
        </row>
        <row r="265">
          <cell r="Y265">
            <v>0</v>
          </cell>
          <cell r="AA265" t="str">
            <v/>
          </cell>
        </row>
        <row r="266">
          <cell r="Y266">
            <v>0</v>
          </cell>
          <cell r="AA266" t="str">
            <v/>
          </cell>
        </row>
        <row r="267">
          <cell r="Y267">
            <v>0</v>
          </cell>
          <cell r="AA267" t="str">
            <v/>
          </cell>
        </row>
        <row r="268">
          <cell r="Y268">
            <v>0</v>
          </cell>
          <cell r="AA268" t="str">
            <v/>
          </cell>
        </row>
        <row r="269">
          <cell r="Y269">
            <v>0</v>
          </cell>
          <cell r="AA269" t="str">
            <v/>
          </cell>
        </row>
        <row r="270">
          <cell r="Y270">
            <v>0</v>
          </cell>
          <cell r="AA270" t="str">
            <v/>
          </cell>
        </row>
        <row r="271">
          <cell r="Y271">
            <v>0</v>
          </cell>
          <cell r="AA271" t="str">
            <v/>
          </cell>
        </row>
        <row r="272">
          <cell r="Y272">
            <v>0</v>
          </cell>
          <cell r="AA272" t="str">
            <v/>
          </cell>
        </row>
        <row r="273">
          <cell r="Y273">
            <v>0</v>
          </cell>
          <cell r="AA273" t="str">
            <v/>
          </cell>
        </row>
        <row r="274">
          <cell r="Y274">
            <v>0</v>
          </cell>
          <cell r="AA274" t="str">
            <v/>
          </cell>
        </row>
        <row r="275">
          <cell r="Y275">
            <v>0</v>
          </cell>
          <cell r="AA275" t="str">
            <v/>
          </cell>
        </row>
        <row r="276">
          <cell r="Y276">
            <v>0</v>
          </cell>
          <cell r="AA276" t="str">
            <v/>
          </cell>
        </row>
        <row r="277">
          <cell r="Y277">
            <v>0</v>
          </cell>
          <cell r="AA277" t="str">
            <v/>
          </cell>
        </row>
        <row r="278">
          <cell r="Y278">
            <v>0</v>
          </cell>
          <cell r="AA278" t="str">
            <v/>
          </cell>
        </row>
        <row r="279">
          <cell r="Y279">
            <v>0</v>
          </cell>
          <cell r="AA279" t="str">
            <v/>
          </cell>
        </row>
        <row r="280">
          <cell r="Y280">
            <v>0</v>
          </cell>
          <cell r="AA280" t="str">
            <v/>
          </cell>
        </row>
        <row r="281">
          <cell r="Y281">
            <v>0</v>
          </cell>
          <cell r="AA281" t="str">
            <v/>
          </cell>
        </row>
        <row r="282">
          <cell r="Y282">
            <v>0</v>
          </cell>
          <cell r="AA282" t="str">
            <v/>
          </cell>
        </row>
        <row r="283">
          <cell r="Y283">
            <v>0</v>
          </cell>
          <cell r="AA283" t="str">
            <v/>
          </cell>
        </row>
        <row r="284">
          <cell r="Y284">
            <v>0</v>
          </cell>
          <cell r="AA284" t="str">
            <v/>
          </cell>
        </row>
        <row r="285">
          <cell r="Y285">
            <v>0</v>
          </cell>
          <cell r="AA285" t="str">
            <v/>
          </cell>
        </row>
        <row r="286">
          <cell r="Y286">
            <v>0</v>
          </cell>
          <cell r="AA286" t="str">
            <v/>
          </cell>
        </row>
        <row r="287">
          <cell r="Y287">
            <v>0</v>
          </cell>
          <cell r="AA287" t="str">
            <v/>
          </cell>
        </row>
        <row r="288">
          <cell r="Y288">
            <v>0</v>
          </cell>
          <cell r="AA288" t="str">
            <v/>
          </cell>
        </row>
        <row r="289">
          <cell r="Y289">
            <v>0</v>
          </cell>
          <cell r="AA289" t="str">
            <v/>
          </cell>
        </row>
        <row r="290">
          <cell r="Y290">
            <v>0</v>
          </cell>
          <cell r="AA290" t="str">
            <v/>
          </cell>
        </row>
        <row r="291">
          <cell r="Y291">
            <v>0</v>
          </cell>
          <cell r="AA291" t="str">
            <v/>
          </cell>
        </row>
        <row r="292">
          <cell r="Y292">
            <v>0</v>
          </cell>
          <cell r="AA292" t="str">
            <v/>
          </cell>
        </row>
        <row r="293">
          <cell r="Y293">
            <v>0</v>
          </cell>
          <cell r="AA293" t="str">
            <v/>
          </cell>
        </row>
        <row r="294">
          <cell r="Y294">
            <v>0</v>
          </cell>
          <cell r="AA294" t="str">
            <v/>
          </cell>
        </row>
        <row r="295">
          <cell r="Y295">
            <v>0</v>
          </cell>
          <cell r="AA295" t="str">
            <v/>
          </cell>
        </row>
        <row r="296">
          <cell r="Y296">
            <v>0</v>
          </cell>
          <cell r="AA296" t="str">
            <v/>
          </cell>
        </row>
        <row r="297">
          <cell r="Y297">
            <v>0</v>
          </cell>
          <cell r="AA297" t="str">
            <v/>
          </cell>
        </row>
        <row r="298">
          <cell r="Y298">
            <v>0</v>
          </cell>
          <cell r="AA298" t="str">
            <v/>
          </cell>
        </row>
        <row r="299">
          <cell r="Y299">
            <v>0</v>
          </cell>
          <cell r="AA299" t="str">
            <v/>
          </cell>
        </row>
        <row r="300">
          <cell r="Y300">
            <v>0</v>
          </cell>
          <cell r="AA300" t="str">
            <v/>
          </cell>
        </row>
        <row r="301">
          <cell r="Y301">
            <v>0</v>
          </cell>
          <cell r="AA301" t="str">
            <v/>
          </cell>
        </row>
        <row r="302">
          <cell r="Y302">
            <v>0</v>
          </cell>
          <cell r="AA302" t="str">
            <v/>
          </cell>
        </row>
        <row r="303">
          <cell r="Y303">
            <v>0</v>
          </cell>
          <cell r="AA303" t="str">
            <v/>
          </cell>
        </row>
        <row r="304">
          <cell r="Y304">
            <v>0</v>
          </cell>
          <cell r="AA304" t="str">
            <v/>
          </cell>
        </row>
        <row r="305">
          <cell r="Y305">
            <v>0</v>
          </cell>
          <cell r="AA305" t="str">
            <v/>
          </cell>
        </row>
        <row r="306">
          <cell r="Y306">
            <v>0</v>
          </cell>
          <cell r="AA306" t="str">
            <v/>
          </cell>
        </row>
        <row r="307">
          <cell r="Y307">
            <v>0</v>
          </cell>
          <cell r="AA307" t="str">
            <v/>
          </cell>
        </row>
        <row r="308">
          <cell r="Y308">
            <v>0</v>
          </cell>
          <cell r="AA308" t="str">
            <v/>
          </cell>
        </row>
        <row r="309">
          <cell r="Y309">
            <v>0</v>
          </cell>
          <cell r="AA309" t="str">
            <v/>
          </cell>
        </row>
        <row r="310">
          <cell r="Y310">
            <v>0</v>
          </cell>
          <cell r="AA310" t="str">
            <v/>
          </cell>
        </row>
        <row r="311">
          <cell r="Y311">
            <v>0</v>
          </cell>
          <cell r="AA311" t="str">
            <v/>
          </cell>
        </row>
        <row r="312">
          <cell r="Y312">
            <v>0</v>
          </cell>
          <cell r="AA312" t="str">
            <v/>
          </cell>
        </row>
        <row r="313">
          <cell r="Y313">
            <v>0</v>
          </cell>
          <cell r="AA313" t="str">
            <v/>
          </cell>
        </row>
        <row r="314">
          <cell r="Y314">
            <v>0</v>
          </cell>
          <cell r="AA314" t="str">
            <v/>
          </cell>
        </row>
        <row r="315">
          <cell r="Y315">
            <v>0</v>
          </cell>
          <cell r="AA315" t="str">
            <v/>
          </cell>
        </row>
        <row r="316">
          <cell r="Y316">
            <v>0</v>
          </cell>
          <cell r="AA316" t="str">
            <v/>
          </cell>
        </row>
        <row r="317">
          <cell r="Y317">
            <v>0</v>
          </cell>
          <cell r="AA317" t="str">
            <v/>
          </cell>
        </row>
        <row r="318">
          <cell r="Y318">
            <v>0</v>
          </cell>
          <cell r="AA318" t="str">
            <v/>
          </cell>
        </row>
        <row r="319">
          <cell r="Y319">
            <v>0</v>
          </cell>
          <cell r="AA319" t="str">
            <v/>
          </cell>
        </row>
        <row r="320">
          <cell r="Y320">
            <v>0</v>
          </cell>
          <cell r="AA320" t="str">
            <v/>
          </cell>
        </row>
        <row r="321">
          <cell r="Y321">
            <v>0</v>
          </cell>
          <cell r="AA321" t="str">
            <v/>
          </cell>
        </row>
        <row r="322">
          <cell r="Y322">
            <v>0</v>
          </cell>
          <cell r="AA322" t="str">
            <v/>
          </cell>
        </row>
        <row r="323">
          <cell r="Y323">
            <v>0</v>
          </cell>
          <cell r="AA323" t="str">
            <v/>
          </cell>
        </row>
        <row r="324">
          <cell r="Y324">
            <v>0</v>
          </cell>
          <cell r="AA324" t="str">
            <v/>
          </cell>
        </row>
        <row r="325">
          <cell r="Y325">
            <v>0</v>
          </cell>
          <cell r="AA325" t="str">
            <v/>
          </cell>
        </row>
        <row r="326">
          <cell r="Y326">
            <v>0</v>
          </cell>
          <cell r="AA326" t="str">
            <v/>
          </cell>
        </row>
        <row r="327">
          <cell r="Y327">
            <v>0</v>
          </cell>
          <cell r="AA327" t="str">
            <v/>
          </cell>
        </row>
        <row r="328">
          <cell r="Y328">
            <v>0</v>
          </cell>
          <cell r="AA328" t="str">
            <v/>
          </cell>
        </row>
        <row r="329">
          <cell r="Y329">
            <v>0</v>
          </cell>
          <cell r="AA329" t="str">
            <v/>
          </cell>
        </row>
        <row r="330">
          <cell r="Y330">
            <v>0</v>
          </cell>
          <cell r="AA330" t="str">
            <v/>
          </cell>
        </row>
        <row r="331">
          <cell r="Y331">
            <v>0</v>
          </cell>
          <cell r="AA331" t="str">
            <v/>
          </cell>
        </row>
        <row r="332">
          <cell r="Y332">
            <v>0</v>
          </cell>
          <cell r="AA332" t="str">
            <v/>
          </cell>
        </row>
        <row r="333">
          <cell r="Y333">
            <v>0</v>
          </cell>
          <cell r="AA333" t="str">
            <v/>
          </cell>
        </row>
        <row r="334">
          <cell r="Y334">
            <v>0</v>
          </cell>
          <cell r="AA334" t="str">
            <v/>
          </cell>
        </row>
        <row r="335">
          <cell r="Y335">
            <v>0</v>
          </cell>
          <cell r="AA335" t="str">
            <v/>
          </cell>
        </row>
        <row r="336">
          <cell r="Y336">
            <v>0</v>
          </cell>
          <cell r="AA336" t="str">
            <v/>
          </cell>
        </row>
        <row r="337">
          <cell r="Y337">
            <v>0</v>
          </cell>
          <cell r="AA337" t="str">
            <v/>
          </cell>
        </row>
        <row r="338">
          <cell r="Y338">
            <v>0</v>
          </cell>
          <cell r="AA338" t="str">
            <v/>
          </cell>
        </row>
        <row r="339">
          <cell r="Y339">
            <v>0</v>
          </cell>
          <cell r="AA339" t="str">
            <v/>
          </cell>
        </row>
        <row r="340">
          <cell r="Y340">
            <v>0</v>
          </cell>
          <cell r="AA340" t="str">
            <v/>
          </cell>
        </row>
        <row r="341">
          <cell r="Y341">
            <v>0</v>
          </cell>
          <cell r="AA341" t="str">
            <v/>
          </cell>
        </row>
        <row r="342">
          <cell r="Y342">
            <v>0</v>
          </cell>
          <cell r="AA342" t="str">
            <v/>
          </cell>
        </row>
        <row r="343">
          <cell r="Y343">
            <v>0</v>
          </cell>
          <cell r="AA343" t="str">
            <v/>
          </cell>
        </row>
        <row r="344">
          <cell r="Y344">
            <v>0</v>
          </cell>
          <cell r="AA344" t="str">
            <v/>
          </cell>
        </row>
        <row r="345">
          <cell r="Y345">
            <v>0</v>
          </cell>
          <cell r="AA345" t="str">
            <v/>
          </cell>
        </row>
        <row r="346">
          <cell r="Y346">
            <v>0</v>
          </cell>
          <cell r="AA346" t="str">
            <v/>
          </cell>
        </row>
        <row r="347">
          <cell r="Y347">
            <v>0</v>
          </cell>
          <cell r="AA347" t="str">
            <v/>
          </cell>
        </row>
        <row r="348">
          <cell r="Y348">
            <v>0</v>
          </cell>
          <cell r="AA348" t="str">
            <v/>
          </cell>
        </row>
        <row r="349">
          <cell r="Y349">
            <v>0</v>
          </cell>
          <cell r="AA349" t="str">
            <v/>
          </cell>
        </row>
        <row r="350">
          <cell r="Y350">
            <v>0</v>
          </cell>
          <cell r="AA350" t="str">
            <v/>
          </cell>
        </row>
        <row r="351">
          <cell r="Y351">
            <v>0</v>
          </cell>
          <cell r="AA351" t="str">
            <v/>
          </cell>
        </row>
        <row r="352">
          <cell r="Y352">
            <v>0</v>
          </cell>
          <cell r="AA352" t="str">
            <v/>
          </cell>
        </row>
        <row r="353">
          <cell r="Y353">
            <v>0</v>
          </cell>
          <cell r="AA353" t="str">
            <v/>
          </cell>
        </row>
        <row r="354">
          <cell r="Y354">
            <v>0</v>
          </cell>
          <cell r="AA354" t="str">
            <v/>
          </cell>
        </row>
        <row r="355">
          <cell r="Y355">
            <v>0</v>
          </cell>
          <cell r="AA355" t="str">
            <v/>
          </cell>
        </row>
        <row r="356">
          <cell r="Y356">
            <v>0</v>
          </cell>
          <cell r="AA356" t="str">
            <v/>
          </cell>
        </row>
        <row r="357">
          <cell r="Y357">
            <v>0</v>
          </cell>
          <cell r="AA357" t="str">
            <v/>
          </cell>
        </row>
        <row r="358">
          <cell r="Y358">
            <v>0</v>
          </cell>
          <cell r="AA358" t="str">
            <v/>
          </cell>
        </row>
        <row r="359">
          <cell r="Y359">
            <v>0</v>
          </cell>
          <cell r="AA359" t="str">
            <v/>
          </cell>
        </row>
        <row r="360">
          <cell r="Y360">
            <v>0</v>
          </cell>
          <cell r="AA360" t="str">
            <v/>
          </cell>
        </row>
        <row r="361">
          <cell r="Y361">
            <v>0</v>
          </cell>
          <cell r="AA361" t="str">
            <v/>
          </cell>
        </row>
        <row r="362">
          <cell r="Y362">
            <v>0</v>
          </cell>
          <cell r="AA362" t="str">
            <v/>
          </cell>
        </row>
        <row r="363">
          <cell r="Y363">
            <v>0</v>
          </cell>
          <cell r="AA363" t="str">
            <v/>
          </cell>
        </row>
        <row r="364">
          <cell r="Y364">
            <v>0</v>
          </cell>
          <cell r="AA364" t="str">
            <v/>
          </cell>
        </row>
        <row r="365">
          <cell r="Y365">
            <v>0</v>
          </cell>
          <cell r="AA365" t="str">
            <v/>
          </cell>
        </row>
        <row r="366">
          <cell r="Y366">
            <v>0</v>
          </cell>
          <cell r="AA366" t="str">
            <v/>
          </cell>
        </row>
        <row r="367">
          <cell r="Y367">
            <v>0</v>
          </cell>
          <cell r="AA367" t="str">
            <v/>
          </cell>
        </row>
        <row r="368">
          <cell r="Y368">
            <v>0</v>
          </cell>
          <cell r="AA368" t="str">
            <v/>
          </cell>
        </row>
        <row r="369">
          <cell r="Y369">
            <v>0</v>
          </cell>
          <cell r="AA369" t="str">
            <v/>
          </cell>
        </row>
        <row r="370">
          <cell r="Y370">
            <v>0</v>
          </cell>
          <cell r="AA370" t="str">
            <v/>
          </cell>
        </row>
        <row r="371">
          <cell r="Y371">
            <v>0</v>
          </cell>
          <cell r="AA371" t="str">
            <v/>
          </cell>
        </row>
        <row r="372">
          <cell r="Y372">
            <v>0</v>
          </cell>
          <cell r="AA372" t="str">
            <v/>
          </cell>
        </row>
        <row r="373">
          <cell r="Y373">
            <v>0</v>
          </cell>
          <cell r="AA373" t="str">
            <v/>
          </cell>
        </row>
        <row r="374">
          <cell r="Y374">
            <v>0</v>
          </cell>
          <cell r="AA374" t="str">
            <v/>
          </cell>
        </row>
        <row r="375">
          <cell r="Y375">
            <v>0</v>
          </cell>
          <cell r="AA375" t="str">
            <v/>
          </cell>
        </row>
        <row r="376">
          <cell r="Y376">
            <v>0</v>
          </cell>
          <cell r="AA376" t="str">
            <v/>
          </cell>
        </row>
        <row r="377">
          <cell r="Y377">
            <v>0</v>
          </cell>
          <cell r="AA377" t="str">
            <v/>
          </cell>
        </row>
        <row r="378">
          <cell r="Y378">
            <v>0</v>
          </cell>
          <cell r="AA378" t="str">
            <v/>
          </cell>
        </row>
        <row r="379">
          <cell r="Y379">
            <v>0</v>
          </cell>
          <cell r="AA379" t="str">
            <v/>
          </cell>
        </row>
        <row r="380">
          <cell r="Y380">
            <v>0</v>
          </cell>
          <cell r="AA380" t="str">
            <v/>
          </cell>
        </row>
        <row r="381">
          <cell r="Y381">
            <v>0</v>
          </cell>
          <cell r="AA381" t="str">
            <v/>
          </cell>
        </row>
        <row r="382">
          <cell r="Y382">
            <v>0</v>
          </cell>
          <cell r="AA382" t="str">
            <v/>
          </cell>
        </row>
        <row r="383">
          <cell r="Y383">
            <v>0</v>
          </cell>
          <cell r="AA383" t="str">
            <v/>
          </cell>
        </row>
        <row r="384">
          <cell r="Y384">
            <v>0</v>
          </cell>
          <cell r="AA384" t="str">
            <v/>
          </cell>
        </row>
        <row r="385">
          <cell r="Y385">
            <v>0</v>
          </cell>
          <cell r="AA385" t="str">
            <v/>
          </cell>
        </row>
        <row r="386">
          <cell r="Y386">
            <v>0</v>
          </cell>
          <cell r="AA386" t="str">
            <v/>
          </cell>
        </row>
        <row r="387">
          <cell r="Y387">
            <v>0</v>
          </cell>
          <cell r="AA387" t="str">
            <v/>
          </cell>
        </row>
        <row r="388">
          <cell r="Y388">
            <v>0</v>
          </cell>
          <cell r="AA388" t="str">
            <v/>
          </cell>
        </row>
        <row r="389">
          <cell r="Y389">
            <v>0</v>
          </cell>
          <cell r="AA389" t="str">
            <v/>
          </cell>
        </row>
        <row r="390">
          <cell r="Y390">
            <v>0</v>
          </cell>
          <cell r="AA390" t="str">
            <v/>
          </cell>
        </row>
        <row r="391">
          <cell r="Y391">
            <v>0</v>
          </cell>
          <cell r="AA391" t="str">
            <v/>
          </cell>
        </row>
        <row r="392">
          <cell r="Y392">
            <v>0</v>
          </cell>
          <cell r="AA392" t="str">
            <v/>
          </cell>
        </row>
        <row r="393">
          <cell r="Y393">
            <v>0</v>
          </cell>
          <cell r="AA393" t="str">
            <v/>
          </cell>
        </row>
        <row r="394">
          <cell r="Y394">
            <v>0</v>
          </cell>
          <cell r="AA394" t="str">
            <v/>
          </cell>
        </row>
        <row r="395">
          <cell r="Y395">
            <v>0</v>
          </cell>
          <cell r="AA395" t="str">
            <v/>
          </cell>
        </row>
        <row r="396">
          <cell r="Y396">
            <v>0</v>
          </cell>
          <cell r="AA396" t="str">
            <v/>
          </cell>
        </row>
        <row r="397">
          <cell r="Y397">
            <v>0</v>
          </cell>
          <cell r="AA397" t="str">
            <v/>
          </cell>
        </row>
        <row r="398">
          <cell r="Y398">
            <v>0</v>
          </cell>
          <cell r="AA398" t="str">
            <v/>
          </cell>
        </row>
        <row r="399">
          <cell r="Y399">
            <v>0</v>
          </cell>
          <cell r="AA399" t="str">
            <v/>
          </cell>
        </row>
        <row r="400">
          <cell r="Y400">
            <v>0</v>
          </cell>
          <cell r="AA400" t="str">
            <v/>
          </cell>
        </row>
        <row r="401">
          <cell r="Y401">
            <v>0</v>
          </cell>
          <cell r="AA401" t="str">
            <v/>
          </cell>
        </row>
        <row r="402">
          <cell r="Y402">
            <v>0</v>
          </cell>
          <cell r="AA402" t="str">
            <v/>
          </cell>
        </row>
        <row r="403">
          <cell r="Y403">
            <v>0</v>
          </cell>
          <cell r="AA403" t="str">
            <v/>
          </cell>
        </row>
        <row r="404">
          <cell r="Y404">
            <v>0</v>
          </cell>
          <cell r="AA404" t="str">
            <v/>
          </cell>
        </row>
        <row r="405">
          <cell r="Y405">
            <v>0</v>
          </cell>
          <cell r="AA405" t="str">
            <v/>
          </cell>
        </row>
        <row r="406">
          <cell r="Y406">
            <v>0</v>
          </cell>
          <cell r="AA406" t="str">
            <v/>
          </cell>
        </row>
        <row r="407">
          <cell r="Y407">
            <v>0</v>
          </cell>
          <cell r="AA407" t="str">
            <v/>
          </cell>
        </row>
        <row r="408">
          <cell r="Y408">
            <v>0</v>
          </cell>
          <cell r="AA408" t="str">
            <v/>
          </cell>
        </row>
        <row r="409">
          <cell r="Y409">
            <v>0</v>
          </cell>
          <cell r="AA409" t="str">
            <v/>
          </cell>
        </row>
        <row r="410">
          <cell r="Y410">
            <v>0</v>
          </cell>
          <cell r="AA410" t="str">
            <v/>
          </cell>
        </row>
        <row r="411">
          <cell r="Y411">
            <v>0</v>
          </cell>
          <cell r="AA411" t="str">
            <v/>
          </cell>
        </row>
        <row r="412">
          <cell r="Y412">
            <v>0</v>
          </cell>
          <cell r="AA412" t="str">
            <v/>
          </cell>
        </row>
        <row r="413">
          <cell r="Y413">
            <v>0</v>
          </cell>
          <cell r="AA413" t="str">
            <v/>
          </cell>
        </row>
        <row r="414">
          <cell r="Y414">
            <v>0</v>
          </cell>
          <cell r="AA414" t="str">
            <v/>
          </cell>
        </row>
        <row r="415">
          <cell r="Y415">
            <v>0</v>
          </cell>
          <cell r="AA415" t="str">
            <v/>
          </cell>
        </row>
        <row r="416">
          <cell r="Y416">
            <v>0</v>
          </cell>
          <cell r="AA416" t="str">
            <v/>
          </cell>
        </row>
        <row r="417">
          <cell r="Y417">
            <v>0</v>
          </cell>
          <cell r="AA417" t="str">
            <v/>
          </cell>
        </row>
        <row r="418">
          <cell r="Y418">
            <v>0</v>
          </cell>
          <cell r="AA418" t="str">
            <v/>
          </cell>
        </row>
        <row r="419">
          <cell r="Y419">
            <v>0</v>
          </cell>
          <cell r="AA419" t="str">
            <v/>
          </cell>
        </row>
        <row r="420">
          <cell r="Y420">
            <v>0</v>
          </cell>
          <cell r="AA420" t="str">
            <v/>
          </cell>
        </row>
        <row r="421">
          <cell r="Y421">
            <v>0</v>
          </cell>
          <cell r="AA421" t="str">
            <v/>
          </cell>
        </row>
        <row r="422">
          <cell r="Y422">
            <v>0</v>
          </cell>
          <cell r="AA422" t="str">
            <v/>
          </cell>
        </row>
        <row r="423">
          <cell r="Y423">
            <v>0</v>
          </cell>
          <cell r="AA423" t="str">
            <v/>
          </cell>
        </row>
        <row r="424">
          <cell r="Y424">
            <v>0</v>
          </cell>
          <cell r="AA424" t="str">
            <v/>
          </cell>
        </row>
        <row r="425">
          <cell r="Y425">
            <v>0</v>
          </cell>
          <cell r="AA425" t="str">
            <v/>
          </cell>
        </row>
        <row r="426">
          <cell r="Y426">
            <v>0</v>
          </cell>
          <cell r="AA426" t="str">
            <v/>
          </cell>
        </row>
        <row r="427">
          <cell r="Y427">
            <v>0</v>
          </cell>
          <cell r="AA427" t="str">
            <v/>
          </cell>
        </row>
        <row r="428">
          <cell r="Y428">
            <v>0</v>
          </cell>
          <cell r="AA428" t="str">
            <v/>
          </cell>
        </row>
        <row r="429">
          <cell r="Y429">
            <v>0</v>
          </cell>
          <cell r="AA429" t="str">
            <v/>
          </cell>
        </row>
        <row r="430">
          <cell r="Y430">
            <v>0</v>
          </cell>
          <cell r="AA430" t="str">
            <v/>
          </cell>
        </row>
        <row r="431">
          <cell r="Y431">
            <v>0</v>
          </cell>
          <cell r="AA431" t="str">
            <v/>
          </cell>
        </row>
        <row r="432">
          <cell r="Y432">
            <v>0</v>
          </cell>
          <cell r="AA432" t="str">
            <v/>
          </cell>
        </row>
        <row r="433">
          <cell r="Y433">
            <v>0</v>
          </cell>
          <cell r="AA433" t="str">
            <v/>
          </cell>
        </row>
        <row r="434">
          <cell r="Y434">
            <v>0</v>
          </cell>
          <cell r="AA434" t="str">
            <v/>
          </cell>
        </row>
        <row r="435">
          <cell r="Y435">
            <v>0</v>
          </cell>
          <cell r="AA435" t="str">
            <v/>
          </cell>
        </row>
        <row r="436">
          <cell r="Y436">
            <v>0</v>
          </cell>
          <cell r="AA436" t="str">
            <v/>
          </cell>
        </row>
        <row r="437">
          <cell r="Y437">
            <v>0</v>
          </cell>
          <cell r="AA437" t="str">
            <v/>
          </cell>
        </row>
        <row r="438">
          <cell r="Y438">
            <v>0</v>
          </cell>
          <cell r="AA438" t="str">
            <v/>
          </cell>
        </row>
        <row r="439">
          <cell r="Y439">
            <v>0</v>
          </cell>
          <cell r="AA439" t="str">
            <v/>
          </cell>
        </row>
        <row r="440">
          <cell r="Y440">
            <v>0</v>
          </cell>
          <cell r="AA440" t="str">
            <v/>
          </cell>
        </row>
        <row r="441">
          <cell r="Y441">
            <v>0</v>
          </cell>
          <cell r="AA441" t="str">
            <v/>
          </cell>
        </row>
        <row r="442">
          <cell r="Y442">
            <v>0</v>
          </cell>
          <cell r="AA442" t="str">
            <v/>
          </cell>
        </row>
        <row r="443">
          <cell r="Y443">
            <v>0</v>
          </cell>
          <cell r="AA443" t="str">
            <v/>
          </cell>
        </row>
        <row r="444">
          <cell r="Y444">
            <v>0</v>
          </cell>
          <cell r="AA444" t="str">
            <v/>
          </cell>
        </row>
        <row r="445">
          <cell r="Y445">
            <v>0</v>
          </cell>
          <cell r="AA445" t="str">
            <v/>
          </cell>
        </row>
        <row r="446">
          <cell r="Y446">
            <v>0</v>
          </cell>
          <cell r="AA446" t="str">
            <v/>
          </cell>
        </row>
        <row r="447">
          <cell r="Y447">
            <v>0</v>
          </cell>
          <cell r="AA447" t="str">
            <v/>
          </cell>
        </row>
        <row r="448">
          <cell r="Y448">
            <v>0</v>
          </cell>
          <cell r="AA448" t="str">
            <v/>
          </cell>
        </row>
        <row r="449">
          <cell r="Y449">
            <v>0</v>
          </cell>
          <cell r="AA449" t="str">
            <v/>
          </cell>
        </row>
        <row r="450">
          <cell r="Y450">
            <v>0</v>
          </cell>
          <cell r="AA450" t="str">
            <v/>
          </cell>
        </row>
        <row r="451">
          <cell r="Y451">
            <v>0</v>
          </cell>
          <cell r="AA451" t="str">
            <v/>
          </cell>
        </row>
        <row r="452">
          <cell r="Y452">
            <v>0</v>
          </cell>
          <cell r="AA452" t="str">
            <v/>
          </cell>
        </row>
        <row r="453">
          <cell r="Y453">
            <v>0</v>
          </cell>
          <cell r="AA453" t="str">
            <v/>
          </cell>
        </row>
        <row r="454">
          <cell r="Y454">
            <v>0</v>
          </cell>
          <cell r="AA454" t="str">
            <v/>
          </cell>
        </row>
        <row r="455">
          <cell r="Y455">
            <v>0</v>
          </cell>
          <cell r="AA455" t="str">
            <v/>
          </cell>
        </row>
        <row r="456">
          <cell r="Y456">
            <v>0</v>
          </cell>
          <cell r="AA456" t="str">
            <v/>
          </cell>
        </row>
        <row r="457">
          <cell r="Y457">
            <v>0</v>
          </cell>
          <cell r="AA457" t="str">
            <v/>
          </cell>
        </row>
        <row r="458">
          <cell r="Y458">
            <v>0</v>
          </cell>
          <cell r="AA458" t="str">
            <v/>
          </cell>
        </row>
        <row r="459">
          <cell r="Y459">
            <v>0</v>
          </cell>
          <cell r="AA459" t="str">
            <v/>
          </cell>
        </row>
        <row r="460">
          <cell r="Y460">
            <v>0</v>
          </cell>
          <cell r="AA460" t="str">
            <v/>
          </cell>
        </row>
        <row r="461">
          <cell r="Y461">
            <v>0</v>
          </cell>
          <cell r="AA461" t="str">
            <v/>
          </cell>
        </row>
        <row r="462">
          <cell r="Y462">
            <v>0</v>
          </cell>
          <cell r="AA462" t="str">
            <v/>
          </cell>
        </row>
        <row r="463">
          <cell r="Y463">
            <v>0</v>
          </cell>
          <cell r="AA463" t="str">
            <v/>
          </cell>
        </row>
        <row r="464">
          <cell r="Y464">
            <v>0</v>
          </cell>
          <cell r="AA464" t="str">
            <v/>
          </cell>
        </row>
        <row r="465">
          <cell r="Y465">
            <v>0</v>
          </cell>
          <cell r="AA465" t="str">
            <v/>
          </cell>
        </row>
        <row r="466">
          <cell r="Y466">
            <v>0</v>
          </cell>
          <cell r="AA466" t="str">
            <v/>
          </cell>
        </row>
        <row r="467">
          <cell r="Y467">
            <v>0</v>
          </cell>
          <cell r="AA467" t="str">
            <v/>
          </cell>
        </row>
        <row r="468">
          <cell r="Y468">
            <v>0</v>
          </cell>
          <cell r="AA468" t="str">
            <v/>
          </cell>
        </row>
        <row r="469">
          <cell r="Y469">
            <v>0</v>
          </cell>
          <cell r="AA469" t="str">
            <v/>
          </cell>
        </row>
        <row r="470">
          <cell r="Y470">
            <v>0</v>
          </cell>
          <cell r="AA470" t="str">
            <v/>
          </cell>
        </row>
        <row r="471">
          <cell r="Y471">
            <v>0</v>
          </cell>
          <cell r="AA471" t="str">
            <v/>
          </cell>
        </row>
        <row r="472">
          <cell r="Y472">
            <v>0</v>
          </cell>
          <cell r="AA472" t="str">
            <v/>
          </cell>
        </row>
        <row r="473">
          <cell r="Y473">
            <v>0</v>
          </cell>
          <cell r="AA473" t="str">
            <v/>
          </cell>
        </row>
        <row r="474">
          <cell r="Y474">
            <v>0</v>
          </cell>
          <cell r="AA474" t="str">
            <v/>
          </cell>
        </row>
        <row r="475">
          <cell r="Y475">
            <v>0</v>
          </cell>
          <cell r="AA475" t="str">
            <v/>
          </cell>
        </row>
        <row r="476">
          <cell r="Y476">
            <v>0</v>
          </cell>
          <cell r="AA476" t="str">
            <v/>
          </cell>
        </row>
        <row r="477">
          <cell r="Y477">
            <v>0</v>
          </cell>
          <cell r="AA477" t="str">
            <v/>
          </cell>
        </row>
        <row r="478">
          <cell r="Y478">
            <v>0</v>
          </cell>
          <cell r="AA478" t="str">
            <v/>
          </cell>
        </row>
        <row r="479">
          <cell r="Y479">
            <v>0</v>
          </cell>
          <cell r="AA479" t="str">
            <v/>
          </cell>
        </row>
        <row r="480">
          <cell r="Y480">
            <v>0</v>
          </cell>
          <cell r="AA480" t="str">
            <v/>
          </cell>
        </row>
        <row r="481">
          <cell r="Y481">
            <v>0</v>
          </cell>
          <cell r="AA481" t="str">
            <v/>
          </cell>
        </row>
        <row r="482">
          <cell r="Y482">
            <v>0</v>
          </cell>
          <cell r="AA482" t="str">
            <v/>
          </cell>
        </row>
        <row r="483">
          <cell r="Y483">
            <v>0</v>
          </cell>
          <cell r="AA483" t="str">
            <v/>
          </cell>
        </row>
        <row r="484">
          <cell r="Y484">
            <v>0</v>
          </cell>
          <cell r="AA484" t="str">
            <v/>
          </cell>
        </row>
        <row r="485">
          <cell r="Y485">
            <v>0</v>
          </cell>
          <cell r="AA485" t="str">
            <v/>
          </cell>
        </row>
        <row r="486">
          <cell r="Y486">
            <v>0</v>
          </cell>
          <cell r="AA486" t="str">
            <v/>
          </cell>
        </row>
        <row r="487">
          <cell r="Y487">
            <v>0</v>
          </cell>
          <cell r="AA487" t="str">
            <v/>
          </cell>
        </row>
        <row r="488">
          <cell r="Y488">
            <v>0</v>
          </cell>
          <cell r="AA488" t="str">
            <v/>
          </cell>
        </row>
        <row r="489">
          <cell r="Y489">
            <v>0</v>
          </cell>
          <cell r="AA489" t="str">
            <v/>
          </cell>
        </row>
        <row r="490">
          <cell r="Y490">
            <v>0</v>
          </cell>
          <cell r="AA490" t="str">
            <v/>
          </cell>
        </row>
        <row r="491">
          <cell r="Y491">
            <v>0</v>
          </cell>
          <cell r="AA491" t="str">
            <v/>
          </cell>
        </row>
        <row r="492">
          <cell r="Y492">
            <v>0</v>
          </cell>
          <cell r="AA492" t="str">
            <v/>
          </cell>
        </row>
        <row r="493">
          <cell r="Y493">
            <v>0</v>
          </cell>
          <cell r="AA493" t="str">
            <v/>
          </cell>
        </row>
        <row r="494">
          <cell r="Y494">
            <v>0</v>
          </cell>
          <cell r="AA494" t="str">
            <v/>
          </cell>
        </row>
        <row r="495">
          <cell r="Y495">
            <v>0</v>
          </cell>
          <cell r="AA495" t="str">
            <v/>
          </cell>
        </row>
        <row r="496">
          <cell r="Y496">
            <v>0</v>
          </cell>
          <cell r="AA496" t="str">
            <v/>
          </cell>
        </row>
        <row r="497">
          <cell r="Y497">
            <v>0</v>
          </cell>
          <cell r="AA497" t="str">
            <v/>
          </cell>
        </row>
        <row r="498">
          <cell r="Y498">
            <v>0</v>
          </cell>
          <cell r="AA498" t="str">
            <v/>
          </cell>
        </row>
        <row r="499">
          <cell r="Y499">
            <v>0</v>
          </cell>
          <cell r="AA499" t="str">
            <v/>
          </cell>
        </row>
        <row r="500">
          <cell r="Y500">
            <v>0</v>
          </cell>
          <cell r="AA500" t="str">
            <v/>
          </cell>
        </row>
        <row r="501">
          <cell r="Y501">
            <v>0</v>
          </cell>
          <cell r="AA501" t="str">
            <v/>
          </cell>
        </row>
        <row r="502">
          <cell r="Y502">
            <v>0</v>
          </cell>
          <cell r="AA502" t="str">
            <v/>
          </cell>
        </row>
        <row r="503">
          <cell r="Y503">
            <v>0</v>
          </cell>
          <cell r="AA503" t="str">
            <v/>
          </cell>
        </row>
        <row r="504">
          <cell r="Y504">
            <v>0</v>
          </cell>
          <cell r="AA504" t="str">
            <v/>
          </cell>
        </row>
        <row r="505">
          <cell r="Y505">
            <v>0</v>
          </cell>
          <cell r="AA505" t="str">
            <v/>
          </cell>
        </row>
        <row r="506">
          <cell r="Y506">
            <v>0</v>
          </cell>
          <cell r="AA506" t="str">
            <v/>
          </cell>
        </row>
        <row r="507">
          <cell r="Y507">
            <v>0</v>
          </cell>
          <cell r="AA507" t="str">
            <v/>
          </cell>
        </row>
        <row r="508">
          <cell r="Y508">
            <v>0</v>
          </cell>
          <cell r="AA508" t="str">
            <v/>
          </cell>
        </row>
        <row r="509">
          <cell r="Y509">
            <v>0</v>
          </cell>
          <cell r="AA509" t="str">
            <v/>
          </cell>
        </row>
        <row r="510">
          <cell r="Y510">
            <v>0</v>
          </cell>
          <cell r="AA510" t="str">
            <v/>
          </cell>
        </row>
        <row r="511">
          <cell r="Y511">
            <v>0</v>
          </cell>
          <cell r="AA511" t="str">
            <v/>
          </cell>
        </row>
        <row r="512">
          <cell r="Y512">
            <v>0</v>
          </cell>
          <cell r="AA512" t="str">
            <v/>
          </cell>
        </row>
        <row r="513">
          <cell r="Y513">
            <v>0</v>
          </cell>
          <cell r="AA513" t="str">
            <v/>
          </cell>
        </row>
        <row r="514">
          <cell r="Y514">
            <v>0</v>
          </cell>
          <cell r="AA514" t="str">
            <v/>
          </cell>
        </row>
        <row r="515">
          <cell r="Y515">
            <v>0</v>
          </cell>
          <cell r="AA515" t="str">
            <v/>
          </cell>
        </row>
        <row r="516">
          <cell r="Y516">
            <v>0</v>
          </cell>
          <cell r="AA516" t="str">
            <v/>
          </cell>
        </row>
        <row r="517">
          <cell r="Y517">
            <v>0</v>
          </cell>
          <cell r="AA517" t="str">
            <v/>
          </cell>
        </row>
        <row r="518">
          <cell r="Y518">
            <v>0</v>
          </cell>
          <cell r="AA518" t="str">
            <v/>
          </cell>
        </row>
        <row r="519">
          <cell r="Y519">
            <v>0</v>
          </cell>
          <cell r="AA519" t="str">
            <v/>
          </cell>
        </row>
        <row r="520">
          <cell r="Y520">
            <v>0</v>
          </cell>
          <cell r="AA520" t="str">
            <v/>
          </cell>
        </row>
        <row r="521">
          <cell r="Y521">
            <v>0</v>
          </cell>
          <cell r="AA521" t="str">
            <v/>
          </cell>
        </row>
        <row r="522">
          <cell r="Y522">
            <v>0</v>
          </cell>
          <cell r="AA522" t="str">
            <v/>
          </cell>
        </row>
        <row r="523">
          <cell r="Y523">
            <v>0</v>
          </cell>
          <cell r="AA523" t="str">
            <v/>
          </cell>
        </row>
        <row r="524">
          <cell r="Y524">
            <v>0</v>
          </cell>
          <cell r="AA524" t="str">
            <v/>
          </cell>
        </row>
        <row r="525">
          <cell r="Y525">
            <v>0</v>
          </cell>
          <cell r="AA525" t="str">
            <v/>
          </cell>
        </row>
        <row r="526">
          <cell r="Y526">
            <v>0</v>
          </cell>
          <cell r="AA526" t="str">
            <v/>
          </cell>
        </row>
        <row r="527">
          <cell r="Y527">
            <v>0</v>
          </cell>
          <cell r="AA527" t="str">
            <v/>
          </cell>
        </row>
        <row r="528">
          <cell r="Y528">
            <v>0</v>
          </cell>
          <cell r="AA528" t="str">
            <v/>
          </cell>
        </row>
        <row r="529">
          <cell r="Y529">
            <v>0</v>
          </cell>
          <cell r="AA529" t="str">
            <v/>
          </cell>
        </row>
        <row r="530">
          <cell r="Y530">
            <v>0</v>
          </cell>
          <cell r="AA530" t="str">
            <v/>
          </cell>
        </row>
        <row r="531">
          <cell r="Y531">
            <v>0</v>
          </cell>
          <cell r="AA531" t="str">
            <v/>
          </cell>
        </row>
        <row r="532">
          <cell r="Y532">
            <v>0</v>
          </cell>
          <cell r="AA532" t="str">
            <v/>
          </cell>
        </row>
        <row r="533">
          <cell r="Y533">
            <v>0</v>
          </cell>
          <cell r="AA533" t="str">
            <v/>
          </cell>
        </row>
        <row r="534">
          <cell r="Y534">
            <v>0</v>
          </cell>
          <cell r="AA534" t="str">
            <v/>
          </cell>
        </row>
        <row r="535">
          <cell r="Y535">
            <v>0</v>
          </cell>
          <cell r="AA535" t="str">
            <v/>
          </cell>
        </row>
        <row r="536">
          <cell r="Y536">
            <v>0</v>
          </cell>
          <cell r="AA536" t="str">
            <v/>
          </cell>
        </row>
        <row r="537">
          <cell r="Y537">
            <v>0</v>
          </cell>
          <cell r="AA537" t="str">
            <v/>
          </cell>
        </row>
        <row r="538">
          <cell r="Y538">
            <v>0</v>
          </cell>
          <cell r="AA538" t="str">
            <v/>
          </cell>
        </row>
        <row r="539">
          <cell r="Y539">
            <v>0</v>
          </cell>
          <cell r="AA539" t="str">
            <v/>
          </cell>
        </row>
        <row r="540">
          <cell r="Y540">
            <v>0</v>
          </cell>
          <cell r="AA540" t="str">
            <v/>
          </cell>
        </row>
        <row r="541">
          <cell r="Y541">
            <v>0</v>
          </cell>
          <cell r="AA541" t="str">
            <v/>
          </cell>
        </row>
        <row r="542">
          <cell r="Y542">
            <v>0</v>
          </cell>
          <cell r="AA542" t="str">
            <v/>
          </cell>
        </row>
        <row r="543">
          <cell r="Y543">
            <v>0</v>
          </cell>
          <cell r="AA543" t="str">
            <v/>
          </cell>
        </row>
        <row r="544">
          <cell r="Y544">
            <v>0</v>
          </cell>
          <cell r="AA544" t="str">
            <v/>
          </cell>
        </row>
        <row r="545">
          <cell r="Y545">
            <v>0</v>
          </cell>
          <cell r="AA545" t="str">
            <v/>
          </cell>
        </row>
        <row r="546">
          <cell r="Y546">
            <v>0</v>
          </cell>
          <cell r="AA546" t="str">
            <v/>
          </cell>
        </row>
        <row r="547">
          <cell r="Y547">
            <v>0</v>
          </cell>
          <cell r="AA547" t="str">
            <v/>
          </cell>
        </row>
        <row r="548">
          <cell r="Y548">
            <v>0</v>
          </cell>
          <cell r="AA548" t="str">
            <v/>
          </cell>
        </row>
        <row r="549">
          <cell r="Y549">
            <v>0</v>
          </cell>
          <cell r="AA549" t="str">
            <v/>
          </cell>
        </row>
        <row r="550">
          <cell r="Y550">
            <v>0</v>
          </cell>
          <cell r="AA550" t="str">
            <v/>
          </cell>
        </row>
        <row r="551">
          <cell r="Y551">
            <v>0</v>
          </cell>
          <cell r="AA551" t="str">
            <v/>
          </cell>
        </row>
        <row r="552">
          <cell r="Y552">
            <v>0</v>
          </cell>
          <cell r="AA552" t="str">
            <v/>
          </cell>
        </row>
        <row r="553">
          <cell r="Y553">
            <v>0</v>
          </cell>
          <cell r="AA553" t="str">
            <v/>
          </cell>
        </row>
        <row r="554">
          <cell r="Y554">
            <v>0</v>
          </cell>
          <cell r="AA554" t="str">
            <v/>
          </cell>
        </row>
        <row r="555">
          <cell r="Y555">
            <v>0</v>
          </cell>
          <cell r="AA555" t="str">
            <v/>
          </cell>
        </row>
        <row r="556">
          <cell r="Y556">
            <v>0</v>
          </cell>
          <cell r="AA556" t="str">
            <v/>
          </cell>
        </row>
        <row r="557">
          <cell r="Y557">
            <v>0</v>
          </cell>
          <cell r="AA557" t="str">
            <v/>
          </cell>
        </row>
        <row r="558">
          <cell r="Y558">
            <v>0</v>
          </cell>
          <cell r="AA558" t="str">
            <v/>
          </cell>
        </row>
        <row r="559">
          <cell r="Y559">
            <v>0</v>
          </cell>
          <cell r="AA559" t="str">
            <v/>
          </cell>
        </row>
        <row r="560">
          <cell r="Y560">
            <v>0</v>
          </cell>
          <cell r="AA560" t="str">
            <v/>
          </cell>
        </row>
        <row r="561">
          <cell r="Y561">
            <v>0</v>
          </cell>
          <cell r="AA561" t="str">
            <v/>
          </cell>
        </row>
        <row r="562">
          <cell r="Y562">
            <v>0</v>
          </cell>
          <cell r="AA562" t="str">
            <v/>
          </cell>
        </row>
        <row r="563">
          <cell r="Y563">
            <v>0</v>
          </cell>
          <cell r="AA563" t="str">
            <v/>
          </cell>
        </row>
        <row r="564">
          <cell r="Y564">
            <v>0</v>
          </cell>
          <cell r="AA564" t="str">
            <v/>
          </cell>
        </row>
        <row r="565">
          <cell r="Y565">
            <v>0</v>
          </cell>
          <cell r="AA565" t="str">
            <v/>
          </cell>
        </row>
        <row r="566">
          <cell r="Y566">
            <v>0</v>
          </cell>
          <cell r="AA566" t="str">
            <v/>
          </cell>
        </row>
        <row r="567">
          <cell r="Y567">
            <v>0</v>
          </cell>
          <cell r="AA567" t="str">
            <v/>
          </cell>
        </row>
        <row r="568">
          <cell r="Y568">
            <v>0</v>
          </cell>
          <cell r="AA568" t="str">
            <v/>
          </cell>
        </row>
        <row r="569">
          <cell r="Y569">
            <v>0</v>
          </cell>
          <cell r="AA569" t="str">
            <v/>
          </cell>
        </row>
        <row r="570">
          <cell r="Y570">
            <v>0</v>
          </cell>
          <cell r="AA570" t="str">
            <v/>
          </cell>
        </row>
        <row r="571">
          <cell r="Y571">
            <v>0</v>
          </cell>
          <cell r="AA571" t="str">
            <v/>
          </cell>
        </row>
        <row r="572">
          <cell r="Y572">
            <v>0</v>
          </cell>
          <cell r="AA572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Tablo242" displayName="Tablo242" ref="A1:Q8" totalsRowShown="0" headerRowDxfId="54" dataDxfId="53">
  <tableColumns count="17">
    <tableColumn id="18" name="SİPARİŞ KODU " dataDxfId="52" dataCellStyle="Giriş"/>
    <tableColumn id="1" name="YM KODU" dataDxfId="51" dataCellStyle="Normal"/>
    <tableColumn id="2" name="ÜRÜN ADI" dataDxfId="50">
      <calculatedColumnFormula>VLOOKUP(Tablo242[[#All],[YM KODU]],YMKODLARI!$A$1:$K$318,2,0)</calculatedColumnFormula>
    </tableColumn>
    <tableColumn id="3" name="GÖZ ADEDİ" dataDxfId="49">
      <calculatedColumnFormula>VLOOKUP(Tablo242[[#All],[YM KODU]],YMKODLARI!$A$1:$K$318,3,0)</calculatedColumnFormula>
    </tableColumn>
    <tableColumn id="4" name="ÇEVRİM SÜRESİ" dataDxfId="48">
      <calculatedColumnFormula>VLOOKUP(Tablo242[[#All],[YM KODU]],YMKODLARI!$A$1:$K$318,4,0)</calculatedColumnFormula>
    </tableColumn>
    <tableColumn id="5" name="BASKI GRAMI " dataDxfId="47">
      <calculatedColumnFormula>VLOOKUP(Tablo242[[#All],[YM KODU]],YMKODLARI!$A$1:$K$318,5,0)</calculatedColumnFormula>
    </tableColumn>
    <tableColumn id="6" name="YOLLUK HARİÇ BASKI GRAMI" dataDxfId="46">
      <calculatedColumnFormula>VLOOKUP(Tablo242[[#All],[YM KODU]],YMKODLARI!$A$1:$K$318,6,0)</calculatedColumnFormula>
    </tableColumn>
    <tableColumn id="7" name="BİRİM GRAMI" dataDxfId="45">
      <calculatedColumnFormula>VLOOKUP(Tablo242[[#All],[YM KODU]],YMKODLARI!$A$1:$K$318,7,0)</calculatedColumnFormula>
    </tableColumn>
    <tableColumn id="8" name="MALZEME" dataDxfId="44">
      <calculatedColumnFormula>VLOOKUP(Tablo242[[#All],[YM KODU]],YMKODLARI!$A$1:$K$318,8,0)</calculatedColumnFormula>
    </tableColumn>
    <tableColumn id="9" name="BOYA KODU" dataDxfId="43">
      <calculatedColumnFormula>VLOOKUP(Tablo242[[#All],[YM KODU]],YMKODLARI!$A$1:$K$318,9,0)</calculatedColumnFormula>
    </tableColumn>
    <tableColumn id="10" name="ÜRETİM İÇİN GEREKLİ TOPLAM HAMMADDE MİKTARI " dataDxfId="42" dataCellStyle="Hesaplama">
      <calculatedColumnFormula>((M2/D2)*F2/1000)</calculatedColumnFormula>
    </tableColumn>
    <tableColumn id="15" name="ÜRETİM İÇİN GEREKLİ ZAMAN (saat)" dataDxfId="41" dataCellStyle="Hesaplama">
      <calculatedColumnFormula>((M2/D2)*E2)/3600</calculatedColumnFormula>
    </tableColumn>
    <tableColumn id="11" name="TOPLAM ÜRETİLECEK ÜRÜN ADEDİ" dataDxfId="40" dataCellStyle="Giriş"/>
    <tableColumn id="12" name="GERÇEKLEŞEN  TOPLAM ÜRETİM  ADEDİ" dataDxfId="39" dataCellStyle="Bağlı Hücre">
      <calculatedColumnFormula>SUMIFS('[1]1NoMakina'!$AA:$AA,'[1]1NoMakina'!$A:$A,A:A,'[1]1NoMakina'!$B:$B,B:B)</calculatedColumnFormula>
    </tableColumn>
    <tableColumn id="17" name="KALAN ADET" dataDxfId="38" dataCellStyle="Hesaplama">
      <calculatedColumnFormula>M2-N2</calculatedColumnFormula>
    </tableColumn>
    <tableColumn id="16" name="GERÇEKLEŞEN ÜRETİM ZAMANI" dataDxfId="37" dataCellStyle="Nötr">
      <calculatedColumnFormula>SUMIFS('[1]1NoMakina'!$Y:$Y,'[1]1NoMakina'!$A:$A,A:A,'[1]1NoMakina'!$B:$B,B:B)</calculatedColumnFormula>
    </tableColumn>
    <tableColumn id="13" name="MAKİNA NO" dataDxfId="36" dataCellStyle="Normal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Tablo1769" displayName="Tablo1769" ref="A1:K318" totalsRowShown="0" headerRowDxfId="35" dataDxfId="33" headerRowBorderDxfId="34" tableBorderDxfId="32" totalsRowBorderDxfId="31">
  <autoFilter ref="A1:K318"/>
  <tableColumns count="11">
    <tableColumn id="1" name="YM KODU" dataDxfId="30"/>
    <tableColumn id="2" name="ÜRÜN ADI" dataDxfId="29"/>
    <tableColumn id="3" name="GÖZ ADEDİ" dataDxfId="28"/>
    <tableColumn id="4" name="ÇEVRİM SÜRESİ" dataDxfId="27"/>
    <tableColumn id="5" name="BASKI GRAMI " dataDxfId="26"/>
    <tableColumn id="6" name="YOLLUK HARİÇ BASKI GRAMI" dataDxfId="25"/>
    <tableColumn id="7" name="BİRİM GRAMI" dataDxfId="24">
      <calculatedColumnFormula>Tablo1769[[#This Row],[YOLLUK HARİÇ BASKI GRAMI]]/Tablo1769[[#This Row],[GÖZ ADEDİ]]</calculatedColumnFormula>
    </tableColumn>
    <tableColumn id="8" name="MALZEME" dataDxfId="23"/>
    <tableColumn id="9" name="BOYA KODU" dataDxfId="22"/>
    <tableColumn id="10" name="BOYA ORANI" dataDxfId="21"/>
    <tableColumn id="11" name="Sütun3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o2423" displayName="Tablo2423" ref="A1:R27" totalsRowShown="0" headerRowDxfId="19" dataDxfId="18">
  <tableColumns count="18">
    <tableColumn id="18" name="SİPARİŞ KODU " dataDxfId="17" dataCellStyle="Giriş"/>
    <tableColumn id="1" name="YM KODU" dataDxfId="16" dataCellStyle="Normal"/>
    <tableColumn id="2" name="ÜRÜN ADI" dataDxfId="15">
      <calculatedColumnFormula>VLOOKUP(Tablo2423[[#All],[YM KODU]],YMKODLARI!$A$1:$K$318,2,0)</calculatedColumnFormula>
    </tableColumn>
    <tableColumn id="3" name="GÖZ ADEDİ" dataDxfId="14">
      <calculatedColumnFormula>VLOOKUP(Tablo2423[[#All],[YM KODU]],YMKODLARI!$A$1:$K$318,3,0)</calculatedColumnFormula>
    </tableColumn>
    <tableColumn id="4" name="ÇEVRİM SÜRESİ" dataDxfId="13">
      <calculatedColumnFormula>VLOOKUP(Tablo2423[[#All],[YM KODU]],YMKODLARI!$A$1:$K$318,4,0)</calculatedColumnFormula>
    </tableColumn>
    <tableColumn id="5" name="BASKI GRAMI " dataDxfId="12">
      <calculatedColumnFormula>VLOOKUP(Tablo2423[[#All],[YM KODU]],YMKODLARI!$A$1:$K$318,5,0)</calculatedColumnFormula>
    </tableColumn>
    <tableColumn id="6" name="YOLLUK HARİÇ BASKI GRAMI" dataDxfId="11">
      <calculatedColumnFormula>VLOOKUP(Tablo2423[[#All],[YM KODU]],YMKODLARI!$A$1:$K$318,6,0)</calculatedColumnFormula>
    </tableColumn>
    <tableColumn id="7" name="BİRİM GRAMI" dataDxfId="10">
      <calculatedColumnFormula>VLOOKUP(Tablo2423[[#All],[YM KODU]],YMKODLARI!$A$1:$K$318,7,0)</calculatedColumnFormula>
    </tableColumn>
    <tableColumn id="8" name="MALZEME" dataDxfId="9">
      <calculatedColumnFormula>VLOOKUP(Tablo2423[[#All],[YM KODU]],YMKODLARI!$A$1:$K$318,8,0)</calculatedColumnFormula>
    </tableColumn>
    <tableColumn id="9" name="BOYA KODU" dataDxfId="8">
      <calculatedColumnFormula>VLOOKUP(Tablo2423[[#All],[YM KODU]],YMKODLARI!$A$1:$K$318,9,0)</calculatedColumnFormula>
    </tableColumn>
    <tableColumn id="10" name="ÜRETİM İÇİN GEREKLİ TOPLAM HAMMADDE MİKTARI " dataDxfId="7" dataCellStyle="Hesaplama">
      <calculatedColumnFormula>((M2/D2)*F2/1000)</calculatedColumnFormula>
    </tableColumn>
    <tableColumn id="15" name="ÜRETİM İÇİN GEREKLİ ZAMAN (saat)" dataDxfId="6" dataCellStyle="Hesaplama">
      <calculatedColumnFormula>((M2/D2)*E2)/3600</calculatedColumnFormula>
    </tableColumn>
    <tableColumn id="11" name="TOPLAM ÜRETİLECEK ÜRÜN ADEDİ" dataDxfId="5" dataCellStyle="Giriş"/>
    <tableColumn id="12" name="GERÇEKLEŞEN  TOPLAM ÜRETİM  ADEDİ" dataDxfId="4" dataCellStyle="Bağlı Hücre">
      <calculatedColumnFormula>SUMIFS('[1]1NoMakina'!$AA:$AA,'[1]1NoMakina'!$A:$A,A:A,'[1]1NoMakina'!$B:$B,B:B)</calculatedColumnFormula>
    </tableColumn>
    <tableColumn id="17" name="KALAN ADET" dataDxfId="3" dataCellStyle="Hesaplama">
      <calculatedColumnFormula>M2-N2</calculatedColumnFormula>
    </tableColumn>
    <tableColumn id="16" name="GERÇEKLEŞEN ÜRETİM ZAMANI" dataDxfId="2" dataCellStyle="Nötr">
      <calculatedColumnFormula>SUMIFS('[1]1NoMakina'!$Y:$Y,'[1]1NoMakina'!$A:$A,A:A,'[1]1NoMakina'!$B:$B,B:B)</calculatedColumnFormula>
    </tableColumn>
    <tableColumn id="14" name="TOPLAM SEVK ADEDİ" dataDxfId="1" dataCellStyle="İyi"/>
    <tableColumn id="13" name="MAKİNA NO" dataDxfId="0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Q30"/>
  <sheetViews>
    <sheetView tabSelected="1" topLeftCell="B1" zoomScale="110" zoomScaleNormal="110" workbookViewId="0">
      <pane ySplit="1" topLeftCell="A2" activePane="bottomLeft" state="frozen"/>
      <selection pane="bottomLeft" activeCell="J24" sqref="J24"/>
    </sheetView>
  </sheetViews>
  <sheetFormatPr defaultRowHeight="15.75"/>
  <cols>
    <col min="1" max="1" width="14.7109375" style="66" customWidth="1"/>
    <col min="2" max="2" width="14.7109375" style="70" customWidth="1"/>
    <col min="3" max="3" width="37" style="71" customWidth="1"/>
    <col min="4" max="4" width="6.7109375" style="66" customWidth="1"/>
    <col min="5" max="5" width="8.140625" style="66" customWidth="1"/>
    <col min="6" max="6" width="10.28515625" style="66" bestFit="1" customWidth="1"/>
    <col min="7" max="7" width="9.140625" style="66" customWidth="1"/>
    <col min="8" max="8" width="7.28515625" style="66" customWidth="1"/>
    <col min="9" max="9" width="10.42578125" style="66" customWidth="1"/>
    <col min="10" max="10" width="12.5703125" style="66" customWidth="1"/>
    <col min="11" max="11" width="12.42578125" style="66" customWidth="1"/>
    <col min="12" max="12" width="12.42578125" style="71" customWidth="1"/>
    <col min="13" max="13" width="11.85546875" style="72" customWidth="1"/>
    <col min="14" max="15" width="13.28515625" style="71" customWidth="1"/>
    <col min="16" max="16" width="13.28515625" style="66" customWidth="1"/>
    <col min="17" max="17" width="8.42578125" style="66" customWidth="1"/>
    <col min="18" max="18" width="11.7109375" style="66" customWidth="1"/>
    <col min="19" max="16384" width="9.140625" style="66"/>
  </cols>
  <sheetData>
    <row r="1" spans="1:17" s="60" customFormat="1" ht="81" customHeight="1">
      <c r="A1" s="60" t="s">
        <v>122</v>
      </c>
      <c r="B1" s="61" t="s">
        <v>0</v>
      </c>
      <c r="C1" s="62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123</v>
      </c>
      <c r="L1" s="62" t="s">
        <v>117</v>
      </c>
      <c r="M1" s="62" t="s">
        <v>113</v>
      </c>
      <c r="N1" s="62" t="s">
        <v>124</v>
      </c>
      <c r="O1" s="62" t="s">
        <v>118</v>
      </c>
      <c r="P1" s="60" t="s">
        <v>115</v>
      </c>
      <c r="Q1" s="60" t="s">
        <v>114</v>
      </c>
    </row>
    <row r="2" spans="1:17" thickBot="1">
      <c r="A2" s="63">
        <v>170920</v>
      </c>
      <c r="B2" s="64" t="s">
        <v>56</v>
      </c>
      <c r="C2" s="65" t="str">
        <f>VLOOKUP(Tablo242[[#All],[YM KODU]],YMKODLARI!$A$1:$K$318,2,0)</f>
        <v>YENİ DAMAK GÖVDE</v>
      </c>
      <c r="D2" s="66">
        <f>VLOOKUP(Tablo242[[#All],[YM KODU]],YMKODLARI!$A$1:$K$318,3,0)</f>
        <v>8</v>
      </c>
      <c r="E2" s="66">
        <f>VLOOKUP(Tablo242[[#All],[YM KODU]],YMKODLARI!$A$1:$K$318,4,0)</f>
        <v>25</v>
      </c>
      <c r="F2" s="66">
        <f>VLOOKUP(Tablo242[[#All],[YM KODU]],YMKODLARI!$A$1:$K$318,5,0)</f>
        <v>40</v>
      </c>
      <c r="G2" s="66">
        <f>VLOOKUP(Tablo242[[#All],[YM KODU]],YMKODLARI!$A$1:$K$318,6,0)</f>
        <v>39</v>
      </c>
      <c r="H2" s="66">
        <f>VLOOKUP(Tablo242[[#All],[YM KODU]],YMKODLARI!$A$1:$K$318,7,0)</f>
        <v>0</v>
      </c>
      <c r="I2" s="66" t="str">
        <f>VLOOKUP(Tablo242[[#All],[YM KODU]],YMKODLARI!$A$1:$K$318,8,0)</f>
        <v>HM 002</v>
      </c>
      <c r="J2" s="66" t="str">
        <f>VLOOKUP(Tablo242[[#All],[YM KODU]],YMKODLARI!$A$1:$K$318,9,0)</f>
        <v>Şeffaf</v>
      </c>
      <c r="K2" s="67">
        <f>((M2/D2)*F2/1000)</f>
        <v>205</v>
      </c>
      <c r="L2" s="67">
        <f>((M2/D2)*E2)/3600</f>
        <v>35.590277777777779</v>
      </c>
      <c r="M2" s="63">
        <v>41000</v>
      </c>
      <c r="N2" s="68" t="e">
        <f>SUMIFS('[1]1NoMakina'!$AA:$AA,'[1]1NoMakina'!$A:$A,A:A,'[1]1NoMakina'!$B:$B,B:B)</f>
        <v>#VALUE!</v>
      </c>
      <c r="O2" s="67" t="e">
        <f>M2-N2</f>
        <v>#VALUE!</v>
      </c>
      <c r="P2" s="69" t="e">
        <f>SUMIFS('[1]1NoMakina'!$Y:$Y,'[1]1NoMakina'!$A:$A,A:A,'[1]1NoMakina'!$B:$B,B:B)</f>
        <v>#VALUE!</v>
      </c>
      <c r="Q2" s="66">
        <v>5</v>
      </c>
    </row>
    <row r="3" spans="1:17" ht="16.5" thickTop="1" thickBot="1">
      <c r="A3" s="63">
        <v>170920</v>
      </c>
      <c r="B3" s="64" t="s">
        <v>141</v>
      </c>
      <c r="C3" s="65" t="str">
        <f>VLOOKUP(Tablo242[[#All],[YM KODU]],YMKODLARI!$A$1:$K$318,2,0)</f>
        <v>BİBERON KLASİK  UC 2 NO</v>
      </c>
      <c r="D3" s="66">
        <f>VLOOKUP(Tablo242[[#All],[YM KODU]],YMKODLARI!$A$1:$K$318,3,0)</f>
        <v>8</v>
      </c>
      <c r="E3" s="66">
        <f>VLOOKUP(Tablo242[[#All],[YM KODU]],YMKODLARI!$A$1:$K$318,4,0)</f>
        <v>41</v>
      </c>
      <c r="F3" s="66">
        <f>VLOOKUP(Tablo242[[#All],[YM KODU]],YMKODLARI!$A$1:$K$318,5,0)</f>
        <v>54.8</v>
      </c>
      <c r="G3" s="66">
        <f>VLOOKUP(Tablo242[[#All],[YM KODU]],YMKODLARI!$A$1:$K$318,6,0)</f>
        <v>48.1</v>
      </c>
      <c r="H3" s="66">
        <f>VLOOKUP(Tablo242[[#All],[YM KODU]],YMKODLARI!$A$1:$K$318,7,0)</f>
        <v>6.0125000000000002</v>
      </c>
      <c r="I3" s="66" t="str">
        <f>VLOOKUP(Tablo242[[#All],[YM KODU]],YMKODLARI!$A$1:$K$318,8,0)</f>
        <v>HM 003</v>
      </c>
      <c r="J3" s="66" t="str">
        <f>VLOOKUP(Tablo242[[#All],[YM KODU]],YMKODLARI!$A$1:$K$318,9,0)</f>
        <v>Şeffaf</v>
      </c>
      <c r="K3" s="67">
        <f t="shared" ref="K3:K8" si="0">((M3/D3)*F3/1000)</f>
        <v>1370</v>
      </c>
      <c r="L3" s="67">
        <f t="shared" ref="L3:L8" si="1">((M3/D3)*E3)/3600</f>
        <v>284.72222222222223</v>
      </c>
      <c r="M3" s="63">
        <v>200000</v>
      </c>
      <c r="N3" s="68" t="e">
        <f>SUMIFS('[1]1NoMakina'!$AA:$AA,'[1]1NoMakina'!$A:$A,A:A,'[1]1NoMakina'!$B:$B,B:B)</f>
        <v>#VALUE!</v>
      </c>
      <c r="O3" s="67" t="e">
        <f t="shared" ref="O3:O8" si="2">M3-N3</f>
        <v>#VALUE!</v>
      </c>
      <c r="P3" s="69" t="e">
        <f>SUMIFS('[1]1NoMakina'!$Y:$Y,'[1]1NoMakina'!$A:$A,A:A,'[1]1NoMakina'!$B:$B,B:B)</f>
        <v>#VALUE!</v>
      </c>
      <c r="Q3" s="66">
        <v>2</v>
      </c>
    </row>
    <row r="4" spans="1:17" ht="16.5" thickTop="1" thickBot="1">
      <c r="A4" s="63">
        <v>170920</v>
      </c>
      <c r="B4" s="64" t="s">
        <v>16</v>
      </c>
      <c r="C4" s="65" t="e">
        <f>VLOOKUP(Tablo242[[#All],[YM KODU]],YMKODLARI!$A$1:$K$318,2,0)</f>
        <v>#N/A</v>
      </c>
      <c r="D4" s="66" t="e">
        <f>VLOOKUP(Tablo242[[#All],[YM KODU]],YMKODLARI!$A$1:$K$318,3,0)</f>
        <v>#N/A</v>
      </c>
      <c r="E4" s="66" t="e">
        <f>VLOOKUP(Tablo242[[#All],[YM KODU]],YMKODLARI!$A$1:$K$318,4,0)</f>
        <v>#N/A</v>
      </c>
      <c r="F4" s="66" t="e">
        <f>VLOOKUP(Tablo242[[#All],[YM KODU]],YMKODLARI!$A$1:$K$318,5,0)</f>
        <v>#N/A</v>
      </c>
      <c r="G4" s="66" t="e">
        <f>VLOOKUP(Tablo242[[#All],[YM KODU]],YMKODLARI!$A$1:$K$318,6,0)</f>
        <v>#N/A</v>
      </c>
      <c r="H4" s="66" t="e">
        <f>VLOOKUP(Tablo242[[#All],[YM KODU]],YMKODLARI!$A$1:$K$318,7,0)</f>
        <v>#N/A</v>
      </c>
      <c r="I4" s="66" t="e">
        <f>VLOOKUP(Tablo242[[#All],[YM KODU]],YMKODLARI!$A$1:$K$318,8,0)</f>
        <v>#N/A</v>
      </c>
      <c r="J4" s="66" t="e">
        <f>VLOOKUP(Tablo242[[#All],[YM KODU]],YMKODLARI!$A$1:$K$318,9,0)</f>
        <v>#N/A</v>
      </c>
      <c r="K4" s="67" t="e">
        <f t="shared" si="0"/>
        <v>#N/A</v>
      </c>
      <c r="L4" s="67" t="e">
        <f t="shared" si="1"/>
        <v>#N/A</v>
      </c>
      <c r="M4" s="63"/>
      <c r="N4" s="68" t="e">
        <f>SUMIFS('[1]1NoMakina'!$AA:$AA,'[1]1NoMakina'!$A:$A,A:A,'[1]1NoMakina'!$B:$B,B:B)</f>
        <v>#VALUE!</v>
      </c>
      <c r="O4" s="67" t="e">
        <f t="shared" si="2"/>
        <v>#VALUE!</v>
      </c>
      <c r="P4" s="69" t="e">
        <f>SUMIFS('[1]1NoMakina'!$Y:$Y,'[1]1NoMakina'!$A:$A,A:A,'[1]1NoMakina'!$B:$B,B:B)</f>
        <v>#VALUE!</v>
      </c>
      <c r="Q4" s="66">
        <v>1</v>
      </c>
    </row>
    <row r="5" spans="1:17" ht="16.5" thickTop="1" thickBot="1">
      <c r="A5" s="63">
        <v>170920</v>
      </c>
      <c r="B5" s="64" t="s">
        <v>19</v>
      </c>
      <c r="C5" s="65" t="e">
        <f>VLOOKUP(Tablo242[[#All],[YM KODU]],YMKODLARI!$A$1:$K$318,2,0)</f>
        <v>#N/A</v>
      </c>
      <c r="D5" s="66" t="e">
        <f>VLOOKUP(Tablo242[[#All],[YM KODU]],YMKODLARI!$A$1:$K$318,3,0)</f>
        <v>#N/A</v>
      </c>
      <c r="E5" s="66" t="e">
        <f>VLOOKUP(Tablo242[[#All],[YM KODU]],YMKODLARI!$A$1:$K$318,4,0)</f>
        <v>#N/A</v>
      </c>
      <c r="F5" s="66" t="e">
        <f>VLOOKUP(Tablo242[[#All],[YM KODU]],YMKODLARI!$A$1:$K$318,5,0)</f>
        <v>#N/A</v>
      </c>
      <c r="G5" s="66" t="e">
        <f>VLOOKUP(Tablo242[[#All],[YM KODU]],YMKODLARI!$A$1:$K$318,6,0)</f>
        <v>#N/A</v>
      </c>
      <c r="H5" s="66" t="e">
        <f>VLOOKUP(Tablo242[[#All],[YM KODU]],YMKODLARI!$A$1:$K$318,7,0)</f>
        <v>#N/A</v>
      </c>
      <c r="I5" s="66" t="e">
        <f>VLOOKUP(Tablo242[[#All],[YM KODU]],YMKODLARI!$A$1:$K$318,8,0)</f>
        <v>#N/A</v>
      </c>
      <c r="J5" s="66" t="e">
        <f>VLOOKUP(Tablo242[[#All],[YM KODU]],YMKODLARI!$A$1:$K$318,9,0)</f>
        <v>#N/A</v>
      </c>
      <c r="K5" s="67" t="e">
        <f t="shared" si="0"/>
        <v>#N/A</v>
      </c>
      <c r="L5" s="67" t="e">
        <f t="shared" si="1"/>
        <v>#N/A</v>
      </c>
      <c r="M5" s="63"/>
      <c r="N5" s="68" t="e">
        <f>SUMIFS('[1]1NoMakina'!$AA:$AA,'[1]1NoMakina'!$A:$A,A:A,'[1]1NoMakina'!$B:$B,B:B)</f>
        <v>#VALUE!</v>
      </c>
      <c r="O5" s="67" t="e">
        <f t="shared" si="2"/>
        <v>#VALUE!</v>
      </c>
      <c r="P5" s="69" t="e">
        <f>SUMIFS('[1]1NoMakina'!$Y:$Y,'[1]1NoMakina'!$A:$A,A:A,'[1]1NoMakina'!$B:$B,B:B)</f>
        <v>#VALUE!</v>
      </c>
      <c r="Q5" s="66">
        <v>1</v>
      </c>
    </row>
    <row r="6" spans="1:17" ht="16.5" thickTop="1" thickBot="1">
      <c r="A6" s="63">
        <v>170920</v>
      </c>
      <c r="B6" s="64" t="s">
        <v>81</v>
      </c>
      <c r="C6" s="65" t="e">
        <f>VLOOKUP(Tablo242[[#All],[YM KODU]],YMKODLARI!$A$1:$K$318,2,0)</f>
        <v>#N/A</v>
      </c>
      <c r="D6" s="66" t="e">
        <f>VLOOKUP(Tablo242[[#All],[YM KODU]],YMKODLARI!$A$1:$K$318,3,0)</f>
        <v>#N/A</v>
      </c>
      <c r="E6" s="66" t="e">
        <f>VLOOKUP(Tablo242[[#All],[YM KODU]],YMKODLARI!$A$1:$K$318,4,0)</f>
        <v>#N/A</v>
      </c>
      <c r="F6" s="66" t="e">
        <f>VLOOKUP(Tablo242[[#All],[YM KODU]],YMKODLARI!$A$1:$K$318,5,0)</f>
        <v>#N/A</v>
      </c>
      <c r="G6" s="66" t="e">
        <f>VLOOKUP(Tablo242[[#All],[YM KODU]],YMKODLARI!$A$1:$K$318,6,0)</f>
        <v>#N/A</v>
      </c>
      <c r="H6" s="66" t="e">
        <f>VLOOKUP(Tablo242[[#All],[YM KODU]],YMKODLARI!$A$1:$K$318,7,0)</f>
        <v>#N/A</v>
      </c>
      <c r="I6" s="66" t="e">
        <f>VLOOKUP(Tablo242[[#All],[YM KODU]],YMKODLARI!$A$1:$K$318,8,0)</f>
        <v>#N/A</v>
      </c>
      <c r="J6" s="66" t="e">
        <f>VLOOKUP(Tablo242[[#All],[YM KODU]],YMKODLARI!$A$1:$K$318,9,0)</f>
        <v>#N/A</v>
      </c>
      <c r="K6" s="67" t="e">
        <f t="shared" si="0"/>
        <v>#N/A</v>
      </c>
      <c r="L6" s="67" t="e">
        <f t="shared" si="1"/>
        <v>#N/A</v>
      </c>
      <c r="M6" s="63"/>
      <c r="N6" s="68" t="e">
        <f>SUMIFS('[1]1NoMakina'!$AA:$AA,'[1]1NoMakina'!$A:$A,A:A,'[1]1NoMakina'!$B:$B,B:B)</f>
        <v>#VALUE!</v>
      </c>
      <c r="O6" s="67" t="e">
        <f t="shared" si="2"/>
        <v>#VALUE!</v>
      </c>
      <c r="P6" s="69" t="e">
        <f>SUMIFS('[1]1NoMakina'!$Y:$Y,'[1]1NoMakina'!$A:$A,A:A,'[1]1NoMakina'!$B:$B,B:B)</f>
        <v>#VALUE!</v>
      </c>
      <c r="Q6" s="66">
        <v>6</v>
      </c>
    </row>
    <row r="7" spans="1:17" ht="16.5" thickTop="1" thickBot="1">
      <c r="A7" s="63">
        <v>170920</v>
      </c>
      <c r="B7" s="64" t="s">
        <v>84</v>
      </c>
      <c r="C7" s="65" t="e">
        <f>VLOOKUP(Tablo242[[#All],[YM KODU]],YMKODLARI!$A$1:$K$318,2,0)</f>
        <v>#N/A</v>
      </c>
      <c r="D7" s="66" t="e">
        <f>VLOOKUP(Tablo242[[#All],[YM KODU]],YMKODLARI!$A$1:$K$318,3,0)</f>
        <v>#N/A</v>
      </c>
      <c r="E7" s="66" t="e">
        <f>VLOOKUP(Tablo242[[#All],[YM KODU]],YMKODLARI!$A$1:$K$318,4,0)</f>
        <v>#N/A</v>
      </c>
      <c r="F7" s="66" t="e">
        <f>VLOOKUP(Tablo242[[#All],[YM KODU]],YMKODLARI!$A$1:$K$318,5,0)</f>
        <v>#N/A</v>
      </c>
      <c r="G7" s="66" t="e">
        <f>VLOOKUP(Tablo242[[#All],[YM KODU]],YMKODLARI!$A$1:$K$318,6,0)</f>
        <v>#N/A</v>
      </c>
      <c r="H7" s="66" t="e">
        <f>VLOOKUP(Tablo242[[#All],[YM KODU]],YMKODLARI!$A$1:$K$318,7,0)</f>
        <v>#N/A</v>
      </c>
      <c r="I7" s="66" t="e">
        <f>VLOOKUP(Tablo242[[#All],[YM KODU]],YMKODLARI!$A$1:$K$318,8,0)</f>
        <v>#N/A</v>
      </c>
      <c r="J7" s="66" t="e">
        <f>VLOOKUP(Tablo242[[#All],[YM KODU]],YMKODLARI!$A$1:$K$318,9,0)</f>
        <v>#N/A</v>
      </c>
      <c r="K7" s="67" t="e">
        <f t="shared" si="0"/>
        <v>#N/A</v>
      </c>
      <c r="L7" s="67" t="e">
        <f t="shared" si="1"/>
        <v>#N/A</v>
      </c>
      <c r="M7" s="63"/>
      <c r="N7" s="68" t="e">
        <f>SUMIFS('[1]1NoMakina'!$AA:$AA,'[1]1NoMakina'!$A:$A,A:A,'[1]1NoMakina'!$B:$B,B:B)</f>
        <v>#VALUE!</v>
      </c>
      <c r="O7" s="67" t="e">
        <f t="shared" si="2"/>
        <v>#VALUE!</v>
      </c>
      <c r="P7" s="69" t="e">
        <f>SUMIFS('[1]1NoMakina'!$Y:$Y,'[1]1NoMakina'!$A:$A,A:A,'[1]1NoMakina'!$B:$B,B:B)</f>
        <v>#VALUE!</v>
      </c>
      <c r="Q7" s="66">
        <v>6</v>
      </c>
    </row>
    <row r="8" spans="1:17" ht="16.5" thickTop="1" thickBot="1">
      <c r="A8" s="63">
        <v>170920</v>
      </c>
      <c r="B8" s="64" t="s">
        <v>83</v>
      </c>
      <c r="C8" s="65" t="e">
        <f>VLOOKUP(Tablo242[[#All],[YM KODU]],YMKODLARI!$A$1:$K$318,2,0)</f>
        <v>#N/A</v>
      </c>
      <c r="D8" s="66" t="e">
        <f>VLOOKUP(Tablo242[[#All],[YM KODU]],YMKODLARI!$A$1:$K$318,3,0)</f>
        <v>#N/A</v>
      </c>
      <c r="E8" s="66" t="e">
        <f>VLOOKUP(Tablo242[[#All],[YM KODU]],YMKODLARI!$A$1:$K$318,4,0)</f>
        <v>#N/A</v>
      </c>
      <c r="F8" s="66" t="e">
        <f>VLOOKUP(Tablo242[[#All],[YM KODU]],YMKODLARI!$A$1:$K$318,5,0)</f>
        <v>#N/A</v>
      </c>
      <c r="G8" s="66" t="e">
        <f>VLOOKUP(Tablo242[[#All],[YM KODU]],YMKODLARI!$A$1:$K$318,6,0)</f>
        <v>#N/A</v>
      </c>
      <c r="H8" s="66" t="e">
        <f>VLOOKUP(Tablo242[[#All],[YM KODU]],YMKODLARI!$A$1:$K$318,7,0)</f>
        <v>#N/A</v>
      </c>
      <c r="I8" s="66" t="e">
        <f>VLOOKUP(Tablo242[[#All],[YM KODU]],YMKODLARI!$A$1:$K$318,8,0)</f>
        <v>#N/A</v>
      </c>
      <c r="J8" s="66" t="e">
        <f>VLOOKUP(Tablo242[[#All],[YM KODU]],YMKODLARI!$A$1:$K$318,9,0)</f>
        <v>#N/A</v>
      </c>
      <c r="K8" s="67" t="e">
        <f t="shared" si="0"/>
        <v>#N/A</v>
      </c>
      <c r="L8" s="67" t="e">
        <f t="shared" si="1"/>
        <v>#N/A</v>
      </c>
      <c r="M8" s="63"/>
      <c r="N8" s="68" t="e">
        <f>SUMIFS('[1]1NoMakina'!$AA:$AA,'[1]1NoMakina'!$A:$A,A:A,'[1]1NoMakina'!$B:$B,B:B)</f>
        <v>#VALUE!</v>
      </c>
      <c r="O8" s="67" t="e">
        <f t="shared" si="2"/>
        <v>#VALUE!</v>
      </c>
      <c r="P8" s="69" t="e">
        <f>SUMIFS('[1]1NoMakina'!$Y:$Y,'[1]1NoMakina'!$A:$A,A:A,'[1]1NoMakina'!$B:$B,B:B)</f>
        <v>#VALUE!</v>
      </c>
      <c r="Q8" s="66">
        <v>6</v>
      </c>
    </row>
    <row r="9" spans="1:17" ht="16.5" thickTop="1"/>
    <row r="18" spans="6:6">
      <c r="F18" s="74">
        <v>44193</v>
      </c>
    </row>
    <row r="19" spans="6:6">
      <c r="F19" s="74">
        <v>44194</v>
      </c>
    </row>
    <row r="20" spans="6:6">
      <c r="F20" s="74">
        <v>44195</v>
      </c>
    </row>
    <row r="21" spans="6:6">
      <c r="F21" s="74">
        <v>44196</v>
      </c>
    </row>
    <row r="22" spans="6:6">
      <c r="F22" s="74">
        <v>44197</v>
      </c>
    </row>
    <row r="23" spans="6:6">
      <c r="F23" s="74">
        <v>44198</v>
      </c>
    </row>
    <row r="24" spans="6:6">
      <c r="F24" s="74">
        <v>44200</v>
      </c>
    </row>
    <row r="25" spans="6:6">
      <c r="F25" s="74">
        <v>44201</v>
      </c>
    </row>
    <row r="26" spans="6:6">
      <c r="F26" s="74">
        <v>44202</v>
      </c>
    </row>
    <row r="27" spans="6:6">
      <c r="F27" s="74">
        <v>44203</v>
      </c>
    </row>
    <row r="28" spans="6:6">
      <c r="F28" s="74">
        <v>44204</v>
      </c>
    </row>
    <row r="29" spans="6:6">
      <c r="F29" s="74">
        <v>44205</v>
      </c>
    </row>
    <row r="30" spans="6:6">
      <c r="F30" s="74">
        <v>44207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W321"/>
  <sheetViews>
    <sheetView workbookViewId="0">
      <pane ySplit="1" topLeftCell="A190" activePane="bottomLeft" state="frozen"/>
      <selection activeCell="C14" sqref="C14"/>
      <selection pane="bottomLeft" activeCell="B109" sqref="B109"/>
    </sheetView>
  </sheetViews>
  <sheetFormatPr defaultRowHeight="23.25" customHeight="1"/>
  <cols>
    <col min="1" max="1" width="19.28515625" style="24" customWidth="1"/>
    <col min="2" max="2" width="34.7109375" style="25" bestFit="1" customWidth="1"/>
    <col min="3" max="3" width="6.5703125" style="25" customWidth="1"/>
    <col min="4" max="4" width="8.5703125" style="25" customWidth="1"/>
    <col min="5" max="5" width="7.42578125" style="25" customWidth="1"/>
    <col min="6" max="6" width="12" style="25" customWidth="1"/>
    <col min="7" max="7" width="8.5703125" style="25" customWidth="1"/>
    <col min="8" max="8" width="11" style="25" customWidth="1"/>
    <col min="9" max="9" width="11.7109375" style="25" bestFit="1" customWidth="1"/>
  </cols>
  <sheetData>
    <row r="1" spans="1:11" ht="60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3" t="s">
        <v>10</v>
      </c>
    </row>
    <row r="2" spans="1:11" ht="30" customHeight="1">
      <c r="A2" s="7" t="s">
        <v>125</v>
      </c>
      <c r="B2" s="8" t="s">
        <v>11</v>
      </c>
      <c r="C2" s="9">
        <v>8</v>
      </c>
      <c r="D2" s="9"/>
      <c r="E2" s="9"/>
      <c r="F2" s="9"/>
      <c r="G2" s="9">
        <f>Tablo1769[[#This Row],[YOLLUK HARİÇ BASKI GRAMI]]/Tablo1769[[#This Row],[GÖZ ADEDİ]]</f>
        <v>0</v>
      </c>
      <c r="H2" s="10" t="s">
        <v>12</v>
      </c>
      <c r="I2" s="9" t="s">
        <v>13</v>
      </c>
      <c r="J2" s="11"/>
      <c r="K2" s="12"/>
    </row>
    <row r="3" spans="1:11" ht="30" customHeight="1">
      <c r="A3" s="7" t="s">
        <v>126</v>
      </c>
      <c r="B3" s="8" t="s">
        <v>14</v>
      </c>
      <c r="C3" s="9">
        <v>8</v>
      </c>
      <c r="D3" s="9">
        <v>38.5</v>
      </c>
      <c r="E3" s="9">
        <v>26.9</v>
      </c>
      <c r="F3" s="9">
        <v>20.9</v>
      </c>
      <c r="G3" s="9">
        <f>Tablo1769[[#This Row],[YOLLUK HARİÇ BASKI GRAMI]]/Tablo1769[[#This Row],[GÖZ ADEDİ]]</f>
        <v>2.6124999999999998</v>
      </c>
      <c r="H3" s="10" t="s">
        <v>12</v>
      </c>
      <c r="I3" s="9" t="s">
        <v>13</v>
      </c>
      <c r="J3" s="13"/>
      <c r="K3" s="9"/>
    </row>
    <row r="4" spans="1:11" ht="30" customHeight="1">
      <c r="A4" s="7" t="s">
        <v>127</v>
      </c>
      <c r="B4" s="8" t="s">
        <v>15</v>
      </c>
      <c r="C4" s="9">
        <v>8</v>
      </c>
      <c r="D4" s="9"/>
      <c r="E4" s="9"/>
      <c r="F4" s="9"/>
      <c r="G4" s="9">
        <f>Tablo1769[[#This Row],[YOLLUK HARİÇ BASKI GRAMI]]/Tablo1769[[#This Row],[GÖZ ADEDİ]]</f>
        <v>0</v>
      </c>
      <c r="H4" s="10" t="s">
        <v>12</v>
      </c>
      <c r="I4" s="9" t="s">
        <v>13</v>
      </c>
      <c r="J4" s="13"/>
      <c r="K4" s="9"/>
    </row>
    <row r="5" spans="1:11" ht="9.9499999999999993" customHeight="1">
      <c r="A5" s="57"/>
      <c r="B5" s="58"/>
      <c r="C5" s="59"/>
      <c r="D5" s="59"/>
      <c r="E5" s="59"/>
      <c r="F5" s="59"/>
      <c r="G5" s="59"/>
      <c r="H5" s="59"/>
      <c r="I5" s="59"/>
      <c r="J5" s="59"/>
      <c r="K5" s="14"/>
    </row>
    <row r="6" spans="1:11" ht="30" customHeight="1">
      <c r="A6" s="7" t="s">
        <v>128</v>
      </c>
      <c r="B6" s="8" t="s">
        <v>17</v>
      </c>
      <c r="C6" s="9">
        <v>8</v>
      </c>
      <c r="D6" s="9">
        <v>30</v>
      </c>
      <c r="E6" s="9">
        <v>20.399999999999999</v>
      </c>
      <c r="F6" s="9">
        <v>14.2</v>
      </c>
      <c r="G6" s="9">
        <f>Tablo1769[[#This Row],[YOLLUK HARİÇ BASKI GRAMI]]/Tablo1769[[#This Row],[GÖZ ADEDİ]]</f>
        <v>1.7749999999999999</v>
      </c>
      <c r="H6" s="10" t="s">
        <v>18</v>
      </c>
      <c r="I6" s="9" t="s">
        <v>13</v>
      </c>
      <c r="J6" s="13"/>
      <c r="K6" s="9"/>
    </row>
    <row r="7" spans="1:11" ht="30" customHeight="1">
      <c r="A7" s="7" t="s">
        <v>129</v>
      </c>
      <c r="B7" s="8" t="s">
        <v>20</v>
      </c>
      <c r="C7" s="9">
        <v>8</v>
      </c>
      <c r="D7" s="9">
        <v>30</v>
      </c>
      <c r="E7" s="9">
        <v>21.9</v>
      </c>
      <c r="F7" s="9">
        <v>16.100000000000001</v>
      </c>
      <c r="G7" s="9">
        <f>Tablo1769[[#This Row],[YOLLUK HARİÇ BASKI GRAMI]]/Tablo1769[[#This Row],[GÖZ ADEDİ]]</f>
        <v>2.0125000000000002</v>
      </c>
      <c r="H7" s="10" t="s">
        <v>18</v>
      </c>
      <c r="I7" s="9" t="s">
        <v>13</v>
      </c>
      <c r="J7" s="13"/>
      <c r="K7" s="9"/>
    </row>
    <row r="8" spans="1:11" ht="30" customHeight="1">
      <c r="A8" s="7" t="s">
        <v>130</v>
      </c>
      <c r="B8" s="8" t="s">
        <v>21</v>
      </c>
      <c r="C8" s="9">
        <v>8</v>
      </c>
      <c r="D8" s="9">
        <v>33</v>
      </c>
      <c r="E8" s="9">
        <v>25</v>
      </c>
      <c r="F8" s="9">
        <v>29.5</v>
      </c>
      <c r="G8" s="9">
        <f>Tablo1769[[#This Row],[YOLLUK HARİÇ BASKI GRAMI]]/Tablo1769[[#This Row],[GÖZ ADEDİ]]</f>
        <v>3.6875</v>
      </c>
      <c r="H8" s="10" t="s">
        <v>18</v>
      </c>
      <c r="I8" s="9" t="s">
        <v>13</v>
      </c>
      <c r="J8" s="13"/>
      <c r="K8" s="9"/>
    </row>
    <row r="9" spans="1:11" ht="9.9499999999999993" customHeight="1">
      <c r="A9" s="57"/>
      <c r="B9" s="58"/>
      <c r="C9" s="59"/>
      <c r="D9" s="59"/>
      <c r="E9" s="59"/>
      <c r="F9" s="59"/>
      <c r="G9" s="59"/>
      <c r="H9" s="59"/>
      <c r="I9" s="59"/>
      <c r="J9" s="59"/>
      <c r="K9" s="14"/>
    </row>
    <row r="10" spans="1:11" ht="30" customHeight="1">
      <c r="A10" s="7" t="s">
        <v>131</v>
      </c>
      <c r="B10" s="8" t="s">
        <v>22</v>
      </c>
      <c r="C10" s="9">
        <v>4</v>
      </c>
      <c r="D10" s="9"/>
      <c r="E10" s="9"/>
      <c r="F10" s="9"/>
      <c r="G10" s="9">
        <f>Tablo1769[[#This Row],[YOLLUK HARİÇ BASKI GRAMI]]/Tablo1769[[#This Row],[GÖZ ADEDİ]]</f>
        <v>0</v>
      </c>
      <c r="H10" s="10" t="s">
        <v>18</v>
      </c>
      <c r="I10" s="9" t="s">
        <v>13</v>
      </c>
      <c r="J10" s="13"/>
      <c r="K10" s="9"/>
    </row>
    <row r="11" spans="1:11" ht="30" customHeight="1">
      <c r="A11" s="7" t="s">
        <v>132</v>
      </c>
      <c r="B11" s="8" t="s">
        <v>22</v>
      </c>
      <c r="C11" s="9">
        <v>4</v>
      </c>
      <c r="D11" s="9"/>
      <c r="E11" s="9"/>
      <c r="F11" s="9"/>
      <c r="G11" s="9">
        <f>Tablo1769[[#This Row],[YOLLUK HARİÇ BASKI GRAMI]]/Tablo1769[[#This Row],[GÖZ ADEDİ]]</f>
        <v>0</v>
      </c>
      <c r="H11" s="10" t="s">
        <v>18</v>
      </c>
      <c r="I11" s="9" t="s">
        <v>23</v>
      </c>
      <c r="J11" s="13"/>
      <c r="K11" s="9"/>
    </row>
    <row r="12" spans="1:11" ht="30" customHeight="1">
      <c r="A12" s="7" t="s">
        <v>133</v>
      </c>
      <c r="B12" s="8" t="s">
        <v>22</v>
      </c>
      <c r="C12" s="9">
        <v>4</v>
      </c>
      <c r="D12" s="9"/>
      <c r="E12" s="9"/>
      <c r="F12" s="9"/>
      <c r="G12" s="9">
        <f>Tablo1769[[#This Row],[YOLLUK HARİÇ BASKI GRAMI]]/Tablo1769[[#This Row],[GÖZ ADEDİ]]</f>
        <v>0</v>
      </c>
      <c r="H12" s="10" t="s">
        <v>18</v>
      </c>
      <c r="I12" s="9" t="s">
        <v>24</v>
      </c>
      <c r="J12" s="13"/>
      <c r="K12" s="9"/>
    </row>
    <row r="13" spans="1:11" ht="9.9499999999999993" customHeight="1">
      <c r="A13" s="57"/>
      <c r="B13" s="58"/>
      <c r="C13" s="59"/>
      <c r="D13" s="59"/>
      <c r="E13" s="59"/>
      <c r="F13" s="59"/>
      <c r="G13" s="59"/>
      <c r="H13" s="59"/>
      <c r="I13" s="59"/>
      <c r="J13" s="59"/>
      <c r="K13" s="14"/>
    </row>
    <row r="14" spans="1:11" ht="30" customHeight="1">
      <c r="A14" s="7" t="s">
        <v>134</v>
      </c>
      <c r="B14" s="8" t="s">
        <v>25</v>
      </c>
      <c r="C14" s="9">
        <v>4</v>
      </c>
      <c r="D14" s="9"/>
      <c r="E14" s="9"/>
      <c r="F14" s="9"/>
      <c r="G14" s="9">
        <f>Tablo1769[[#This Row],[YOLLUK HARİÇ BASKI GRAMI]]/Tablo1769[[#This Row],[GÖZ ADEDİ]]</f>
        <v>0</v>
      </c>
      <c r="H14" s="10" t="s">
        <v>18</v>
      </c>
      <c r="I14" s="9" t="s">
        <v>13</v>
      </c>
      <c r="J14" s="13"/>
      <c r="K14" s="9"/>
    </row>
    <row r="15" spans="1:11" ht="30" customHeight="1">
      <c r="A15" s="7" t="s">
        <v>135</v>
      </c>
      <c r="B15" s="8" t="s">
        <v>25</v>
      </c>
      <c r="C15" s="9">
        <v>4</v>
      </c>
      <c r="D15" s="9"/>
      <c r="E15" s="9"/>
      <c r="F15" s="9"/>
      <c r="G15" s="9">
        <f>Tablo1769[[#This Row],[YOLLUK HARİÇ BASKI GRAMI]]/Tablo1769[[#This Row],[GÖZ ADEDİ]]</f>
        <v>0</v>
      </c>
      <c r="H15" s="10" t="s">
        <v>18</v>
      </c>
      <c r="I15" s="9" t="s">
        <v>23</v>
      </c>
      <c r="J15" s="13"/>
      <c r="K15" s="9"/>
    </row>
    <row r="16" spans="1:11" ht="30" customHeight="1">
      <c r="A16" s="7" t="s">
        <v>136</v>
      </c>
      <c r="B16" s="8" t="s">
        <v>25</v>
      </c>
      <c r="C16" s="9">
        <v>4</v>
      </c>
      <c r="D16" s="9"/>
      <c r="E16" s="9"/>
      <c r="F16" s="9"/>
      <c r="G16" s="9">
        <f>Tablo1769[[#This Row],[YOLLUK HARİÇ BASKI GRAMI]]/Tablo1769[[#This Row],[GÖZ ADEDİ]]</f>
        <v>0</v>
      </c>
      <c r="H16" s="10" t="s">
        <v>18</v>
      </c>
      <c r="I16" s="9" t="s">
        <v>24</v>
      </c>
      <c r="J16" s="13"/>
      <c r="K16" s="9"/>
    </row>
    <row r="17" spans="1:11" ht="9.9499999999999993" customHeight="1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14"/>
    </row>
    <row r="18" spans="1:11" ht="30" customHeight="1">
      <c r="A18" s="7" t="s">
        <v>137</v>
      </c>
      <c r="B18" s="8" t="s">
        <v>26</v>
      </c>
      <c r="C18" s="9">
        <v>6</v>
      </c>
      <c r="D18" s="9"/>
      <c r="E18" s="9"/>
      <c r="F18" s="9"/>
      <c r="G18" s="9">
        <f>Tablo1769[[#This Row],[YOLLUK HARİÇ BASKI GRAMI]]/Tablo1769[[#This Row],[GÖZ ADEDİ]]</f>
        <v>0</v>
      </c>
      <c r="H18" s="10" t="s">
        <v>12</v>
      </c>
      <c r="I18" s="9" t="s">
        <v>13</v>
      </c>
      <c r="J18" s="13"/>
      <c r="K18" s="9"/>
    </row>
    <row r="19" spans="1:11" ht="30" customHeight="1">
      <c r="A19" s="7" t="s">
        <v>138</v>
      </c>
      <c r="B19" s="8" t="s">
        <v>26</v>
      </c>
      <c r="C19" s="9">
        <v>6</v>
      </c>
      <c r="D19" s="9"/>
      <c r="E19" s="9"/>
      <c r="F19" s="9"/>
      <c r="G19" s="9">
        <f>Tablo1769[[#This Row],[YOLLUK HARİÇ BASKI GRAMI]]/Tablo1769[[#This Row],[GÖZ ADEDİ]]</f>
        <v>0</v>
      </c>
      <c r="H19" s="10" t="s">
        <v>12</v>
      </c>
      <c r="I19" s="9" t="s">
        <v>23</v>
      </c>
      <c r="J19" s="13"/>
      <c r="K19" s="9"/>
    </row>
    <row r="20" spans="1:11" ht="30" customHeight="1">
      <c r="A20" s="7" t="s">
        <v>139</v>
      </c>
      <c r="B20" s="8" t="s">
        <v>26</v>
      </c>
      <c r="C20" s="9">
        <v>6</v>
      </c>
      <c r="D20" s="9"/>
      <c r="E20" s="9"/>
      <c r="F20" s="9"/>
      <c r="G20" s="9">
        <f>Tablo1769[[#This Row],[YOLLUK HARİÇ BASKI GRAMI]]/Tablo1769[[#This Row],[GÖZ ADEDİ]]</f>
        <v>0</v>
      </c>
      <c r="H20" s="10" t="s">
        <v>12</v>
      </c>
      <c r="I20" s="9" t="s">
        <v>24</v>
      </c>
      <c r="J20" s="13"/>
      <c r="K20" s="9"/>
    </row>
    <row r="21" spans="1:11" ht="9.9499999999999993" customHeight="1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14"/>
    </row>
    <row r="22" spans="1:11" ht="30" customHeight="1">
      <c r="A22" s="7" t="s">
        <v>140</v>
      </c>
      <c r="B22" s="8" t="s">
        <v>28</v>
      </c>
      <c r="C22" s="9">
        <v>8</v>
      </c>
      <c r="D22" s="9">
        <v>36</v>
      </c>
      <c r="E22" s="9">
        <v>51.7</v>
      </c>
      <c r="F22" s="9">
        <v>44.5</v>
      </c>
      <c r="G22" s="9">
        <f>Tablo1769[[#This Row],[YOLLUK HARİÇ BASKI GRAMI]]/Tablo1769[[#This Row],[GÖZ ADEDİ]]</f>
        <v>5.5625</v>
      </c>
      <c r="H22" s="10" t="s">
        <v>12</v>
      </c>
      <c r="I22" s="9" t="s">
        <v>13</v>
      </c>
      <c r="J22" s="13"/>
      <c r="K22" s="9"/>
    </row>
    <row r="23" spans="1:11" ht="30" customHeight="1">
      <c r="A23" s="7" t="s">
        <v>141</v>
      </c>
      <c r="B23" s="8" t="s">
        <v>29</v>
      </c>
      <c r="C23" s="9">
        <v>8</v>
      </c>
      <c r="D23" s="9">
        <v>41</v>
      </c>
      <c r="E23" s="9">
        <v>54.8</v>
      </c>
      <c r="F23" s="9">
        <v>48.1</v>
      </c>
      <c r="G23" s="9">
        <f>Tablo1769[[#This Row],[YOLLUK HARİÇ BASKI GRAMI]]/Tablo1769[[#This Row],[GÖZ ADEDİ]]</f>
        <v>6.0125000000000002</v>
      </c>
      <c r="H23" s="10" t="s">
        <v>12</v>
      </c>
      <c r="I23" s="9" t="s">
        <v>13</v>
      </c>
      <c r="J23" s="13"/>
      <c r="K23" s="9"/>
    </row>
    <row r="24" spans="1:11" ht="30" customHeight="1">
      <c r="A24" s="7" t="s">
        <v>142</v>
      </c>
      <c r="B24" s="8" t="s">
        <v>30</v>
      </c>
      <c r="C24" s="9">
        <v>8</v>
      </c>
      <c r="D24" s="9"/>
      <c r="E24" s="9"/>
      <c r="F24" s="9"/>
      <c r="G24" s="9">
        <f>Tablo1769[[#This Row],[YOLLUK HARİÇ BASKI GRAMI]]/Tablo1769[[#This Row],[GÖZ ADEDİ]]</f>
        <v>0</v>
      </c>
      <c r="H24" s="10" t="s">
        <v>12</v>
      </c>
      <c r="I24" s="9" t="s">
        <v>13</v>
      </c>
      <c r="J24" s="13"/>
      <c r="K24" s="9"/>
    </row>
    <row r="25" spans="1:11" ht="9.9499999999999993" customHeight="1">
      <c r="A25" s="57"/>
      <c r="B25" s="58"/>
      <c r="C25" s="59"/>
      <c r="D25" s="59"/>
      <c r="E25" s="59"/>
      <c r="F25" s="59"/>
      <c r="G25" s="59"/>
      <c r="H25" s="59"/>
      <c r="I25" s="59"/>
      <c r="J25" s="59"/>
      <c r="K25" s="14"/>
    </row>
    <row r="26" spans="1:11" ht="30" customHeight="1">
      <c r="A26" s="7" t="s">
        <v>143</v>
      </c>
      <c r="B26" s="8" t="s">
        <v>31</v>
      </c>
      <c r="C26" s="9">
        <v>4</v>
      </c>
      <c r="D26" s="9"/>
      <c r="E26" s="9"/>
      <c r="F26" s="9"/>
      <c r="G26" s="9">
        <f>Tablo1769[[#This Row],[YOLLUK HARİÇ BASKI GRAMI]]/Tablo1769[[#This Row],[GÖZ ADEDİ]]</f>
        <v>0</v>
      </c>
      <c r="H26" s="10" t="s">
        <v>12</v>
      </c>
      <c r="I26" s="9" t="s">
        <v>13</v>
      </c>
      <c r="J26" s="13"/>
      <c r="K26" s="9"/>
    </row>
    <row r="27" spans="1:11" ht="30" customHeight="1">
      <c r="A27" s="7" t="s">
        <v>144</v>
      </c>
      <c r="B27" s="8" t="s">
        <v>32</v>
      </c>
      <c r="C27" s="9">
        <v>4</v>
      </c>
      <c r="D27" s="9"/>
      <c r="E27" s="9"/>
      <c r="F27" s="9"/>
      <c r="G27" s="9">
        <f>Tablo1769[[#This Row],[YOLLUK HARİÇ BASKI GRAMI]]/Tablo1769[[#This Row],[GÖZ ADEDİ]]</f>
        <v>0</v>
      </c>
      <c r="H27" s="10" t="s">
        <v>12</v>
      </c>
      <c r="I27" s="9" t="s">
        <v>13</v>
      </c>
      <c r="J27" s="13"/>
      <c r="K27" s="9"/>
    </row>
    <row r="28" spans="1:11" ht="30" customHeight="1">
      <c r="A28" s="7" t="s">
        <v>145</v>
      </c>
      <c r="B28" s="8" t="s">
        <v>33</v>
      </c>
      <c r="C28" s="9">
        <v>4</v>
      </c>
      <c r="D28" s="9">
        <v>38.5</v>
      </c>
      <c r="E28" s="9">
        <v>28.5</v>
      </c>
      <c r="F28" s="9">
        <v>25.6</v>
      </c>
      <c r="G28" s="9">
        <f>Tablo1769[[#This Row],[YOLLUK HARİÇ BASKI GRAMI]]/Tablo1769[[#This Row],[GÖZ ADEDİ]]</f>
        <v>6.4</v>
      </c>
      <c r="H28" s="10" t="s">
        <v>12</v>
      </c>
      <c r="I28" s="9" t="s">
        <v>13</v>
      </c>
      <c r="J28" s="13"/>
      <c r="K28" s="9"/>
    </row>
    <row r="29" spans="1:11" ht="9.9499999999999993" customHeight="1">
      <c r="A29" s="57"/>
      <c r="B29" s="58"/>
      <c r="C29" s="59"/>
      <c r="D29" s="59"/>
      <c r="E29" s="59"/>
      <c r="F29" s="59"/>
      <c r="G29" s="59"/>
      <c r="H29" s="59"/>
      <c r="I29" s="59"/>
      <c r="J29" s="59"/>
      <c r="K29" s="14"/>
    </row>
    <row r="30" spans="1:11" ht="30" customHeight="1">
      <c r="A30" s="7" t="s">
        <v>146</v>
      </c>
      <c r="B30" s="8" t="s">
        <v>35</v>
      </c>
      <c r="C30" s="9">
        <v>6</v>
      </c>
      <c r="D30" s="9">
        <v>45</v>
      </c>
      <c r="E30" s="9">
        <v>58.8</v>
      </c>
      <c r="F30" s="9">
        <v>52.5</v>
      </c>
      <c r="G30" s="9">
        <f>Tablo1769[[#This Row],[YOLLUK HARİÇ BASKI GRAMI]]/Tablo1769[[#This Row],[GÖZ ADEDİ]]</f>
        <v>8.75</v>
      </c>
      <c r="H30" s="10" t="s">
        <v>12</v>
      </c>
      <c r="I30" s="9" t="s">
        <v>13</v>
      </c>
      <c r="J30" s="13"/>
      <c r="K30" s="9"/>
    </row>
    <row r="31" spans="1:11" ht="9.9499999999999993" customHeight="1">
      <c r="A31" s="57"/>
      <c r="B31" s="58"/>
      <c r="C31" s="59"/>
      <c r="D31" s="59"/>
      <c r="E31" s="59"/>
      <c r="F31" s="59"/>
      <c r="G31" s="59"/>
      <c r="H31" s="59"/>
      <c r="I31" s="59"/>
      <c r="J31" s="59"/>
      <c r="K31" s="14"/>
    </row>
    <row r="32" spans="1:11" ht="30" customHeight="1">
      <c r="A32" s="7" t="s">
        <v>147</v>
      </c>
      <c r="B32" s="8" t="s">
        <v>36</v>
      </c>
      <c r="C32" s="9">
        <v>6</v>
      </c>
      <c r="D32" s="9"/>
      <c r="E32" s="9"/>
      <c r="F32" s="9"/>
      <c r="G32" s="9">
        <f>Tablo1769[[#This Row],[YOLLUK HARİÇ BASKI GRAMI]]/Tablo1769[[#This Row],[GÖZ ADEDİ]]</f>
        <v>0</v>
      </c>
      <c r="H32" s="10" t="s">
        <v>12</v>
      </c>
      <c r="I32" s="9" t="s">
        <v>13</v>
      </c>
      <c r="J32" s="13"/>
      <c r="K32" s="9"/>
    </row>
    <row r="33" spans="1:11" ht="9.9499999999999993" customHeight="1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14"/>
    </row>
    <row r="34" spans="1:11" ht="30" customHeight="1">
      <c r="A34" s="7" t="s">
        <v>148</v>
      </c>
      <c r="B34" s="8" t="s">
        <v>37</v>
      </c>
      <c r="C34" s="9">
        <v>8</v>
      </c>
      <c r="D34" s="9"/>
      <c r="E34" s="9"/>
      <c r="F34" s="9"/>
      <c r="G34" s="9">
        <f>Tablo1769[[#This Row],[YOLLUK HARİÇ BASKI GRAMI]]/Tablo1769[[#This Row],[GÖZ ADEDİ]]</f>
        <v>0</v>
      </c>
      <c r="H34" s="10" t="s">
        <v>12</v>
      </c>
      <c r="I34" s="9" t="s">
        <v>13</v>
      </c>
      <c r="J34" s="13"/>
      <c r="K34" s="9"/>
    </row>
    <row r="35" spans="1:11" ht="9.9499999999999993" customHeight="1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14"/>
    </row>
    <row r="36" spans="1:11" ht="30" customHeight="1">
      <c r="A36" s="7" t="s">
        <v>149</v>
      </c>
      <c r="B36" s="8" t="s">
        <v>38</v>
      </c>
      <c r="C36" s="9">
        <v>8</v>
      </c>
      <c r="D36" s="9">
        <v>22</v>
      </c>
      <c r="E36" s="9">
        <v>42.8</v>
      </c>
      <c r="F36" s="9">
        <v>42</v>
      </c>
      <c r="G36" s="9">
        <f>Tablo1769[[#This Row],[YOLLUK HARİÇ BASKI GRAMI]]/Tablo1769[[#This Row],[GÖZ ADEDİ]]</f>
        <v>5.25</v>
      </c>
      <c r="H36" s="10" t="s">
        <v>39</v>
      </c>
      <c r="I36" s="9" t="s">
        <v>13</v>
      </c>
      <c r="J36" s="13"/>
      <c r="K36" s="9"/>
    </row>
    <row r="37" spans="1:11" ht="9.9499999999999993" customHeight="1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14"/>
    </row>
    <row r="38" spans="1:11" ht="30" customHeight="1">
      <c r="A38" s="7" t="s">
        <v>151</v>
      </c>
      <c r="B38" s="8" t="s">
        <v>150</v>
      </c>
      <c r="C38" s="9">
        <v>4</v>
      </c>
      <c r="D38" s="9"/>
      <c r="E38" s="9"/>
      <c r="F38" s="9"/>
      <c r="G38" s="9">
        <f>Tablo1769[[#This Row],[YOLLUK HARİÇ BASKI GRAMI]]/Tablo1769[[#This Row],[GÖZ ADEDİ]]</f>
        <v>0</v>
      </c>
      <c r="H38" s="10" t="s">
        <v>12</v>
      </c>
      <c r="I38" s="9" t="s">
        <v>13</v>
      </c>
      <c r="J38" s="13"/>
      <c r="K38" s="9"/>
    </row>
    <row r="39" spans="1:11" ht="30" customHeight="1">
      <c r="A39" s="7" t="s">
        <v>154</v>
      </c>
      <c r="B39" s="8" t="s">
        <v>150</v>
      </c>
      <c r="C39" s="9">
        <v>4</v>
      </c>
      <c r="D39" s="9"/>
      <c r="E39" s="9"/>
      <c r="F39" s="9"/>
      <c r="G39" s="9">
        <f>Tablo1769[[#This Row],[YOLLUK HARİÇ BASKI GRAMI]]/Tablo1769[[#This Row],[GÖZ ADEDİ]]</f>
        <v>0</v>
      </c>
      <c r="H39" s="10" t="s">
        <v>12</v>
      </c>
      <c r="I39" s="9" t="s">
        <v>13</v>
      </c>
      <c r="J39" s="13"/>
      <c r="K39" s="9"/>
    </row>
    <row r="40" spans="1:11" ht="30" customHeight="1">
      <c r="A40" s="7" t="s">
        <v>152</v>
      </c>
      <c r="B40" s="8" t="s">
        <v>150</v>
      </c>
      <c r="C40" s="9">
        <v>4</v>
      </c>
      <c r="D40" s="9"/>
      <c r="E40" s="9"/>
      <c r="F40" s="9"/>
      <c r="G40" s="9">
        <f>Tablo1769[[#This Row],[YOLLUK HARİÇ BASKI GRAMI]]/Tablo1769[[#This Row],[GÖZ ADEDİ]]</f>
        <v>0</v>
      </c>
      <c r="H40" s="10" t="s">
        <v>12</v>
      </c>
      <c r="I40" s="9" t="s">
        <v>23</v>
      </c>
      <c r="J40" s="13"/>
      <c r="K40" s="9"/>
    </row>
    <row r="41" spans="1:11" ht="30" customHeight="1">
      <c r="A41" s="7" t="s">
        <v>155</v>
      </c>
      <c r="B41" s="8" t="s">
        <v>150</v>
      </c>
      <c r="C41" s="47"/>
      <c r="D41" s="47"/>
      <c r="E41" s="47"/>
      <c r="F41" s="47"/>
      <c r="G41" s="47" t="e">
        <f>Tablo1769[[#This Row],[YOLLUK HARİÇ BASKI GRAMI]]/Tablo1769[[#This Row],[GÖZ ADEDİ]]</f>
        <v>#DIV/0!</v>
      </c>
      <c r="H41" s="10" t="s">
        <v>12</v>
      </c>
      <c r="I41" s="9" t="s">
        <v>24</v>
      </c>
      <c r="J41" s="47"/>
      <c r="K41" s="47"/>
    </row>
    <row r="42" spans="1:11" ht="30" customHeight="1">
      <c r="A42" s="7" t="s">
        <v>153</v>
      </c>
      <c r="B42" s="8" t="s">
        <v>150</v>
      </c>
      <c r="C42" s="47"/>
      <c r="D42" s="47"/>
      <c r="E42" s="47"/>
      <c r="F42" s="47"/>
      <c r="G42" s="47" t="e">
        <f>Tablo1769[[#This Row],[YOLLUK HARİÇ BASKI GRAMI]]/Tablo1769[[#This Row],[GÖZ ADEDİ]]</f>
        <v>#DIV/0!</v>
      </c>
      <c r="H42" s="10" t="s">
        <v>12</v>
      </c>
      <c r="I42" s="47"/>
      <c r="J42" s="47"/>
      <c r="K42" s="47"/>
    </row>
    <row r="43" spans="1:11" ht="30" customHeight="1">
      <c r="A43" s="7" t="s">
        <v>156</v>
      </c>
      <c r="B43" s="8" t="s">
        <v>150</v>
      </c>
      <c r="C43" s="47"/>
      <c r="D43" s="47"/>
      <c r="E43" s="47"/>
      <c r="F43" s="47"/>
      <c r="G43" s="47" t="e">
        <f>Tablo1769[[#This Row],[YOLLUK HARİÇ BASKI GRAMI]]/Tablo1769[[#This Row],[GÖZ ADEDİ]]</f>
        <v>#DIV/0!</v>
      </c>
      <c r="H43" s="10" t="s">
        <v>12</v>
      </c>
      <c r="I43" s="47"/>
      <c r="J43" s="47"/>
      <c r="K43" s="47"/>
    </row>
    <row r="44" spans="1:11" ht="9.9499999999999993" customHeight="1">
      <c r="A44" s="57"/>
      <c r="B44" s="58"/>
      <c r="C44" s="59"/>
      <c r="D44" s="59"/>
      <c r="E44" s="59"/>
      <c r="F44" s="59"/>
      <c r="G44" s="59"/>
      <c r="H44" s="59"/>
      <c r="I44" s="59"/>
      <c r="J44" s="59"/>
      <c r="K44" s="14"/>
    </row>
    <row r="45" spans="1:11" ht="30" customHeight="1">
      <c r="A45" s="7" t="s">
        <v>157</v>
      </c>
      <c r="B45" s="8" t="s">
        <v>40</v>
      </c>
      <c r="C45" s="9">
        <v>2</v>
      </c>
      <c r="D45" s="9"/>
      <c r="E45" s="9"/>
      <c r="F45" s="9"/>
      <c r="G45" s="9">
        <f>Tablo1769[[#This Row],[YOLLUK HARİÇ BASKI GRAMI]]/Tablo1769[[#This Row],[GÖZ ADEDİ]]</f>
        <v>0</v>
      </c>
      <c r="H45" s="10" t="s">
        <v>12</v>
      </c>
      <c r="I45" s="9" t="s">
        <v>13</v>
      </c>
      <c r="J45" s="13"/>
      <c r="K45" s="9"/>
    </row>
    <row r="46" spans="1:11" ht="9.9499999999999993" customHeight="1">
      <c r="A46" s="57"/>
      <c r="B46" s="58"/>
      <c r="C46" s="59"/>
      <c r="D46" s="59"/>
      <c r="E46" s="59"/>
      <c r="F46" s="59"/>
      <c r="G46" s="59"/>
      <c r="H46" s="59"/>
      <c r="I46" s="59"/>
      <c r="J46" s="59"/>
      <c r="K46" s="14"/>
    </row>
    <row r="47" spans="1:11" ht="30" customHeight="1">
      <c r="A47" s="7" t="s">
        <v>158</v>
      </c>
      <c r="B47" s="8" t="s">
        <v>41</v>
      </c>
      <c r="C47" s="9">
        <v>16</v>
      </c>
      <c r="D47" s="9"/>
      <c r="E47" s="9"/>
      <c r="F47" s="9"/>
      <c r="G47" s="9">
        <f>Tablo1769[[#This Row],[YOLLUK HARİÇ BASKI GRAMI]]/Tablo1769[[#This Row],[GÖZ ADEDİ]]</f>
        <v>0</v>
      </c>
      <c r="H47" s="10" t="s">
        <v>12</v>
      </c>
      <c r="I47" s="9" t="s">
        <v>13</v>
      </c>
      <c r="J47" s="13"/>
      <c r="K47" s="9"/>
    </row>
    <row r="48" spans="1:11" ht="9.9499999999999993" customHeight="1">
      <c r="A48" s="57"/>
      <c r="B48" s="58"/>
      <c r="C48" s="59"/>
      <c r="D48" s="59"/>
      <c r="E48" s="59"/>
      <c r="F48" s="59"/>
      <c r="G48" s="59"/>
      <c r="H48" s="59"/>
      <c r="I48" s="59"/>
      <c r="J48" s="59"/>
      <c r="K48" s="14"/>
    </row>
    <row r="49" spans="1:11" ht="30" customHeight="1">
      <c r="A49" s="7" t="s">
        <v>159</v>
      </c>
      <c r="B49" s="8" t="s">
        <v>42</v>
      </c>
      <c r="C49" s="9">
        <v>4</v>
      </c>
      <c r="D49" s="9"/>
      <c r="E49" s="9"/>
      <c r="F49" s="9"/>
      <c r="G49" s="9">
        <f>Tablo1769[[#This Row],[YOLLUK HARİÇ BASKI GRAMI]]/Tablo1769[[#This Row],[GÖZ ADEDİ]]</f>
        <v>0</v>
      </c>
      <c r="H49" s="10" t="s">
        <v>43</v>
      </c>
      <c r="I49" s="9">
        <v>6192</v>
      </c>
      <c r="J49" s="13"/>
      <c r="K49" s="9"/>
    </row>
    <row r="50" spans="1:11" ht="9.9499999999999993" customHeight="1">
      <c r="A50" s="57"/>
      <c r="B50" s="58"/>
      <c r="C50" s="59"/>
      <c r="D50" s="59"/>
      <c r="E50" s="59"/>
      <c r="F50" s="59"/>
      <c r="G50" s="59"/>
      <c r="H50" s="59"/>
      <c r="I50" s="59"/>
      <c r="J50" s="59"/>
      <c r="K50" s="14"/>
    </row>
    <row r="51" spans="1:11" ht="30" customHeight="1">
      <c r="A51" s="7" t="s">
        <v>160</v>
      </c>
      <c r="B51" s="8" t="s">
        <v>44</v>
      </c>
      <c r="C51" s="9">
        <v>4</v>
      </c>
      <c r="D51" s="9">
        <v>40</v>
      </c>
      <c r="E51" s="9">
        <v>88.8</v>
      </c>
      <c r="F51" s="9">
        <v>85.2</v>
      </c>
      <c r="G51" s="9">
        <f>Tablo1769[[#This Row],[YOLLUK HARİÇ BASKI GRAMI]]/Tablo1769[[#This Row],[GÖZ ADEDİ]]</f>
        <v>21.3</v>
      </c>
      <c r="H51" s="10" t="s">
        <v>39</v>
      </c>
      <c r="I51" s="9" t="s">
        <v>23</v>
      </c>
      <c r="J51" s="13"/>
      <c r="K51" s="9"/>
    </row>
    <row r="52" spans="1:11" ht="30" customHeight="1">
      <c r="A52" s="7" t="s">
        <v>161</v>
      </c>
      <c r="B52" s="8" t="s">
        <v>44</v>
      </c>
      <c r="C52" s="9">
        <v>4</v>
      </c>
      <c r="D52" s="9">
        <v>40</v>
      </c>
      <c r="E52" s="9">
        <v>88.8</v>
      </c>
      <c r="F52" s="9">
        <v>85.2</v>
      </c>
      <c r="G52" s="9">
        <f>Tablo1769[[#This Row],[YOLLUK HARİÇ BASKI GRAMI]]/Tablo1769[[#This Row],[GÖZ ADEDİ]]</f>
        <v>21.3</v>
      </c>
      <c r="H52" s="10" t="s">
        <v>39</v>
      </c>
      <c r="I52" s="9" t="s">
        <v>24</v>
      </c>
      <c r="J52" s="13"/>
      <c r="K52" s="9"/>
    </row>
    <row r="53" spans="1:11" ht="9.9499999999999993" customHeight="1">
      <c r="A53" s="57"/>
      <c r="B53" s="58"/>
      <c r="C53" s="59"/>
      <c r="D53" s="59"/>
      <c r="E53" s="59"/>
      <c r="F53" s="59"/>
      <c r="G53" s="59"/>
      <c r="H53" s="59"/>
      <c r="I53" s="59"/>
      <c r="J53" s="59"/>
      <c r="K53" s="14"/>
    </row>
    <row r="54" spans="1:11" ht="30" customHeight="1">
      <c r="A54" s="7" t="s">
        <v>162</v>
      </c>
      <c r="B54" s="8" t="s">
        <v>45</v>
      </c>
      <c r="C54" s="9">
        <v>2</v>
      </c>
      <c r="D54" s="9"/>
      <c r="E54" s="9"/>
      <c r="F54" s="9"/>
      <c r="G54" s="9">
        <f>Tablo1769[[#This Row],[YOLLUK HARİÇ BASKI GRAMI]]/Tablo1769[[#This Row],[GÖZ ADEDİ]]</f>
        <v>0</v>
      </c>
      <c r="H54" s="10" t="s">
        <v>12</v>
      </c>
      <c r="I54" s="9" t="s">
        <v>13</v>
      </c>
      <c r="J54" s="13"/>
      <c r="K54" s="9"/>
    </row>
    <row r="55" spans="1:11" ht="9.9499999999999993" customHeight="1">
      <c r="A55" s="57"/>
      <c r="B55" s="58"/>
      <c r="C55" s="59"/>
      <c r="D55" s="59"/>
      <c r="E55" s="59"/>
      <c r="F55" s="59"/>
      <c r="G55" s="59"/>
      <c r="H55" s="59"/>
      <c r="I55" s="59"/>
      <c r="J55" s="59"/>
      <c r="K55" s="14"/>
    </row>
    <row r="56" spans="1:11" ht="30" customHeight="1">
      <c r="A56" s="7" t="s">
        <v>163</v>
      </c>
      <c r="B56" s="8" t="s">
        <v>46</v>
      </c>
      <c r="C56" s="9">
        <v>8</v>
      </c>
      <c r="D56" s="9">
        <v>20</v>
      </c>
      <c r="E56" s="9">
        <v>29.6</v>
      </c>
      <c r="F56" s="9">
        <v>28.6</v>
      </c>
      <c r="G56" s="9">
        <f>Tablo1769[[#This Row],[YOLLUK HARİÇ BASKI GRAMI]]/Tablo1769[[#This Row],[GÖZ ADEDİ]]</f>
        <v>3.5750000000000002</v>
      </c>
      <c r="H56" s="10" t="s">
        <v>47</v>
      </c>
      <c r="I56" s="9" t="s">
        <v>48</v>
      </c>
      <c r="J56" s="13"/>
      <c r="K56" s="9"/>
    </row>
    <row r="57" spans="1:11" ht="30" customHeight="1">
      <c r="A57" s="7" t="s">
        <v>164</v>
      </c>
      <c r="B57" s="8" t="s">
        <v>46</v>
      </c>
      <c r="C57" s="9">
        <v>8</v>
      </c>
      <c r="D57" s="9">
        <v>20</v>
      </c>
      <c r="E57" s="9">
        <v>29.6</v>
      </c>
      <c r="F57" s="9">
        <v>28.6</v>
      </c>
      <c r="G57" s="9">
        <f>Tablo1769[[#This Row],[YOLLUK HARİÇ BASKI GRAMI]]/Tablo1769[[#This Row],[GÖZ ADEDİ]]</f>
        <v>3.5750000000000002</v>
      </c>
      <c r="H57" s="10" t="s">
        <v>47</v>
      </c>
      <c r="I57" s="9" t="s">
        <v>49</v>
      </c>
      <c r="J57" s="13"/>
      <c r="K57" s="9"/>
    </row>
    <row r="58" spans="1:11" ht="30" customHeight="1">
      <c r="A58" s="7" t="s">
        <v>165</v>
      </c>
      <c r="B58" s="8" t="s">
        <v>46</v>
      </c>
      <c r="C58" s="9">
        <v>8</v>
      </c>
      <c r="D58" s="9">
        <v>20</v>
      </c>
      <c r="E58" s="9">
        <v>29.6</v>
      </c>
      <c r="F58" s="9">
        <v>28.6</v>
      </c>
      <c r="G58" s="9">
        <f>Tablo1769[[#This Row],[YOLLUK HARİÇ BASKI GRAMI]]/Tablo1769[[#This Row],[GÖZ ADEDİ]]</f>
        <v>3.5750000000000002</v>
      </c>
      <c r="H58" s="10" t="s">
        <v>47</v>
      </c>
      <c r="I58" s="9" t="s">
        <v>50</v>
      </c>
      <c r="J58" s="13"/>
      <c r="K58" s="9"/>
    </row>
    <row r="59" spans="1:11" ht="30" customHeight="1">
      <c r="A59" s="7" t="s">
        <v>166</v>
      </c>
      <c r="B59" s="8" t="s">
        <v>46</v>
      </c>
      <c r="C59" s="9">
        <v>8</v>
      </c>
      <c r="D59" s="9">
        <v>20</v>
      </c>
      <c r="E59" s="9">
        <v>29.6</v>
      </c>
      <c r="F59" s="9">
        <v>28.6</v>
      </c>
      <c r="G59" s="9">
        <f>Tablo1769[[#This Row],[YOLLUK HARİÇ BASKI GRAMI]]/Tablo1769[[#This Row],[GÖZ ADEDİ]]</f>
        <v>3.5750000000000002</v>
      </c>
      <c r="H59" s="10" t="s">
        <v>47</v>
      </c>
      <c r="I59" s="9">
        <v>3408</v>
      </c>
      <c r="J59" s="13"/>
      <c r="K59" s="9"/>
    </row>
    <row r="60" spans="1:11" ht="30" customHeight="1">
      <c r="A60" s="7" t="s">
        <v>167</v>
      </c>
      <c r="B60" s="8" t="s">
        <v>46</v>
      </c>
      <c r="C60" s="9">
        <v>8</v>
      </c>
      <c r="D60" s="9">
        <v>20</v>
      </c>
      <c r="E60" s="9">
        <v>29.6</v>
      </c>
      <c r="F60" s="9">
        <v>28.6</v>
      </c>
      <c r="G60" s="9">
        <f>Tablo1769[[#This Row],[YOLLUK HARİÇ BASKI GRAMI]]/Tablo1769[[#This Row],[GÖZ ADEDİ]]</f>
        <v>3.5750000000000002</v>
      </c>
      <c r="H60" s="10" t="s">
        <v>12</v>
      </c>
      <c r="I60" s="9">
        <v>3332</v>
      </c>
      <c r="J60" s="13"/>
      <c r="K60" s="9"/>
    </row>
    <row r="61" spans="1:11" ht="30" customHeight="1">
      <c r="A61" s="7" t="s">
        <v>168</v>
      </c>
      <c r="B61" s="8" t="s">
        <v>46</v>
      </c>
      <c r="C61" s="9">
        <v>8</v>
      </c>
      <c r="D61" s="9">
        <v>20</v>
      </c>
      <c r="E61" s="9">
        <v>29.6</v>
      </c>
      <c r="F61" s="9">
        <v>28.6</v>
      </c>
      <c r="G61" s="9">
        <f>Tablo1769[[#This Row],[YOLLUK HARİÇ BASKI GRAMI]]/Tablo1769[[#This Row],[GÖZ ADEDİ]]</f>
        <v>3.5750000000000002</v>
      </c>
      <c r="H61" s="10" t="s">
        <v>47</v>
      </c>
      <c r="I61" s="9">
        <v>1289</v>
      </c>
      <c r="J61" s="13"/>
      <c r="K61" s="9"/>
    </row>
    <row r="62" spans="1:11" ht="30" customHeight="1">
      <c r="A62" s="7" t="s">
        <v>169</v>
      </c>
      <c r="B62" s="8" t="s">
        <v>46</v>
      </c>
      <c r="C62" s="9">
        <v>8</v>
      </c>
      <c r="D62" s="9">
        <v>20</v>
      </c>
      <c r="E62" s="9">
        <v>29.6</v>
      </c>
      <c r="F62" s="9">
        <v>28.6</v>
      </c>
      <c r="G62" s="9">
        <f>Tablo1769[[#This Row],[YOLLUK HARİÇ BASKI GRAMI]]/Tablo1769[[#This Row],[GÖZ ADEDİ]]</f>
        <v>3.5750000000000002</v>
      </c>
      <c r="H62" s="10" t="s">
        <v>47</v>
      </c>
      <c r="I62" s="9">
        <v>4089</v>
      </c>
      <c r="J62" s="13"/>
      <c r="K62" s="9"/>
    </row>
    <row r="63" spans="1:11" ht="30" customHeight="1">
      <c r="A63" s="7" t="s">
        <v>170</v>
      </c>
      <c r="B63" s="8" t="s">
        <v>46</v>
      </c>
      <c r="C63" s="9">
        <v>8</v>
      </c>
      <c r="D63" s="9">
        <v>20</v>
      </c>
      <c r="E63" s="9">
        <v>29.6</v>
      </c>
      <c r="F63" s="9">
        <v>28.6</v>
      </c>
      <c r="G63" s="9">
        <f>Tablo1769[[#This Row],[YOLLUK HARİÇ BASKI GRAMI]]/Tablo1769[[#This Row],[GÖZ ADEDİ]]</f>
        <v>3.5750000000000002</v>
      </c>
      <c r="H63" s="10" t="s">
        <v>47</v>
      </c>
      <c r="I63" s="9" t="s">
        <v>13</v>
      </c>
      <c r="J63" s="13"/>
      <c r="K63" s="9"/>
    </row>
    <row r="64" spans="1:11" ht="30" customHeight="1">
      <c r="A64" s="7" t="s">
        <v>171</v>
      </c>
      <c r="B64" s="8" t="s">
        <v>46</v>
      </c>
      <c r="C64" s="9">
        <v>8</v>
      </c>
      <c r="D64" s="9">
        <v>20</v>
      </c>
      <c r="E64" s="9">
        <v>29.6</v>
      </c>
      <c r="F64" s="9">
        <v>28.6</v>
      </c>
      <c r="G64" s="9">
        <f>Tablo1769[[#This Row],[YOLLUK HARİÇ BASKI GRAMI]]/Tablo1769[[#This Row],[GÖZ ADEDİ]]</f>
        <v>3.5750000000000002</v>
      </c>
      <c r="H64" s="10" t="s">
        <v>47</v>
      </c>
      <c r="I64" s="9">
        <v>1045</v>
      </c>
      <c r="J64" s="9"/>
      <c r="K64" s="9"/>
    </row>
    <row r="65" spans="1:11" ht="30" customHeight="1">
      <c r="A65" s="7" t="s">
        <v>172</v>
      </c>
      <c r="B65" s="8" t="s">
        <v>46</v>
      </c>
      <c r="C65" s="9">
        <v>8</v>
      </c>
      <c r="D65" s="9">
        <v>20</v>
      </c>
      <c r="E65" s="9">
        <v>29.6</v>
      </c>
      <c r="F65" s="9">
        <v>28.6</v>
      </c>
      <c r="G65" s="9">
        <f>Tablo1769[[#This Row],[YOLLUK HARİÇ BASKI GRAMI]]/Tablo1769[[#This Row],[GÖZ ADEDİ]]</f>
        <v>3.5750000000000002</v>
      </c>
      <c r="H65" s="10" t="s">
        <v>47</v>
      </c>
      <c r="I65" s="9" t="s">
        <v>51</v>
      </c>
      <c r="J65" s="9"/>
      <c r="K65" s="9"/>
    </row>
    <row r="66" spans="1:11" ht="30" customHeight="1">
      <c r="A66" s="7" t="s">
        <v>173</v>
      </c>
      <c r="B66" s="8" t="s">
        <v>46</v>
      </c>
      <c r="C66" s="9">
        <v>8</v>
      </c>
      <c r="D66" s="9">
        <v>20</v>
      </c>
      <c r="E66" s="9">
        <v>29.6</v>
      </c>
      <c r="F66" s="9">
        <v>28.6</v>
      </c>
      <c r="G66" s="9">
        <f>Tablo1769[[#This Row],[YOLLUK HARİÇ BASKI GRAMI]]/Tablo1769[[#This Row],[GÖZ ADEDİ]]</f>
        <v>3.5750000000000002</v>
      </c>
      <c r="H66" s="10" t="s">
        <v>47</v>
      </c>
      <c r="I66" s="9" t="s">
        <v>52</v>
      </c>
      <c r="J66" s="9"/>
      <c r="K66" s="9"/>
    </row>
    <row r="67" spans="1:11" ht="30" customHeight="1">
      <c r="A67" s="7" t="s">
        <v>174</v>
      </c>
      <c r="B67" s="8" t="s">
        <v>46</v>
      </c>
      <c r="C67" s="9">
        <v>8</v>
      </c>
      <c r="D67" s="9">
        <v>20</v>
      </c>
      <c r="E67" s="9">
        <v>29.6</v>
      </c>
      <c r="F67" s="9">
        <v>28.6</v>
      </c>
      <c r="G67" s="9">
        <f>Tablo1769[[#This Row],[YOLLUK HARİÇ BASKI GRAMI]]/Tablo1769[[#This Row],[GÖZ ADEDİ]]</f>
        <v>3.5750000000000002</v>
      </c>
      <c r="H67" s="10" t="s">
        <v>47</v>
      </c>
      <c r="I67" s="9">
        <v>3014</v>
      </c>
      <c r="J67" s="9"/>
      <c r="K67" s="9"/>
    </row>
    <row r="68" spans="1:11" ht="30" customHeight="1">
      <c r="A68" s="7" t="s">
        <v>175</v>
      </c>
      <c r="B68" s="8" t="s">
        <v>46</v>
      </c>
      <c r="C68" s="9">
        <v>8</v>
      </c>
      <c r="D68" s="9">
        <v>20</v>
      </c>
      <c r="E68" s="9">
        <v>29.9</v>
      </c>
      <c r="F68" s="9">
        <v>29.1</v>
      </c>
      <c r="G68" s="9">
        <f>Tablo1769[[#This Row],[YOLLUK HARİÇ BASKI GRAMI]]/Tablo1769[[#This Row],[GÖZ ADEDİ]]</f>
        <v>3.6375000000000002</v>
      </c>
      <c r="H68" s="10" t="s">
        <v>47</v>
      </c>
      <c r="I68" s="9" t="s">
        <v>53</v>
      </c>
      <c r="J68" s="9">
        <v>2E-3</v>
      </c>
      <c r="K68" s="9"/>
    </row>
    <row r="69" spans="1:11" ht="30" customHeight="1">
      <c r="A69" s="7" t="s">
        <v>176</v>
      </c>
      <c r="B69" s="8" t="s">
        <v>46</v>
      </c>
      <c r="C69" s="9">
        <v>8</v>
      </c>
      <c r="D69" s="9">
        <v>20</v>
      </c>
      <c r="E69" s="9">
        <v>29.6</v>
      </c>
      <c r="F69" s="9">
        <v>28.6</v>
      </c>
      <c r="G69" s="9">
        <f>Tablo1769[[#This Row],[YOLLUK HARİÇ BASKI GRAMI]]/Tablo1769[[#This Row],[GÖZ ADEDİ]]</f>
        <v>3.5750000000000002</v>
      </c>
      <c r="H69" s="10" t="s">
        <v>47</v>
      </c>
      <c r="I69" s="9" t="s">
        <v>54</v>
      </c>
      <c r="J69" s="9"/>
      <c r="K69" s="9"/>
    </row>
    <row r="70" spans="1:11" ht="30" customHeight="1">
      <c r="A70" s="7" t="s">
        <v>177</v>
      </c>
      <c r="B70" s="8" t="s">
        <v>116</v>
      </c>
      <c r="C70" s="9">
        <v>8</v>
      </c>
      <c r="D70" s="9">
        <v>20</v>
      </c>
      <c r="E70" s="9">
        <v>29.6</v>
      </c>
      <c r="F70" s="9">
        <v>28.6</v>
      </c>
      <c r="G70" s="9">
        <f>Tablo1769[[#This Row],[YOLLUK HARİÇ BASKI GRAMI]]/Tablo1769[[#This Row],[GÖZ ADEDİ]]</f>
        <v>3.5750000000000002</v>
      </c>
      <c r="H70" s="10" t="s">
        <v>47</v>
      </c>
      <c r="I70" s="9" t="s">
        <v>53</v>
      </c>
      <c r="J70" s="9">
        <v>3.0000000000000001E-3</v>
      </c>
      <c r="K70" s="9"/>
    </row>
    <row r="71" spans="1:11" ht="30" customHeight="1">
      <c r="A71" s="7" t="s">
        <v>178</v>
      </c>
      <c r="B71" s="8" t="s">
        <v>116</v>
      </c>
      <c r="C71" s="9">
        <v>8</v>
      </c>
      <c r="D71" s="9">
        <v>20</v>
      </c>
      <c r="E71" s="9">
        <v>29.6</v>
      </c>
      <c r="F71" s="9">
        <v>28.6</v>
      </c>
      <c r="G71" s="9">
        <f>Tablo1769[[#This Row],[YOLLUK HARİÇ BASKI GRAMI]]/Tablo1769[[#This Row],[GÖZ ADEDİ]]</f>
        <v>3.5750000000000002</v>
      </c>
      <c r="H71" s="10" t="s">
        <v>47</v>
      </c>
      <c r="I71" s="9" t="s">
        <v>52</v>
      </c>
      <c r="J71" s="9">
        <v>3.0000000000000001E-3</v>
      </c>
      <c r="K71" s="9"/>
    </row>
    <row r="72" spans="1:11" ht="9.9499999999999993" customHeight="1">
      <c r="A72" s="57"/>
      <c r="B72" s="58"/>
      <c r="C72" s="59"/>
      <c r="D72" s="59"/>
      <c r="E72" s="59"/>
      <c r="F72" s="59"/>
      <c r="G72" s="59"/>
      <c r="H72" s="59"/>
      <c r="I72" s="59"/>
      <c r="J72" s="59"/>
      <c r="K72" s="14"/>
    </row>
    <row r="73" spans="1:11" ht="30" customHeight="1">
      <c r="A73" s="7" t="s">
        <v>179</v>
      </c>
      <c r="B73" s="8" t="s">
        <v>55</v>
      </c>
      <c r="C73" s="9">
        <v>8</v>
      </c>
      <c r="D73" s="9">
        <v>21</v>
      </c>
      <c r="E73" s="9">
        <v>31.4</v>
      </c>
      <c r="F73" s="9">
        <v>30.4</v>
      </c>
      <c r="G73" s="9">
        <f>Tablo1769[[#This Row],[YOLLUK HARİÇ BASKI GRAMI]]/Tablo1769[[#This Row],[GÖZ ADEDİ]]</f>
        <v>3.8</v>
      </c>
      <c r="H73" s="10" t="s">
        <v>47</v>
      </c>
      <c r="I73" s="9" t="s">
        <v>48</v>
      </c>
      <c r="J73" s="13"/>
      <c r="K73" s="9"/>
    </row>
    <row r="74" spans="1:11" ht="30" customHeight="1">
      <c r="A74" s="7" t="s">
        <v>180</v>
      </c>
      <c r="B74" s="8" t="s">
        <v>55</v>
      </c>
      <c r="C74" s="9">
        <v>8</v>
      </c>
      <c r="D74" s="9">
        <v>21</v>
      </c>
      <c r="E74" s="9">
        <v>31.4</v>
      </c>
      <c r="F74" s="9">
        <v>30.4</v>
      </c>
      <c r="G74" s="9">
        <f>Tablo1769[[#This Row],[YOLLUK HARİÇ BASKI GRAMI]]/Tablo1769[[#This Row],[GÖZ ADEDİ]]</f>
        <v>3.8</v>
      </c>
      <c r="H74" s="10" t="s">
        <v>47</v>
      </c>
      <c r="I74" s="9" t="s">
        <v>49</v>
      </c>
      <c r="J74" s="13"/>
      <c r="K74" s="9"/>
    </row>
    <row r="75" spans="1:11" ht="30" customHeight="1">
      <c r="A75" s="7" t="s">
        <v>181</v>
      </c>
      <c r="B75" s="8" t="s">
        <v>55</v>
      </c>
      <c r="C75" s="9">
        <v>8</v>
      </c>
      <c r="D75" s="15">
        <v>21</v>
      </c>
      <c r="E75" s="9">
        <v>31.4</v>
      </c>
      <c r="F75" s="9">
        <v>30.4</v>
      </c>
      <c r="G75" s="9">
        <f>Tablo1769[[#This Row],[YOLLUK HARİÇ BASKI GRAMI]]/Tablo1769[[#This Row],[GÖZ ADEDİ]]</f>
        <v>3.8</v>
      </c>
      <c r="H75" s="10" t="s">
        <v>47</v>
      </c>
      <c r="I75" s="9" t="s">
        <v>50</v>
      </c>
      <c r="J75" s="13"/>
      <c r="K75" s="9"/>
    </row>
    <row r="76" spans="1:11" ht="30" customHeight="1">
      <c r="A76" s="7" t="s">
        <v>182</v>
      </c>
      <c r="B76" s="8" t="s">
        <v>55</v>
      </c>
      <c r="C76" s="9">
        <v>8</v>
      </c>
      <c r="D76" s="9">
        <v>21</v>
      </c>
      <c r="E76" s="9">
        <v>31.4</v>
      </c>
      <c r="F76" s="9">
        <v>30.4</v>
      </c>
      <c r="G76" s="9">
        <f>Tablo1769[[#This Row],[YOLLUK HARİÇ BASKI GRAMI]]/Tablo1769[[#This Row],[GÖZ ADEDİ]]</f>
        <v>3.8</v>
      </c>
      <c r="H76" s="10" t="s">
        <v>47</v>
      </c>
      <c r="I76" s="9">
        <v>1289</v>
      </c>
      <c r="J76" s="13"/>
      <c r="K76" s="9"/>
    </row>
    <row r="77" spans="1:11" ht="30" customHeight="1">
      <c r="A77" s="7" t="s">
        <v>183</v>
      </c>
      <c r="B77" s="8" t="s">
        <v>55</v>
      </c>
      <c r="C77" s="9">
        <v>8</v>
      </c>
      <c r="D77" s="9">
        <v>21</v>
      </c>
      <c r="E77" s="9">
        <v>31.4</v>
      </c>
      <c r="F77" s="9">
        <v>30.4</v>
      </c>
      <c r="G77" s="9">
        <f>Tablo1769[[#This Row],[YOLLUK HARİÇ BASKI GRAMI]]/Tablo1769[[#This Row],[GÖZ ADEDİ]]</f>
        <v>3.8</v>
      </c>
      <c r="H77" s="10" t="s">
        <v>47</v>
      </c>
      <c r="I77" s="9">
        <v>3408</v>
      </c>
      <c r="J77" s="13"/>
      <c r="K77" s="9"/>
    </row>
    <row r="78" spans="1:11" ht="30" customHeight="1">
      <c r="A78" s="7" t="s">
        <v>184</v>
      </c>
      <c r="B78" s="8" t="s">
        <v>55</v>
      </c>
      <c r="C78" s="9">
        <v>8</v>
      </c>
      <c r="D78" s="9">
        <v>21</v>
      </c>
      <c r="E78" s="9">
        <v>31.4</v>
      </c>
      <c r="F78" s="9">
        <v>30.4</v>
      </c>
      <c r="G78" s="9">
        <f>Tablo1769[[#This Row],[YOLLUK HARİÇ BASKI GRAMI]]/Tablo1769[[#This Row],[GÖZ ADEDİ]]</f>
        <v>3.8</v>
      </c>
      <c r="H78" s="10" t="s">
        <v>47</v>
      </c>
      <c r="I78" s="9">
        <v>4089</v>
      </c>
      <c r="J78" s="13"/>
      <c r="K78" s="9"/>
    </row>
    <row r="79" spans="1:11" ht="30" customHeight="1">
      <c r="A79" s="7" t="s">
        <v>185</v>
      </c>
      <c r="B79" s="8" t="s">
        <v>55</v>
      </c>
      <c r="C79" s="9">
        <v>8</v>
      </c>
      <c r="D79" s="9">
        <v>21</v>
      </c>
      <c r="E79" s="9">
        <v>31.4</v>
      </c>
      <c r="F79" s="9">
        <v>30.4</v>
      </c>
      <c r="G79" s="9">
        <f>Tablo1769[[#This Row],[YOLLUK HARİÇ BASKI GRAMI]]/Tablo1769[[#This Row],[GÖZ ADEDİ]]</f>
        <v>3.8</v>
      </c>
      <c r="H79" s="10" t="s">
        <v>47</v>
      </c>
      <c r="I79" s="9" t="s">
        <v>13</v>
      </c>
      <c r="J79" s="13"/>
      <c r="K79" s="9"/>
    </row>
    <row r="80" spans="1:11" ht="9.9499999999999993" customHeight="1">
      <c r="A80" s="57"/>
      <c r="B80" s="58"/>
      <c r="C80" s="59"/>
      <c r="D80" s="59"/>
      <c r="E80" s="59"/>
      <c r="F80" s="59"/>
      <c r="G80" s="59"/>
      <c r="H80" s="59"/>
      <c r="I80" s="59"/>
      <c r="J80" s="59"/>
      <c r="K80" s="14"/>
    </row>
    <row r="81" spans="1:11" ht="30" customHeight="1">
      <c r="A81" s="16" t="s">
        <v>56</v>
      </c>
      <c r="B81" s="17" t="s">
        <v>57</v>
      </c>
      <c r="C81" s="15">
        <v>8</v>
      </c>
      <c r="D81" s="15">
        <v>25</v>
      </c>
      <c r="E81" s="15">
        <v>40</v>
      </c>
      <c r="F81" s="15">
        <v>39</v>
      </c>
      <c r="G81" s="15"/>
      <c r="H81" s="18" t="s">
        <v>47</v>
      </c>
      <c r="I81" s="9" t="s">
        <v>13</v>
      </c>
      <c r="J81" s="15"/>
      <c r="K81" s="15"/>
    </row>
    <row r="82" spans="1:11" ht="9.9499999999999993" customHeight="1">
      <c r="A82" s="57"/>
      <c r="B82" s="58"/>
      <c r="C82" s="59"/>
      <c r="D82" s="59"/>
      <c r="E82" s="59"/>
      <c r="F82" s="59"/>
      <c r="G82" s="59"/>
      <c r="H82" s="59"/>
      <c r="I82" s="59"/>
      <c r="J82" s="59"/>
      <c r="K82" s="14"/>
    </row>
    <row r="83" spans="1:11" ht="30" customHeight="1">
      <c r="A83" s="7" t="s">
        <v>186</v>
      </c>
      <c r="B83" s="8" t="s">
        <v>58</v>
      </c>
      <c r="C83" s="9">
        <v>16</v>
      </c>
      <c r="D83" s="9">
        <v>19.95</v>
      </c>
      <c r="E83" s="9">
        <v>18.5</v>
      </c>
      <c r="F83" s="9">
        <v>16.7</v>
      </c>
      <c r="G83" s="9">
        <f>Tablo1769[[#This Row],[YOLLUK HARİÇ BASKI GRAMI]]/Tablo1769[[#This Row],[GÖZ ADEDİ]]</f>
        <v>1.04375</v>
      </c>
      <c r="H83" s="10" t="s">
        <v>47</v>
      </c>
      <c r="I83" s="9" t="s">
        <v>48</v>
      </c>
      <c r="J83" s="13"/>
      <c r="K83" s="9"/>
    </row>
    <row r="84" spans="1:11" ht="30" customHeight="1">
      <c r="A84" s="7" t="s">
        <v>187</v>
      </c>
      <c r="B84" s="8" t="s">
        <v>58</v>
      </c>
      <c r="C84" s="9">
        <v>16</v>
      </c>
      <c r="D84" s="9">
        <v>19.95</v>
      </c>
      <c r="E84" s="9">
        <v>18.5</v>
      </c>
      <c r="F84" s="9">
        <v>16.7</v>
      </c>
      <c r="G84" s="9">
        <f>Tablo1769[[#This Row],[YOLLUK HARİÇ BASKI GRAMI]]/Tablo1769[[#This Row],[GÖZ ADEDİ]]</f>
        <v>1.04375</v>
      </c>
      <c r="H84" s="10" t="s">
        <v>47</v>
      </c>
      <c r="I84" s="9" t="s">
        <v>49</v>
      </c>
      <c r="J84" s="13"/>
      <c r="K84" s="9"/>
    </row>
    <row r="85" spans="1:11" ht="30" customHeight="1">
      <c r="A85" s="7" t="s">
        <v>188</v>
      </c>
      <c r="B85" s="8" t="s">
        <v>58</v>
      </c>
      <c r="C85" s="9">
        <v>16</v>
      </c>
      <c r="D85" s="9">
        <v>19.95</v>
      </c>
      <c r="E85" s="9">
        <v>18.5</v>
      </c>
      <c r="F85" s="9">
        <v>16.7</v>
      </c>
      <c r="G85" s="9">
        <f>Tablo1769[[#This Row],[YOLLUK HARİÇ BASKI GRAMI]]/Tablo1769[[#This Row],[GÖZ ADEDİ]]</f>
        <v>1.04375</v>
      </c>
      <c r="H85" s="10" t="s">
        <v>47</v>
      </c>
      <c r="I85" s="9" t="s">
        <v>50</v>
      </c>
      <c r="J85" s="13"/>
      <c r="K85" s="9"/>
    </row>
    <row r="86" spans="1:11" ht="30" customHeight="1">
      <c r="A86" s="7" t="s">
        <v>189</v>
      </c>
      <c r="B86" s="8" t="s">
        <v>58</v>
      </c>
      <c r="C86" s="9">
        <v>16</v>
      </c>
      <c r="D86" s="9">
        <v>19.95</v>
      </c>
      <c r="E86" s="9">
        <v>18.5</v>
      </c>
      <c r="F86" s="9">
        <v>16.7</v>
      </c>
      <c r="G86" s="9">
        <f>Tablo1769[[#This Row],[YOLLUK HARİÇ BASKI GRAMI]]/Tablo1769[[#This Row],[GÖZ ADEDİ]]</f>
        <v>1.04375</v>
      </c>
      <c r="H86" s="10" t="s">
        <v>47</v>
      </c>
      <c r="I86" s="9">
        <v>1289</v>
      </c>
      <c r="J86" s="13"/>
      <c r="K86" s="9"/>
    </row>
    <row r="87" spans="1:11" ht="30" customHeight="1">
      <c r="A87" s="7" t="s">
        <v>190</v>
      </c>
      <c r="B87" s="8" t="s">
        <v>58</v>
      </c>
      <c r="C87" s="9">
        <v>16</v>
      </c>
      <c r="D87" s="9">
        <v>19.95</v>
      </c>
      <c r="E87" s="9">
        <v>18.5</v>
      </c>
      <c r="F87" s="9">
        <v>16.7</v>
      </c>
      <c r="G87" s="9">
        <f>Tablo1769[[#This Row],[YOLLUK HARİÇ BASKI GRAMI]]/Tablo1769[[#This Row],[GÖZ ADEDİ]]</f>
        <v>1.04375</v>
      </c>
      <c r="H87" s="10" t="s">
        <v>47</v>
      </c>
      <c r="I87" s="9">
        <v>3408</v>
      </c>
      <c r="J87" s="13"/>
      <c r="K87" s="9"/>
    </row>
    <row r="88" spans="1:11" ht="30" customHeight="1">
      <c r="A88" s="7" t="s">
        <v>191</v>
      </c>
      <c r="B88" s="8" t="s">
        <v>58</v>
      </c>
      <c r="C88" s="9">
        <v>16</v>
      </c>
      <c r="D88" s="9">
        <v>19.95</v>
      </c>
      <c r="E88" s="9">
        <v>18.5</v>
      </c>
      <c r="F88" s="9">
        <v>16.7</v>
      </c>
      <c r="G88" s="9">
        <f>Tablo1769[[#This Row],[YOLLUK HARİÇ BASKI GRAMI]]/Tablo1769[[#This Row],[GÖZ ADEDİ]]</f>
        <v>1.04375</v>
      </c>
      <c r="H88" s="10" t="s">
        <v>47</v>
      </c>
      <c r="I88" s="9">
        <v>4089</v>
      </c>
      <c r="J88" s="13"/>
      <c r="K88" s="9"/>
    </row>
    <row r="89" spans="1:11" ht="30" customHeight="1">
      <c r="A89" s="7" t="s">
        <v>192</v>
      </c>
      <c r="B89" s="8" t="s">
        <v>58</v>
      </c>
      <c r="C89" s="9">
        <v>16</v>
      </c>
      <c r="D89" s="9">
        <v>19.95</v>
      </c>
      <c r="E89" s="9">
        <v>18.5</v>
      </c>
      <c r="F89" s="9">
        <v>16.7</v>
      </c>
      <c r="G89" s="9">
        <f>Tablo1769[[#This Row],[YOLLUK HARİÇ BASKI GRAMI]]/Tablo1769[[#This Row],[GÖZ ADEDİ]]</f>
        <v>1.04375</v>
      </c>
      <c r="H89" s="10" t="s">
        <v>47</v>
      </c>
      <c r="I89" s="9" t="s">
        <v>13</v>
      </c>
      <c r="J89" s="13"/>
      <c r="K89" s="9"/>
    </row>
    <row r="90" spans="1:11" ht="9.9499999999999993" customHeight="1">
      <c r="A90" s="57"/>
      <c r="B90" s="58"/>
      <c r="C90" s="59"/>
      <c r="D90" s="59"/>
      <c r="E90" s="59"/>
      <c r="F90" s="59"/>
      <c r="G90" s="59"/>
      <c r="H90" s="59"/>
      <c r="I90" s="59"/>
      <c r="J90" s="59"/>
      <c r="K90" s="14"/>
    </row>
    <row r="91" spans="1:11" ht="30" customHeight="1">
      <c r="A91" s="7" t="s">
        <v>193</v>
      </c>
      <c r="B91" s="8" t="s">
        <v>59</v>
      </c>
      <c r="C91" s="9">
        <v>16</v>
      </c>
      <c r="D91" s="9">
        <v>20</v>
      </c>
      <c r="E91" s="9">
        <v>18.600000000000001</v>
      </c>
      <c r="F91" s="9">
        <v>16.7</v>
      </c>
      <c r="G91" s="9">
        <f>Tablo1769[[#This Row],[YOLLUK HARİÇ BASKI GRAMI]]/Tablo1769[[#This Row],[GÖZ ADEDİ]]</f>
        <v>1.04375</v>
      </c>
      <c r="H91" s="10" t="s">
        <v>47</v>
      </c>
      <c r="I91" s="9" t="s">
        <v>48</v>
      </c>
      <c r="J91" s="13"/>
      <c r="K91" s="9"/>
    </row>
    <row r="92" spans="1:11" ht="30" customHeight="1">
      <c r="A92" s="7" t="s">
        <v>194</v>
      </c>
      <c r="B92" s="8" t="s">
        <v>59</v>
      </c>
      <c r="C92" s="9">
        <v>16</v>
      </c>
      <c r="D92" s="9">
        <v>20</v>
      </c>
      <c r="E92" s="9">
        <v>18.600000000000001</v>
      </c>
      <c r="F92" s="9">
        <v>16.7</v>
      </c>
      <c r="G92" s="9">
        <f>Tablo1769[[#This Row],[YOLLUK HARİÇ BASKI GRAMI]]/Tablo1769[[#This Row],[GÖZ ADEDİ]]</f>
        <v>1.04375</v>
      </c>
      <c r="H92" s="10" t="s">
        <v>47</v>
      </c>
      <c r="I92" s="9" t="s">
        <v>49</v>
      </c>
      <c r="J92" s="13"/>
      <c r="K92" s="9"/>
    </row>
    <row r="93" spans="1:11" ht="30" customHeight="1">
      <c r="A93" s="7" t="s">
        <v>195</v>
      </c>
      <c r="B93" s="8" t="s">
        <v>59</v>
      </c>
      <c r="C93" s="9">
        <v>16</v>
      </c>
      <c r="D93" s="9">
        <v>20</v>
      </c>
      <c r="E93" s="9">
        <v>18.600000000000001</v>
      </c>
      <c r="F93" s="9">
        <v>16.7</v>
      </c>
      <c r="G93" s="9">
        <f>Tablo1769[[#This Row],[YOLLUK HARİÇ BASKI GRAMI]]/Tablo1769[[#This Row],[GÖZ ADEDİ]]</f>
        <v>1.04375</v>
      </c>
      <c r="H93" s="10" t="s">
        <v>47</v>
      </c>
      <c r="I93" s="9" t="s">
        <v>50</v>
      </c>
      <c r="J93" s="13"/>
      <c r="K93" s="9"/>
    </row>
    <row r="94" spans="1:11" ht="30" customHeight="1">
      <c r="A94" s="7" t="s">
        <v>196</v>
      </c>
      <c r="B94" s="8" t="s">
        <v>59</v>
      </c>
      <c r="C94" s="9">
        <v>16</v>
      </c>
      <c r="D94" s="9">
        <v>20</v>
      </c>
      <c r="E94" s="9">
        <v>18.600000000000001</v>
      </c>
      <c r="F94" s="9">
        <v>16.7</v>
      </c>
      <c r="G94" s="9">
        <f>Tablo1769[[#This Row],[YOLLUK HARİÇ BASKI GRAMI]]/Tablo1769[[#This Row],[GÖZ ADEDİ]]</f>
        <v>1.04375</v>
      </c>
      <c r="H94" s="10" t="s">
        <v>47</v>
      </c>
      <c r="I94" s="9">
        <v>1289</v>
      </c>
      <c r="J94" s="13"/>
      <c r="K94" s="9"/>
    </row>
    <row r="95" spans="1:11" ht="30" customHeight="1">
      <c r="A95" s="7" t="s">
        <v>197</v>
      </c>
      <c r="B95" s="8" t="s">
        <v>59</v>
      </c>
      <c r="C95" s="9">
        <v>16</v>
      </c>
      <c r="D95" s="9">
        <v>20</v>
      </c>
      <c r="E95" s="9">
        <v>18.600000000000001</v>
      </c>
      <c r="F95" s="9">
        <v>16.7</v>
      </c>
      <c r="G95" s="9">
        <f>Tablo1769[[#This Row],[YOLLUK HARİÇ BASKI GRAMI]]/Tablo1769[[#This Row],[GÖZ ADEDİ]]</f>
        <v>1.04375</v>
      </c>
      <c r="H95" s="10" t="s">
        <v>47</v>
      </c>
      <c r="I95" s="9">
        <v>3332</v>
      </c>
      <c r="J95" s="13"/>
      <c r="K95" s="9"/>
    </row>
    <row r="96" spans="1:11" ht="30" customHeight="1">
      <c r="A96" s="7" t="s">
        <v>198</v>
      </c>
      <c r="B96" s="8" t="s">
        <v>59</v>
      </c>
      <c r="C96" s="9">
        <v>16</v>
      </c>
      <c r="D96" s="9">
        <v>20</v>
      </c>
      <c r="E96" s="9">
        <v>18.600000000000001</v>
      </c>
      <c r="F96" s="9">
        <v>16.7</v>
      </c>
      <c r="G96" s="9">
        <f>Tablo1769[[#This Row],[YOLLUK HARİÇ BASKI GRAMI]]/Tablo1769[[#This Row],[GÖZ ADEDİ]]</f>
        <v>1.04375</v>
      </c>
      <c r="H96" s="10" t="s">
        <v>47</v>
      </c>
      <c r="I96" s="9">
        <v>4089</v>
      </c>
      <c r="J96" s="13"/>
      <c r="K96" s="9"/>
    </row>
    <row r="97" spans="1:11" ht="30" customHeight="1">
      <c r="A97" s="7" t="s">
        <v>199</v>
      </c>
      <c r="B97" s="8" t="s">
        <v>59</v>
      </c>
      <c r="C97" s="9">
        <v>16</v>
      </c>
      <c r="D97" s="9">
        <v>20</v>
      </c>
      <c r="E97" s="9">
        <v>18.600000000000001</v>
      </c>
      <c r="F97" s="9">
        <v>16.7</v>
      </c>
      <c r="G97" s="9">
        <f>Tablo1769[[#This Row],[YOLLUK HARİÇ BASKI GRAMI]]/Tablo1769[[#This Row],[GÖZ ADEDİ]]</f>
        <v>1.04375</v>
      </c>
      <c r="H97" s="10" t="s">
        <v>47</v>
      </c>
      <c r="I97" s="9" t="s">
        <v>13</v>
      </c>
      <c r="J97" s="13"/>
      <c r="K97" s="9"/>
    </row>
    <row r="98" spans="1:11" ht="30" customHeight="1">
      <c r="A98" s="7" t="s">
        <v>200</v>
      </c>
      <c r="B98" s="8" t="s">
        <v>59</v>
      </c>
      <c r="C98" s="9">
        <v>16</v>
      </c>
      <c r="D98" s="9">
        <v>20</v>
      </c>
      <c r="E98" s="9">
        <v>18.600000000000001</v>
      </c>
      <c r="F98" s="9">
        <v>16.7</v>
      </c>
      <c r="G98" s="47">
        <f>Tablo1769[[#This Row],[YOLLUK HARİÇ BASKI GRAMI]]/Tablo1769[[#This Row],[GÖZ ADEDİ]]</f>
        <v>1.04375</v>
      </c>
      <c r="H98" s="10" t="s">
        <v>47</v>
      </c>
      <c r="I98" s="47"/>
      <c r="J98" s="47"/>
      <c r="K98" s="47"/>
    </row>
    <row r="99" spans="1:11" ht="30" customHeight="1">
      <c r="A99" s="7" t="s">
        <v>201</v>
      </c>
      <c r="B99" s="8" t="s">
        <v>59</v>
      </c>
      <c r="C99" s="9">
        <v>16</v>
      </c>
      <c r="D99" s="9">
        <v>20</v>
      </c>
      <c r="E99" s="9">
        <v>18.600000000000001</v>
      </c>
      <c r="F99" s="9">
        <v>16.7</v>
      </c>
      <c r="G99" s="9">
        <f>Tablo1769[[#This Row],[YOLLUK HARİÇ BASKI GRAMI]]/Tablo1769[[#This Row],[GÖZ ADEDİ]]</f>
        <v>1.04375</v>
      </c>
      <c r="H99" s="10" t="s">
        <v>47</v>
      </c>
      <c r="I99" s="9" t="s">
        <v>52</v>
      </c>
      <c r="J99" s="9"/>
      <c r="K99" s="9"/>
    </row>
    <row r="100" spans="1:11" ht="30" customHeight="1">
      <c r="A100" s="7" t="s">
        <v>202</v>
      </c>
      <c r="B100" s="8" t="s">
        <v>59</v>
      </c>
      <c r="C100" s="9">
        <v>16</v>
      </c>
      <c r="D100" s="9">
        <v>20</v>
      </c>
      <c r="E100" s="9">
        <v>18.600000000000001</v>
      </c>
      <c r="F100" s="9">
        <v>16.7</v>
      </c>
      <c r="G100" s="9">
        <f>Tablo1769[[#This Row],[YOLLUK HARİÇ BASKI GRAMI]]/Tablo1769[[#This Row],[GÖZ ADEDİ]]</f>
        <v>1.04375</v>
      </c>
      <c r="H100" s="10" t="s">
        <v>47</v>
      </c>
      <c r="I100" s="9" t="s">
        <v>54</v>
      </c>
      <c r="J100" s="9"/>
      <c r="K100" s="9"/>
    </row>
    <row r="101" spans="1:11" ht="30" customHeight="1">
      <c r="A101" s="7" t="s">
        <v>203</v>
      </c>
      <c r="B101" s="8" t="s">
        <v>59</v>
      </c>
      <c r="C101" s="9">
        <v>16</v>
      </c>
      <c r="D101" s="9">
        <v>20</v>
      </c>
      <c r="E101" s="9">
        <v>18.600000000000001</v>
      </c>
      <c r="F101" s="9">
        <v>16.7</v>
      </c>
      <c r="G101" s="9">
        <f>Tablo1769[[#This Row],[YOLLUK HARİÇ BASKI GRAMI]]/Tablo1769[[#This Row],[GÖZ ADEDİ]]</f>
        <v>1.04375</v>
      </c>
      <c r="H101" s="10" t="s">
        <v>47</v>
      </c>
      <c r="I101" s="9">
        <v>1045</v>
      </c>
      <c r="J101" s="9"/>
      <c r="K101" s="9"/>
    </row>
    <row r="102" spans="1:11" ht="30" customHeight="1">
      <c r="A102" s="7" t="s">
        <v>204</v>
      </c>
      <c r="B102" s="8" t="s">
        <v>59</v>
      </c>
      <c r="C102" s="9">
        <v>16</v>
      </c>
      <c r="D102" s="9">
        <v>20</v>
      </c>
      <c r="E102" s="9">
        <v>18.600000000000001</v>
      </c>
      <c r="F102" s="9">
        <v>16.7</v>
      </c>
      <c r="G102" s="9">
        <f>Tablo1769[[#This Row],[YOLLUK HARİÇ BASKI GRAMI]]/Tablo1769[[#This Row],[GÖZ ADEDİ]]</f>
        <v>1.04375</v>
      </c>
      <c r="H102" s="10" t="s">
        <v>47</v>
      </c>
      <c r="I102" s="9">
        <v>3014</v>
      </c>
      <c r="J102" s="9"/>
      <c r="K102" s="9"/>
    </row>
    <row r="103" spans="1:11" ht="30" customHeight="1">
      <c r="A103" s="7" t="s">
        <v>205</v>
      </c>
      <c r="B103" s="8" t="s">
        <v>59</v>
      </c>
      <c r="C103" s="9">
        <v>16</v>
      </c>
      <c r="D103" s="9">
        <v>20</v>
      </c>
      <c r="E103" s="9">
        <v>18.600000000000001</v>
      </c>
      <c r="F103" s="9">
        <v>16.7</v>
      </c>
      <c r="G103" s="9">
        <f>Tablo1769[[#This Row],[YOLLUK HARİÇ BASKI GRAMI]]/Tablo1769[[#This Row],[GÖZ ADEDİ]]</f>
        <v>1.04375</v>
      </c>
      <c r="H103" s="10" t="s">
        <v>47</v>
      </c>
      <c r="I103" s="9" t="s">
        <v>53</v>
      </c>
      <c r="J103" s="9"/>
      <c r="K103" s="9"/>
    </row>
    <row r="104" spans="1:11" ht="9.9499999999999993" customHeight="1">
      <c r="A104" s="57"/>
      <c r="B104" s="58"/>
      <c r="C104" s="59"/>
      <c r="D104" s="59"/>
      <c r="E104" s="59"/>
      <c r="F104" s="59"/>
      <c r="G104" s="59"/>
      <c r="H104" s="59"/>
      <c r="I104" s="59"/>
      <c r="J104" s="59"/>
      <c r="K104" s="14"/>
    </row>
    <row r="105" spans="1:11" ht="30" customHeight="1">
      <c r="A105" s="7" t="s">
        <v>206</v>
      </c>
      <c r="B105" s="8" t="s">
        <v>60</v>
      </c>
      <c r="C105" s="9">
        <v>16</v>
      </c>
      <c r="D105" s="9">
        <v>22</v>
      </c>
      <c r="E105" s="9">
        <v>68.8</v>
      </c>
      <c r="F105" s="9">
        <v>65</v>
      </c>
      <c r="G105" s="9">
        <f>Tablo1769[[#This Row],[YOLLUK HARİÇ BASKI GRAMI]]/Tablo1769[[#This Row],[GÖZ ADEDİ]]</f>
        <v>4.0625</v>
      </c>
      <c r="H105" s="10" t="s">
        <v>61</v>
      </c>
      <c r="I105" s="9" t="s">
        <v>48</v>
      </c>
      <c r="J105" s="13"/>
      <c r="K105" s="9"/>
    </row>
    <row r="106" spans="1:11" ht="30" customHeight="1">
      <c r="A106" s="7" t="s">
        <v>207</v>
      </c>
      <c r="B106" s="8" t="s">
        <v>60</v>
      </c>
      <c r="C106" s="9">
        <v>16</v>
      </c>
      <c r="D106" s="9">
        <v>22</v>
      </c>
      <c r="E106" s="9">
        <v>68.8</v>
      </c>
      <c r="F106" s="9">
        <v>65</v>
      </c>
      <c r="G106" s="9">
        <f>Tablo1769[[#This Row],[YOLLUK HARİÇ BASKI GRAMI]]/Tablo1769[[#This Row],[GÖZ ADEDİ]]</f>
        <v>4.0625</v>
      </c>
      <c r="H106" s="10" t="s">
        <v>47</v>
      </c>
      <c r="I106" s="9">
        <v>3409</v>
      </c>
      <c r="J106" s="9"/>
      <c r="K106" s="9"/>
    </row>
    <row r="107" spans="1:11" ht="30" customHeight="1">
      <c r="A107" s="7" t="s">
        <v>208</v>
      </c>
      <c r="B107" s="8" t="s">
        <v>60</v>
      </c>
      <c r="C107" s="9">
        <v>16</v>
      </c>
      <c r="D107" s="9">
        <v>22</v>
      </c>
      <c r="E107" s="9">
        <v>68.8</v>
      </c>
      <c r="F107" s="9">
        <v>65</v>
      </c>
      <c r="G107" s="9">
        <f>Tablo1769[[#This Row],[YOLLUK HARİÇ BASKI GRAMI]]/Tablo1769[[#This Row],[GÖZ ADEDİ]]</f>
        <v>4.0625</v>
      </c>
      <c r="H107" s="10" t="s">
        <v>12</v>
      </c>
      <c r="I107" s="9">
        <v>5287</v>
      </c>
      <c r="J107" s="9"/>
      <c r="K107" s="9"/>
    </row>
    <row r="108" spans="1:11" ht="9.9499999999999993" customHeight="1">
      <c r="A108" s="57"/>
      <c r="B108" s="58"/>
      <c r="C108" s="59"/>
      <c r="D108" s="59"/>
      <c r="E108" s="59"/>
      <c r="F108" s="59"/>
      <c r="G108" s="59"/>
      <c r="H108" s="59"/>
      <c r="I108" s="59"/>
      <c r="J108" s="59"/>
      <c r="K108" s="14"/>
    </row>
    <row r="109" spans="1:11" ht="30" customHeight="1">
      <c r="A109" s="7" t="s">
        <v>209</v>
      </c>
      <c r="B109" s="8" t="s">
        <v>62</v>
      </c>
      <c r="C109" s="9">
        <v>8</v>
      </c>
      <c r="D109" s="9">
        <v>23</v>
      </c>
      <c r="E109" s="19">
        <v>19.5</v>
      </c>
      <c r="F109" s="19">
        <v>18.2</v>
      </c>
      <c r="G109" s="9">
        <f>Tablo1769[[#This Row],[YOLLUK HARİÇ BASKI GRAMI]]/Tablo1769[[#This Row],[GÖZ ADEDİ]]</f>
        <v>2.2749999999999999</v>
      </c>
      <c r="H109" s="10" t="s">
        <v>47</v>
      </c>
      <c r="I109" s="9" t="s">
        <v>48</v>
      </c>
      <c r="J109" s="13"/>
      <c r="K109" s="9"/>
    </row>
    <row r="110" spans="1:11" ht="30" customHeight="1">
      <c r="A110" s="7" t="s">
        <v>210</v>
      </c>
      <c r="B110" s="8" t="s">
        <v>62</v>
      </c>
      <c r="C110" s="9">
        <v>8</v>
      </c>
      <c r="D110" s="9">
        <v>23</v>
      </c>
      <c r="E110" s="19">
        <v>19.5</v>
      </c>
      <c r="F110" s="19">
        <v>18.2</v>
      </c>
      <c r="G110" s="9">
        <f>Tablo1769[[#This Row],[YOLLUK HARİÇ BASKI GRAMI]]/Tablo1769[[#This Row],[GÖZ ADEDİ]]</f>
        <v>2.2749999999999999</v>
      </c>
      <c r="H110" s="10" t="s">
        <v>47</v>
      </c>
      <c r="I110" s="9">
        <v>6192</v>
      </c>
      <c r="J110" s="9"/>
      <c r="K110" s="9"/>
    </row>
    <row r="111" spans="1:11" ht="30" customHeight="1">
      <c r="A111" s="7" t="s">
        <v>211</v>
      </c>
      <c r="B111" s="8" t="s">
        <v>62</v>
      </c>
      <c r="C111" s="9">
        <v>8</v>
      </c>
      <c r="D111" s="9">
        <v>23</v>
      </c>
      <c r="E111" s="19">
        <v>19.5</v>
      </c>
      <c r="F111" s="19">
        <v>18.2</v>
      </c>
      <c r="G111" s="9">
        <f>Tablo1769[[#This Row],[YOLLUK HARİÇ BASKI GRAMI]]/Tablo1769[[#This Row],[GÖZ ADEDİ]]</f>
        <v>2.2749999999999999</v>
      </c>
      <c r="H111" s="10" t="s">
        <v>47</v>
      </c>
      <c r="I111" s="9">
        <v>3332</v>
      </c>
      <c r="J111" s="9"/>
      <c r="K111" s="9"/>
    </row>
    <row r="112" spans="1:11" ht="30" customHeight="1">
      <c r="A112" s="7" t="s">
        <v>212</v>
      </c>
      <c r="B112" s="8" t="s">
        <v>62</v>
      </c>
      <c r="C112" s="9">
        <v>8</v>
      </c>
      <c r="D112" s="9">
        <v>23</v>
      </c>
      <c r="E112" s="19">
        <v>19.5</v>
      </c>
      <c r="F112" s="19">
        <v>18.2</v>
      </c>
      <c r="G112" s="9">
        <f>Tablo1769[[#This Row],[YOLLUK HARİÇ BASKI GRAMI]]/Tablo1769[[#This Row],[GÖZ ADEDİ]]</f>
        <v>2.2749999999999999</v>
      </c>
      <c r="H112" s="10" t="s">
        <v>47</v>
      </c>
      <c r="I112" s="9">
        <v>4089</v>
      </c>
      <c r="J112" s="9"/>
      <c r="K112" s="9"/>
    </row>
    <row r="113" spans="1:11" ht="9.9499999999999993" customHeight="1">
      <c r="A113" s="57"/>
      <c r="B113" s="58"/>
      <c r="C113" s="59"/>
      <c r="D113" s="59"/>
      <c r="E113" s="59"/>
      <c r="F113" s="59"/>
      <c r="G113" s="59"/>
      <c r="H113" s="59"/>
      <c r="I113" s="59"/>
      <c r="J113" s="59"/>
      <c r="K113" s="14"/>
    </row>
    <row r="114" spans="1:11" ht="30" customHeight="1">
      <c r="A114" s="7" t="s">
        <v>213</v>
      </c>
      <c r="B114" s="8" t="s">
        <v>63</v>
      </c>
      <c r="C114" s="9">
        <v>8</v>
      </c>
      <c r="D114" s="9">
        <v>20</v>
      </c>
      <c r="E114" s="9">
        <v>17</v>
      </c>
      <c r="F114" s="9">
        <v>15.1</v>
      </c>
      <c r="G114" s="9">
        <f>Tablo1769[[#This Row],[YOLLUK HARİÇ BASKI GRAMI]]/Tablo1769[[#This Row],[GÖZ ADEDİ]]</f>
        <v>1.8875</v>
      </c>
      <c r="H114" s="10" t="s">
        <v>47</v>
      </c>
      <c r="I114" s="9" t="s">
        <v>48</v>
      </c>
      <c r="J114" s="13"/>
      <c r="K114" s="9"/>
    </row>
    <row r="115" spans="1:11" ht="30" customHeight="1">
      <c r="A115" s="7" t="s">
        <v>214</v>
      </c>
      <c r="B115" s="8" t="s">
        <v>63</v>
      </c>
      <c r="C115" s="9">
        <v>8</v>
      </c>
      <c r="D115" s="9">
        <v>20</v>
      </c>
      <c r="E115" s="9">
        <v>17</v>
      </c>
      <c r="F115" s="9">
        <v>15.1</v>
      </c>
      <c r="G115" s="9">
        <f>Tablo1769[[#This Row],[YOLLUK HARİÇ BASKI GRAMI]]/Tablo1769[[#This Row],[GÖZ ADEDİ]]</f>
        <v>1.8875</v>
      </c>
      <c r="H115" s="10" t="s">
        <v>47</v>
      </c>
      <c r="I115" s="9" t="s">
        <v>49</v>
      </c>
      <c r="J115" s="9"/>
      <c r="K115" s="9"/>
    </row>
    <row r="116" spans="1:11" ht="30" customHeight="1">
      <c r="A116" s="7" t="s">
        <v>215</v>
      </c>
      <c r="B116" s="8" t="s">
        <v>63</v>
      </c>
      <c r="C116" s="9">
        <v>8</v>
      </c>
      <c r="D116" s="9">
        <v>20</v>
      </c>
      <c r="E116" s="9">
        <v>17</v>
      </c>
      <c r="F116" s="9">
        <v>15.1</v>
      </c>
      <c r="G116" s="9">
        <f>Tablo1769[[#This Row],[YOLLUK HARİÇ BASKI GRAMI]]/Tablo1769[[#This Row],[GÖZ ADEDİ]]</f>
        <v>1.8875</v>
      </c>
      <c r="H116" s="10" t="s">
        <v>47</v>
      </c>
      <c r="I116" s="9">
        <v>3332</v>
      </c>
      <c r="J116" s="9"/>
      <c r="K116" s="9"/>
    </row>
    <row r="117" spans="1:11" ht="30" customHeight="1">
      <c r="A117" s="7" t="s">
        <v>216</v>
      </c>
      <c r="B117" s="8" t="s">
        <v>63</v>
      </c>
      <c r="C117" s="9">
        <v>8</v>
      </c>
      <c r="D117" s="9">
        <v>20</v>
      </c>
      <c r="E117" s="9">
        <v>17</v>
      </c>
      <c r="F117" s="9">
        <v>15.1</v>
      </c>
      <c r="G117" s="9">
        <f>Tablo1769[[#This Row],[YOLLUK HARİÇ BASKI GRAMI]]/Tablo1769[[#This Row],[GÖZ ADEDİ]]</f>
        <v>1.8875</v>
      </c>
      <c r="H117" s="10" t="s">
        <v>47</v>
      </c>
      <c r="I117" s="9">
        <v>1289</v>
      </c>
      <c r="J117" s="9"/>
      <c r="K117" s="9"/>
    </row>
    <row r="118" spans="1:11" ht="30" customHeight="1">
      <c r="A118" s="7" t="s">
        <v>217</v>
      </c>
      <c r="B118" s="8" t="s">
        <v>63</v>
      </c>
      <c r="C118" s="9">
        <v>8</v>
      </c>
      <c r="D118" s="9">
        <v>20</v>
      </c>
      <c r="E118" s="9">
        <v>17</v>
      </c>
      <c r="F118" s="9">
        <v>15.1</v>
      </c>
      <c r="G118" s="9">
        <f>Tablo1769[[#This Row],[YOLLUK HARİÇ BASKI GRAMI]]/Tablo1769[[#This Row],[GÖZ ADEDİ]]</f>
        <v>1.8875</v>
      </c>
      <c r="H118" s="10" t="s">
        <v>47</v>
      </c>
      <c r="I118" s="9" t="s">
        <v>50</v>
      </c>
      <c r="J118" s="9"/>
      <c r="K118" s="9"/>
    </row>
    <row r="119" spans="1:11" ht="30" customHeight="1">
      <c r="A119" s="7" t="s">
        <v>218</v>
      </c>
      <c r="B119" s="8" t="s">
        <v>63</v>
      </c>
      <c r="C119" s="9">
        <v>8</v>
      </c>
      <c r="D119" s="9">
        <v>20</v>
      </c>
      <c r="E119" s="9">
        <v>17</v>
      </c>
      <c r="F119" s="9">
        <v>15.1</v>
      </c>
      <c r="G119" s="9">
        <f>Tablo1769[[#This Row],[YOLLUK HARİÇ BASKI GRAMI]]/Tablo1769[[#This Row],[GÖZ ADEDİ]]</f>
        <v>1.8875</v>
      </c>
      <c r="H119" s="10" t="s">
        <v>47</v>
      </c>
      <c r="I119" s="9">
        <v>6192</v>
      </c>
      <c r="J119" s="9"/>
      <c r="K119" s="9"/>
    </row>
    <row r="120" spans="1:11" ht="30" customHeight="1">
      <c r="A120" s="7" t="s">
        <v>219</v>
      </c>
      <c r="B120" s="8" t="s">
        <v>63</v>
      </c>
      <c r="C120" s="9">
        <v>8</v>
      </c>
      <c r="D120" s="9">
        <v>20</v>
      </c>
      <c r="E120" s="9">
        <v>17</v>
      </c>
      <c r="F120" s="9">
        <v>15.1</v>
      </c>
      <c r="G120" s="9">
        <f>Tablo1769[[#This Row],[YOLLUK HARİÇ BASKI GRAMI]]/Tablo1769[[#This Row],[GÖZ ADEDİ]]</f>
        <v>1.8875</v>
      </c>
      <c r="H120" s="10" t="s">
        <v>47</v>
      </c>
      <c r="I120" s="9">
        <v>4089</v>
      </c>
      <c r="J120" s="9"/>
      <c r="K120" s="9"/>
    </row>
    <row r="121" spans="1:11" ht="9.9499999999999993" customHeight="1">
      <c r="A121" s="57"/>
      <c r="B121" s="58"/>
      <c r="C121" s="59"/>
      <c r="D121" s="59"/>
      <c r="E121" s="59"/>
      <c r="F121" s="59"/>
      <c r="G121" s="59"/>
      <c r="H121" s="59"/>
      <c r="I121" s="59"/>
      <c r="J121" s="59"/>
      <c r="K121" s="14"/>
    </row>
    <row r="122" spans="1:11" ht="30" customHeight="1">
      <c r="A122" s="7" t="s">
        <v>220</v>
      </c>
      <c r="B122" s="8" t="s">
        <v>64</v>
      </c>
      <c r="C122" s="9">
        <v>8</v>
      </c>
      <c r="D122" s="9">
        <v>25</v>
      </c>
      <c r="E122" s="19">
        <v>28.1</v>
      </c>
      <c r="F122" s="19">
        <v>22.6</v>
      </c>
      <c r="G122" s="9">
        <f>Tablo1769[[#This Row],[YOLLUK HARİÇ BASKI GRAMI]]/Tablo1769[[#This Row],[GÖZ ADEDİ]]</f>
        <v>2.8250000000000002</v>
      </c>
      <c r="H122" s="10" t="s">
        <v>47</v>
      </c>
      <c r="I122" s="9" t="s">
        <v>49</v>
      </c>
      <c r="J122" s="13"/>
      <c r="K122" s="9"/>
    </row>
    <row r="123" spans="1:11" ht="30" customHeight="1">
      <c r="A123" s="7" t="s">
        <v>221</v>
      </c>
      <c r="B123" s="8" t="s">
        <v>64</v>
      </c>
      <c r="C123" s="9">
        <v>8</v>
      </c>
      <c r="D123" s="9">
        <v>25</v>
      </c>
      <c r="E123" s="19">
        <v>28.1</v>
      </c>
      <c r="F123" s="19">
        <v>22.6</v>
      </c>
      <c r="G123" s="9">
        <f>Tablo1769[[#This Row],[YOLLUK HARİÇ BASKI GRAMI]]/Tablo1769[[#This Row],[GÖZ ADEDİ]]</f>
        <v>2.8250000000000002</v>
      </c>
      <c r="H123" s="10" t="s">
        <v>47</v>
      </c>
      <c r="I123" s="9" t="s">
        <v>50</v>
      </c>
      <c r="J123" s="13"/>
      <c r="K123" s="9"/>
    </row>
    <row r="124" spans="1:11" ht="30" customHeight="1">
      <c r="A124" s="7" t="s">
        <v>222</v>
      </c>
      <c r="B124" s="8" t="s">
        <v>64</v>
      </c>
      <c r="C124" s="9">
        <v>8</v>
      </c>
      <c r="D124" s="9">
        <v>25</v>
      </c>
      <c r="E124" s="19">
        <v>28.1</v>
      </c>
      <c r="F124" s="19">
        <v>22.6</v>
      </c>
      <c r="G124" s="9">
        <f>Tablo1769[[#This Row],[YOLLUK HARİÇ BASKI GRAMI]]/Tablo1769[[#This Row],[GÖZ ADEDİ]]</f>
        <v>2.8250000000000002</v>
      </c>
      <c r="H124" s="10" t="s">
        <v>47</v>
      </c>
      <c r="I124" s="9">
        <v>3408</v>
      </c>
      <c r="J124" s="13">
        <v>5.0000000000000001E-3</v>
      </c>
      <c r="K124" s="9"/>
    </row>
    <row r="125" spans="1:11" ht="30" customHeight="1">
      <c r="A125" s="7" t="s">
        <v>223</v>
      </c>
      <c r="B125" s="8" t="s">
        <v>64</v>
      </c>
      <c r="C125" s="9">
        <v>8</v>
      </c>
      <c r="D125" s="9">
        <v>25</v>
      </c>
      <c r="E125" s="19">
        <v>27.8</v>
      </c>
      <c r="F125" s="19">
        <v>22.3</v>
      </c>
      <c r="G125" s="9">
        <f>Tablo1769[[#This Row],[YOLLUK HARİÇ BASKI GRAMI]]/Tablo1769[[#This Row],[GÖZ ADEDİ]]</f>
        <v>2.7875000000000001</v>
      </c>
      <c r="H125" s="10" t="s">
        <v>47</v>
      </c>
      <c r="I125" s="9" t="s">
        <v>53</v>
      </c>
      <c r="J125" s="9">
        <v>3.0000000000000001E-3</v>
      </c>
      <c r="K125" s="9"/>
    </row>
    <row r="126" spans="1:11" ht="30" customHeight="1">
      <c r="A126" s="7" t="s">
        <v>224</v>
      </c>
      <c r="B126" s="8" t="s">
        <v>64</v>
      </c>
      <c r="C126" s="9">
        <v>8</v>
      </c>
      <c r="D126" s="9">
        <v>25</v>
      </c>
      <c r="E126" s="19">
        <v>27.8</v>
      </c>
      <c r="F126" s="19">
        <v>22.3</v>
      </c>
      <c r="G126" s="9">
        <f>Tablo1769[[#This Row],[YOLLUK HARİÇ BASKI GRAMI]]/Tablo1769[[#This Row],[GÖZ ADEDİ]]</f>
        <v>2.7875000000000001</v>
      </c>
      <c r="H126" s="10" t="s">
        <v>47</v>
      </c>
      <c r="I126" s="9" t="s">
        <v>52</v>
      </c>
      <c r="J126" s="9">
        <v>3.0000000000000001E-3</v>
      </c>
      <c r="K126" s="9"/>
    </row>
    <row r="127" spans="1:11" ht="9.9499999999999993" customHeight="1">
      <c r="A127" s="57"/>
      <c r="B127" s="58"/>
      <c r="C127" s="59"/>
      <c r="D127" s="59"/>
      <c r="E127" s="59"/>
      <c r="F127" s="59"/>
      <c r="G127" s="59"/>
      <c r="H127" s="59"/>
      <c r="I127" s="59"/>
      <c r="J127" s="59"/>
      <c r="K127" s="14"/>
    </row>
    <row r="128" spans="1:11" ht="30" customHeight="1">
      <c r="A128" s="7" t="s">
        <v>225</v>
      </c>
      <c r="B128" s="8" t="s">
        <v>65</v>
      </c>
      <c r="C128" s="9">
        <v>8</v>
      </c>
      <c r="D128" s="9">
        <v>23</v>
      </c>
      <c r="E128" s="33">
        <v>7.2</v>
      </c>
      <c r="F128" s="33">
        <v>5</v>
      </c>
      <c r="G128" s="9">
        <f>Tablo1769[[#This Row],[YOLLUK HARİÇ BASKI GRAMI]]/Tablo1769[[#This Row],[GÖZ ADEDİ]]</f>
        <v>0.625</v>
      </c>
      <c r="H128" s="10" t="s">
        <v>67</v>
      </c>
      <c r="I128" s="9"/>
      <c r="J128" s="13"/>
      <c r="K128" s="9"/>
    </row>
    <row r="129" spans="1:11" ht="30" customHeight="1">
      <c r="A129" s="7" t="s">
        <v>226</v>
      </c>
      <c r="B129" s="8" t="s">
        <v>65</v>
      </c>
      <c r="C129" s="9">
        <v>8</v>
      </c>
      <c r="D129" s="9">
        <v>23</v>
      </c>
      <c r="E129" s="33">
        <v>7.2</v>
      </c>
      <c r="F129" s="33">
        <v>5</v>
      </c>
      <c r="G129" s="9">
        <f>Tablo1769[[#This Row],[YOLLUK HARİÇ BASKI GRAMI]]/Tablo1769[[#This Row],[GÖZ ADEDİ]]</f>
        <v>0.625</v>
      </c>
      <c r="H129" s="10" t="s">
        <v>67</v>
      </c>
      <c r="I129" s="9"/>
      <c r="J129" s="13"/>
      <c r="K129" s="9"/>
    </row>
    <row r="130" spans="1:11" ht="30" customHeight="1">
      <c r="A130" s="7" t="s">
        <v>227</v>
      </c>
      <c r="B130" s="8" t="s">
        <v>65</v>
      </c>
      <c r="C130" s="9">
        <v>8</v>
      </c>
      <c r="D130" s="9">
        <v>23</v>
      </c>
      <c r="E130" s="33">
        <v>7.2</v>
      </c>
      <c r="F130" s="33">
        <v>5</v>
      </c>
      <c r="G130" s="9">
        <f>Tablo1769[[#This Row],[YOLLUK HARİÇ BASKI GRAMI]]/Tablo1769[[#This Row],[GÖZ ADEDİ]]</f>
        <v>0.625</v>
      </c>
      <c r="H130" s="10" t="s">
        <v>67</v>
      </c>
      <c r="I130" s="9"/>
      <c r="J130" s="13"/>
      <c r="K130" s="9"/>
    </row>
    <row r="131" spans="1:11" ht="30" customHeight="1">
      <c r="A131" s="50" t="s">
        <v>228</v>
      </c>
      <c r="B131" s="22" t="s">
        <v>65</v>
      </c>
      <c r="C131" s="23">
        <v>8</v>
      </c>
      <c r="D131" s="23">
        <v>23</v>
      </c>
      <c r="E131" s="51">
        <v>7.2</v>
      </c>
      <c r="F131" s="51">
        <v>5</v>
      </c>
      <c r="G131" s="51">
        <f>Tablo1769[[#This Row],[YOLLUK HARİÇ BASKI GRAMI]]/Tablo1769[[#This Row],[GÖZ ADEDİ]]</f>
        <v>0.625</v>
      </c>
      <c r="H131" s="52" t="s">
        <v>67</v>
      </c>
      <c r="I131" s="51"/>
      <c r="J131" s="51"/>
      <c r="K131" s="51"/>
    </row>
    <row r="132" spans="1:11" ht="9.9499999999999993" customHeight="1">
      <c r="A132" s="57"/>
      <c r="B132" s="58"/>
      <c r="C132" s="59"/>
      <c r="D132" s="59"/>
      <c r="E132" s="59"/>
      <c r="F132" s="59"/>
      <c r="G132" s="59"/>
      <c r="H132" s="59"/>
      <c r="I132" s="59"/>
      <c r="J132" s="59"/>
      <c r="K132" s="14"/>
    </row>
    <row r="133" spans="1:11" ht="30" customHeight="1">
      <c r="A133" s="53" t="s">
        <v>229</v>
      </c>
      <c r="B133" s="54" t="s">
        <v>66</v>
      </c>
      <c r="C133" s="2">
        <v>8</v>
      </c>
      <c r="D133" s="2">
        <v>29</v>
      </c>
      <c r="E133" s="2">
        <v>13</v>
      </c>
      <c r="F133" s="2">
        <v>10.7</v>
      </c>
      <c r="G133" s="2">
        <f>Tablo1769[[#This Row],[YOLLUK HARİÇ BASKI GRAMI]]/Tablo1769[[#This Row],[GÖZ ADEDİ]]</f>
        <v>1.3374999999999999</v>
      </c>
      <c r="H133" s="55" t="s">
        <v>67</v>
      </c>
      <c r="I133" s="2" t="s">
        <v>68</v>
      </c>
      <c r="J133" s="56"/>
      <c r="K133" s="2"/>
    </row>
    <row r="134" spans="1:11" ht="9.9499999999999993" customHeight="1">
      <c r="A134" s="57"/>
      <c r="B134" s="58"/>
      <c r="C134" s="59"/>
      <c r="D134" s="59"/>
      <c r="E134" s="59"/>
      <c r="F134" s="59"/>
      <c r="G134" s="59"/>
      <c r="H134" s="59"/>
      <c r="I134" s="59"/>
      <c r="J134" s="59"/>
      <c r="K134" s="14"/>
    </row>
    <row r="135" spans="1:11" ht="30" customHeight="1">
      <c r="A135" s="7" t="s">
        <v>230</v>
      </c>
      <c r="B135" s="8" t="s">
        <v>69</v>
      </c>
      <c r="C135" s="9">
        <v>4</v>
      </c>
      <c r="D135" s="9"/>
      <c r="E135" s="9"/>
      <c r="F135" s="9"/>
      <c r="G135" s="9">
        <f>Tablo1769[[#This Row],[YOLLUK HARİÇ BASKI GRAMI]]/Tablo1769[[#This Row],[GÖZ ADEDİ]]</f>
        <v>0</v>
      </c>
      <c r="H135" s="10" t="s">
        <v>70</v>
      </c>
      <c r="I135" s="9" t="s">
        <v>68</v>
      </c>
      <c r="J135" s="13"/>
      <c r="K135" s="9"/>
    </row>
    <row r="136" spans="1:11" ht="9.9499999999999993" customHeight="1">
      <c r="A136" s="57"/>
      <c r="B136" s="58"/>
      <c r="C136" s="59"/>
      <c r="D136" s="59"/>
      <c r="E136" s="59"/>
      <c r="F136" s="59"/>
      <c r="G136" s="59"/>
      <c r="H136" s="59"/>
      <c r="I136" s="59"/>
      <c r="J136" s="59"/>
      <c r="K136" s="14"/>
    </row>
    <row r="137" spans="1:11" ht="30" customHeight="1">
      <c r="A137" s="7" t="s">
        <v>231</v>
      </c>
      <c r="B137" s="8" t="s">
        <v>71</v>
      </c>
      <c r="C137" s="9">
        <v>8</v>
      </c>
      <c r="D137" s="9">
        <v>21</v>
      </c>
      <c r="E137" s="9">
        <v>41.3</v>
      </c>
      <c r="F137" s="9">
        <v>41.3</v>
      </c>
      <c r="G137" s="9">
        <f>Tablo1769[[#This Row],[YOLLUK HARİÇ BASKI GRAMI]]/Tablo1769[[#This Row],[GÖZ ADEDİ]]</f>
        <v>5.1624999999999996</v>
      </c>
      <c r="H137" s="10" t="s">
        <v>61</v>
      </c>
      <c r="I137" s="9" t="s">
        <v>13</v>
      </c>
      <c r="J137" s="13"/>
      <c r="K137" s="9"/>
    </row>
    <row r="138" spans="1:11" ht="9.9499999999999993" customHeight="1">
      <c r="A138" s="57"/>
      <c r="B138" s="58"/>
      <c r="C138" s="59"/>
      <c r="D138" s="59"/>
      <c r="E138" s="59"/>
      <c r="F138" s="59"/>
      <c r="G138" s="59"/>
      <c r="H138" s="59"/>
      <c r="I138" s="59"/>
      <c r="J138" s="59"/>
      <c r="K138" s="14"/>
    </row>
    <row r="139" spans="1:11" ht="30" customHeight="1">
      <c r="A139" s="7" t="s">
        <v>232</v>
      </c>
      <c r="B139" s="8" t="s">
        <v>72</v>
      </c>
      <c r="C139" s="9">
        <v>4</v>
      </c>
      <c r="D139" s="9">
        <v>12</v>
      </c>
      <c r="E139" s="9">
        <v>34.4</v>
      </c>
      <c r="F139" s="9">
        <v>34.4</v>
      </c>
      <c r="G139" s="9">
        <f>Tablo1769[[#This Row],[YOLLUK HARİÇ BASKI GRAMI]]/Tablo1769[[#This Row],[GÖZ ADEDİ]]</f>
        <v>8.6</v>
      </c>
      <c r="H139" s="10" t="s">
        <v>61</v>
      </c>
      <c r="I139" s="9" t="s">
        <v>13</v>
      </c>
      <c r="J139" s="13"/>
      <c r="K139" s="9"/>
    </row>
    <row r="140" spans="1:11" ht="9.9499999999999993" customHeight="1">
      <c r="A140" s="57"/>
      <c r="B140" s="58"/>
      <c r="C140" s="59"/>
      <c r="D140" s="59"/>
      <c r="E140" s="59"/>
      <c r="F140" s="59"/>
      <c r="G140" s="59"/>
      <c r="H140" s="59"/>
      <c r="I140" s="59"/>
      <c r="J140" s="59"/>
      <c r="K140" s="14"/>
    </row>
    <row r="141" spans="1:11" ht="30" customHeight="1">
      <c r="A141" s="7" t="s">
        <v>233</v>
      </c>
      <c r="B141" s="8" t="s">
        <v>73</v>
      </c>
      <c r="C141" s="9">
        <v>4</v>
      </c>
      <c r="D141" s="9"/>
      <c r="E141" s="9"/>
      <c r="F141" s="9"/>
      <c r="G141" s="9">
        <f>Tablo1769[[#This Row],[YOLLUK HARİÇ BASKI GRAMI]]/Tablo1769[[#This Row],[GÖZ ADEDİ]]</f>
        <v>0</v>
      </c>
      <c r="H141" s="10" t="s">
        <v>61</v>
      </c>
      <c r="I141" s="9" t="s">
        <v>48</v>
      </c>
      <c r="J141" s="13"/>
      <c r="K141" s="9"/>
    </row>
    <row r="142" spans="1:11" ht="30" customHeight="1">
      <c r="A142" s="7" t="s">
        <v>234</v>
      </c>
      <c r="B142" s="8" t="s">
        <v>73</v>
      </c>
      <c r="C142" s="9">
        <v>4</v>
      </c>
      <c r="D142" s="9"/>
      <c r="E142" s="9"/>
      <c r="F142" s="9"/>
      <c r="G142" s="9">
        <f>Tablo1769[[#This Row],[YOLLUK HARİÇ BASKI GRAMI]]/Tablo1769[[#This Row],[GÖZ ADEDİ]]</f>
        <v>0</v>
      </c>
      <c r="H142" s="10" t="s">
        <v>61</v>
      </c>
      <c r="I142" s="9">
        <v>5287</v>
      </c>
      <c r="J142" s="13"/>
      <c r="K142" s="9"/>
    </row>
    <row r="143" spans="1:11" ht="30" customHeight="1">
      <c r="A143" s="7" t="s">
        <v>235</v>
      </c>
      <c r="B143" s="8" t="s">
        <v>73</v>
      </c>
      <c r="C143" s="9">
        <v>4</v>
      </c>
      <c r="D143" s="9"/>
      <c r="E143" s="9"/>
      <c r="F143" s="9"/>
      <c r="G143" s="9">
        <f>Tablo1769[[#This Row],[YOLLUK HARİÇ BASKI GRAMI]]/Tablo1769[[#This Row],[GÖZ ADEDİ]]</f>
        <v>0</v>
      </c>
      <c r="H143" s="10" t="s">
        <v>61</v>
      </c>
      <c r="I143" s="9">
        <v>3041</v>
      </c>
      <c r="J143" s="13"/>
      <c r="K143" s="9"/>
    </row>
    <row r="144" spans="1:11" ht="30" customHeight="1">
      <c r="A144" s="7" t="s">
        <v>236</v>
      </c>
      <c r="B144" s="8" t="s">
        <v>73</v>
      </c>
      <c r="C144" s="9">
        <v>4</v>
      </c>
      <c r="D144" s="9"/>
      <c r="E144" s="9"/>
      <c r="F144" s="9"/>
      <c r="G144" s="9">
        <f>Tablo1769[[#This Row],[YOLLUK HARİÇ BASKI GRAMI]]/Tablo1769[[#This Row],[GÖZ ADEDİ]]</f>
        <v>0</v>
      </c>
      <c r="H144" s="10" t="s">
        <v>61</v>
      </c>
      <c r="I144" s="9">
        <v>1290</v>
      </c>
      <c r="J144" s="13"/>
      <c r="K144" s="9"/>
    </row>
    <row r="145" spans="1:11" ht="30" customHeight="1">
      <c r="A145" s="7" t="s">
        <v>237</v>
      </c>
      <c r="B145" s="8" t="s">
        <v>73</v>
      </c>
      <c r="C145" s="9">
        <v>4</v>
      </c>
      <c r="D145" s="9"/>
      <c r="E145" s="9"/>
      <c r="F145" s="9"/>
      <c r="G145" s="9">
        <f>Tablo1769[[#This Row],[YOLLUK HARİÇ BASKI GRAMI]]/Tablo1769[[#This Row],[GÖZ ADEDİ]]</f>
        <v>0</v>
      </c>
      <c r="H145" s="10" t="s">
        <v>61</v>
      </c>
      <c r="I145" s="9">
        <v>3409</v>
      </c>
      <c r="J145" s="13"/>
      <c r="K145" s="9"/>
    </row>
    <row r="146" spans="1:11" ht="30" customHeight="1">
      <c r="A146" s="7" t="s">
        <v>238</v>
      </c>
      <c r="B146" s="8" t="s">
        <v>73</v>
      </c>
      <c r="C146" s="9">
        <v>4</v>
      </c>
      <c r="D146" s="9"/>
      <c r="E146" s="9"/>
      <c r="F146" s="9"/>
      <c r="G146" s="9">
        <f>Tablo1769[[#This Row],[YOLLUK HARİÇ BASKI GRAMI]]/Tablo1769[[#This Row],[GÖZ ADEDİ]]</f>
        <v>0</v>
      </c>
      <c r="H146" s="10" t="s">
        <v>61</v>
      </c>
      <c r="I146" s="9">
        <v>4090</v>
      </c>
      <c r="J146" s="13"/>
      <c r="K146" s="9"/>
    </row>
    <row r="147" spans="1:11" ht="9.9499999999999993" customHeight="1">
      <c r="A147" s="57"/>
      <c r="B147" s="58"/>
      <c r="C147" s="59"/>
      <c r="D147" s="59"/>
      <c r="E147" s="59"/>
      <c r="F147" s="59"/>
      <c r="G147" s="59"/>
      <c r="H147" s="59"/>
      <c r="I147" s="59"/>
      <c r="J147" s="59"/>
      <c r="K147" s="14"/>
    </row>
    <row r="148" spans="1:11" ht="30" customHeight="1">
      <c r="A148" s="7" t="s">
        <v>239</v>
      </c>
      <c r="B148" s="8" t="s">
        <v>74</v>
      </c>
      <c r="C148" s="9">
        <v>4</v>
      </c>
      <c r="D148" s="9"/>
      <c r="E148" s="9"/>
      <c r="F148" s="9"/>
      <c r="G148" s="9">
        <f>Tablo1769[[#This Row],[YOLLUK HARİÇ BASKI GRAMI]]/Tablo1769[[#This Row],[GÖZ ADEDİ]]</f>
        <v>0</v>
      </c>
      <c r="H148" s="10" t="s">
        <v>61</v>
      </c>
      <c r="I148" s="9" t="s">
        <v>48</v>
      </c>
      <c r="J148" s="13"/>
      <c r="K148" s="9"/>
    </row>
    <row r="149" spans="1:11" ht="30" customHeight="1">
      <c r="A149" s="7" t="s">
        <v>240</v>
      </c>
      <c r="B149" s="8" t="s">
        <v>74</v>
      </c>
      <c r="C149" s="9">
        <v>4</v>
      </c>
      <c r="D149" s="9"/>
      <c r="E149" s="9"/>
      <c r="F149" s="9"/>
      <c r="G149" s="9">
        <f>Tablo1769[[#This Row],[YOLLUK HARİÇ BASKI GRAMI]]/Tablo1769[[#This Row],[GÖZ ADEDİ]]</f>
        <v>0</v>
      </c>
      <c r="H149" s="10" t="s">
        <v>61</v>
      </c>
      <c r="I149" s="9">
        <v>5287</v>
      </c>
      <c r="J149" s="13"/>
      <c r="K149" s="9"/>
    </row>
    <row r="150" spans="1:11" ht="30" customHeight="1">
      <c r="A150" s="7" t="s">
        <v>241</v>
      </c>
      <c r="B150" s="8" t="s">
        <v>74</v>
      </c>
      <c r="C150" s="9">
        <v>4</v>
      </c>
      <c r="D150" s="9"/>
      <c r="E150" s="9"/>
      <c r="F150" s="9"/>
      <c r="G150" s="9">
        <f>Tablo1769[[#This Row],[YOLLUK HARİÇ BASKI GRAMI]]/Tablo1769[[#This Row],[GÖZ ADEDİ]]</f>
        <v>0</v>
      </c>
      <c r="H150" s="10" t="s">
        <v>61</v>
      </c>
      <c r="I150" s="9">
        <v>3041</v>
      </c>
      <c r="J150" s="13"/>
      <c r="K150" s="9"/>
    </row>
    <row r="151" spans="1:11" ht="30" customHeight="1">
      <c r="A151" s="7" t="s">
        <v>242</v>
      </c>
      <c r="B151" s="8" t="s">
        <v>74</v>
      </c>
      <c r="C151" s="9">
        <v>4</v>
      </c>
      <c r="D151" s="9"/>
      <c r="E151" s="9"/>
      <c r="F151" s="9"/>
      <c r="G151" s="9">
        <f>Tablo1769[[#This Row],[YOLLUK HARİÇ BASKI GRAMI]]/Tablo1769[[#This Row],[GÖZ ADEDİ]]</f>
        <v>0</v>
      </c>
      <c r="H151" s="10" t="s">
        <v>61</v>
      </c>
      <c r="I151" s="9">
        <v>1290</v>
      </c>
      <c r="J151" s="13"/>
      <c r="K151" s="9"/>
    </row>
    <row r="152" spans="1:11" ht="30" customHeight="1">
      <c r="A152" s="7" t="s">
        <v>243</v>
      </c>
      <c r="B152" s="8" t="s">
        <v>74</v>
      </c>
      <c r="C152" s="9">
        <v>4</v>
      </c>
      <c r="D152" s="9"/>
      <c r="E152" s="9"/>
      <c r="F152" s="9"/>
      <c r="G152" s="9">
        <f>Tablo1769[[#This Row],[YOLLUK HARİÇ BASKI GRAMI]]/Tablo1769[[#This Row],[GÖZ ADEDİ]]</f>
        <v>0</v>
      </c>
      <c r="H152" s="10" t="s">
        <v>61</v>
      </c>
      <c r="I152" s="9">
        <v>3409</v>
      </c>
      <c r="J152" s="13"/>
      <c r="K152" s="9"/>
    </row>
    <row r="153" spans="1:11" ht="30" customHeight="1">
      <c r="A153" s="7" t="s">
        <v>244</v>
      </c>
      <c r="B153" s="8" t="s">
        <v>74</v>
      </c>
      <c r="C153" s="9">
        <v>4</v>
      </c>
      <c r="D153" s="9"/>
      <c r="E153" s="9"/>
      <c r="F153" s="9"/>
      <c r="G153" s="9">
        <f>Tablo1769[[#This Row],[YOLLUK HARİÇ BASKI GRAMI]]/Tablo1769[[#This Row],[GÖZ ADEDİ]]</f>
        <v>0</v>
      </c>
      <c r="H153" s="10" t="s">
        <v>61</v>
      </c>
      <c r="I153" s="9">
        <v>4090</v>
      </c>
      <c r="J153" s="13"/>
      <c r="K153" s="9"/>
    </row>
    <row r="154" spans="1:11" ht="9.9499999999999993" customHeight="1">
      <c r="A154" s="57"/>
      <c r="B154" s="58"/>
      <c r="C154" s="59"/>
      <c r="D154" s="59"/>
      <c r="E154" s="59"/>
      <c r="F154" s="59"/>
      <c r="G154" s="59"/>
      <c r="H154" s="59"/>
      <c r="I154" s="59"/>
      <c r="J154" s="59"/>
      <c r="K154" s="14"/>
    </row>
    <row r="155" spans="1:11" ht="30" customHeight="1">
      <c r="A155" s="7" t="s">
        <v>245</v>
      </c>
      <c r="B155" s="8" t="s">
        <v>75</v>
      </c>
      <c r="C155" s="9">
        <v>4</v>
      </c>
      <c r="D155" s="9"/>
      <c r="E155" s="9"/>
      <c r="F155" s="9"/>
      <c r="G155" s="9">
        <f>Tablo1769[[#This Row],[YOLLUK HARİÇ BASKI GRAMI]]/Tablo1769[[#This Row],[GÖZ ADEDİ]]</f>
        <v>0</v>
      </c>
      <c r="H155" s="10" t="s">
        <v>61</v>
      </c>
      <c r="I155" s="9" t="s">
        <v>48</v>
      </c>
      <c r="J155" s="13"/>
      <c r="K155" s="9"/>
    </row>
    <row r="156" spans="1:11" ht="30" customHeight="1">
      <c r="A156" s="7" t="s">
        <v>246</v>
      </c>
      <c r="B156" s="8" t="s">
        <v>75</v>
      </c>
      <c r="C156" s="9">
        <v>4</v>
      </c>
      <c r="D156" s="9"/>
      <c r="E156" s="9"/>
      <c r="F156" s="9"/>
      <c r="G156" s="9">
        <f>Tablo1769[[#This Row],[YOLLUK HARİÇ BASKI GRAMI]]/Tablo1769[[#This Row],[GÖZ ADEDİ]]</f>
        <v>0</v>
      </c>
      <c r="H156" s="10" t="s">
        <v>61</v>
      </c>
      <c r="I156" s="9">
        <v>5287</v>
      </c>
      <c r="J156" s="13"/>
      <c r="K156" s="9"/>
    </row>
    <row r="157" spans="1:11" ht="30" customHeight="1">
      <c r="A157" s="7" t="s">
        <v>247</v>
      </c>
      <c r="B157" s="8" t="s">
        <v>75</v>
      </c>
      <c r="C157" s="9">
        <v>4</v>
      </c>
      <c r="D157" s="9"/>
      <c r="E157" s="9"/>
      <c r="F157" s="9"/>
      <c r="G157" s="9">
        <f>Tablo1769[[#This Row],[YOLLUK HARİÇ BASKI GRAMI]]/Tablo1769[[#This Row],[GÖZ ADEDİ]]</f>
        <v>0</v>
      </c>
      <c r="H157" s="10" t="s">
        <v>61</v>
      </c>
      <c r="I157" s="9">
        <v>3041</v>
      </c>
      <c r="J157" s="13"/>
      <c r="K157" s="9"/>
    </row>
    <row r="158" spans="1:11" ht="30" customHeight="1">
      <c r="A158" s="7" t="s">
        <v>248</v>
      </c>
      <c r="B158" s="8" t="s">
        <v>75</v>
      </c>
      <c r="C158" s="9">
        <v>4</v>
      </c>
      <c r="D158" s="9"/>
      <c r="E158" s="9"/>
      <c r="F158" s="9"/>
      <c r="G158" s="9">
        <f>Tablo1769[[#This Row],[YOLLUK HARİÇ BASKI GRAMI]]/Tablo1769[[#This Row],[GÖZ ADEDİ]]</f>
        <v>0</v>
      </c>
      <c r="H158" s="10" t="s">
        <v>61</v>
      </c>
      <c r="I158" s="9">
        <v>1290</v>
      </c>
      <c r="J158" s="13"/>
      <c r="K158" s="9"/>
    </row>
    <row r="159" spans="1:11" ht="30" customHeight="1">
      <c r="A159" s="7" t="s">
        <v>249</v>
      </c>
      <c r="B159" s="8" t="s">
        <v>75</v>
      </c>
      <c r="C159" s="9">
        <v>4</v>
      </c>
      <c r="D159" s="9"/>
      <c r="E159" s="9"/>
      <c r="F159" s="9"/>
      <c r="G159" s="9">
        <f>Tablo1769[[#This Row],[YOLLUK HARİÇ BASKI GRAMI]]/Tablo1769[[#This Row],[GÖZ ADEDİ]]</f>
        <v>0</v>
      </c>
      <c r="H159" s="10" t="s">
        <v>61</v>
      </c>
      <c r="I159" s="9">
        <v>3409</v>
      </c>
      <c r="J159" s="13"/>
      <c r="K159" s="9"/>
    </row>
    <row r="160" spans="1:11" ht="30" customHeight="1">
      <c r="A160" s="7" t="s">
        <v>250</v>
      </c>
      <c r="B160" s="8" t="s">
        <v>75</v>
      </c>
      <c r="C160" s="9">
        <v>4</v>
      </c>
      <c r="D160" s="9"/>
      <c r="E160" s="9"/>
      <c r="F160" s="9"/>
      <c r="G160" s="9">
        <f>Tablo1769[[#This Row],[YOLLUK HARİÇ BASKI GRAMI]]/Tablo1769[[#This Row],[GÖZ ADEDİ]]</f>
        <v>0</v>
      </c>
      <c r="H160" s="10" t="s">
        <v>61</v>
      </c>
      <c r="I160" s="9">
        <v>4090</v>
      </c>
      <c r="J160" s="13"/>
      <c r="K160" s="9"/>
    </row>
    <row r="161" spans="1:11" ht="9.9499999999999993" customHeight="1">
      <c r="A161" s="57"/>
      <c r="B161" s="58"/>
      <c r="C161" s="59"/>
      <c r="D161" s="59"/>
      <c r="E161" s="59"/>
      <c r="F161" s="59"/>
      <c r="G161" s="59"/>
      <c r="H161" s="59"/>
      <c r="I161" s="59"/>
      <c r="J161" s="59"/>
      <c r="K161" s="14"/>
    </row>
    <row r="162" spans="1:11" ht="30" customHeight="1">
      <c r="A162" s="7" t="s">
        <v>251</v>
      </c>
      <c r="B162" s="8" t="s">
        <v>76</v>
      </c>
      <c r="C162" s="9">
        <v>1</v>
      </c>
      <c r="D162" s="9">
        <v>33</v>
      </c>
      <c r="E162" s="9">
        <v>107</v>
      </c>
      <c r="F162" s="9">
        <v>107</v>
      </c>
      <c r="G162" s="9">
        <f>Tablo1769[[#This Row],[YOLLUK HARİÇ BASKI GRAMI]]/Tablo1769[[#This Row],[GÖZ ADEDİ]]</f>
        <v>107</v>
      </c>
      <c r="H162" s="10" t="s">
        <v>47</v>
      </c>
      <c r="I162" s="9" t="s">
        <v>13</v>
      </c>
      <c r="J162" s="13"/>
      <c r="K162" s="9"/>
    </row>
    <row r="163" spans="1:11" ht="9.9499999999999993" customHeight="1">
      <c r="A163" s="57"/>
      <c r="B163" s="58"/>
      <c r="C163" s="59"/>
      <c r="D163" s="59"/>
      <c r="E163" s="59"/>
      <c r="F163" s="59"/>
      <c r="G163" s="59"/>
      <c r="H163" s="59"/>
      <c r="I163" s="59"/>
      <c r="J163" s="59"/>
      <c r="K163" s="14"/>
    </row>
    <row r="164" spans="1:11" ht="30" customHeight="1">
      <c r="A164" s="7" t="s">
        <v>252</v>
      </c>
      <c r="B164" s="8" t="s">
        <v>77</v>
      </c>
      <c r="C164" s="9">
        <v>8</v>
      </c>
      <c r="D164" s="9">
        <v>27</v>
      </c>
      <c r="E164" s="9">
        <v>27.2</v>
      </c>
      <c r="F164" s="9">
        <v>27.2</v>
      </c>
      <c r="G164" s="15">
        <f>Tablo1769[[#This Row],[YOLLUK HARİÇ BASKI GRAMI]]/Tablo1769[[#This Row],[GÖZ ADEDİ]]</f>
        <v>3.4</v>
      </c>
      <c r="H164" s="10" t="s">
        <v>61</v>
      </c>
      <c r="I164" s="9" t="s">
        <v>13</v>
      </c>
      <c r="J164" s="13"/>
      <c r="K164" s="9"/>
    </row>
    <row r="165" spans="1:11" ht="9.9499999999999993" customHeight="1">
      <c r="A165" s="57"/>
      <c r="B165" s="58"/>
      <c r="C165" s="59"/>
      <c r="D165" s="59"/>
      <c r="E165" s="59"/>
      <c r="F165" s="59"/>
      <c r="G165" s="59"/>
      <c r="H165" s="59"/>
      <c r="I165" s="59"/>
      <c r="J165" s="59"/>
      <c r="K165" s="14"/>
    </row>
    <row r="166" spans="1:11" ht="30" customHeight="1">
      <c r="A166" s="7" t="s">
        <v>253</v>
      </c>
      <c r="B166" s="8" t="s">
        <v>78</v>
      </c>
      <c r="C166" s="9">
        <v>4</v>
      </c>
      <c r="D166" s="9">
        <v>32</v>
      </c>
      <c r="E166" s="9">
        <v>52.9</v>
      </c>
      <c r="F166" s="9">
        <v>52.9</v>
      </c>
      <c r="G166" s="9">
        <f>Tablo1769[[#This Row],[YOLLUK HARİÇ BASKI GRAMI]]/Tablo1769[[#This Row],[GÖZ ADEDİ]]</f>
        <v>13.225</v>
      </c>
      <c r="H166" s="10" t="s">
        <v>61</v>
      </c>
      <c r="I166" s="9" t="s">
        <v>13</v>
      </c>
      <c r="J166" s="13"/>
      <c r="K166" s="9"/>
    </row>
    <row r="167" spans="1:11" ht="9.9499999999999993" customHeight="1">
      <c r="A167" s="57"/>
      <c r="B167" s="58"/>
      <c r="C167" s="59"/>
      <c r="D167" s="59"/>
      <c r="E167" s="59"/>
      <c r="F167" s="59"/>
      <c r="G167" s="59"/>
      <c r="H167" s="59"/>
      <c r="I167" s="59"/>
      <c r="J167" s="59"/>
      <c r="K167" s="14"/>
    </row>
    <row r="168" spans="1:11" ht="30" customHeight="1">
      <c r="A168" s="7" t="s">
        <v>254</v>
      </c>
      <c r="B168" s="8" t="s">
        <v>79</v>
      </c>
      <c r="C168" s="9">
        <v>4</v>
      </c>
      <c r="D168" s="9"/>
      <c r="E168" s="9"/>
      <c r="F168" s="9"/>
      <c r="G168" s="9">
        <f>Tablo1769[[#This Row],[YOLLUK HARİÇ BASKI GRAMI]]/Tablo1769[[#This Row],[GÖZ ADEDİ]]</f>
        <v>0</v>
      </c>
      <c r="H168" s="10" t="s">
        <v>61</v>
      </c>
      <c r="I168" s="9" t="s">
        <v>13</v>
      </c>
      <c r="J168" s="13"/>
      <c r="K168" s="9"/>
    </row>
    <row r="169" spans="1:11" ht="9.9499999999999993" customHeight="1">
      <c r="A169" s="57"/>
      <c r="B169" s="58"/>
      <c r="C169" s="59"/>
      <c r="D169" s="59"/>
      <c r="E169" s="59"/>
      <c r="F169" s="59"/>
      <c r="G169" s="59"/>
      <c r="H169" s="59"/>
      <c r="I169" s="59"/>
      <c r="J169" s="59"/>
      <c r="K169" s="14"/>
    </row>
    <row r="170" spans="1:11" ht="30" customHeight="1">
      <c r="A170" s="7" t="s">
        <v>255</v>
      </c>
      <c r="B170" s="8" t="s">
        <v>80</v>
      </c>
      <c r="C170" s="9">
        <v>4</v>
      </c>
      <c r="D170" s="9">
        <v>20</v>
      </c>
      <c r="E170" s="9">
        <v>22.5</v>
      </c>
      <c r="F170" s="9">
        <v>22.5</v>
      </c>
      <c r="G170" s="9">
        <f>Tablo1769[[#This Row],[YOLLUK HARİÇ BASKI GRAMI]]/Tablo1769[[#This Row],[GÖZ ADEDİ]]</f>
        <v>5.625</v>
      </c>
      <c r="H170" s="10" t="s">
        <v>61</v>
      </c>
      <c r="I170" s="9" t="s">
        <v>48</v>
      </c>
      <c r="J170" s="13"/>
      <c r="K170" s="9"/>
    </row>
    <row r="171" spans="1:11" ht="30" customHeight="1">
      <c r="A171" s="7" t="s">
        <v>256</v>
      </c>
      <c r="B171" s="8" t="s">
        <v>80</v>
      </c>
      <c r="C171" s="9">
        <v>4</v>
      </c>
      <c r="D171" s="9">
        <v>20</v>
      </c>
      <c r="E171" s="9">
        <v>22.5</v>
      </c>
      <c r="F171" s="9">
        <v>22.5</v>
      </c>
      <c r="G171" s="9">
        <f>Tablo1769[[#This Row],[YOLLUK HARİÇ BASKI GRAMI]]/Tablo1769[[#This Row],[GÖZ ADEDİ]]</f>
        <v>5.625</v>
      </c>
      <c r="H171" s="10" t="s">
        <v>61</v>
      </c>
      <c r="I171" s="9">
        <v>5287</v>
      </c>
      <c r="J171" s="13"/>
      <c r="K171" s="9"/>
    </row>
    <row r="172" spans="1:11" ht="30" customHeight="1">
      <c r="A172" s="7" t="s">
        <v>257</v>
      </c>
      <c r="B172" s="8" t="s">
        <v>80</v>
      </c>
      <c r="C172" s="9">
        <v>4</v>
      </c>
      <c r="D172" s="9">
        <v>20</v>
      </c>
      <c r="E172" s="9">
        <v>22.5</v>
      </c>
      <c r="F172" s="9">
        <v>22.5</v>
      </c>
      <c r="G172" s="9">
        <f>Tablo1769[[#This Row],[YOLLUK HARİÇ BASKI GRAMI]]/Tablo1769[[#This Row],[GÖZ ADEDİ]]</f>
        <v>5.625</v>
      </c>
      <c r="H172" s="10" t="s">
        <v>61</v>
      </c>
      <c r="I172" s="9">
        <v>3041</v>
      </c>
      <c r="J172" s="13"/>
      <c r="K172" s="9"/>
    </row>
    <row r="173" spans="1:11" ht="30" customHeight="1">
      <c r="A173" s="7" t="s">
        <v>258</v>
      </c>
      <c r="B173" s="8" t="s">
        <v>80</v>
      </c>
      <c r="C173" s="9">
        <v>4</v>
      </c>
      <c r="D173" s="9">
        <v>20</v>
      </c>
      <c r="E173" s="9">
        <v>22.5</v>
      </c>
      <c r="F173" s="9">
        <v>22.5</v>
      </c>
      <c r="G173" s="9">
        <f>Tablo1769[[#This Row],[YOLLUK HARİÇ BASKI GRAMI]]/Tablo1769[[#This Row],[GÖZ ADEDİ]]</f>
        <v>5.625</v>
      </c>
      <c r="H173" s="10" t="s">
        <v>61</v>
      </c>
      <c r="I173" s="9">
        <v>1290</v>
      </c>
      <c r="J173" s="13"/>
      <c r="K173" s="9"/>
    </row>
    <row r="174" spans="1:11" ht="30" customHeight="1">
      <c r="A174" s="7" t="s">
        <v>259</v>
      </c>
      <c r="B174" s="8" t="s">
        <v>80</v>
      </c>
      <c r="C174" s="9">
        <v>4</v>
      </c>
      <c r="D174" s="9">
        <v>20</v>
      </c>
      <c r="E174" s="9">
        <v>22.5</v>
      </c>
      <c r="F174" s="9">
        <v>22.5</v>
      </c>
      <c r="G174" s="9">
        <f>Tablo1769[[#This Row],[YOLLUK HARİÇ BASKI GRAMI]]/Tablo1769[[#This Row],[GÖZ ADEDİ]]</f>
        <v>5.625</v>
      </c>
      <c r="H174" s="10" t="s">
        <v>61</v>
      </c>
      <c r="I174" s="9">
        <v>3409</v>
      </c>
      <c r="J174" s="13"/>
      <c r="K174" s="9"/>
    </row>
    <row r="175" spans="1:11" ht="30" customHeight="1">
      <c r="A175" s="7" t="s">
        <v>260</v>
      </c>
      <c r="B175" s="8" t="s">
        <v>80</v>
      </c>
      <c r="C175" s="9">
        <v>4</v>
      </c>
      <c r="D175" s="9">
        <v>20</v>
      </c>
      <c r="E175" s="9">
        <v>22.5</v>
      </c>
      <c r="F175" s="9">
        <v>22.5</v>
      </c>
      <c r="G175" s="9">
        <f>Tablo1769[[#This Row],[YOLLUK HARİÇ BASKI GRAMI]]/Tablo1769[[#This Row],[GÖZ ADEDİ]]</f>
        <v>5.625</v>
      </c>
      <c r="H175" s="10" t="s">
        <v>61</v>
      </c>
      <c r="I175" s="9">
        <v>4090</v>
      </c>
      <c r="J175" s="13"/>
      <c r="K175" s="9"/>
    </row>
    <row r="176" spans="1:11" ht="9.9499999999999993" customHeight="1">
      <c r="A176" s="57"/>
      <c r="B176" s="58"/>
      <c r="C176" s="59"/>
      <c r="D176" s="59"/>
      <c r="E176" s="59"/>
      <c r="F176" s="59"/>
      <c r="G176" s="59"/>
      <c r="H176" s="59"/>
      <c r="I176" s="59"/>
      <c r="J176" s="59"/>
      <c r="K176" s="14"/>
    </row>
    <row r="177" spans="1:12" ht="30" customHeight="1">
      <c r="A177" s="7" t="s">
        <v>261</v>
      </c>
      <c r="B177" s="8" t="s">
        <v>82</v>
      </c>
      <c r="C177" s="9">
        <v>4</v>
      </c>
      <c r="D177" s="9">
        <v>25</v>
      </c>
      <c r="E177" s="9">
        <v>28</v>
      </c>
      <c r="F177" s="9">
        <v>28</v>
      </c>
      <c r="G177" s="9">
        <f>Tablo1769[[#This Row],[YOLLUK HARİÇ BASKI GRAMI]]/Tablo1769[[#This Row],[GÖZ ADEDİ]]</f>
        <v>7</v>
      </c>
      <c r="H177" s="10" t="s">
        <v>61</v>
      </c>
      <c r="I177" s="9" t="s">
        <v>48</v>
      </c>
      <c r="J177" s="13"/>
      <c r="K177" s="9"/>
    </row>
    <row r="178" spans="1:12" ht="30" customHeight="1">
      <c r="A178" s="7" t="s">
        <v>262</v>
      </c>
      <c r="B178" s="8" t="s">
        <v>82</v>
      </c>
      <c r="C178" s="9">
        <v>4</v>
      </c>
      <c r="D178" s="9">
        <v>25</v>
      </c>
      <c r="E178" s="9">
        <v>28</v>
      </c>
      <c r="F178" s="9">
        <v>28</v>
      </c>
      <c r="G178" s="9">
        <f>Tablo1769[[#This Row],[YOLLUK HARİÇ BASKI GRAMI]]/Tablo1769[[#This Row],[GÖZ ADEDİ]]</f>
        <v>7</v>
      </c>
      <c r="H178" s="10" t="s">
        <v>61</v>
      </c>
      <c r="I178" s="9">
        <v>5287</v>
      </c>
      <c r="J178" s="13"/>
      <c r="K178" s="9"/>
    </row>
    <row r="179" spans="1:12" ht="30" customHeight="1">
      <c r="A179" s="7" t="s">
        <v>263</v>
      </c>
      <c r="B179" s="8" t="s">
        <v>82</v>
      </c>
      <c r="C179" s="9">
        <v>4</v>
      </c>
      <c r="D179" s="9">
        <v>25</v>
      </c>
      <c r="E179" s="9">
        <v>28</v>
      </c>
      <c r="F179" s="9">
        <v>28</v>
      </c>
      <c r="G179" s="9">
        <f>Tablo1769[[#This Row],[YOLLUK HARİÇ BASKI GRAMI]]/Tablo1769[[#This Row],[GÖZ ADEDİ]]</f>
        <v>7</v>
      </c>
      <c r="H179" s="10" t="s">
        <v>61</v>
      </c>
      <c r="I179" s="9">
        <v>3041</v>
      </c>
      <c r="J179" s="13"/>
      <c r="K179" s="9"/>
    </row>
    <row r="180" spans="1:12" ht="30" customHeight="1">
      <c r="A180" s="7" t="s">
        <v>264</v>
      </c>
      <c r="B180" s="8" t="s">
        <v>82</v>
      </c>
      <c r="C180" s="9">
        <v>4</v>
      </c>
      <c r="D180" s="9">
        <v>25</v>
      </c>
      <c r="E180" s="9">
        <v>28</v>
      </c>
      <c r="F180" s="9">
        <v>28</v>
      </c>
      <c r="G180" s="9">
        <f>Tablo1769[[#This Row],[YOLLUK HARİÇ BASKI GRAMI]]/Tablo1769[[#This Row],[GÖZ ADEDİ]]</f>
        <v>7</v>
      </c>
      <c r="H180" s="10" t="s">
        <v>61</v>
      </c>
      <c r="I180" s="9">
        <v>1290</v>
      </c>
      <c r="J180" s="13"/>
      <c r="K180" s="9"/>
    </row>
    <row r="181" spans="1:12" ht="30" customHeight="1">
      <c r="A181" s="7" t="s">
        <v>265</v>
      </c>
      <c r="B181" s="8" t="s">
        <v>82</v>
      </c>
      <c r="C181" s="9">
        <v>4</v>
      </c>
      <c r="D181" s="9">
        <v>25</v>
      </c>
      <c r="E181" s="9">
        <v>28</v>
      </c>
      <c r="F181" s="9">
        <v>28</v>
      </c>
      <c r="G181" s="9">
        <f>Tablo1769[[#This Row],[YOLLUK HARİÇ BASKI GRAMI]]/Tablo1769[[#This Row],[GÖZ ADEDİ]]</f>
        <v>7</v>
      </c>
      <c r="H181" s="10" t="s">
        <v>61</v>
      </c>
      <c r="I181" s="9">
        <v>3409</v>
      </c>
      <c r="J181" s="13"/>
      <c r="K181" s="9"/>
    </row>
    <row r="182" spans="1:12" ht="30" customHeight="1">
      <c r="A182" s="7" t="s">
        <v>266</v>
      </c>
      <c r="B182" s="8" t="s">
        <v>82</v>
      </c>
      <c r="C182" s="9">
        <v>4</v>
      </c>
      <c r="D182" s="9">
        <v>25</v>
      </c>
      <c r="E182" s="9">
        <v>28</v>
      </c>
      <c r="F182" s="9">
        <v>28</v>
      </c>
      <c r="G182" s="9">
        <f>Tablo1769[[#This Row],[YOLLUK HARİÇ BASKI GRAMI]]/Tablo1769[[#This Row],[GÖZ ADEDİ]]</f>
        <v>7</v>
      </c>
      <c r="H182" s="10" t="s">
        <v>61</v>
      </c>
      <c r="I182" s="9">
        <v>4090</v>
      </c>
      <c r="J182" s="13"/>
      <c r="K182" s="9"/>
    </row>
    <row r="183" spans="1:12" ht="9.9499999999999993" customHeight="1">
      <c r="A183" s="57"/>
      <c r="B183" s="58"/>
      <c r="C183" s="59"/>
      <c r="D183" s="59"/>
      <c r="E183" s="59"/>
      <c r="F183" s="59"/>
      <c r="G183" s="59"/>
      <c r="H183" s="59"/>
      <c r="I183" s="59"/>
      <c r="J183" s="59"/>
      <c r="K183" s="14"/>
    </row>
    <row r="184" spans="1:12" ht="30" customHeight="1">
      <c r="A184" s="7" t="s">
        <v>267</v>
      </c>
      <c r="B184" s="8" t="s">
        <v>85</v>
      </c>
      <c r="C184" s="9">
        <v>2</v>
      </c>
      <c r="D184" s="9"/>
      <c r="E184" s="9"/>
      <c r="F184" s="9"/>
      <c r="G184" s="9">
        <f>Tablo1769[[#This Row],[YOLLUK HARİÇ BASKI GRAMI]]/Tablo1769[[#This Row],[GÖZ ADEDİ]]</f>
        <v>0</v>
      </c>
      <c r="H184" s="10" t="s">
        <v>61</v>
      </c>
      <c r="I184" s="9" t="s">
        <v>48</v>
      </c>
      <c r="J184" s="13"/>
      <c r="K184" s="9"/>
    </row>
    <row r="185" spans="1:12" ht="30" customHeight="1">
      <c r="A185" s="7" t="s">
        <v>268</v>
      </c>
      <c r="B185" s="8" t="s">
        <v>85</v>
      </c>
      <c r="C185" s="9">
        <v>2</v>
      </c>
      <c r="D185" s="9"/>
      <c r="E185" s="9"/>
      <c r="F185" s="9"/>
      <c r="G185" s="9">
        <f>Tablo1769[[#This Row],[YOLLUK HARİÇ BASKI GRAMI]]/Tablo1769[[#This Row],[GÖZ ADEDİ]]</f>
        <v>0</v>
      </c>
      <c r="H185" s="10" t="s">
        <v>61</v>
      </c>
      <c r="I185" s="9">
        <v>5287</v>
      </c>
      <c r="J185" s="13"/>
      <c r="K185" s="9"/>
      <c r="L185" s="36"/>
    </row>
    <row r="186" spans="1:12" ht="30" customHeight="1">
      <c r="A186" s="7" t="s">
        <v>269</v>
      </c>
      <c r="B186" s="8" t="s">
        <v>85</v>
      </c>
      <c r="C186" s="9">
        <v>2</v>
      </c>
      <c r="D186" s="9"/>
      <c r="E186" s="9"/>
      <c r="F186" s="9"/>
      <c r="G186" s="9">
        <f>Tablo1769[[#This Row],[YOLLUK HARİÇ BASKI GRAMI]]/Tablo1769[[#This Row],[GÖZ ADEDİ]]</f>
        <v>0</v>
      </c>
      <c r="H186" s="10" t="s">
        <v>61</v>
      </c>
      <c r="I186" s="9">
        <v>3041</v>
      </c>
      <c r="J186" s="13"/>
      <c r="K186" s="9"/>
    </row>
    <row r="187" spans="1:12" ht="9.9499999999999993" customHeight="1">
      <c r="A187" s="57"/>
      <c r="B187" s="58"/>
      <c r="C187" s="59"/>
      <c r="D187" s="59"/>
      <c r="E187" s="59"/>
      <c r="F187" s="59"/>
      <c r="G187" s="59"/>
      <c r="H187" s="59"/>
      <c r="I187" s="59"/>
      <c r="J187" s="59"/>
      <c r="K187" s="14"/>
    </row>
    <row r="188" spans="1:12" ht="30" customHeight="1">
      <c r="A188" s="7" t="s">
        <v>270</v>
      </c>
      <c r="B188" s="8" t="s">
        <v>86</v>
      </c>
      <c r="C188" s="9">
        <v>2</v>
      </c>
      <c r="D188" s="9"/>
      <c r="E188" s="9"/>
      <c r="F188" s="9"/>
      <c r="G188" s="9">
        <f>Tablo1769[[#This Row],[YOLLUK HARİÇ BASKI GRAMI]]/Tablo1769[[#This Row],[GÖZ ADEDİ]]</f>
        <v>0</v>
      </c>
      <c r="H188" s="10" t="s">
        <v>61</v>
      </c>
      <c r="I188" s="9" t="s">
        <v>13</v>
      </c>
      <c r="J188" s="13"/>
      <c r="K188" s="9"/>
    </row>
    <row r="189" spans="1:12" ht="9.9499999999999993" customHeight="1">
      <c r="A189" s="57"/>
      <c r="B189" s="58"/>
      <c r="C189" s="59"/>
      <c r="D189" s="59"/>
      <c r="E189" s="59"/>
      <c r="F189" s="59"/>
      <c r="G189" s="59"/>
      <c r="H189" s="59"/>
      <c r="I189" s="59"/>
      <c r="J189" s="59"/>
      <c r="K189" s="14"/>
    </row>
    <row r="190" spans="1:12" ht="30" customHeight="1">
      <c r="A190" s="7" t="s">
        <v>271</v>
      </c>
      <c r="B190" s="8" t="s">
        <v>87</v>
      </c>
      <c r="C190" s="9">
        <v>4</v>
      </c>
      <c r="D190" s="9"/>
      <c r="E190" s="9"/>
      <c r="F190" s="9"/>
      <c r="G190" s="9">
        <f>Tablo1769[[#This Row],[YOLLUK HARİÇ BASKI GRAMI]]/Tablo1769[[#This Row],[GÖZ ADEDİ]]</f>
        <v>0</v>
      </c>
      <c r="H190" s="10" t="s">
        <v>61</v>
      </c>
      <c r="I190" s="9" t="s">
        <v>48</v>
      </c>
      <c r="J190" s="13"/>
      <c r="K190" s="9"/>
    </row>
    <row r="191" spans="1:12" ht="30" customHeight="1">
      <c r="A191" s="7" t="s">
        <v>272</v>
      </c>
      <c r="B191" s="8" t="s">
        <v>87</v>
      </c>
      <c r="C191" s="9">
        <v>4</v>
      </c>
      <c r="D191" s="9"/>
      <c r="E191" s="9"/>
      <c r="F191" s="9"/>
      <c r="G191" s="9">
        <f>Tablo1769[[#This Row],[YOLLUK HARİÇ BASKI GRAMI]]/Tablo1769[[#This Row],[GÖZ ADEDİ]]</f>
        <v>0</v>
      </c>
      <c r="H191" s="10" t="s">
        <v>61</v>
      </c>
      <c r="I191" s="9">
        <v>5287</v>
      </c>
      <c r="J191" s="13"/>
      <c r="K191" s="9"/>
    </row>
    <row r="192" spans="1:12" ht="30" customHeight="1">
      <c r="A192" s="7" t="s">
        <v>273</v>
      </c>
      <c r="B192" s="8" t="s">
        <v>87</v>
      </c>
      <c r="C192" s="9">
        <v>4</v>
      </c>
      <c r="D192" s="9"/>
      <c r="E192" s="9"/>
      <c r="F192" s="9"/>
      <c r="G192" s="9">
        <f>Tablo1769[[#This Row],[YOLLUK HARİÇ BASKI GRAMI]]/Tablo1769[[#This Row],[GÖZ ADEDİ]]</f>
        <v>0</v>
      </c>
      <c r="H192" s="10" t="s">
        <v>61</v>
      </c>
      <c r="I192" s="9">
        <v>3041</v>
      </c>
      <c r="J192" s="13"/>
      <c r="K192" s="9"/>
    </row>
    <row r="193" spans="1:11" ht="30" customHeight="1">
      <c r="A193" s="7" t="s">
        <v>274</v>
      </c>
      <c r="B193" s="8" t="s">
        <v>87</v>
      </c>
      <c r="C193" s="9">
        <v>4</v>
      </c>
      <c r="D193" s="9"/>
      <c r="E193" s="9"/>
      <c r="F193" s="9"/>
      <c r="G193" s="9">
        <f>Tablo1769[[#This Row],[YOLLUK HARİÇ BASKI GRAMI]]/Tablo1769[[#This Row],[GÖZ ADEDİ]]</f>
        <v>0</v>
      </c>
      <c r="H193" s="10" t="s">
        <v>61</v>
      </c>
      <c r="I193" s="9">
        <v>1290</v>
      </c>
      <c r="J193" s="13"/>
      <c r="K193" s="9"/>
    </row>
    <row r="194" spans="1:11" ht="30" customHeight="1">
      <c r="A194" s="7" t="s">
        <v>275</v>
      </c>
      <c r="B194" s="8" t="s">
        <v>87</v>
      </c>
      <c r="C194" s="9">
        <v>4</v>
      </c>
      <c r="D194" s="9"/>
      <c r="E194" s="9"/>
      <c r="F194" s="9"/>
      <c r="G194" s="9">
        <f>Tablo1769[[#This Row],[YOLLUK HARİÇ BASKI GRAMI]]/Tablo1769[[#This Row],[GÖZ ADEDİ]]</f>
        <v>0</v>
      </c>
      <c r="H194" s="10" t="s">
        <v>61</v>
      </c>
      <c r="I194" s="9">
        <v>3409</v>
      </c>
      <c r="J194" s="13"/>
      <c r="K194" s="9"/>
    </row>
    <row r="195" spans="1:11" ht="30" customHeight="1">
      <c r="A195" s="7" t="s">
        <v>276</v>
      </c>
      <c r="B195" s="8" t="s">
        <v>87</v>
      </c>
      <c r="C195" s="9">
        <v>4</v>
      </c>
      <c r="D195" s="9"/>
      <c r="E195" s="9"/>
      <c r="F195" s="9"/>
      <c r="G195" s="9">
        <f>Tablo1769[[#This Row],[YOLLUK HARİÇ BASKI GRAMI]]/Tablo1769[[#This Row],[GÖZ ADEDİ]]</f>
        <v>0</v>
      </c>
      <c r="H195" s="10" t="s">
        <v>61</v>
      </c>
      <c r="I195" s="9">
        <v>4090</v>
      </c>
      <c r="J195" s="13"/>
      <c r="K195" s="9"/>
    </row>
    <row r="196" spans="1:11" ht="9.9499999999999993" customHeight="1">
      <c r="A196" s="57"/>
      <c r="B196" s="58"/>
      <c r="C196" s="59"/>
      <c r="D196" s="59"/>
      <c r="E196" s="59"/>
      <c r="F196" s="59"/>
      <c r="G196" s="59"/>
      <c r="H196" s="59"/>
      <c r="I196" s="59"/>
      <c r="J196" s="59"/>
      <c r="K196" s="14"/>
    </row>
    <row r="197" spans="1:11" ht="30" customHeight="1">
      <c r="A197" s="7" t="s">
        <v>277</v>
      </c>
      <c r="B197" s="8" t="s">
        <v>88</v>
      </c>
      <c r="C197" s="9">
        <v>2</v>
      </c>
      <c r="D197" s="9"/>
      <c r="E197" s="9"/>
      <c r="F197" s="9"/>
      <c r="G197" s="9">
        <f>Tablo1769[[#This Row],[YOLLUK HARİÇ BASKI GRAMI]]/Tablo1769[[#This Row],[GÖZ ADEDİ]]</f>
        <v>0</v>
      </c>
      <c r="H197" s="10" t="s">
        <v>12</v>
      </c>
      <c r="I197" s="15" t="s">
        <v>13</v>
      </c>
      <c r="J197" s="20"/>
      <c r="K197" s="15"/>
    </row>
    <row r="198" spans="1:11" ht="9.9499999999999993" customHeight="1">
      <c r="A198" s="57"/>
      <c r="B198" s="58"/>
      <c r="C198" s="59"/>
      <c r="D198" s="59"/>
      <c r="E198" s="59"/>
      <c r="F198" s="59"/>
      <c r="G198" s="59"/>
      <c r="H198" s="59"/>
      <c r="I198" s="59"/>
      <c r="J198" s="59"/>
      <c r="K198" s="14"/>
    </row>
    <row r="199" spans="1:11" ht="30" customHeight="1">
      <c r="A199" s="7" t="s">
        <v>278</v>
      </c>
      <c r="B199" s="8" t="s">
        <v>89</v>
      </c>
      <c r="C199" s="9">
        <v>2</v>
      </c>
      <c r="D199" s="9"/>
      <c r="E199" s="9"/>
      <c r="F199" s="9"/>
      <c r="G199" s="9">
        <f>Tablo1769[[#This Row],[YOLLUK HARİÇ BASKI GRAMI]]/Tablo1769[[#This Row],[GÖZ ADEDİ]]</f>
        <v>0</v>
      </c>
      <c r="H199" s="10" t="s">
        <v>61</v>
      </c>
      <c r="I199" s="9" t="s">
        <v>13</v>
      </c>
      <c r="J199" s="13"/>
      <c r="K199" s="9"/>
    </row>
    <row r="200" spans="1:11" ht="9.9499999999999993" customHeight="1">
      <c r="A200" s="57"/>
      <c r="B200" s="58"/>
      <c r="C200" s="59"/>
      <c r="D200" s="59"/>
      <c r="E200" s="59"/>
      <c r="F200" s="59"/>
      <c r="G200" s="59"/>
      <c r="H200" s="59"/>
      <c r="I200" s="59"/>
      <c r="J200" s="59"/>
      <c r="K200" s="14"/>
    </row>
    <row r="201" spans="1:11" ht="30" customHeight="1">
      <c r="A201" s="7" t="s">
        <v>279</v>
      </c>
      <c r="B201" s="8" t="s">
        <v>90</v>
      </c>
      <c r="C201" s="9">
        <v>1</v>
      </c>
      <c r="D201" s="9">
        <v>35</v>
      </c>
      <c r="E201" s="9">
        <v>22</v>
      </c>
      <c r="F201" s="9">
        <v>20</v>
      </c>
      <c r="G201" s="9">
        <f>Tablo1769[[#This Row],[YOLLUK HARİÇ BASKI GRAMI]]/Tablo1769[[#This Row],[GÖZ ADEDİ]]</f>
        <v>20</v>
      </c>
      <c r="H201" s="10" t="s">
        <v>61</v>
      </c>
      <c r="I201" s="9" t="s">
        <v>13</v>
      </c>
      <c r="J201" s="20"/>
      <c r="K201" s="9"/>
    </row>
    <row r="202" spans="1:11" ht="9.9499999999999993" customHeight="1">
      <c r="A202" s="57"/>
      <c r="B202" s="58"/>
      <c r="C202" s="59"/>
      <c r="D202" s="59"/>
      <c r="E202" s="59"/>
      <c r="F202" s="59"/>
      <c r="G202" s="59"/>
      <c r="H202" s="59"/>
      <c r="I202" s="59"/>
      <c r="J202" s="59"/>
      <c r="K202" s="14"/>
    </row>
    <row r="203" spans="1:11" ht="30" customHeight="1">
      <c r="A203" s="7" t="s">
        <v>280</v>
      </c>
      <c r="B203" s="8" t="s">
        <v>91</v>
      </c>
      <c r="C203" s="9">
        <v>2</v>
      </c>
      <c r="D203" s="9">
        <v>37</v>
      </c>
      <c r="E203" s="9">
        <v>22.3</v>
      </c>
      <c r="F203" s="9">
        <v>21.2</v>
      </c>
      <c r="G203" s="15">
        <f>Tablo1769[[#This Row],[YOLLUK HARİÇ BASKI GRAMI]]/Tablo1769[[#This Row],[GÖZ ADEDİ]]</f>
        <v>10.6</v>
      </c>
      <c r="H203" s="10" t="s">
        <v>61</v>
      </c>
      <c r="I203" s="9" t="s">
        <v>13</v>
      </c>
      <c r="J203" s="13"/>
      <c r="K203" s="9"/>
    </row>
    <row r="204" spans="1:11" ht="30" customHeight="1">
      <c r="A204" s="7" t="s">
        <v>282</v>
      </c>
      <c r="B204" s="8" t="s">
        <v>91</v>
      </c>
      <c r="C204" s="9">
        <v>2</v>
      </c>
      <c r="D204" s="9">
        <v>37</v>
      </c>
      <c r="E204" s="9">
        <v>22.3</v>
      </c>
      <c r="F204" s="9">
        <v>21.2</v>
      </c>
      <c r="G204" s="9">
        <f>Tablo1769[[#This Row],[YOLLUK HARİÇ BASKI GRAMI]]/Tablo1769[[#This Row],[GÖZ ADEDİ]]</f>
        <v>10.6</v>
      </c>
      <c r="H204" s="10" t="s">
        <v>61</v>
      </c>
      <c r="I204" s="9" t="s">
        <v>13</v>
      </c>
      <c r="J204" s="13"/>
      <c r="K204" s="9"/>
    </row>
    <row r="205" spans="1:11" ht="9.9499999999999993" customHeight="1">
      <c r="A205" s="57"/>
      <c r="B205" s="58"/>
      <c r="C205" s="59"/>
      <c r="D205" s="59"/>
      <c r="E205" s="59"/>
      <c r="F205" s="59"/>
      <c r="G205" s="59"/>
      <c r="H205" s="59"/>
      <c r="I205" s="59"/>
      <c r="J205" s="59"/>
      <c r="K205" s="14"/>
    </row>
    <row r="206" spans="1:11" ht="30" customHeight="1">
      <c r="A206" s="7" t="s">
        <v>281</v>
      </c>
      <c r="B206" s="8" t="s">
        <v>92</v>
      </c>
      <c r="C206" s="9">
        <v>2</v>
      </c>
      <c r="D206" s="9">
        <v>37</v>
      </c>
      <c r="E206" s="9">
        <v>22.3</v>
      </c>
      <c r="F206" s="9">
        <v>21.2</v>
      </c>
      <c r="G206" s="15">
        <f>Tablo1769[[#This Row],[YOLLUK HARİÇ BASKI GRAMI]]/Tablo1769[[#This Row],[GÖZ ADEDİ]]</f>
        <v>10.6</v>
      </c>
      <c r="H206" s="10" t="s">
        <v>61</v>
      </c>
      <c r="I206" s="9" t="s">
        <v>52</v>
      </c>
      <c r="J206" s="13"/>
      <c r="K206" s="9"/>
    </row>
    <row r="207" spans="1:11" ht="30" customHeight="1">
      <c r="A207" s="7" t="s">
        <v>283</v>
      </c>
      <c r="B207" s="8" t="s">
        <v>92</v>
      </c>
      <c r="C207" s="9">
        <v>2</v>
      </c>
      <c r="D207" s="9">
        <v>37</v>
      </c>
      <c r="E207" s="9">
        <v>22.3</v>
      </c>
      <c r="F207" s="9">
        <v>21.2</v>
      </c>
      <c r="G207" s="9">
        <f>Tablo1769[[#This Row],[YOLLUK HARİÇ BASKI GRAMI]]/Tablo1769[[#This Row],[GÖZ ADEDİ]]</f>
        <v>10.6</v>
      </c>
      <c r="H207" s="10" t="s">
        <v>61</v>
      </c>
      <c r="I207" s="9" t="s">
        <v>51</v>
      </c>
      <c r="J207" s="13"/>
      <c r="K207" s="9"/>
    </row>
    <row r="208" spans="1:11" ht="9.9499999999999993" customHeight="1">
      <c r="A208" s="57"/>
      <c r="B208" s="58"/>
      <c r="C208" s="59"/>
      <c r="D208" s="59"/>
      <c r="E208" s="59"/>
      <c r="F208" s="59"/>
      <c r="G208" s="59"/>
      <c r="H208" s="59"/>
      <c r="I208" s="59"/>
      <c r="J208" s="59"/>
      <c r="K208" s="14"/>
    </row>
    <row r="209" spans="1:11" ht="30" customHeight="1">
      <c r="A209" s="7" t="s">
        <v>284</v>
      </c>
      <c r="B209" s="8" t="s">
        <v>93</v>
      </c>
      <c r="C209" s="9">
        <v>1</v>
      </c>
      <c r="D209" s="9"/>
      <c r="E209" s="9"/>
      <c r="F209" s="9"/>
      <c r="G209" s="9">
        <f>Tablo1769[[#This Row],[YOLLUK HARİÇ BASKI GRAMI]]/Tablo1769[[#This Row],[GÖZ ADEDİ]]</f>
        <v>0</v>
      </c>
      <c r="H209" s="10" t="s">
        <v>61</v>
      </c>
      <c r="I209" s="9">
        <v>5287</v>
      </c>
      <c r="J209" s="13"/>
      <c r="K209" s="9"/>
    </row>
    <row r="210" spans="1:11" ht="30" customHeight="1">
      <c r="A210" s="7" t="s">
        <v>285</v>
      </c>
      <c r="B210" s="8" t="s">
        <v>93</v>
      </c>
      <c r="C210" s="9">
        <v>1</v>
      </c>
      <c r="D210" s="9"/>
      <c r="E210" s="9"/>
      <c r="F210" s="9"/>
      <c r="G210" s="9">
        <f>Tablo1769[[#This Row],[YOLLUK HARİÇ BASKI GRAMI]]/Tablo1769[[#This Row],[GÖZ ADEDİ]]</f>
        <v>0</v>
      </c>
      <c r="H210" s="10" t="s">
        <v>61</v>
      </c>
      <c r="I210" s="9">
        <v>3041</v>
      </c>
      <c r="J210" s="13"/>
      <c r="K210" s="9"/>
    </row>
    <row r="211" spans="1:11" ht="30" customHeight="1">
      <c r="A211" s="7" t="s">
        <v>286</v>
      </c>
      <c r="B211" s="8" t="s">
        <v>93</v>
      </c>
      <c r="C211" s="9">
        <v>1</v>
      </c>
      <c r="D211" s="9"/>
      <c r="E211" s="9"/>
      <c r="F211" s="9"/>
      <c r="G211" s="9">
        <f>Tablo1769[[#This Row],[YOLLUK HARİÇ BASKI GRAMI]]/Tablo1769[[#This Row],[GÖZ ADEDİ]]</f>
        <v>0</v>
      </c>
      <c r="H211" s="10" t="s">
        <v>61</v>
      </c>
      <c r="I211" s="9">
        <v>3409</v>
      </c>
      <c r="J211" s="13"/>
      <c r="K211" s="9"/>
    </row>
    <row r="212" spans="1:11" ht="9.9499999999999993" customHeight="1">
      <c r="A212" s="57"/>
      <c r="B212" s="58"/>
      <c r="C212" s="59"/>
      <c r="D212" s="59"/>
      <c r="E212" s="59"/>
      <c r="F212" s="59"/>
      <c r="G212" s="59"/>
      <c r="H212" s="59"/>
      <c r="I212" s="59"/>
      <c r="J212" s="59"/>
      <c r="K212" s="14"/>
    </row>
    <row r="213" spans="1:11" ht="30" customHeight="1">
      <c r="A213" s="7" t="s">
        <v>287</v>
      </c>
      <c r="B213" s="8" t="s">
        <v>94</v>
      </c>
      <c r="C213" s="9">
        <v>4</v>
      </c>
      <c r="D213" s="9">
        <v>22</v>
      </c>
      <c r="E213" s="9"/>
      <c r="F213" s="9"/>
      <c r="G213" s="9">
        <f>Tablo1769[[#This Row],[YOLLUK HARİÇ BASKI GRAMI]]/Tablo1769[[#This Row],[GÖZ ADEDİ]]</f>
        <v>0</v>
      </c>
      <c r="H213" s="10" t="s">
        <v>47</v>
      </c>
      <c r="I213" s="15" t="s">
        <v>49</v>
      </c>
      <c r="J213" s="20"/>
      <c r="K213" s="15"/>
    </row>
    <row r="214" spans="1:11" ht="30" customHeight="1">
      <c r="A214" s="7" t="s">
        <v>289</v>
      </c>
      <c r="B214" s="8" t="s">
        <v>94</v>
      </c>
      <c r="C214" s="9">
        <v>4</v>
      </c>
      <c r="D214" s="9">
        <v>22</v>
      </c>
      <c r="E214" s="9"/>
      <c r="F214" s="9"/>
      <c r="G214" s="9">
        <f>Tablo1769[[#This Row],[YOLLUK HARİÇ BASKI GRAMI]]/Tablo1769[[#This Row],[GÖZ ADEDİ]]</f>
        <v>0</v>
      </c>
      <c r="H214" s="10" t="s">
        <v>47</v>
      </c>
      <c r="I214" s="9" t="s">
        <v>50</v>
      </c>
      <c r="J214" s="13"/>
      <c r="K214" s="9"/>
    </row>
    <row r="215" spans="1:11" ht="30" customHeight="1">
      <c r="A215" s="7" t="s">
        <v>290</v>
      </c>
      <c r="B215" s="8" t="s">
        <v>94</v>
      </c>
      <c r="C215" s="9">
        <v>4</v>
      </c>
      <c r="D215" s="9">
        <v>22</v>
      </c>
      <c r="E215" s="9"/>
      <c r="F215" s="9"/>
      <c r="G215" s="9">
        <f>Tablo1769[[#This Row],[YOLLUK HARİÇ BASKI GRAMI]]/Tablo1769[[#This Row],[GÖZ ADEDİ]]</f>
        <v>0</v>
      </c>
      <c r="H215" s="10" t="s">
        <v>47</v>
      </c>
      <c r="I215" s="9">
        <v>3408</v>
      </c>
      <c r="J215" s="13"/>
      <c r="K215" s="9"/>
    </row>
    <row r="216" spans="1:11" ht="9.9499999999999993" customHeight="1">
      <c r="A216" s="57"/>
      <c r="B216" s="58"/>
      <c r="C216" s="59"/>
      <c r="D216" s="59"/>
      <c r="E216" s="59"/>
      <c r="F216" s="59"/>
      <c r="G216" s="59"/>
      <c r="H216" s="59"/>
      <c r="I216" s="59"/>
      <c r="J216" s="59"/>
      <c r="K216" s="14"/>
    </row>
    <row r="217" spans="1:11" ht="30" customHeight="1">
      <c r="A217" s="7" t="s">
        <v>288</v>
      </c>
      <c r="B217" s="8" t="s">
        <v>94</v>
      </c>
      <c r="C217" s="47"/>
      <c r="D217" s="47"/>
      <c r="E217" s="47"/>
      <c r="F217" s="47"/>
      <c r="G217" s="47" t="e">
        <f>Tablo1769[[#This Row],[YOLLUK HARİÇ BASKI GRAMI]]/Tablo1769[[#This Row],[GÖZ ADEDİ]]</f>
        <v>#DIV/0!</v>
      </c>
      <c r="H217" s="48"/>
      <c r="I217" s="47"/>
      <c r="J217" s="47"/>
      <c r="K217" s="47"/>
    </row>
    <row r="218" spans="1:11" ht="30" customHeight="1">
      <c r="A218" s="7" t="s">
        <v>291</v>
      </c>
      <c r="B218" s="8" t="s">
        <v>94</v>
      </c>
      <c r="C218" s="47"/>
      <c r="D218" s="47"/>
      <c r="E218" s="47"/>
      <c r="F218" s="47"/>
      <c r="G218" s="47" t="e">
        <f>Tablo1769[[#This Row],[YOLLUK HARİÇ BASKI GRAMI]]/Tablo1769[[#This Row],[GÖZ ADEDİ]]</f>
        <v>#DIV/0!</v>
      </c>
      <c r="H218" s="48"/>
      <c r="I218" s="47"/>
      <c r="J218" s="47"/>
      <c r="K218" s="47"/>
    </row>
    <row r="219" spans="1:11" ht="30" customHeight="1">
      <c r="A219" s="7" t="s">
        <v>292</v>
      </c>
      <c r="B219" s="8" t="s">
        <v>94</v>
      </c>
      <c r="C219" s="47"/>
      <c r="D219" s="47"/>
      <c r="E219" s="47"/>
      <c r="F219" s="47"/>
      <c r="G219" s="47" t="e">
        <f>Tablo1769[[#This Row],[YOLLUK HARİÇ BASKI GRAMI]]/Tablo1769[[#This Row],[GÖZ ADEDİ]]</f>
        <v>#DIV/0!</v>
      </c>
      <c r="H219" s="48"/>
      <c r="I219" s="47"/>
      <c r="J219" s="47"/>
      <c r="K219" s="47"/>
    </row>
    <row r="220" spans="1:11" ht="9.9499999999999993" customHeight="1">
      <c r="A220" s="57"/>
      <c r="B220" s="58"/>
      <c r="C220" s="59"/>
      <c r="D220" s="59"/>
      <c r="E220" s="59"/>
      <c r="F220" s="59"/>
      <c r="G220" s="59"/>
      <c r="H220" s="59"/>
      <c r="I220" s="59"/>
      <c r="J220" s="59"/>
      <c r="K220" s="14"/>
    </row>
    <row r="221" spans="1:11" ht="30" customHeight="1">
      <c r="A221" s="7" t="s">
        <v>293</v>
      </c>
      <c r="B221" s="8" t="s">
        <v>95</v>
      </c>
      <c r="C221" s="9">
        <v>2</v>
      </c>
      <c r="D221" s="9">
        <v>38</v>
      </c>
      <c r="E221" s="19">
        <v>30.8</v>
      </c>
      <c r="F221" s="19">
        <v>19</v>
      </c>
      <c r="G221" s="9">
        <f>Tablo1769[[#This Row],[YOLLUK HARİÇ BASKI GRAMI]]/Tablo1769[[#This Row],[GÖZ ADEDİ]]</f>
        <v>9.5</v>
      </c>
      <c r="H221" s="10" t="s">
        <v>70</v>
      </c>
      <c r="I221" s="9" t="s">
        <v>68</v>
      </c>
      <c r="J221" s="13"/>
      <c r="K221" s="9"/>
    </row>
    <row r="222" spans="1:11" ht="30" customHeight="1">
      <c r="A222" s="7" t="s">
        <v>294</v>
      </c>
      <c r="B222" s="8" t="s">
        <v>95</v>
      </c>
      <c r="C222" s="9">
        <v>2</v>
      </c>
      <c r="D222" s="9">
        <v>38</v>
      </c>
      <c r="E222" s="19">
        <v>28.9</v>
      </c>
      <c r="F222" s="19">
        <v>17.100000000000001</v>
      </c>
      <c r="G222" s="9">
        <f>Tablo1769[[#This Row],[YOLLUK HARİÇ BASKI GRAMI]]/Tablo1769[[#This Row],[GÖZ ADEDİ]]</f>
        <v>8.5500000000000007</v>
      </c>
      <c r="H222" s="10" t="s">
        <v>70</v>
      </c>
      <c r="I222" s="9" t="s">
        <v>68</v>
      </c>
      <c r="J222" s="20"/>
      <c r="K222" s="9"/>
    </row>
    <row r="223" spans="1:11" ht="30" customHeight="1">
      <c r="A223" s="7" t="s">
        <v>295</v>
      </c>
      <c r="B223" s="8" t="s">
        <v>95</v>
      </c>
      <c r="C223" s="9">
        <v>2</v>
      </c>
      <c r="D223" s="9">
        <v>38</v>
      </c>
      <c r="E223" s="19">
        <v>32</v>
      </c>
      <c r="F223" s="19">
        <v>20.100000000000001</v>
      </c>
      <c r="G223" s="9">
        <f>Tablo1769[[#This Row],[YOLLUK HARİÇ BASKI GRAMI]]/Tablo1769[[#This Row],[GÖZ ADEDİ]]</f>
        <v>10.050000000000001</v>
      </c>
      <c r="H223" s="10" t="s">
        <v>70</v>
      </c>
      <c r="I223" s="9" t="s">
        <v>68</v>
      </c>
      <c r="J223" s="13"/>
      <c r="K223" s="9"/>
    </row>
    <row r="224" spans="1:11" ht="30" customHeight="1">
      <c r="A224" s="7" t="s">
        <v>296</v>
      </c>
      <c r="B224" s="8" t="s">
        <v>95</v>
      </c>
      <c r="C224" s="9">
        <v>2</v>
      </c>
      <c r="D224" s="9">
        <v>38</v>
      </c>
      <c r="E224" s="19">
        <v>30.5</v>
      </c>
      <c r="F224" s="19">
        <v>18.7</v>
      </c>
      <c r="G224" s="9">
        <f>Tablo1769[[#This Row],[YOLLUK HARİÇ BASKI GRAMI]]/Tablo1769[[#This Row],[GÖZ ADEDİ]]</f>
        <v>9.35</v>
      </c>
      <c r="H224" s="10" t="s">
        <v>70</v>
      </c>
      <c r="I224" s="9" t="s">
        <v>68</v>
      </c>
      <c r="J224" s="13"/>
      <c r="K224" s="9"/>
    </row>
    <row r="225" spans="1:11" ht="9.9499999999999993" customHeight="1">
      <c r="A225" s="57"/>
      <c r="B225" s="58"/>
      <c r="C225" s="59"/>
      <c r="D225" s="59"/>
      <c r="E225" s="59"/>
      <c r="F225" s="59"/>
      <c r="G225" s="59"/>
      <c r="H225" s="59"/>
      <c r="I225" s="59"/>
      <c r="J225" s="59"/>
      <c r="K225" s="14"/>
    </row>
    <row r="226" spans="1:11" ht="30" customHeight="1">
      <c r="A226" s="8" t="s">
        <v>297</v>
      </c>
      <c r="B226" s="8" t="s">
        <v>95</v>
      </c>
      <c r="C226" s="9">
        <v>2</v>
      </c>
      <c r="D226" s="9">
        <v>38</v>
      </c>
      <c r="E226" s="19">
        <v>30.8</v>
      </c>
      <c r="F226" s="19">
        <v>19</v>
      </c>
      <c r="G226" s="9">
        <f>Tablo1769[[#This Row],[YOLLUK HARİÇ BASKI GRAMI]]/Tablo1769[[#This Row],[GÖZ ADEDİ]]</f>
        <v>9.5</v>
      </c>
      <c r="H226" s="10" t="s">
        <v>70</v>
      </c>
      <c r="I226" s="9" t="s">
        <v>68</v>
      </c>
      <c r="J226" s="13"/>
      <c r="K226" s="9"/>
    </row>
    <row r="227" spans="1:11" ht="30" customHeight="1">
      <c r="A227" s="8" t="s">
        <v>298</v>
      </c>
      <c r="B227" s="8" t="s">
        <v>95</v>
      </c>
      <c r="C227" s="9">
        <v>2</v>
      </c>
      <c r="D227" s="9">
        <v>38</v>
      </c>
      <c r="E227" s="19">
        <v>28.9</v>
      </c>
      <c r="F227" s="19">
        <v>17.100000000000001</v>
      </c>
      <c r="G227" s="9">
        <f>Tablo1769[[#This Row],[YOLLUK HARİÇ BASKI GRAMI]]/Tablo1769[[#This Row],[GÖZ ADEDİ]]</f>
        <v>8.5500000000000007</v>
      </c>
      <c r="H227" s="10" t="s">
        <v>70</v>
      </c>
      <c r="I227" s="9" t="s">
        <v>68</v>
      </c>
      <c r="J227" s="13"/>
      <c r="K227" s="9"/>
    </row>
    <row r="228" spans="1:11" ht="30" customHeight="1">
      <c r="A228" s="8" t="s">
        <v>299</v>
      </c>
      <c r="B228" s="8" t="s">
        <v>95</v>
      </c>
      <c r="C228" s="9">
        <v>2</v>
      </c>
      <c r="D228" s="9">
        <v>38</v>
      </c>
      <c r="E228" s="19">
        <v>32</v>
      </c>
      <c r="F228" s="19">
        <v>20.100000000000001</v>
      </c>
      <c r="G228" s="9">
        <f>Tablo1769[[#This Row],[YOLLUK HARİÇ BASKI GRAMI]]/Tablo1769[[#This Row],[GÖZ ADEDİ]]</f>
        <v>10.050000000000001</v>
      </c>
      <c r="H228" s="10" t="s">
        <v>70</v>
      </c>
      <c r="I228" s="9" t="s">
        <v>68</v>
      </c>
      <c r="J228" s="13"/>
      <c r="K228" s="9"/>
    </row>
    <row r="229" spans="1:11" ht="30" customHeight="1">
      <c r="A229" s="8" t="s">
        <v>300</v>
      </c>
      <c r="B229" s="8" t="s">
        <v>95</v>
      </c>
      <c r="C229" s="9">
        <v>2</v>
      </c>
      <c r="D229" s="9">
        <v>38</v>
      </c>
      <c r="E229" s="19">
        <v>30.5</v>
      </c>
      <c r="F229" s="19">
        <v>18.7</v>
      </c>
      <c r="G229" s="9">
        <f>Tablo1769[[#This Row],[YOLLUK HARİÇ BASKI GRAMI]]/Tablo1769[[#This Row],[GÖZ ADEDİ]]</f>
        <v>9.35</v>
      </c>
      <c r="H229" s="10" t="s">
        <v>70</v>
      </c>
      <c r="I229" s="9" t="s">
        <v>68</v>
      </c>
      <c r="J229" s="13"/>
      <c r="K229" s="9"/>
    </row>
    <row r="230" spans="1:11" ht="9.9499999999999993" customHeight="1">
      <c r="A230" s="57"/>
      <c r="B230" s="58"/>
      <c r="C230" s="59"/>
      <c r="D230" s="59"/>
      <c r="E230" s="59"/>
      <c r="F230" s="59"/>
      <c r="G230" s="59"/>
      <c r="H230" s="59"/>
      <c r="I230" s="59"/>
      <c r="J230" s="59"/>
      <c r="K230" s="14"/>
    </row>
    <row r="231" spans="1:11" ht="30" customHeight="1">
      <c r="A231" s="7" t="s">
        <v>301</v>
      </c>
      <c r="B231" s="8" t="s">
        <v>95</v>
      </c>
      <c r="C231" s="9">
        <v>2</v>
      </c>
      <c r="D231" s="9">
        <v>38</v>
      </c>
      <c r="E231" s="19">
        <v>30.8</v>
      </c>
      <c r="F231" s="19">
        <v>19</v>
      </c>
      <c r="G231" s="9">
        <f>Tablo1769[[#This Row],[YOLLUK HARİÇ BASKI GRAMI]]/Tablo1769[[#This Row],[GÖZ ADEDİ]]</f>
        <v>9.5</v>
      </c>
      <c r="H231" s="10" t="s">
        <v>70</v>
      </c>
      <c r="I231" s="9" t="s">
        <v>68</v>
      </c>
      <c r="J231" s="13"/>
      <c r="K231" s="9"/>
    </row>
    <row r="232" spans="1:11" ht="30" customHeight="1">
      <c r="A232" s="7" t="s">
        <v>302</v>
      </c>
      <c r="B232" s="8" t="s">
        <v>95</v>
      </c>
      <c r="C232" s="9">
        <v>2</v>
      </c>
      <c r="D232" s="9">
        <v>38</v>
      </c>
      <c r="E232" s="19">
        <v>28.9</v>
      </c>
      <c r="F232" s="19">
        <v>17.100000000000001</v>
      </c>
      <c r="G232" s="9">
        <f>Tablo1769[[#This Row],[YOLLUK HARİÇ BASKI GRAMI]]/Tablo1769[[#This Row],[GÖZ ADEDİ]]</f>
        <v>8.5500000000000007</v>
      </c>
      <c r="H232" s="10" t="s">
        <v>70</v>
      </c>
      <c r="I232" s="9" t="s">
        <v>68</v>
      </c>
      <c r="J232" s="13"/>
      <c r="K232" s="9"/>
    </row>
    <row r="233" spans="1:11" ht="30" customHeight="1">
      <c r="A233" s="7" t="s">
        <v>303</v>
      </c>
      <c r="B233" s="8" t="s">
        <v>95</v>
      </c>
      <c r="C233" s="9">
        <v>2</v>
      </c>
      <c r="D233" s="9">
        <v>38</v>
      </c>
      <c r="E233" s="19">
        <v>32</v>
      </c>
      <c r="F233" s="19">
        <v>20.100000000000001</v>
      </c>
      <c r="G233" s="9">
        <f>Tablo1769[[#This Row],[YOLLUK HARİÇ BASKI GRAMI]]/Tablo1769[[#This Row],[GÖZ ADEDİ]]</f>
        <v>10.050000000000001</v>
      </c>
      <c r="H233" s="10" t="s">
        <v>70</v>
      </c>
      <c r="I233" s="9" t="s">
        <v>68</v>
      </c>
      <c r="J233" s="13"/>
      <c r="K233" s="9"/>
    </row>
    <row r="234" spans="1:11" ht="30" customHeight="1">
      <c r="A234" s="7" t="s">
        <v>304</v>
      </c>
      <c r="B234" s="17" t="s">
        <v>95</v>
      </c>
      <c r="C234" s="9">
        <v>2</v>
      </c>
      <c r="D234" s="9">
        <v>38</v>
      </c>
      <c r="E234" s="19">
        <v>30.5</v>
      </c>
      <c r="F234" s="19">
        <v>18.7</v>
      </c>
      <c r="G234" s="9">
        <f>Tablo1769[[#This Row],[YOLLUK HARİÇ BASKI GRAMI]]/Tablo1769[[#This Row],[GÖZ ADEDİ]]</f>
        <v>9.35</v>
      </c>
      <c r="H234" s="10" t="s">
        <v>70</v>
      </c>
      <c r="I234" s="9" t="s">
        <v>68</v>
      </c>
      <c r="J234" s="13"/>
      <c r="K234" s="9"/>
    </row>
    <row r="235" spans="1:11" ht="9.9499999999999993" customHeight="1">
      <c r="A235" s="57"/>
      <c r="B235" s="58"/>
      <c r="C235" s="59"/>
      <c r="D235" s="59"/>
      <c r="E235" s="59"/>
      <c r="F235" s="59"/>
      <c r="G235" s="59"/>
      <c r="H235" s="59"/>
      <c r="I235" s="59"/>
      <c r="J235" s="59"/>
      <c r="K235" s="14"/>
    </row>
    <row r="236" spans="1:11" ht="30" customHeight="1">
      <c r="A236" s="7" t="s">
        <v>305</v>
      </c>
      <c r="B236" s="8" t="s">
        <v>95</v>
      </c>
      <c r="C236" s="9">
        <v>2</v>
      </c>
      <c r="D236" s="9">
        <v>38</v>
      </c>
      <c r="E236" s="19">
        <v>30.8</v>
      </c>
      <c r="F236" s="19">
        <v>19</v>
      </c>
      <c r="G236" s="9">
        <f>Tablo1769[[#This Row],[YOLLUK HARİÇ BASKI GRAMI]]/Tablo1769[[#This Row],[GÖZ ADEDİ]]</f>
        <v>9.5</v>
      </c>
      <c r="H236" s="10" t="s">
        <v>70</v>
      </c>
      <c r="I236" s="9" t="s">
        <v>68</v>
      </c>
      <c r="J236" s="13"/>
      <c r="K236" s="9"/>
    </row>
    <row r="237" spans="1:11" ht="30" customHeight="1">
      <c r="A237" s="7" t="s">
        <v>306</v>
      </c>
      <c r="B237" s="8" t="s">
        <v>95</v>
      </c>
      <c r="C237" s="9">
        <v>2</v>
      </c>
      <c r="D237" s="9">
        <v>38</v>
      </c>
      <c r="E237" s="19">
        <v>28.9</v>
      </c>
      <c r="F237" s="19">
        <v>17.100000000000001</v>
      </c>
      <c r="G237" s="9">
        <f>Tablo1769[[#This Row],[YOLLUK HARİÇ BASKI GRAMI]]/Tablo1769[[#This Row],[GÖZ ADEDİ]]</f>
        <v>8.5500000000000007</v>
      </c>
      <c r="H237" s="10" t="s">
        <v>70</v>
      </c>
      <c r="I237" s="9" t="s">
        <v>68</v>
      </c>
      <c r="J237" s="13"/>
      <c r="K237" s="9"/>
    </row>
    <row r="238" spans="1:11" ht="30" customHeight="1">
      <c r="A238" s="7" t="s">
        <v>307</v>
      </c>
      <c r="B238" s="8" t="s">
        <v>95</v>
      </c>
      <c r="C238" s="9">
        <v>2</v>
      </c>
      <c r="D238" s="9">
        <v>38</v>
      </c>
      <c r="E238" s="19">
        <v>32</v>
      </c>
      <c r="F238" s="19">
        <v>20.100000000000001</v>
      </c>
      <c r="G238" s="9">
        <f>Tablo1769[[#This Row],[YOLLUK HARİÇ BASKI GRAMI]]/Tablo1769[[#This Row],[GÖZ ADEDİ]]</f>
        <v>10.050000000000001</v>
      </c>
      <c r="H238" s="10" t="s">
        <v>70</v>
      </c>
      <c r="I238" s="9" t="s">
        <v>68</v>
      </c>
      <c r="J238" s="13"/>
      <c r="K238" s="9"/>
    </row>
    <row r="239" spans="1:11" ht="30" customHeight="1">
      <c r="A239" s="7" t="s">
        <v>308</v>
      </c>
      <c r="B239" s="8" t="s">
        <v>95</v>
      </c>
      <c r="C239" s="9">
        <v>2</v>
      </c>
      <c r="D239" s="9">
        <v>38</v>
      </c>
      <c r="E239" s="19">
        <v>30.5</v>
      </c>
      <c r="F239" s="19">
        <v>18.7</v>
      </c>
      <c r="G239" s="9">
        <f>Tablo1769[[#This Row],[YOLLUK HARİÇ BASKI GRAMI]]/Tablo1769[[#This Row],[GÖZ ADEDİ]]</f>
        <v>9.35</v>
      </c>
      <c r="H239" s="10" t="s">
        <v>70</v>
      </c>
      <c r="I239" s="9" t="s">
        <v>68</v>
      </c>
      <c r="J239" s="13"/>
      <c r="K239" s="9"/>
    </row>
    <row r="240" spans="1:11" ht="9.9499999999999993" customHeight="1">
      <c r="A240" s="57"/>
      <c r="B240" s="58"/>
      <c r="C240" s="59"/>
      <c r="D240" s="59"/>
      <c r="E240" s="59"/>
      <c r="F240" s="59"/>
      <c r="G240" s="59"/>
      <c r="H240" s="59"/>
      <c r="I240" s="59"/>
      <c r="J240" s="59"/>
      <c r="K240" s="14"/>
    </row>
    <row r="241" spans="1:11" ht="30" customHeight="1">
      <c r="A241" s="7" t="s">
        <v>309</v>
      </c>
      <c r="B241" s="8" t="s">
        <v>95</v>
      </c>
      <c r="C241" s="9">
        <v>2</v>
      </c>
      <c r="D241" s="9">
        <v>38</v>
      </c>
      <c r="E241" s="19">
        <v>30.8</v>
      </c>
      <c r="F241" s="19">
        <v>19</v>
      </c>
      <c r="G241" s="9">
        <f>Tablo1769[[#This Row],[YOLLUK HARİÇ BASKI GRAMI]]/Tablo1769[[#This Row],[GÖZ ADEDİ]]</f>
        <v>9.5</v>
      </c>
      <c r="H241" s="10" t="s">
        <v>70</v>
      </c>
      <c r="I241" s="9" t="s">
        <v>68</v>
      </c>
      <c r="J241" s="13"/>
      <c r="K241" s="9"/>
    </row>
    <row r="242" spans="1:11" ht="30" customHeight="1">
      <c r="A242" s="7" t="s">
        <v>310</v>
      </c>
      <c r="B242" s="8" t="s">
        <v>95</v>
      </c>
      <c r="C242" s="9">
        <v>2</v>
      </c>
      <c r="D242" s="9">
        <v>38</v>
      </c>
      <c r="E242" s="19">
        <v>28.9</v>
      </c>
      <c r="F242" s="19">
        <v>17.100000000000001</v>
      </c>
      <c r="G242" s="9">
        <f>Tablo1769[[#This Row],[YOLLUK HARİÇ BASKI GRAMI]]/Tablo1769[[#This Row],[GÖZ ADEDİ]]</f>
        <v>8.5500000000000007</v>
      </c>
      <c r="H242" s="10" t="s">
        <v>70</v>
      </c>
      <c r="I242" s="9" t="s">
        <v>68</v>
      </c>
      <c r="J242" s="13"/>
      <c r="K242" s="9"/>
    </row>
    <row r="243" spans="1:11" ht="30" customHeight="1">
      <c r="A243" s="7" t="s">
        <v>311</v>
      </c>
      <c r="B243" s="8" t="s">
        <v>95</v>
      </c>
      <c r="C243" s="9">
        <v>2</v>
      </c>
      <c r="D243" s="9">
        <v>38</v>
      </c>
      <c r="E243" s="19">
        <v>32</v>
      </c>
      <c r="F243" s="19">
        <v>20.100000000000001</v>
      </c>
      <c r="G243" s="9">
        <f>Tablo1769[[#This Row],[YOLLUK HARİÇ BASKI GRAMI]]/Tablo1769[[#This Row],[GÖZ ADEDİ]]</f>
        <v>10.050000000000001</v>
      </c>
      <c r="H243" s="10" t="s">
        <v>70</v>
      </c>
      <c r="I243" s="9" t="s">
        <v>68</v>
      </c>
      <c r="J243" s="13"/>
      <c r="K243" s="9"/>
    </row>
    <row r="244" spans="1:11" ht="30" customHeight="1">
      <c r="A244" s="7" t="s">
        <v>312</v>
      </c>
      <c r="B244" s="8" t="s">
        <v>95</v>
      </c>
      <c r="C244" s="9">
        <v>2</v>
      </c>
      <c r="D244" s="9">
        <v>38</v>
      </c>
      <c r="E244" s="19">
        <v>30.5</v>
      </c>
      <c r="F244" s="19">
        <v>18.7</v>
      </c>
      <c r="G244" s="9">
        <f>Tablo1769[[#This Row],[YOLLUK HARİÇ BASKI GRAMI]]/Tablo1769[[#This Row],[GÖZ ADEDİ]]</f>
        <v>9.35</v>
      </c>
      <c r="H244" s="10" t="s">
        <v>70</v>
      </c>
      <c r="I244" s="9" t="s">
        <v>68</v>
      </c>
      <c r="J244" s="13"/>
      <c r="K244" s="9"/>
    </row>
    <row r="245" spans="1:11" ht="9.9499999999999993" customHeight="1">
      <c r="A245" s="57"/>
      <c r="B245" s="58"/>
      <c r="C245" s="59"/>
      <c r="D245" s="59"/>
      <c r="E245" s="59"/>
      <c r="F245" s="59"/>
      <c r="G245" s="59"/>
      <c r="H245" s="59"/>
      <c r="I245" s="59"/>
      <c r="J245" s="59"/>
      <c r="K245" s="14"/>
    </row>
    <row r="246" spans="1:11" ht="30" customHeight="1">
      <c r="A246" s="7" t="s">
        <v>313</v>
      </c>
      <c r="B246" s="8" t="s">
        <v>96</v>
      </c>
      <c r="C246" s="9">
        <v>2</v>
      </c>
      <c r="D246" s="9"/>
      <c r="E246" s="9"/>
      <c r="F246" s="9"/>
      <c r="G246" s="9">
        <f>Tablo1769[[#This Row],[YOLLUK HARİÇ BASKI GRAMI]]/Tablo1769[[#This Row],[GÖZ ADEDİ]]</f>
        <v>0</v>
      </c>
      <c r="H246" s="10" t="s">
        <v>61</v>
      </c>
      <c r="I246" s="9" t="s">
        <v>48</v>
      </c>
      <c r="J246" s="13"/>
      <c r="K246" s="9"/>
    </row>
    <row r="247" spans="1:11" ht="30" customHeight="1">
      <c r="A247" s="7" t="s">
        <v>314</v>
      </c>
      <c r="B247" s="8" t="s">
        <v>96</v>
      </c>
      <c r="C247" s="9">
        <v>2</v>
      </c>
      <c r="D247" s="9"/>
      <c r="E247" s="9"/>
      <c r="F247" s="9"/>
      <c r="G247" s="9">
        <f>Tablo1769[[#This Row],[YOLLUK HARİÇ BASKI GRAMI]]/Tablo1769[[#This Row],[GÖZ ADEDİ]]</f>
        <v>0</v>
      </c>
      <c r="H247" s="10" t="s">
        <v>61</v>
      </c>
      <c r="I247" s="9">
        <v>5287</v>
      </c>
      <c r="J247" s="13"/>
      <c r="K247" s="9"/>
    </row>
    <row r="248" spans="1:11" ht="30" customHeight="1">
      <c r="A248" s="7" t="s">
        <v>315</v>
      </c>
      <c r="B248" s="8" t="s">
        <v>96</v>
      </c>
      <c r="C248" s="9">
        <v>2</v>
      </c>
      <c r="D248" s="9"/>
      <c r="E248" s="9"/>
      <c r="F248" s="9"/>
      <c r="G248" s="9">
        <f>Tablo1769[[#This Row],[YOLLUK HARİÇ BASKI GRAMI]]/Tablo1769[[#This Row],[GÖZ ADEDİ]]</f>
        <v>0</v>
      </c>
      <c r="H248" s="10" t="s">
        <v>61</v>
      </c>
      <c r="I248" s="9">
        <v>3409</v>
      </c>
      <c r="J248" s="13"/>
      <c r="K248" s="9"/>
    </row>
    <row r="249" spans="1:11" ht="9.9499999999999993" customHeight="1">
      <c r="A249" s="57"/>
      <c r="B249" s="58"/>
      <c r="C249" s="59"/>
      <c r="D249" s="59"/>
      <c r="E249" s="59"/>
      <c r="F249" s="59"/>
      <c r="G249" s="59"/>
      <c r="H249" s="59"/>
      <c r="I249" s="59"/>
      <c r="J249" s="59"/>
      <c r="K249" s="14"/>
    </row>
    <row r="250" spans="1:11" ht="30" customHeight="1">
      <c r="A250" s="7" t="s">
        <v>316</v>
      </c>
      <c r="B250" s="8" t="s">
        <v>97</v>
      </c>
      <c r="C250" s="9">
        <v>2</v>
      </c>
      <c r="D250" s="9"/>
      <c r="E250" s="9"/>
      <c r="F250" s="9"/>
      <c r="G250" s="9">
        <f>Tablo1769[[#This Row],[YOLLUK HARİÇ BASKI GRAMI]]/Tablo1769[[#This Row],[GÖZ ADEDİ]]</f>
        <v>0</v>
      </c>
      <c r="H250" s="10" t="s">
        <v>61</v>
      </c>
      <c r="I250" s="9" t="s">
        <v>48</v>
      </c>
      <c r="J250" s="13"/>
      <c r="K250" s="9"/>
    </row>
    <row r="251" spans="1:11" ht="30" customHeight="1">
      <c r="A251" s="7" t="s">
        <v>317</v>
      </c>
      <c r="B251" s="8" t="s">
        <v>97</v>
      </c>
      <c r="C251" s="9">
        <v>2</v>
      </c>
      <c r="D251" s="9"/>
      <c r="E251" s="9"/>
      <c r="F251" s="9"/>
      <c r="G251" s="9">
        <f>Tablo1769[[#This Row],[YOLLUK HARİÇ BASKI GRAMI]]/Tablo1769[[#This Row],[GÖZ ADEDİ]]</f>
        <v>0</v>
      </c>
      <c r="H251" s="10" t="s">
        <v>61</v>
      </c>
      <c r="I251" s="9">
        <v>5287</v>
      </c>
      <c r="J251" s="13"/>
      <c r="K251" s="9"/>
    </row>
    <row r="252" spans="1:11" ht="30" customHeight="1">
      <c r="A252" s="7" t="s">
        <v>318</v>
      </c>
      <c r="B252" s="8" t="s">
        <v>97</v>
      </c>
      <c r="C252" s="9">
        <v>2</v>
      </c>
      <c r="D252" s="9"/>
      <c r="E252" s="9"/>
      <c r="F252" s="9"/>
      <c r="G252" s="9">
        <f>Tablo1769[[#This Row],[YOLLUK HARİÇ BASKI GRAMI]]/Tablo1769[[#This Row],[GÖZ ADEDİ]]</f>
        <v>0</v>
      </c>
      <c r="H252" s="10" t="s">
        <v>61</v>
      </c>
      <c r="I252" s="9">
        <v>3409</v>
      </c>
      <c r="J252" s="13"/>
      <c r="K252" s="9"/>
    </row>
    <row r="253" spans="1:11" ht="9.9499999999999993" customHeight="1">
      <c r="A253" s="57"/>
      <c r="B253" s="58"/>
      <c r="C253" s="59"/>
      <c r="D253" s="59"/>
      <c r="E253" s="59"/>
      <c r="F253" s="59"/>
      <c r="G253" s="59"/>
      <c r="H253" s="59"/>
      <c r="I253" s="59"/>
      <c r="J253" s="59"/>
      <c r="K253" s="14"/>
    </row>
    <row r="254" spans="1:11" ht="30" customHeight="1">
      <c r="A254" s="7" t="s">
        <v>319</v>
      </c>
      <c r="B254" s="8" t="s">
        <v>98</v>
      </c>
      <c r="C254" s="9">
        <v>4</v>
      </c>
      <c r="D254" s="9"/>
      <c r="E254" s="9"/>
      <c r="F254" s="9"/>
      <c r="G254" s="9">
        <f>Tablo1769[[#This Row],[YOLLUK HARİÇ BASKI GRAMI]]/Tablo1769[[#This Row],[GÖZ ADEDİ]]</f>
        <v>0</v>
      </c>
      <c r="H254" s="10" t="s">
        <v>61</v>
      </c>
      <c r="I254" s="9" t="s">
        <v>48</v>
      </c>
      <c r="J254" s="13"/>
      <c r="K254" s="9"/>
    </row>
    <row r="255" spans="1:11" ht="30" customHeight="1">
      <c r="A255" s="7" t="s">
        <v>320</v>
      </c>
      <c r="B255" s="8" t="s">
        <v>98</v>
      </c>
      <c r="C255" s="9">
        <v>4</v>
      </c>
      <c r="D255" s="9"/>
      <c r="E255" s="9"/>
      <c r="F255" s="9"/>
      <c r="G255" s="9">
        <f>Tablo1769[[#This Row],[YOLLUK HARİÇ BASKI GRAMI]]/Tablo1769[[#This Row],[GÖZ ADEDİ]]</f>
        <v>0</v>
      </c>
      <c r="H255" s="10" t="s">
        <v>61</v>
      </c>
      <c r="I255" s="9">
        <v>5287</v>
      </c>
      <c r="J255" s="13"/>
      <c r="K255" s="9"/>
    </row>
    <row r="256" spans="1:11" ht="30" customHeight="1">
      <c r="A256" s="7" t="s">
        <v>321</v>
      </c>
      <c r="B256" s="8" t="s">
        <v>98</v>
      </c>
      <c r="C256" s="9">
        <v>4</v>
      </c>
      <c r="D256" s="9"/>
      <c r="E256" s="9"/>
      <c r="F256" s="9"/>
      <c r="G256" s="9">
        <f>Tablo1769[[#This Row],[YOLLUK HARİÇ BASKI GRAMI]]/Tablo1769[[#This Row],[GÖZ ADEDİ]]</f>
        <v>0</v>
      </c>
      <c r="H256" s="10" t="s">
        <v>61</v>
      </c>
      <c r="I256" s="9">
        <v>3041</v>
      </c>
      <c r="J256" s="13"/>
      <c r="K256" s="9"/>
    </row>
    <row r="257" spans="1:11" ht="30" customHeight="1">
      <c r="A257" s="7" t="s">
        <v>322</v>
      </c>
      <c r="B257" s="8" t="s">
        <v>98</v>
      </c>
      <c r="C257" s="9">
        <v>4</v>
      </c>
      <c r="D257" s="9"/>
      <c r="E257" s="9"/>
      <c r="F257" s="9"/>
      <c r="G257" s="9">
        <f>Tablo1769[[#This Row],[YOLLUK HARİÇ BASKI GRAMI]]/Tablo1769[[#This Row],[GÖZ ADEDİ]]</f>
        <v>0</v>
      </c>
      <c r="H257" s="10" t="s">
        <v>61</v>
      </c>
      <c r="I257" s="9">
        <v>3409</v>
      </c>
      <c r="J257" s="13"/>
      <c r="K257" s="9"/>
    </row>
    <row r="258" spans="1:11" ht="9.9499999999999993" customHeight="1">
      <c r="A258" s="57"/>
      <c r="B258" s="58"/>
      <c r="C258" s="59"/>
      <c r="D258" s="59"/>
      <c r="E258" s="59"/>
      <c r="F258" s="59"/>
      <c r="G258" s="59"/>
      <c r="H258" s="59"/>
      <c r="I258" s="59"/>
      <c r="J258" s="59"/>
      <c r="K258" s="14"/>
    </row>
    <row r="259" spans="1:11" ht="30" customHeight="1">
      <c r="A259" s="7" t="s">
        <v>323</v>
      </c>
      <c r="B259" s="8" t="s">
        <v>99</v>
      </c>
      <c r="C259" s="9">
        <v>4</v>
      </c>
      <c r="D259" s="9"/>
      <c r="E259" s="9"/>
      <c r="F259" s="9"/>
      <c r="G259" s="9">
        <f>Tablo1769[[#This Row],[YOLLUK HARİÇ BASKI GRAMI]]/Tablo1769[[#This Row],[GÖZ ADEDİ]]</f>
        <v>0</v>
      </c>
      <c r="H259" s="10" t="s">
        <v>61</v>
      </c>
      <c r="I259" s="9" t="s">
        <v>48</v>
      </c>
      <c r="J259" s="13"/>
      <c r="K259" s="9"/>
    </row>
    <row r="260" spans="1:11" ht="30" customHeight="1">
      <c r="A260" s="7" t="s">
        <v>324</v>
      </c>
      <c r="B260" s="8" t="s">
        <v>99</v>
      </c>
      <c r="C260" s="9">
        <v>4</v>
      </c>
      <c r="D260" s="9"/>
      <c r="E260" s="9"/>
      <c r="F260" s="9"/>
      <c r="G260" s="9">
        <f>Tablo1769[[#This Row],[YOLLUK HARİÇ BASKI GRAMI]]/Tablo1769[[#This Row],[GÖZ ADEDİ]]</f>
        <v>0</v>
      </c>
      <c r="H260" s="10" t="s">
        <v>61</v>
      </c>
      <c r="I260" s="9">
        <v>5287</v>
      </c>
      <c r="J260" s="13"/>
      <c r="K260" s="9"/>
    </row>
    <row r="261" spans="1:11" ht="30" customHeight="1">
      <c r="A261" s="7" t="s">
        <v>325</v>
      </c>
      <c r="B261" s="8" t="s">
        <v>99</v>
      </c>
      <c r="C261" s="9">
        <v>4</v>
      </c>
      <c r="D261" s="9"/>
      <c r="E261" s="9"/>
      <c r="F261" s="9"/>
      <c r="G261" s="9">
        <f>Tablo1769[[#This Row],[YOLLUK HARİÇ BASKI GRAMI]]/Tablo1769[[#This Row],[GÖZ ADEDİ]]</f>
        <v>0</v>
      </c>
      <c r="H261" s="10" t="s">
        <v>61</v>
      </c>
      <c r="I261" s="9">
        <v>3041</v>
      </c>
      <c r="J261" s="13"/>
      <c r="K261" s="9"/>
    </row>
    <row r="262" spans="1:11" ht="30" customHeight="1">
      <c r="A262" s="7" t="s">
        <v>326</v>
      </c>
      <c r="B262" s="8" t="s">
        <v>99</v>
      </c>
      <c r="C262" s="9">
        <v>4</v>
      </c>
      <c r="D262" s="9"/>
      <c r="E262" s="9"/>
      <c r="F262" s="9"/>
      <c r="G262" s="9">
        <f>Tablo1769[[#This Row],[YOLLUK HARİÇ BASKI GRAMI]]/Tablo1769[[#This Row],[GÖZ ADEDİ]]</f>
        <v>0</v>
      </c>
      <c r="H262" s="10" t="s">
        <v>61</v>
      </c>
      <c r="I262" s="9">
        <v>3409</v>
      </c>
      <c r="J262" s="13"/>
      <c r="K262" s="9"/>
    </row>
    <row r="263" spans="1:11" ht="9.9499999999999993" customHeight="1">
      <c r="A263" s="57"/>
      <c r="B263" s="58"/>
      <c r="C263" s="59"/>
      <c r="D263" s="59"/>
      <c r="E263" s="59"/>
      <c r="F263" s="59"/>
      <c r="G263" s="59"/>
      <c r="H263" s="59"/>
      <c r="I263" s="59"/>
      <c r="J263" s="59"/>
      <c r="K263" s="14"/>
    </row>
    <row r="264" spans="1:11" ht="30" customHeight="1">
      <c r="A264" s="7" t="s">
        <v>327</v>
      </c>
      <c r="B264" s="8" t="s">
        <v>100</v>
      </c>
      <c r="C264" s="9">
        <v>2</v>
      </c>
      <c r="D264" s="9"/>
      <c r="E264" s="9"/>
      <c r="F264" s="9"/>
      <c r="G264" s="9">
        <f>Tablo1769[[#This Row],[YOLLUK HARİÇ BASKI GRAMI]]/Tablo1769[[#This Row],[GÖZ ADEDİ]]</f>
        <v>0</v>
      </c>
      <c r="H264" s="10" t="s">
        <v>47</v>
      </c>
      <c r="I264" s="9" t="s">
        <v>48</v>
      </c>
      <c r="J264" s="20"/>
      <c r="K264" s="9"/>
    </row>
    <row r="265" spans="1:11" ht="30" customHeight="1">
      <c r="A265" s="7" t="s">
        <v>328</v>
      </c>
      <c r="B265" s="8" t="s">
        <v>100</v>
      </c>
      <c r="C265" s="9">
        <v>2</v>
      </c>
      <c r="D265" s="9"/>
      <c r="E265" s="9"/>
      <c r="F265" s="9"/>
      <c r="G265" s="9">
        <f>Tablo1769[[#This Row],[YOLLUK HARİÇ BASKI GRAMI]]/Tablo1769[[#This Row],[GÖZ ADEDİ]]</f>
        <v>0</v>
      </c>
      <c r="H265" s="10" t="s">
        <v>47</v>
      </c>
      <c r="I265" s="9">
        <v>5287</v>
      </c>
      <c r="J265" s="13"/>
      <c r="K265" s="9"/>
    </row>
    <row r="266" spans="1:11" ht="30" customHeight="1">
      <c r="A266" s="7" t="s">
        <v>329</v>
      </c>
      <c r="B266" s="8" t="s">
        <v>100</v>
      </c>
      <c r="C266" s="9">
        <v>2</v>
      </c>
      <c r="D266" s="9"/>
      <c r="E266" s="9"/>
      <c r="F266" s="9"/>
      <c r="G266" s="9">
        <f>Tablo1769[[#This Row],[YOLLUK HARİÇ BASKI GRAMI]]/Tablo1769[[#This Row],[GÖZ ADEDİ]]</f>
        <v>0</v>
      </c>
      <c r="H266" s="10" t="s">
        <v>47</v>
      </c>
      <c r="I266" s="9">
        <v>3041</v>
      </c>
      <c r="J266" s="13"/>
      <c r="K266" s="9"/>
    </row>
    <row r="267" spans="1:11" ht="30" customHeight="1">
      <c r="A267" s="7" t="s">
        <v>330</v>
      </c>
      <c r="B267" s="8" t="s">
        <v>100</v>
      </c>
      <c r="C267" s="9">
        <v>2</v>
      </c>
      <c r="D267" s="9"/>
      <c r="E267" s="9"/>
      <c r="F267" s="9"/>
      <c r="G267" s="9">
        <f>Tablo1769[[#This Row],[YOLLUK HARİÇ BASKI GRAMI]]/Tablo1769[[#This Row],[GÖZ ADEDİ]]</f>
        <v>0</v>
      </c>
      <c r="H267" s="10" t="s">
        <v>47</v>
      </c>
      <c r="I267" s="9">
        <v>1290</v>
      </c>
      <c r="J267" s="13"/>
      <c r="K267" s="9"/>
    </row>
    <row r="268" spans="1:11" ht="30" customHeight="1">
      <c r="A268" s="7" t="s">
        <v>331</v>
      </c>
      <c r="B268" s="8" t="s">
        <v>100</v>
      </c>
      <c r="C268" s="9">
        <v>2</v>
      </c>
      <c r="D268" s="9"/>
      <c r="E268" s="9"/>
      <c r="F268" s="9"/>
      <c r="G268" s="9">
        <f>Tablo1769[[#This Row],[YOLLUK HARİÇ BASKI GRAMI]]/Tablo1769[[#This Row],[GÖZ ADEDİ]]</f>
        <v>0</v>
      </c>
      <c r="H268" s="10" t="s">
        <v>47</v>
      </c>
      <c r="I268" s="9">
        <v>3409</v>
      </c>
      <c r="J268" s="13"/>
      <c r="K268" s="9"/>
    </row>
    <row r="269" spans="1:11" ht="30" customHeight="1">
      <c r="A269" s="7" t="s">
        <v>332</v>
      </c>
      <c r="B269" s="8" t="s">
        <v>100</v>
      </c>
      <c r="C269" s="9">
        <v>2</v>
      </c>
      <c r="D269" s="9"/>
      <c r="E269" s="9"/>
      <c r="F269" s="9"/>
      <c r="G269" s="9">
        <f>Tablo1769[[#This Row],[YOLLUK HARİÇ BASKI GRAMI]]/Tablo1769[[#This Row],[GÖZ ADEDİ]]</f>
        <v>0</v>
      </c>
      <c r="H269" s="10" t="s">
        <v>47</v>
      </c>
      <c r="I269" s="9">
        <v>4090</v>
      </c>
      <c r="J269" s="13"/>
      <c r="K269" s="9"/>
    </row>
    <row r="270" spans="1:11" ht="9.9499999999999993" customHeight="1">
      <c r="A270" s="57"/>
      <c r="B270" s="58"/>
      <c r="C270" s="59"/>
      <c r="D270" s="59"/>
      <c r="E270" s="59"/>
      <c r="F270" s="59"/>
      <c r="G270" s="59"/>
      <c r="H270" s="59"/>
      <c r="I270" s="59"/>
      <c r="J270" s="59"/>
      <c r="K270" s="14"/>
    </row>
    <row r="271" spans="1:11" ht="30" customHeight="1">
      <c r="A271" s="7" t="s">
        <v>333</v>
      </c>
      <c r="B271" s="8" t="s">
        <v>101</v>
      </c>
      <c r="C271" s="9">
        <v>2</v>
      </c>
      <c r="D271" s="9"/>
      <c r="E271" s="9"/>
      <c r="F271" s="9"/>
      <c r="G271" s="9">
        <f>Tablo1769[[#This Row],[YOLLUK HARİÇ BASKI GRAMI]]/Tablo1769[[#This Row],[GÖZ ADEDİ]]</f>
        <v>0</v>
      </c>
      <c r="H271" s="10" t="s">
        <v>47</v>
      </c>
      <c r="I271" s="9" t="s">
        <v>48</v>
      </c>
      <c r="J271" s="13"/>
      <c r="K271" s="9"/>
    </row>
    <row r="272" spans="1:11" ht="30" customHeight="1">
      <c r="A272" s="7" t="s">
        <v>334</v>
      </c>
      <c r="B272" s="8" t="s">
        <v>101</v>
      </c>
      <c r="C272" s="9">
        <v>2</v>
      </c>
      <c r="D272" s="9"/>
      <c r="E272" s="9"/>
      <c r="F272" s="9"/>
      <c r="G272" s="9">
        <f>Tablo1769[[#This Row],[YOLLUK HARİÇ BASKI GRAMI]]/Tablo1769[[#This Row],[GÖZ ADEDİ]]</f>
        <v>0</v>
      </c>
      <c r="H272" s="10" t="s">
        <v>47</v>
      </c>
      <c r="I272" s="9">
        <v>5287</v>
      </c>
      <c r="J272" s="13"/>
      <c r="K272" s="9"/>
    </row>
    <row r="273" spans="1:11" ht="30" customHeight="1">
      <c r="A273" s="7" t="s">
        <v>335</v>
      </c>
      <c r="B273" s="8" t="s">
        <v>101</v>
      </c>
      <c r="C273" s="9">
        <v>2</v>
      </c>
      <c r="D273" s="9"/>
      <c r="E273" s="9"/>
      <c r="F273" s="9"/>
      <c r="G273" s="9">
        <f>Tablo1769[[#This Row],[YOLLUK HARİÇ BASKI GRAMI]]/Tablo1769[[#This Row],[GÖZ ADEDİ]]</f>
        <v>0</v>
      </c>
      <c r="H273" s="10" t="s">
        <v>47</v>
      </c>
      <c r="I273" s="9">
        <v>3041</v>
      </c>
      <c r="J273" s="13"/>
      <c r="K273" s="9"/>
    </row>
    <row r="274" spans="1:11" ht="30" customHeight="1">
      <c r="A274" s="7" t="s">
        <v>336</v>
      </c>
      <c r="B274" s="8" t="s">
        <v>101</v>
      </c>
      <c r="C274" s="9">
        <v>2</v>
      </c>
      <c r="D274" s="9"/>
      <c r="E274" s="9"/>
      <c r="F274" s="9"/>
      <c r="G274" s="9">
        <f>Tablo1769[[#This Row],[YOLLUK HARİÇ BASKI GRAMI]]/Tablo1769[[#This Row],[GÖZ ADEDİ]]</f>
        <v>0</v>
      </c>
      <c r="H274" s="10" t="s">
        <v>47</v>
      </c>
      <c r="I274" s="9">
        <v>1290</v>
      </c>
      <c r="J274" s="13"/>
      <c r="K274" s="9"/>
    </row>
    <row r="275" spans="1:11" ht="30" customHeight="1">
      <c r="A275" s="7" t="s">
        <v>337</v>
      </c>
      <c r="B275" s="8" t="s">
        <v>101</v>
      </c>
      <c r="C275" s="9">
        <v>2</v>
      </c>
      <c r="D275" s="9"/>
      <c r="E275" s="9"/>
      <c r="F275" s="9"/>
      <c r="G275" s="9">
        <f>Tablo1769[[#This Row],[YOLLUK HARİÇ BASKI GRAMI]]/Tablo1769[[#This Row],[GÖZ ADEDİ]]</f>
        <v>0</v>
      </c>
      <c r="H275" s="10" t="s">
        <v>47</v>
      </c>
      <c r="I275" s="9">
        <v>3409</v>
      </c>
      <c r="J275" s="13"/>
      <c r="K275" s="9"/>
    </row>
    <row r="276" spans="1:11" ht="30" customHeight="1">
      <c r="A276" s="7" t="s">
        <v>338</v>
      </c>
      <c r="B276" s="8" t="s">
        <v>101</v>
      </c>
      <c r="C276" s="9">
        <v>2</v>
      </c>
      <c r="D276" s="9"/>
      <c r="E276" s="9"/>
      <c r="F276" s="9"/>
      <c r="G276" s="9">
        <f>Tablo1769[[#This Row],[YOLLUK HARİÇ BASKI GRAMI]]/Tablo1769[[#This Row],[GÖZ ADEDİ]]</f>
        <v>0</v>
      </c>
      <c r="H276" s="10" t="s">
        <v>47</v>
      </c>
      <c r="I276" s="9">
        <v>4090</v>
      </c>
      <c r="J276" s="13"/>
      <c r="K276" s="9"/>
    </row>
    <row r="277" spans="1:11" ht="9.9499999999999993" customHeight="1">
      <c r="A277" s="57"/>
      <c r="B277" s="58"/>
      <c r="C277" s="59"/>
      <c r="D277" s="59"/>
      <c r="E277" s="59"/>
      <c r="F277" s="59"/>
      <c r="G277" s="59"/>
      <c r="H277" s="59"/>
      <c r="I277" s="59"/>
      <c r="J277" s="59"/>
      <c r="K277" s="14"/>
    </row>
    <row r="278" spans="1:11" ht="30" customHeight="1">
      <c r="A278" s="7" t="s">
        <v>339</v>
      </c>
      <c r="B278" s="8" t="s">
        <v>102</v>
      </c>
      <c r="C278" s="9">
        <v>2</v>
      </c>
      <c r="D278" s="9">
        <v>23</v>
      </c>
      <c r="E278" s="9">
        <v>16.8</v>
      </c>
      <c r="F278" s="9">
        <v>16</v>
      </c>
      <c r="G278" s="9">
        <f>Tablo1769[[#This Row],[YOLLUK HARİÇ BASKI GRAMI]]/Tablo1769[[#This Row],[GÖZ ADEDİ]]</f>
        <v>8</v>
      </c>
      <c r="H278" s="10" t="s">
        <v>61</v>
      </c>
      <c r="I278" s="9" t="s">
        <v>48</v>
      </c>
      <c r="J278" s="13"/>
      <c r="K278" s="9"/>
    </row>
    <row r="279" spans="1:11" ht="30" customHeight="1">
      <c r="A279" s="7" t="s">
        <v>340</v>
      </c>
      <c r="B279" s="8" t="s">
        <v>102</v>
      </c>
      <c r="C279" s="9">
        <v>2</v>
      </c>
      <c r="D279" s="9">
        <v>23</v>
      </c>
      <c r="E279" s="9">
        <v>16.8</v>
      </c>
      <c r="F279" s="9">
        <v>16</v>
      </c>
      <c r="G279" s="9">
        <f>Tablo1769[[#This Row],[YOLLUK HARİÇ BASKI GRAMI]]/Tablo1769[[#This Row],[GÖZ ADEDİ]]</f>
        <v>8</v>
      </c>
      <c r="H279" s="10" t="s">
        <v>61</v>
      </c>
      <c r="I279" s="9">
        <v>5287</v>
      </c>
      <c r="J279" s="13"/>
      <c r="K279" s="9"/>
    </row>
    <row r="280" spans="1:11" ht="30" customHeight="1">
      <c r="A280" s="7" t="s">
        <v>341</v>
      </c>
      <c r="B280" s="8" t="s">
        <v>102</v>
      </c>
      <c r="C280" s="9">
        <v>2</v>
      </c>
      <c r="D280" s="9">
        <v>23</v>
      </c>
      <c r="E280" s="9">
        <v>16.8</v>
      </c>
      <c r="F280" s="9">
        <v>16</v>
      </c>
      <c r="G280" s="9">
        <f>Tablo1769[[#This Row],[YOLLUK HARİÇ BASKI GRAMI]]/Tablo1769[[#This Row],[GÖZ ADEDİ]]</f>
        <v>8</v>
      </c>
      <c r="H280" s="10" t="s">
        <v>61</v>
      </c>
      <c r="I280" s="9">
        <v>3041</v>
      </c>
      <c r="J280" s="13"/>
      <c r="K280" s="9"/>
    </row>
    <row r="281" spans="1:11" ht="30" customHeight="1">
      <c r="A281" s="7" t="s">
        <v>342</v>
      </c>
      <c r="B281" s="8" t="s">
        <v>102</v>
      </c>
      <c r="C281" s="9">
        <v>2</v>
      </c>
      <c r="D281" s="9">
        <v>23</v>
      </c>
      <c r="E281" s="9">
        <v>16.8</v>
      </c>
      <c r="F281" s="9">
        <v>16</v>
      </c>
      <c r="G281" s="9">
        <f>Tablo1769[[#This Row],[YOLLUK HARİÇ BASKI GRAMI]]/Tablo1769[[#This Row],[GÖZ ADEDİ]]</f>
        <v>8</v>
      </c>
      <c r="H281" s="10" t="s">
        <v>61</v>
      </c>
      <c r="I281" s="9">
        <v>1290</v>
      </c>
      <c r="J281" s="13"/>
      <c r="K281" s="9"/>
    </row>
    <row r="282" spans="1:11" ht="30" customHeight="1">
      <c r="A282" s="7" t="s">
        <v>343</v>
      </c>
      <c r="B282" s="8" t="s">
        <v>102</v>
      </c>
      <c r="C282" s="9">
        <v>2</v>
      </c>
      <c r="D282" s="9">
        <v>23</v>
      </c>
      <c r="E282" s="9">
        <v>16.8</v>
      </c>
      <c r="F282" s="9">
        <v>16</v>
      </c>
      <c r="G282" s="9">
        <f>Tablo1769[[#This Row],[YOLLUK HARİÇ BASKI GRAMI]]/Tablo1769[[#This Row],[GÖZ ADEDİ]]</f>
        <v>8</v>
      </c>
      <c r="H282" s="10" t="s">
        <v>61</v>
      </c>
      <c r="I282" s="9">
        <v>3409</v>
      </c>
      <c r="J282" s="13"/>
      <c r="K282" s="9"/>
    </row>
    <row r="283" spans="1:11" ht="30" customHeight="1">
      <c r="A283" s="7" t="s">
        <v>344</v>
      </c>
      <c r="B283" s="8" t="s">
        <v>102</v>
      </c>
      <c r="C283" s="9">
        <v>2</v>
      </c>
      <c r="D283" s="9">
        <v>23</v>
      </c>
      <c r="E283" s="9">
        <v>16.8</v>
      </c>
      <c r="F283" s="9">
        <v>16</v>
      </c>
      <c r="G283" s="9">
        <f>Tablo1769[[#This Row],[YOLLUK HARİÇ BASKI GRAMI]]/Tablo1769[[#This Row],[GÖZ ADEDİ]]</f>
        <v>8</v>
      </c>
      <c r="H283" s="10" t="s">
        <v>61</v>
      </c>
      <c r="I283" s="9">
        <v>4090</v>
      </c>
      <c r="J283" s="13"/>
      <c r="K283" s="9"/>
    </row>
    <row r="284" spans="1:11" ht="30" customHeight="1">
      <c r="A284" s="7" t="s">
        <v>103</v>
      </c>
      <c r="B284" s="8" t="s">
        <v>102</v>
      </c>
      <c r="C284" s="9">
        <v>2</v>
      </c>
      <c r="D284" s="9">
        <v>23</v>
      </c>
      <c r="E284" s="9">
        <v>16.8</v>
      </c>
      <c r="F284" s="9">
        <v>16</v>
      </c>
      <c r="G284" s="9">
        <f>Tablo1769[[#This Row],[YOLLUK HARİÇ BASKI GRAMI]]/Tablo1769[[#This Row],[GÖZ ADEDİ]]</f>
        <v>8</v>
      </c>
      <c r="H284" s="10" t="s">
        <v>61</v>
      </c>
      <c r="I284" s="9" t="s">
        <v>104</v>
      </c>
      <c r="J284" s="9">
        <v>1.4999999999999999E-2</v>
      </c>
      <c r="K284" s="9"/>
    </row>
    <row r="285" spans="1:11" ht="9.9499999999999993" customHeight="1">
      <c r="A285" s="57"/>
      <c r="B285" s="58"/>
      <c r="C285" s="59"/>
      <c r="D285" s="59"/>
      <c r="E285" s="59"/>
      <c r="F285" s="59"/>
      <c r="G285" s="59"/>
      <c r="H285" s="59"/>
      <c r="I285" s="59"/>
      <c r="J285" s="59"/>
      <c r="K285" s="14"/>
    </row>
    <row r="286" spans="1:11" ht="30" customHeight="1">
      <c r="A286" s="7" t="s">
        <v>345</v>
      </c>
      <c r="B286" s="8" t="s">
        <v>105</v>
      </c>
      <c r="C286" s="9">
        <v>2</v>
      </c>
      <c r="D286" s="9"/>
      <c r="E286" s="9"/>
      <c r="F286" s="9"/>
      <c r="G286" s="9">
        <f>Tablo1769[[#This Row],[YOLLUK HARİÇ BASKI GRAMI]]/Tablo1769[[#This Row],[GÖZ ADEDİ]]</f>
        <v>0</v>
      </c>
      <c r="H286" s="10" t="s">
        <v>61</v>
      </c>
      <c r="I286" s="9" t="s">
        <v>48</v>
      </c>
      <c r="J286" s="13"/>
      <c r="K286" s="9"/>
    </row>
    <row r="287" spans="1:11" ht="30" customHeight="1">
      <c r="A287" s="7" t="s">
        <v>346</v>
      </c>
      <c r="B287" s="8" t="s">
        <v>105</v>
      </c>
      <c r="C287" s="9">
        <v>2</v>
      </c>
      <c r="D287" s="9"/>
      <c r="E287" s="9"/>
      <c r="F287" s="9"/>
      <c r="G287" s="9">
        <f>Tablo1769[[#This Row],[YOLLUK HARİÇ BASKI GRAMI]]/Tablo1769[[#This Row],[GÖZ ADEDİ]]</f>
        <v>0</v>
      </c>
      <c r="H287" s="10" t="s">
        <v>61</v>
      </c>
      <c r="I287" s="9">
        <v>5287</v>
      </c>
      <c r="J287" s="13"/>
      <c r="K287" s="9"/>
    </row>
    <row r="288" spans="1:11" ht="30" customHeight="1">
      <c r="A288" s="7" t="s">
        <v>347</v>
      </c>
      <c r="B288" s="8" t="s">
        <v>105</v>
      </c>
      <c r="C288" s="9">
        <v>2</v>
      </c>
      <c r="D288" s="9"/>
      <c r="E288" s="9"/>
      <c r="F288" s="9"/>
      <c r="G288" s="9">
        <f>Tablo1769[[#This Row],[YOLLUK HARİÇ BASKI GRAMI]]/Tablo1769[[#This Row],[GÖZ ADEDİ]]</f>
        <v>0</v>
      </c>
      <c r="H288" s="10" t="s">
        <v>61</v>
      </c>
      <c r="I288" s="9">
        <v>3041</v>
      </c>
      <c r="J288" s="13"/>
      <c r="K288" s="9"/>
    </row>
    <row r="289" spans="1:23" ht="9.9499999999999993" customHeight="1">
      <c r="A289" s="57"/>
      <c r="B289" s="58"/>
      <c r="C289" s="59"/>
      <c r="D289" s="59"/>
      <c r="E289" s="59"/>
      <c r="F289" s="59"/>
      <c r="G289" s="59"/>
      <c r="H289" s="59"/>
      <c r="I289" s="59"/>
      <c r="J289" s="59"/>
      <c r="K289" s="14"/>
    </row>
    <row r="290" spans="1:23" ht="30" customHeight="1">
      <c r="A290" s="7" t="s">
        <v>348</v>
      </c>
      <c r="B290" s="8" t="s">
        <v>106</v>
      </c>
      <c r="C290" s="9">
        <v>8</v>
      </c>
      <c r="D290" s="9"/>
      <c r="E290" s="9"/>
      <c r="F290" s="9"/>
      <c r="G290" s="9">
        <f>Tablo1769[[#This Row],[YOLLUK HARİÇ BASKI GRAMI]]/Tablo1769[[#This Row],[GÖZ ADEDİ]]</f>
        <v>0</v>
      </c>
      <c r="H290" s="10"/>
      <c r="I290" s="9"/>
      <c r="J290" s="13"/>
      <c r="K290" s="9"/>
      <c r="O290" s="73" t="s">
        <v>366</v>
      </c>
      <c r="P290" s="73"/>
      <c r="Q290" s="73"/>
      <c r="R290" s="73"/>
      <c r="S290" s="73"/>
      <c r="T290" s="73"/>
      <c r="U290" s="73"/>
      <c r="V290" s="73"/>
      <c r="W290" s="73"/>
    </row>
    <row r="291" spans="1:23" ht="9.9499999999999993" customHeight="1">
      <c r="A291" s="57"/>
      <c r="B291" s="58"/>
      <c r="C291" s="59"/>
      <c r="D291" s="59"/>
      <c r="E291" s="59"/>
      <c r="F291" s="59"/>
      <c r="G291" s="59"/>
      <c r="H291" s="59"/>
      <c r="I291" s="59"/>
      <c r="J291" s="59"/>
      <c r="K291" s="14"/>
      <c r="O291" s="73"/>
      <c r="P291" s="73"/>
      <c r="Q291" s="73"/>
      <c r="R291" s="73"/>
      <c r="S291" s="73"/>
      <c r="T291" s="73"/>
      <c r="U291" s="73"/>
      <c r="V291" s="73"/>
      <c r="W291" s="73"/>
    </row>
    <row r="292" spans="1:23" ht="30" customHeight="1">
      <c r="A292" s="7" t="s">
        <v>349</v>
      </c>
      <c r="B292" s="8" t="s">
        <v>107</v>
      </c>
      <c r="C292" s="9">
        <v>8</v>
      </c>
      <c r="D292" s="9"/>
      <c r="E292" s="9"/>
      <c r="F292" s="9"/>
      <c r="G292" s="9">
        <f>Tablo1769[[#This Row],[YOLLUK HARİÇ BASKI GRAMI]]/Tablo1769[[#This Row],[GÖZ ADEDİ]]</f>
        <v>0</v>
      </c>
      <c r="H292" s="10"/>
      <c r="I292" s="9"/>
      <c r="J292" s="13"/>
      <c r="K292" s="9"/>
    </row>
    <row r="293" spans="1:23" ht="9.9499999999999993" customHeight="1">
      <c r="A293" s="57"/>
      <c r="B293" s="58"/>
      <c r="C293" s="59"/>
      <c r="D293" s="59"/>
      <c r="E293" s="59"/>
      <c r="F293" s="59"/>
      <c r="G293" s="59"/>
      <c r="H293" s="59"/>
      <c r="I293" s="59"/>
      <c r="J293" s="59"/>
      <c r="K293" s="14"/>
    </row>
    <row r="294" spans="1:23" ht="30" customHeight="1">
      <c r="A294" s="7" t="s">
        <v>350</v>
      </c>
      <c r="B294" s="8" t="s">
        <v>108</v>
      </c>
      <c r="C294" s="9">
        <v>8</v>
      </c>
      <c r="D294" s="9"/>
      <c r="E294" s="9"/>
      <c r="F294" s="9"/>
      <c r="G294" s="9">
        <f>Tablo1769[[#This Row],[YOLLUK HARİÇ BASKI GRAMI]]/Tablo1769[[#This Row],[GÖZ ADEDİ]]</f>
        <v>0</v>
      </c>
      <c r="H294" s="10" t="s">
        <v>61</v>
      </c>
      <c r="I294" s="9" t="s">
        <v>48</v>
      </c>
      <c r="J294" s="13"/>
      <c r="K294" s="9"/>
    </row>
    <row r="295" spans="1:23" ht="9.9499999999999993" customHeight="1">
      <c r="A295" s="57"/>
      <c r="B295" s="58"/>
      <c r="C295" s="59"/>
      <c r="D295" s="59"/>
      <c r="E295" s="59"/>
      <c r="F295" s="59"/>
      <c r="G295" s="59"/>
      <c r="H295" s="59"/>
      <c r="I295" s="59"/>
      <c r="J295" s="59"/>
      <c r="K295" s="14"/>
      <c r="P295" s="49"/>
    </row>
    <row r="296" spans="1:23" ht="30" customHeight="1">
      <c r="A296" s="7" t="s">
        <v>351</v>
      </c>
      <c r="B296" s="8" t="s">
        <v>109</v>
      </c>
      <c r="C296" s="9">
        <v>4</v>
      </c>
      <c r="D296" s="9"/>
      <c r="E296" s="9"/>
      <c r="F296" s="9"/>
      <c r="G296" s="9">
        <f>Tablo1769[[#This Row],[YOLLUK HARİÇ BASKI GRAMI]]/Tablo1769[[#This Row],[GÖZ ADEDİ]]</f>
        <v>0</v>
      </c>
      <c r="H296" s="10" t="s">
        <v>61</v>
      </c>
      <c r="I296" s="9" t="s">
        <v>48</v>
      </c>
      <c r="J296" s="13"/>
      <c r="K296" s="9"/>
    </row>
    <row r="297" spans="1:23" ht="9.9499999999999993" customHeight="1">
      <c r="A297" s="57"/>
      <c r="B297" s="58"/>
      <c r="C297" s="59"/>
      <c r="D297" s="59"/>
      <c r="E297" s="59"/>
      <c r="F297" s="59"/>
      <c r="G297" s="59"/>
      <c r="H297" s="59"/>
      <c r="I297" s="59"/>
      <c r="J297" s="59"/>
      <c r="K297" s="14"/>
    </row>
    <row r="298" spans="1:23" ht="30" customHeight="1">
      <c r="A298" s="7" t="s">
        <v>352</v>
      </c>
      <c r="B298" s="8" t="s">
        <v>110</v>
      </c>
      <c r="C298" s="9">
        <v>8</v>
      </c>
      <c r="D298" s="9"/>
      <c r="E298" s="9"/>
      <c r="F298" s="9"/>
      <c r="G298" s="9">
        <f>Tablo1769[[#This Row],[YOLLUK HARİÇ BASKI GRAMI]]/Tablo1769[[#This Row],[GÖZ ADEDİ]]</f>
        <v>0</v>
      </c>
      <c r="H298" s="10" t="s">
        <v>47</v>
      </c>
      <c r="I298" s="9"/>
      <c r="J298" s="13"/>
      <c r="K298" s="9"/>
    </row>
    <row r="299" spans="1:23" ht="9.9499999999999993" customHeight="1">
      <c r="A299" s="57"/>
      <c r="B299" s="58"/>
      <c r="C299" s="59"/>
      <c r="D299" s="59"/>
      <c r="E299" s="59"/>
      <c r="F299" s="59"/>
      <c r="G299" s="59"/>
      <c r="H299" s="59"/>
      <c r="I299" s="59"/>
      <c r="J299" s="59"/>
      <c r="K299" s="14"/>
    </row>
    <row r="300" spans="1:23" ht="30" customHeight="1">
      <c r="A300" s="7" t="s">
        <v>353</v>
      </c>
      <c r="B300" s="8" t="s">
        <v>111</v>
      </c>
      <c r="C300" s="9">
        <v>8</v>
      </c>
      <c r="D300" s="9"/>
      <c r="E300" s="9"/>
      <c r="F300" s="9"/>
      <c r="G300" s="9">
        <f>Tablo1769[[#This Row],[YOLLUK HARİÇ BASKI GRAMI]]/Tablo1769[[#This Row],[GÖZ ADEDİ]]</f>
        <v>0</v>
      </c>
      <c r="H300" s="10" t="s">
        <v>47</v>
      </c>
      <c r="I300" s="9"/>
      <c r="J300" s="13"/>
      <c r="K300" s="9"/>
    </row>
    <row r="301" spans="1:23" ht="30" customHeight="1">
      <c r="A301" s="7" t="s">
        <v>354</v>
      </c>
      <c r="B301" s="8" t="s">
        <v>111</v>
      </c>
      <c r="C301" s="9">
        <v>8</v>
      </c>
      <c r="D301" s="47"/>
      <c r="E301" s="47"/>
      <c r="F301" s="47"/>
      <c r="G301" s="47">
        <f>Tablo1769[[#This Row],[YOLLUK HARİÇ BASKI GRAMI]]/Tablo1769[[#This Row],[GÖZ ADEDİ]]</f>
        <v>0</v>
      </c>
      <c r="H301" s="10" t="s">
        <v>47</v>
      </c>
      <c r="I301" s="47"/>
      <c r="J301" s="47"/>
      <c r="K301" s="47"/>
    </row>
    <row r="302" spans="1:23" ht="30" customHeight="1">
      <c r="A302" s="7" t="s">
        <v>355</v>
      </c>
      <c r="B302" s="8" t="s">
        <v>111</v>
      </c>
      <c r="C302" s="9">
        <v>8</v>
      </c>
      <c r="D302" s="47"/>
      <c r="E302" s="47"/>
      <c r="F302" s="47"/>
      <c r="G302" s="47">
        <f>Tablo1769[[#This Row],[YOLLUK HARİÇ BASKI GRAMI]]/Tablo1769[[#This Row],[GÖZ ADEDİ]]</f>
        <v>0</v>
      </c>
      <c r="H302" s="10" t="s">
        <v>47</v>
      </c>
      <c r="I302" s="47"/>
      <c r="J302" s="47"/>
      <c r="K302" s="47"/>
    </row>
    <row r="303" spans="1:23" ht="30" customHeight="1">
      <c r="A303" s="7" t="s">
        <v>356</v>
      </c>
      <c r="B303" s="8" t="s">
        <v>111</v>
      </c>
      <c r="C303" s="9">
        <v>8</v>
      </c>
      <c r="D303" s="47"/>
      <c r="E303" s="47"/>
      <c r="F303" s="47"/>
      <c r="G303" s="47">
        <f>Tablo1769[[#This Row],[YOLLUK HARİÇ BASKI GRAMI]]/Tablo1769[[#This Row],[GÖZ ADEDİ]]</f>
        <v>0</v>
      </c>
      <c r="H303" s="10" t="s">
        <v>47</v>
      </c>
      <c r="I303" s="47"/>
      <c r="J303" s="47"/>
      <c r="K303" s="47"/>
    </row>
    <row r="304" spans="1:23" ht="9.9499999999999993" customHeight="1">
      <c r="A304" s="57"/>
      <c r="B304" s="58"/>
      <c r="C304" s="59"/>
      <c r="D304" s="59"/>
      <c r="E304" s="59"/>
      <c r="F304" s="59"/>
      <c r="G304" s="59"/>
      <c r="H304" s="59"/>
      <c r="I304" s="59"/>
      <c r="J304" s="59"/>
      <c r="K304" s="14"/>
    </row>
    <row r="305" spans="1:11" ht="30" customHeight="1">
      <c r="A305" s="7" t="s">
        <v>357</v>
      </c>
      <c r="B305" s="8" t="s">
        <v>121</v>
      </c>
      <c r="C305" s="9">
        <v>4</v>
      </c>
      <c r="D305" s="9">
        <v>25</v>
      </c>
      <c r="E305" s="9">
        <v>14.2</v>
      </c>
      <c r="F305" s="9">
        <v>12.9</v>
      </c>
      <c r="G305" s="9">
        <f>Tablo1769[[#This Row],[YOLLUK HARİÇ BASKI GRAMI]]/Tablo1769[[#This Row],[GÖZ ADEDİ]]</f>
        <v>3.2250000000000001</v>
      </c>
      <c r="H305" s="10" t="s">
        <v>47</v>
      </c>
      <c r="I305" s="9" t="s">
        <v>48</v>
      </c>
      <c r="J305" s="13">
        <v>5.0000000000000001E-3</v>
      </c>
      <c r="K305" s="9"/>
    </row>
    <row r="306" spans="1:11" ht="30" customHeight="1">
      <c r="A306" s="7" t="s">
        <v>358</v>
      </c>
      <c r="B306" s="8" t="s">
        <v>121</v>
      </c>
      <c r="C306" s="9">
        <v>4</v>
      </c>
      <c r="D306" s="9">
        <v>25</v>
      </c>
      <c r="E306" s="33">
        <v>14.2</v>
      </c>
      <c r="F306" s="33">
        <v>12.9</v>
      </c>
      <c r="G306" s="33">
        <f>Tablo1769[[#This Row],[YOLLUK HARİÇ BASKI GRAMI]]/Tablo1769[[#This Row],[GÖZ ADEDİ]]</f>
        <v>3.2250000000000001</v>
      </c>
      <c r="H306" s="10" t="s">
        <v>47</v>
      </c>
      <c r="I306" s="33" t="s">
        <v>54</v>
      </c>
      <c r="J306" s="33">
        <v>2E-3</v>
      </c>
      <c r="K306" s="33"/>
    </row>
    <row r="307" spans="1:11" ht="30" customHeight="1">
      <c r="A307" s="7" t="s">
        <v>359</v>
      </c>
      <c r="B307" s="8" t="s">
        <v>121</v>
      </c>
      <c r="C307" s="9">
        <v>4</v>
      </c>
      <c r="D307" s="9">
        <v>25</v>
      </c>
      <c r="E307" s="33">
        <v>14.2</v>
      </c>
      <c r="F307" s="33">
        <v>12.9</v>
      </c>
      <c r="G307" s="33">
        <f>Tablo1769[[#This Row],[YOLLUK HARİÇ BASKI GRAMI]]/Tablo1769[[#This Row],[GÖZ ADEDİ]]</f>
        <v>3.2250000000000001</v>
      </c>
      <c r="H307" s="10" t="s">
        <v>47</v>
      </c>
      <c r="I307" s="33" t="s">
        <v>53</v>
      </c>
      <c r="J307" s="33">
        <v>2E-3</v>
      </c>
      <c r="K307" s="33"/>
    </row>
    <row r="308" spans="1:11" ht="30" customHeight="1">
      <c r="A308" s="7" t="s">
        <v>360</v>
      </c>
      <c r="B308" s="8" t="s">
        <v>121</v>
      </c>
      <c r="C308" s="9">
        <v>4</v>
      </c>
      <c r="D308" s="9">
        <v>25</v>
      </c>
      <c r="E308" s="33">
        <v>14.2</v>
      </c>
      <c r="F308" s="33">
        <v>12.9</v>
      </c>
      <c r="G308" s="47">
        <f>Tablo1769[[#This Row],[YOLLUK HARİÇ BASKI GRAMI]]/Tablo1769[[#This Row],[GÖZ ADEDİ]]</f>
        <v>3.2250000000000001</v>
      </c>
      <c r="H308" s="10" t="s">
        <v>47</v>
      </c>
      <c r="I308" s="47"/>
      <c r="J308" s="47"/>
      <c r="K308" s="47"/>
    </row>
    <row r="309" spans="1:11" ht="9.9499999999999993" customHeight="1">
      <c r="A309" s="57"/>
      <c r="B309" s="58"/>
      <c r="C309" s="59"/>
      <c r="D309" s="59"/>
      <c r="E309" s="59"/>
      <c r="F309" s="59"/>
      <c r="G309" s="59"/>
      <c r="H309" s="59"/>
      <c r="I309" s="59"/>
      <c r="J309" s="59"/>
      <c r="K309" s="14"/>
    </row>
    <row r="310" spans="1:11" ht="30" customHeight="1">
      <c r="A310" s="7" t="s">
        <v>361</v>
      </c>
      <c r="B310" s="35" t="s">
        <v>120</v>
      </c>
      <c r="C310" s="33">
        <v>4</v>
      </c>
      <c r="D310" s="33">
        <v>25</v>
      </c>
      <c r="E310" s="33">
        <v>13.8</v>
      </c>
      <c r="F310" s="33">
        <v>12.5</v>
      </c>
      <c r="G310" s="33">
        <f>Tablo1769[[#This Row],[YOLLUK HARİÇ BASKI GRAMI]]/Tablo1769[[#This Row],[GÖZ ADEDİ]]</f>
        <v>3.125</v>
      </c>
      <c r="H310" s="34" t="s">
        <v>47</v>
      </c>
      <c r="I310" s="33" t="s">
        <v>48</v>
      </c>
      <c r="J310" s="33">
        <v>5.0000000000000001E-3</v>
      </c>
      <c r="K310" s="33"/>
    </row>
    <row r="311" spans="1:11" ht="30" customHeight="1">
      <c r="A311" s="7" t="s">
        <v>362</v>
      </c>
      <c r="B311" s="35" t="s">
        <v>120</v>
      </c>
      <c r="C311" s="33">
        <v>4</v>
      </c>
      <c r="D311" s="33">
        <v>25</v>
      </c>
      <c r="E311" s="33">
        <v>13.8</v>
      </c>
      <c r="F311" s="33">
        <v>12.5</v>
      </c>
      <c r="G311" s="33">
        <f>Tablo1769[[#This Row],[YOLLUK HARİÇ BASKI GRAMI]]/Tablo1769[[#This Row],[GÖZ ADEDİ]]</f>
        <v>3.125</v>
      </c>
      <c r="H311" s="34" t="s">
        <v>47</v>
      </c>
      <c r="I311" s="33" t="s">
        <v>54</v>
      </c>
      <c r="J311" s="33">
        <v>2E-3</v>
      </c>
      <c r="K311" s="33"/>
    </row>
    <row r="312" spans="1:11" ht="30" customHeight="1">
      <c r="A312" s="7" t="s">
        <v>363</v>
      </c>
      <c r="B312" s="35" t="s">
        <v>120</v>
      </c>
      <c r="C312" s="33">
        <v>4</v>
      </c>
      <c r="D312" s="33">
        <v>25</v>
      </c>
      <c r="E312" s="33">
        <v>13.8</v>
      </c>
      <c r="F312" s="33">
        <v>12.5</v>
      </c>
      <c r="G312" s="33">
        <f>Tablo1769[[#This Row],[YOLLUK HARİÇ BASKI GRAMI]]/Tablo1769[[#This Row],[GÖZ ADEDİ]]</f>
        <v>3.125</v>
      </c>
      <c r="H312" s="34" t="s">
        <v>47</v>
      </c>
      <c r="I312" s="33" t="s">
        <v>53</v>
      </c>
      <c r="J312" s="33">
        <v>2E-3</v>
      </c>
      <c r="K312" s="33"/>
    </row>
    <row r="313" spans="1:11" ht="30" customHeight="1">
      <c r="A313" s="7" t="s">
        <v>364</v>
      </c>
      <c r="B313" s="35" t="s">
        <v>120</v>
      </c>
      <c r="C313" s="33">
        <v>4</v>
      </c>
      <c r="D313" s="33">
        <v>25</v>
      </c>
      <c r="E313" s="33">
        <v>13.8</v>
      </c>
      <c r="F313" s="33">
        <v>12.5</v>
      </c>
      <c r="G313" s="47">
        <f>Tablo1769[[#This Row],[YOLLUK HARİÇ BASKI GRAMI]]/Tablo1769[[#This Row],[GÖZ ADEDİ]]</f>
        <v>3.125</v>
      </c>
      <c r="H313" s="34" t="s">
        <v>47</v>
      </c>
      <c r="I313" s="47"/>
      <c r="J313" s="47"/>
      <c r="K313" s="47"/>
    </row>
    <row r="314" spans="1:11" ht="9.9499999999999993" customHeight="1">
      <c r="A314" s="57"/>
      <c r="B314" s="58"/>
      <c r="C314" s="59"/>
      <c r="D314" s="59"/>
      <c r="E314" s="59"/>
      <c r="F314" s="59"/>
      <c r="G314" s="59"/>
      <c r="H314" s="59"/>
      <c r="I314" s="59"/>
      <c r="J314" s="59"/>
      <c r="K314" s="14"/>
    </row>
    <row r="315" spans="1:11" ht="30" customHeight="1">
      <c r="A315" s="21" t="s">
        <v>365</v>
      </c>
      <c r="B315" s="22" t="s">
        <v>112</v>
      </c>
      <c r="C315" s="23">
        <v>8</v>
      </c>
      <c r="D315" s="23"/>
      <c r="E315" s="23"/>
      <c r="F315" s="23"/>
      <c r="G315" s="9">
        <f>Tablo1769[[#This Row],[YOLLUK HARİÇ BASKI GRAMI]]/Tablo1769[[#This Row],[GÖZ ADEDİ]]</f>
        <v>0</v>
      </c>
      <c r="H315" s="10" t="s">
        <v>61</v>
      </c>
      <c r="I315" s="9"/>
      <c r="J315" s="9"/>
      <c r="K315" s="9"/>
    </row>
    <row r="316" spans="1:11" ht="30" customHeight="1">
      <c r="A316" s="16"/>
      <c r="B316" s="8"/>
      <c r="C316" s="9"/>
      <c r="D316" s="9"/>
      <c r="E316" s="9"/>
      <c r="F316" s="9"/>
      <c r="G316" s="9" t="e">
        <f>Tablo1769[[#This Row],[YOLLUK HARİÇ BASKI GRAMI]]/Tablo1769[[#This Row],[GÖZ ADEDİ]]</f>
        <v>#DIV/0!</v>
      </c>
      <c r="H316" s="10"/>
      <c r="I316" s="9"/>
      <c r="J316" s="9"/>
      <c r="K316" s="9"/>
    </row>
    <row r="317" spans="1:11" ht="30" customHeight="1">
      <c r="A317" s="16"/>
      <c r="B317" s="8"/>
      <c r="C317" s="9"/>
      <c r="D317" s="9"/>
      <c r="E317" s="9"/>
      <c r="F317" s="9"/>
      <c r="G317" s="9" t="e">
        <f>Tablo1769[[#This Row],[YOLLUK HARİÇ BASKI GRAMI]]/Tablo1769[[#This Row],[GÖZ ADEDİ]]</f>
        <v>#DIV/0!</v>
      </c>
      <c r="H317" s="10"/>
      <c r="I317" s="9"/>
      <c r="J317" s="9"/>
      <c r="K317" s="9"/>
    </row>
    <row r="318" spans="1:11" ht="9.9499999999999993" customHeight="1">
      <c r="A318" s="57"/>
      <c r="B318" s="58"/>
      <c r="C318" s="59"/>
      <c r="D318" s="59"/>
      <c r="E318" s="59"/>
      <c r="F318" s="59"/>
      <c r="G318" s="59"/>
      <c r="H318" s="59"/>
      <c r="I318" s="59"/>
      <c r="J318" s="59"/>
      <c r="K318" s="14"/>
    </row>
    <row r="321" ht="9.9499999999999993" customHeight="1"/>
  </sheetData>
  <mergeCells count="1">
    <mergeCell ref="O290:W291"/>
  </mergeCells>
  <pageMargins left="0.19685039370078741" right="0.19685039370078741" top="0.19685039370078741" bottom="0.19685039370078741" header="0.31496062992125984" footer="0.31496062992125984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:R28"/>
  <sheetViews>
    <sheetView zoomScale="110" zoomScaleNormal="110" workbookViewId="0">
      <pane ySplit="1" topLeftCell="A2" activePane="bottomLeft" state="frozen"/>
      <selection pane="bottomLeft" activeCell="A31" sqref="A31"/>
    </sheetView>
  </sheetViews>
  <sheetFormatPr defaultRowHeight="15.75"/>
  <cols>
    <col min="1" max="1" width="14.7109375" style="27" customWidth="1"/>
    <col min="2" max="2" width="14.7109375" style="40" customWidth="1"/>
    <col min="3" max="3" width="37" style="31" customWidth="1"/>
    <col min="4" max="4" width="6.7109375" style="27" customWidth="1"/>
    <col min="5" max="5" width="8.140625" style="27" customWidth="1"/>
    <col min="6" max="6" width="7.28515625" style="27" customWidth="1"/>
    <col min="7" max="7" width="9.140625" style="27" customWidth="1"/>
    <col min="8" max="8" width="7.28515625" style="27" customWidth="1"/>
    <col min="9" max="9" width="10.42578125" style="27" customWidth="1"/>
    <col min="10" max="10" width="12.5703125" style="27" customWidth="1"/>
    <col min="11" max="11" width="12.42578125" style="27" customWidth="1"/>
    <col min="12" max="12" width="12.42578125" style="31" customWidth="1"/>
    <col min="13" max="13" width="11.85546875" style="32" customWidth="1"/>
    <col min="14" max="15" width="13.28515625" style="31" customWidth="1"/>
    <col min="16" max="16" width="13.28515625" style="27" customWidth="1"/>
    <col min="17" max="17" width="10.85546875" style="26" customWidth="1"/>
    <col min="18" max="18" width="8.42578125" style="27" customWidth="1"/>
    <col min="19" max="19" width="11.7109375" style="27" customWidth="1"/>
    <col min="20" max="16384" width="9.140625" style="27"/>
  </cols>
  <sheetData>
    <row r="1" spans="1:18" s="41" customFormat="1" ht="81" customHeight="1">
      <c r="A1" s="41" t="s">
        <v>122</v>
      </c>
      <c r="B1" s="42" t="s">
        <v>0</v>
      </c>
      <c r="C1" s="43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123</v>
      </c>
      <c r="L1" s="43" t="s">
        <v>117</v>
      </c>
      <c r="M1" s="43" t="s">
        <v>113</v>
      </c>
      <c r="N1" s="43" t="s">
        <v>124</v>
      </c>
      <c r="O1" s="43" t="s">
        <v>118</v>
      </c>
      <c r="P1" s="41" t="s">
        <v>115</v>
      </c>
      <c r="Q1" s="41" t="s">
        <v>119</v>
      </c>
      <c r="R1" s="41" t="s">
        <v>114</v>
      </c>
    </row>
    <row r="2" spans="1:18" thickBot="1">
      <c r="A2" s="44">
        <v>170920</v>
      </c>
      <c r="B2" s="38" t="s">
        <v>34</v>
      </c>
      <c r="C2" s="37" t="e">
        <f>VLOOKUP(Tablo2423[[#All],[YM KODU]],YMKODLARI!$A$1:$K$318,2,0)</f>
        <v>#N/A</v>
      </c>
      <c r="D2" s="27" t="e">
        <f>VLOOKUP(Tablo2423[[#All],[YM KODU]],YMKODLARI!$A$1:$K$318,3,0)</f>
        <v>#N/A</v>
      </c>
      <c r="E2" s="27" t="e">
        <f>VLOOKUP(Tablo2423[[#All],[YM KODU]],YMKODLARI!$A$1:$K$318,4,0)</f>
        <v>#N/A</v>
      </c>
      <c r="F2" s="27" t="e">
        <f>VLOOKUP(Tablo2423[[#All],[YM KODU]],YMKODLARI!$A$1:$K$318,5,0)</f>
        <v>#N/A</v>
      </c>
      <c r="G2" s="27" t="e">
        <f>VLOOKUP(Tablo2423[[#All],[YM KODU]],YMKODLARI!$A$1:$K$318,6,0)</f>
        <v>#N/A</v>
      </c>
      <c r="H2" s="27" t="e">
        <f>VLOOKUP(Tablo2423[[#All],[YM KODU]],YMKODLARI!$A$1:$K$318,7,0)</f>
        <v>#N/A</v>
      </c>
      <c r="I2" s="27" t="e">
        <f>VLOOKUP(Tablo2423[[#All],[YM KODU]],YMKODLARI!$A$1:$K$318,8,0)</f>
        <v>#N/A</v>
      </c>
      <c r="J2" s="27" t="e">
        <f>VLOOKUP(Tablo2423[[#All],[YM KODU]],YMKODLARI!$A$1:$K$318,9,0)</f>
        <v>#N/A</v>
      </c>
      <c r="K2" s="45" t="e">
        <f>((M2/D2)*F2/1000)</f>
        <v>#N/A</v>
      </c>
      <c r="L2" s="45" t="e">
        <f>((M2/D2)*E2)/3600</f>
        <v>#N/A</v>
      </c>
      <c r="M2" s="44">
        <v>30000</v>
      </c>
      <c r="N2" s="46" t="e">
        <f>SUMIFS('[1]1NoMakina'!$AA:$AA,'[1]1NoMakina'!$A:$A,A:A,'[1]1NoMakina'!$B:$B,B:B)</f>
        <v>#VALUE!</v>
      </c>
      <c r="O2" s="45" t="e">
        <f>M2-N2</f>
        <v>#VALUE!</v>
      </c>
      <c r="P2" s="28" t="e">
        <f>SUMIFS('[1]1NoMakina'!$Y:$Y,'[1]1NoMakina'!$A:$A,A:A,'[1]1NoMakina'!$B:$B,B:B)</f>
        <v>#VALUE!</v>
      </c>
      <c r="Q2" s="29"/>
      <c r="R2" s="30"/>
    </row>
    <row r="3" spans="1:18" ht="16.5" thickTop="1" thickBot="1">
      <c r="A3" s="44">
        <v>170920</v>
      </c>
      <c r="B3" s="38" t="s">
        <v>27</v>
      </c>
      <c r="C3" s="37" t="e">
        <f>VLOOKUP(Tablo2423[[#All],[YM KODU]],YMKODLARI!$A$1:$K$318,2,0)</f>
        <v>#N/A</v>
      </c>
      <c r="D3" s="27" t="e">
        <f>VLOOKUP(Tablo2423[[#All],[YM KODU]],YMKODLARI!$A$1:$K$318,3,0)</f>
        <v>#N/A</v>
      </c>
      <c r="E3" s="27" t="e">
        <f>VLOOKUP(Tablo2423[[#All],[YM KODU]],YMKODLARI!$A$1:$K$318,4,0)</f>
        <v>#N/A</v>
      </c>
      <c r="F3" s="27" t="e">
        <f>VLOOKUP(Tablo2423[[#All],[YM KODU]],YMKODLARI!$A$1:$K$318,5,0)</f>
        <v>#N/A</v>
      </c>
      <c r="G3" s="27" t="e">
        <f>VLOOKUP(Tablo2423[[#All],[YM KODU]],YMKODLARI!$A$1:$K$318,6,0)</f>
        <v>#N/A</v>
      </c>
      <c r="H3" s="27" t="e">
        <f>VLOOKUP(Tablo2423[[#All],[YM KODU]],YMKODLARI!$A$1:$K$318,7,0)</f>
        <v>#N/A</v>
      </c>
      <c r="I3" s="27" t="e">
        <f>VLOOKUP(Tablo2423[[#All],[YM KODU]],YMKODLARI!$A$1:$K$318,8,0)</f>
        <v>#N/A</v>
      </c>
      <c r="J3" s="27" t="e">
        <f>VLOOKUP(Tablo2423[[#All],[YM KODU]],YMKODLARI!$A$1:$K$318,9,0)</f>
        <v>#N/A</v>
      </c>
      <c r="K3" s="45" t="e">
        <f t="shared" ref="K3:K27" si="0">((M3/D3)*F3/1000)</f>
        <v>#N/A</v>
      </c>
      <c r="L3" s="45" t="e">
        <f t="shared" ref="L3:L27" si="1">((M3/D3)*E3)/3600</f>
        <v>#N/A</v>
      </c>
      <c r="M3" s="44">
        <v>150000</v>
      </c>
      <c r="N3" s="46" t="e">
        <f>SUMIFS('[1]1NoMakina'!$AA:$AA,'[1]1NoMakina'!$A:$A,A:A,'[1]1NoMakina'!$B:$B,B:B)</f>
        <v>#VALUE!</v>
      </c>
      <c r="O3" s="45" t="e">
        <f t="shared" ref="O3:O27" si="2">M3-N3</f>
        <v>#VALUE!</v>
      </c>
      <c r="P3" s="28" t="e">
        <f>SUMIFS('[1]1NoMakina'!$Y:$Y,'[1]1NoMakina'!$A:$A,A:A,'[1]1NoMakina'!$B:$B,B:B)</f>
        <v>#VALUE!</v>
      </c>
      <c r="Q3" s="29"/>
      <c r="R3" s="30"/>
    </row>
    <row r="4" spans="1:18" ht="16.5" thickTop="1" thickBot="1">
      <c r="A4" s="44">
        <v>170920</v>
      </c>
      <c r="B4" s="38" t="s">
        <v>16</v>
      </c>
      <c r="C4" s="37" t="e">
        <f>VLOOKUP(Tablo2423[[#All],[YM KODU]],YMKODLARI!$A$1:$K$318,2,0)</f>
        <v>#N/A</v>
      </c>
      <c r="D4" s="27" t="e">
        <f>VLOOKUP(Tablo2423[[#All],[YM KODU]],YMKODLARI!$A$1:$K$318,3,0)</f>
        <v>#N/A</v>
      </c>
      <c r="E4" s="27" t="e">
        <f>VLOOKUP(Tablo2423[[#All],[YM KODU]],YMKODLARI!$A$1:$K$318,4,0)</f>
        <v>#N/A</v>
      </c>
      <c r="F4" s="27" t="e">
        <f>VLOOKUP(Tablo2423[[#All],[YM KODU]],YMKODLARI!$A$1:$K$318,5,0)</f>
        <v>#N/A</v>
      </c>
      <c r="G4" s="27" t="e">
        <f>VLOOKUP(Tablo2423[[#All],[YM KODU]],YMKODLARI!$A$1:$K$318,6,0)</f>
        <v>#N/A</v>
      </c>
      <c r="H4" s="27" t="e">
        <f>VLOOKUP(Tablo2423[[#All],[YM KODU]],YMKODLARI!$A$1:$K$318,7,0)</f>
        <v>#N/A</v>
      </c>
      <c r="I4" s="27" t="e">
        <f>VLOOKUP(Tablo2423[[#All],[YM KODU]],YMKODLARI!$A$1:$K$318,8,0)</f>
        <v>#N/A</v>
      </c>
      <c r="J4" s="27" t="e">
        <f>VLOOKUP(Tablo2423[[#All],[YM KODU]],YMKODLARI!$A$1:$K$318,9,0)</f>
        <v>#N/A</v>
      </c>
      <c r="K4" s="45" t="e">
        <f t="shared" si="0"/>
        <v>#N/A</v>
      </c>
      <c r="L4" s="45" t="e">
        <f t="shared" si="1"/>
        <v>#N/A</v>
      </c>
      <c r="M4" s="44">
        <v>70000</v>
      </c>
      <c r="N4" s="46" t="e">
        <f>SUMIFS('[1]1NoMakina'!$AA:$AA,'[1]1NoMakina'!$A:$A,A:A,'[1]1NoMakina'!$B:$B,B:B)</f>
        <v>#VALUE!</v>
      </c>
      <c r="O4" s="45" t="e">
        <f t="shared" si="2"/>
        <v>#VALUE!</v>
      </c>
      <c r="P4" s="28" t="e">
        <f>SUMIFS('[1]1NoMakina'!$Y:$Y,'[1]1NoMakina'!$A:$A,A:A,'[1]1NoMakina'!$B:$B,B:B)</f>
        <v>#VALUE!</v>
      </c>
      <c r="Q4" s="29"/>
      <c r="R4" s="30"/>
    </row>
    <row r="5" spans="1:18" ht="16.5" thickTop="1" thickBot="1">
      <c r="A5" s="44">
        <v>170920</v>
      </c>
      <c r="B5" s="38" t="s">
        <v>19</v>
      </c>
      <c r="C5" s="37" t="e">
        <f>VLOOKUP(Tablo2423[[#All],[YM KODU]],YMKODLARI!$A$1:$K$318,2,0)</f>
        <v>#N/A</v>
      </c>
      <c r="D5" s="27" t="e">
        <f>VLOOKUP(Tablo2423[[#All],[YM KODU]],YMKODLARI!$A$1:$K$318,3,0)</f>
        <v>#N/A</v>
      </c>
      <c r="E5" s="27" t="e">
        <f>VLOOKUP(Tablo2423[[#All],[YM KODU]],YMKODLARI!$A$1:$K$318,4,0)</f>
        <v>#N/A</v>
      </c>
      <c r="F5" s="27" t="e">
        <f>VLOOKUP(Tablo2423[[#All],[YM KODU]],YMKODLARI!$A$1:$K$318,5,0)</f>
        <v>#N/A</v>
      </c>
      <c r="G5" s="27" t="e">
        <f>VLOOKUP(Tablo2423[[#All],[YM KODU]],YMKODLARI!$A$1:$K$318,6,0)</f>
        <v>#N/A</v>
      </c>
      <c r="H5" s="27" t="e">
        <f>VLOOKUP(Tablo2423[[#All],[YM KODU]],YMKODLARI!$A$1:$K$318,7,0)</f>
        <v>#N/A</v>
      </c>
      <c r="I5" s="27" t="e">
        <f>VLOOKUP(Tablo2423[[#All],[YM KODU]],YMKODLARI!$A$1:$K$318,8,0)</f>
        <v>#N/A</v>
      </c>
      <c r="J5" s="27" t="e">
        <f>VLOOKUP(Tablo2423[[#All],[YM KODU]],YMKODLARI!$A$1:$K$318,9,0)</f>
        <v>#N/A</v>
      </c>
      <c r="K5" s="45" t="e">
        <f t="shared" si="0"/>
        <v>#N/A</v>
      </c>
      <c r="L5" s="45" t="e">
        <f t="shared" si="1"/>
        <v>#N/A</v>
      </c>
      <c r="M5" s="44">
        <v>45000</v>
      </c>
      <c r="N5" s="46" t="e">
        <f>SUMIFS('[1]1NoMakina'!$AA:$AA,'[1]1NoMakina'!$A:$A,A:A,'[1]1NoMakina'!$B:$B,B:B)</f>
        <v>#VALUE!</v>
      </c>
      <c r="O5" s="45" t="e">
        <f t="shared" si="2"/>
        <v>#VALUE!</v>
      </c>
      <c r="P5" s="28" t="e">
        <f>SUMIFS('[1]1NoMakina'!$Y:$Y,'[1]1NoMakina'!$A:$A,A:A,'[1]1NoMakina'!$B:$B,B:B)</f>
        <v>#VALUE!</v>
      </c>
      <c r="Q5" s="29"/>
      <c r="R5" s="30"/>
    </row>
    <row r="6" spans="1:18" ht="16.5" thickTop="1" thickBot="1">
      <c r="A6" s="44">
        <v>170920</v>
      </c>
      <c r="B6" s="38"/>
      <c r="C6" s="37" t="e">
        <f>VLOOKUP(Tablo2423[[#All],[YM KODU]],YMKODLARI!$A$1:$K$318,2,0)</f>
        <v>#N/A</v>
      </c>
      <c r="D6" s="27" t="e">
        <f>VLOOKUP(Tablo2423[[#All],[YM KODU]],YMKODLARI!$A$1:$K$318,3,0)</f>
        <v>#N/A</v>
      </c>
      <c r="E6" s="27" t="e">
        <f>VLOOKUP(Tablo2423[[#All],[YM KODU]],YMKODLARI!$A$1:$K$318,4,0)</f>
        <v>#N/A</v>
      </c>
      <c r="F6" s="27" t="e">
        <f>VLOOKUP(Tablo2423[[#All],[YM KODU]],YMKODLARI!$A$1:$K$318,5,0)</f>
        <v>#N/A</v>
      </c>
      <c r="G6" s="27" t="e">
        <f>VLOOKUP(Tablo2423[[#All],[YM KODU]],YMKODLARI!$A$1:$K$318,6,0)</f>
        <v>#N/A</v>
      </c>
      <c r="H6" s="27" t="e">
        <f>VLOOKUP(Tablo2423[[#All],[YM KODU]],YMKODLARI!$A$1:$K$318,7,0)</f>
        <v>#N/A</v>
      </c>
      <c r="I6" s="27" t="e">
        <f>VLOOKUP(Tablo2423[[#All],[YM KODU]],YMKODLARI!$A$1:$K$318,8,0)</f>
        <v>#N/A</v>
      </c>
      <c r="J6" s="27" t="e">
        <f>VLOOKUP(Tablo2423[[#All],[YM KODU]],YMKODLARI!$A$1:$K$318,9,0)</f>
        <v>#N/A</v>
      </c>
      <c r="K6" s="45" t="e">
        <f t="shared" si="0"/>
        <v>#N/A</v>
      </c>
      <c r="L6" s="45" t="e">
        <f t="shared" si="1"/>
        <v>#N/A</v>
      </c>
      <c r="M6" s="44"/>
      <c r="N6" s="46" t="e">
        <f>SUMIFS('[1]1NoMakina'!$AA:$AA,'[1]1NoMakina'!$A:$A,A:A,'[1]1NoMakina'!$B:$B,B:B)</f>
        <v>#VALUE!</v>
      </c>
      <c r="O6" s="45" t="e">
        <f t="shared" si="2"/>
        <v>#VALUE!</v>
      </c>
      <c r="P6" s="28" t="e">
        <f>SUMIFS('[1]1NoMakina'!$Y:$Y,'[1]1NoMakina'!$A:$A,A:A,'[1]1NoMakina'!$B:$B,B:B)</f>
        <v>#VALUE!</v>
      </c>
      <c r="Q6" s="29"/>
      <c r="R6" s="30"/>
    </row>
    <row r="7" spans="1:18" ht="16.5" thickTop="1" thickBot="1">
      <c r="A7" s="44">
        <v>170920</v>
      </c>
      <c r="B7" s="38"/>
      <c r="C7" s="37" t="e">
        <f>VLOOKUP(Tablo2423[[#All],[YM KODU]],YMKODLARI!$A$1:$K$318,2,0)</f>
        <v>#N/A</v>
      </c>
      <c r="D7" s="27" t="e">
        <f>VLOOKUP(Tablo2423[[#All],[YM KODU]],YMKODLARI!$A$1:$K$318,3,0)</f>
        <v>#N/A</v>
      </c>
      <c r="E7" s="27" t="e">
        <f>VLOOKUP(Tablo2423[[#All],[YM KODU]],YMKODLARI!$A$1:$K$318,4,0)</f>
        <v>#N/A</v>
      </c>
      <c r="F7" s="27" t="e">
        <f>VLOOKUP(Tablo2423[[#All],[YM KODU]],YMKODLARI!$A$1:$K$318,5,0)</f>
        <v>#N/A</v>
      </c>
      <c r="G7" s="27" t="e">
        <f>VLOOKUP(Tablo2423[[#All],[YM KODU]],YMKODLARI!$A$1:$K$318,6,0)</f>
        <v>#N/A</v>
      </c>
      <c r="H7" s="27" t="e">
        <f>VLOOKUP(Tablo2423[[#All],[YM KODU]],YMKODLARI!$A$1:$K$318,7,0)</f>
        <v>#N/A</v>
      </c>
      <c r="I7" s="27" t="e">
        <f>VLOOKUP(Tablo2423[[#All],[YM KODU]],YMKODLARI!$A$1:$K$318,8,0)</f>
        <v>#N/A</v>
      </c>
      <c r="J7" s="27" t="e">
        <f>VLOOKUP(Tablo2423[[#All],[YM KODU]],YMKODLARI!$A$1:$K$318,9,0)</f>
        <v>#N/A</v>
      </c>
      <c r="K7" s="45" t="e">
        <f t="shared" si="0"/>
        <v>#N/A</v>
      </c>
      <c r="L7" s="45" t="e">
        <f t="shared" si="1"/>
        <v>#N/A</v>
      </c>
      <c r="M7" s="44"/>
      <c r="N7" s="46" t="e">
        <f>SUMIFS('[1]1NoMakina'!$AA:$AA,'[1]1NoMakina'!$A:$A,A:A,'[1]1NoMakina'!$B:$B,B:B)</f>
        <v>#VALUE!</v>
      </c>
      <c r="O7" s="45" t="e">
        <f t="shared" si="2"/>
        <v>#VALUE!</v>
      </c>
      <c r="P7" s="28" t="e">
        <f>SUMIFS('[1]1NoMakina'!$Y:$Y,'[1]1NoMakina'!$A:$A,A:A,'[1]1NoMakina'!$B:$B,B:B)</f>
        <v>#VALUE!</v>
      </c>
      <c r="Q7" s="29"/>
      <c r="R7" s="30"/>
    </row>
    <row r="8" spans="1:18" ht="16.5" thickTop="1" thickBot="1">
      <c r="A8" s="44">
        <v>170920</v>
      </c>
      <c r="B8" s="38"/>
      <c r="C8" s="37" t="e">
        <f>VLOOKUP(Tablo2423[[#All],[YM KODU]],YMKODLARI!$A$1:$K$318,2,0)</f>
        <v>#N/A</v>
      </c>
      <c r="D8" s="27" t="e">
        <f>VLOOKUP(Tablo2423[[#All],[YM KODU]],YMKODLARI!$A$1:$K$318,3,0)</f>
        <v>#N/A</v>
      </c>
      <c r="E8" s="27" t="e">
        <f>VLOOKUP(Tablo2423[[#All],[YM KODU]],YMKODLARI!$A$1:$K$318,4,0)</f>
        <v>#N/A</v>
      </c>
      <c r="F8" s="27" t="e">
        <f>VLOOKUP(Tablo2423[[#All],[YM KODU]],YMKODLARI!$A$1:$K$318,5,0)</f>
        <v>#N/A</v>
      </c>
      <c r="G8" s="27" t="e">
        <f>VLOOKUP(Tablo2423[[#All],[YM KODU]],YMKODLARI!$A$1:$K$318,6,0)</f>
        <v>#N/A</v>
      </c>
      <c r="H8" s="27" t="e">
        <f>VLOOKUP(Tablo2423[[#All],[YM KODU]],YMKODLARI!$A$1:$K$318,7,0)</f>
        <v>#N/A</v>
      </c>
      <c r="I8" s="27" t="e">
        <f>VLOOKUP(Tablo2423[[#All],[YM KODU]],YMKODLARI!$A$1:$K$318,8,0)</f>
        <v>#N/A</v>
      </c>
      <c r="J8" s="27" t="e">
        <f>VLOOKUP(Tablo2423[[#All],[YM KODU]],YMKODLARI!$A$1:$K$318,9,0)</f>
        <v>#N/A</v>
      </c>
      <c r="K8" s="45" t="e">
        <f t="shared" si="0"/>
        <v>#N/A</v>
      </c>
      <c r="L8" s="45" t="e">
        <f t="shared" si="1"/>
        <v>#N/A</v>
      </c>
      <c r="M8" s="44"/>
      <c r="N8" s="46" t="e">
        <f>SUMIFS('[1]1NoMakina'!$AA:$AA,'[1]1NoMakina'!$A:$A,A:A,'[1]1NoMakina'!$B:$B,B:B)</f>
        <v>#VALUE!</v>
      </c>
      <c r="O8" s="45" t="e">
        <f t="shared" si="2"/>
        <v>#VALUE!</v>
      </c>
      <c r="P8" s="28" t="e">
        <f>SUMIFS('[1]1NoMakina'!$Y:$Y,'[1]1NoMakina'!$A:$A,A:A,'[1]1NoMakina'!$B:$B,B:B)</f>
        <v>#VALUE!</v>
      </c>
      <c r="Q8" s="29"/>
      <c r="R8" s="30"/>
    </row>
    <row r="9" spans="1:18" ht="16.5" thickTop="1" thickBot="1">
      <c r="A9" s="44">
        <v>170920</v>
      </c>
      <c r="B9" s="38"/>
      <c r="C9" s="37" t="e">
        <f>VLOOKUP(Tablo2423[[#All],[YM KODU]],YMKODLARI!$A$1:$K$318,2,0)</f>
        <v>#N/A</v>
      </c>
      <c r="D9" s="27" t="e">
        <f>VLOOKUP(Tablo2423[[#All],[YM KODU]],YMKODLARI!$A$1:$K$318,3,0)</f>
        <v>#N/A</v>
      </c>
      <c r="E9" s="27" t="e">
        <f>VLOOKUP(Tablo2423[[#All],[YM KODU]],YMKODLARI!$A$1:$K$318,4,0)</f>
        <v>#N/A</v>
      </c>
      <c r="F9" s="27" t="e">
        <f>VLOOKUP(Tablo2423[[#All],[YM KODU]],YMKODLARI!$A$1:$K$318,5,0)</f>
        <v>#N/A</v>
      </c>
      <c r="G9" s="27" t="e">
        <f>VLOOKUP(Tablo2423[[#All],[YM KODU]],YMKODLARI!$A$1:$K$318,6,0)</f>
        <v>#N/A</v>
      </c>
      <c r="H9" s="27" t="e">
        <f>VLOOKUP(Tablo2423[[#All],[YM KODU]],YMKODLARI!$A$1:$K$318,7,0)</f>
        <v>#N/A</v>
      </c>
      <c r="I9" s="27" t="e">
        <f>VLOOKUP(Tablo2423[[#All],[YM KODU]],YMKODLARI!$A$1:$K$318,8,0)</f>
        <v>#N/A</v>
      </c>
      <c r="J9" s="27" t="e">
        <f>VLOOKUP(Tablo2423[[#All],[YM KODU]],YMKODLARI!$A$1:$K$318,9,0)</f>
        <v>#N/A</v>
      </c>
      <c r="K9" s="45" t="e">
        <f t="shared" si="0"/>
        <v>#N/A</v>
      </c>
      <c r="L9" s="45" t="e">
        <f t="shared" si="1"/>
        <v>#N/A</v>
      </c>
      <c r="M9" s="44"/>
      <c r="N9" s="46" t="e">
        <f>SUMIFS('[1]1NoMakina'!$AA:$AA,'[1]1NoMakina'!$A:$A,A:A,'[1]1NoMakina'!$B:$B,B:B)</f>
        <v>#VALUE!</v>
      </c>
      <c r="O9" s="45" t="e">
        <f t="shared" si="2"/>
        <v>#VALUE!</v>
      </c>
      <c r="P9" s="28" t="e">
        <f>SUMIFS('[1]1NoMakina'!$Y:$Y,'[1]1NoMakina'!$A:$A,A:A,'[1]1NoMakina'!$B:$B,B:B)</f>
        <v>#VALUE!</v>
      </c>
      <c r="Q9" s="29"/>
      <c r="R9" s="30"/>
    </row>
    <row r="10" spans="1:18" ht="16.5" thickTop="1" thickBot="1">
      <c r="A10" s="44">
        <v>170920</v>
      </c>
      <c r="B10" s="38"/>
      <c r="C10" s="37" t="e">
        <f>VLOOKUP(Tablo2423[[#All],[YM KODU]],YMKODLARI!$A$1:$K$318,2,0)</f>
        <v>#N/A</v>
      </c>
      <c r="D10" s="27" t="e">
        <f>VLOOKUP(Tablo2423[[#All],[YM KODU]],YMKODLARI!$A$1:$K$318,3,0)</f>
        <v>#N/A</v>
      </c>
      <c r="E10" s="27" t="e">
        <f>VLOOKUP(Tablo2423[[#All],[YM KODU]],YMKODLARI!$A$1:$K$318,4,0)</f>
        <v>#N/A</v>
      </c>
      <c r="F10" s="27" t="e">
        <f>VLOOKUP(Tablo2423[[#All],[YM KODU]],YMKODLARI!$A$1:$K$318,5,0)</f>
        <v>#N/A</v>
      </c>
      <c r="G10" s="27" t="e">
        <f>VLOOKUP(Tablo2423[[#All],[YM KODU]],YMKODLARI!$A$1:$K$318,6,0)</f>
        <v>#N/A</v>
      </c>
      <c r="H10" s="27" t="e">
        <f>VLOOKUP(Tablo2423[[#All],[YM KODU]],YMKODLARI!$A$1:$K$318,7,0)</f>
        <v>#N/A</v>
      </c>
      <c r="I10" s="27" t="e">
        <f>VLOOKUP(Tablo2423[[#All],[YM KODU]],YMKODLARI!$A$1:$K$318,8,0)</f>
        <v>#N/A</v>
      </c>
      <c r="J10" s="27" t="e">
        <f>VLOOKUP(Tablo2423[[#All],[YM KODU]],YMKODLARI!$A$1:$K$318,9,0)</f>
        <v>#N/A</v>
      </c>
      <c r="K10" s="45" t="e">
        <f t="shared" si="0"/>
        <v>#N/A</v>
      </c>
      <c r="L10" s="45" t="e">
        <f t="shared" si="1"/>
        <v>#N/A</v>
      </c>
      <c r="M10" s="44"/>
      <c r="N10" s="46" t="e">
        <f>SUMIFS('[1]1NoMakina'!$AA:$AA,'[1]1NoMakina'!$A:$A,A:A,'[1]1NoMakina'!$B:$B,B:B)</f>
        <v>#VALUE!</v>
      </c>
      <c r="O10" s="45" t="e">
        <f t="shared" si="2"/>
        <v>#VALUE!</v>
      </c>
      <c r="P10" s="28" t="e">
        <f>SUMIFS('[1]1NoMakina'!$Y:$Y,'[1]1NoMakina'!$A:$A,A:A,'[1]1NoMakina'!$B:$B,B:B)</f>
        <v>#VALUE!</v>
      </c>
      <c r="Q10" s="29"/>
      <c r="R10" s="30"/>
    </row>
    <row r="11" spans="1:18" ht="16.5" thickTop="1" thickBot="1">
      <c r="A11" s="44">
        <v>170920</v>
      </c>
      <c r="B11" s="38"/>
      <c r="C11" s="37" t="e">
        <f>VLOOKUP(Tablo2423[[#All],[YM KODU]],YMKODLARI!$A$1:$K$318,2,0)</f>
        <v>#N/A</v>
      </c>
      <c r="D11" s="27" t="e">
        <f>VLOOKUP(Tablo2423[[#All],[YM KODU]],YMKODLARI!$A$1:$K$318,3,0)</f>
        <v>#N/A</v>
      </c>
      <c r="E11" s="27" t="e">
        <f>VLOOKUP(Tablo2423[[#All],[YM KODU]],YMKODLARI!$A$1:$K$318,4,0)</f>
        <v>#N/A</v>
      </c>
      <c r="F11" s="27" t="e">
        <f>VLOOKUP(Tablo2423[[#All],[YM KODU]],YMKODLARI!$A$1:$K$318,5,0)</f>
        <v>#N/A</v>
      </c>
      <c r="G11" s="27" t="e">
        <f>VLOOKUP(Tablo2423[[#All],[YM KODU]],YMKODLARI!$A$1:$K$318,6,0)</f>
        <v>#N/A</v>
      </c>
      <c r="H11" s="27" t="e">
        <f>VLOOKUP(Tablo2423[[#All],[YM KODU]],YMKODLARI!$A$1:$K$318,7,0)</f>
        <v>#N/A</v>
      </c>
      <c r="I11" s="27" t="e">
        <f>VLOOKUP(Tablo2423[[#All],[YM KODU]],YMKODLARI!$A$1:$K$318,8,0)</f>
        <v>#N/A</v>
      </c>
      <c r="J11" s="27" t="e">
        <f>VLOOKUP(Tablo2423[[#All],[YM KODU]],YMKODLARI!$A$1:$K$318,9,0)</f>
        <v>#N/A</v>
      </c>
      <c r="K11" s="45" t="e">
        <f t="shared" si="0"/>
        <v>#N/A</v>
      </c>
      <c r="L11" s="45" t="e">
        <f t="shared" si="1"/>
        <v>#N/A</v>
      </c>
      <c r="M11" s="44"/>
      <c r="N11" s="46" t="e">
        <f>SUMIFS('[1]1NoMakina'!$AA:$AA,'[1]1NoMakina'!$A:$A,A:A,'[1]1NoMakina'!$B:$B,B:B)</f>
        <v>#VALUE!</v>
      </c>
      <c r="O11" s="45" t="e">
        <f t="shared" si="2"/>
        <v>#VALUE!</v>
      </c>
      <c r="P11" s="28" t="e">
        <f>SUMIFS('[1]1NoMakina'!$Y:$Y,'[1]1NoMakina'!$A:$A,A:A,'[1]1NoMakina'!$B:$B,B:B)</f>
        <v>#VALUE!</v>
      </c>
      <c r="Q11" s="29"/>
      <c r="R11" s="30"/>
    </row>
    <row r="12" spans="1:18" ht="16.5" thickTop="1" thickBot="1">
      <c r="A12" s="44">
        <v>170920</v>
      </c>
      <c r="B12" s="38"/>
      <c r="C12" s="37" t="e">
        <f>VLOOKUP(Tablo2423[[#All],[YM KODU]],YMKODLARI!$A$1:$K$318,2,0)</f>
        <v>#N/A</v>
      </c>
      <c r="D12" s="27" t="e">
        <f>VLOOKUP(Tablo2423[[#All],[YM KODU]],YMKODLARI!$A$1:$K$318,3,0)</f>
        <v>#N/A</v>
      </c>
      <c r="E12" s="27" t="e">
        <f>VLOOKUP(Tablo2423[[#All],[YM KODU]],YMKODLARI!$A$1:$K$318,4,0)</f>
        <v>#N/A</v>
      </c>
      <c r="F12" s="27" t="e">
        <f>VLOOKUP(Tablo2423[[#All],[YM KODU]],YMKODLARI!$A$1:$K$318,5,0)</f>
        <v>#N/A</v>
      </c>
      <c r="G12" s="27" t="e">
        <f>VLOOKUP(Tablo2423[[#All],[YM KODU]],YMKODLARI!$A$1:$K$318,6,0)</f>
        <v>#N/A</v>
      </c>
      <c r="H12" s="27" t="e">
        <f>VLOOKUP(Tablo2423[[#All],[YM KODU]],YMKODLARI!$A$1:$K$318,7,0)</f>
        <v>#N/A</v>
      </c>
      <c r="I12" s="27" t="e">
        <f>VLOOKUP(Tablo2423[[#All],[YM KODU]],YMKODLARI!$A$1:$K$318,8,0)</f>
        <v>#N/A</v>
      </c>
      <c r="J12" s="27" t="e">
        <f>VLOOKUP(Tablo2423[[#All],[YM KODU]],YMKODLARI!$A$1:$K$318,9,0)</f>
        <v>#N/A</v>
      </c>
      <c r="K12" s="45" t="e">
        <f t="shared" si="0"/>
        <v>#N/A</v>
      </c>
      <c r="L12" s="45" t="e">
        <f t="shared" si="1"/>
        <v>#N/A</v>
      </c>
      <c r="M12" s="44"/>
      <c r="N12" s="46" t="e">
        <f>SUMIFS('[1]1NoMakina'!$AA:$AA,'[1]1NoMakina'!$A:$A,A:A,'[1]1NoMakina'!$B:$B,B:B)</f>
        <v>#VALUE!</v>
      </c>
      <c r="O12" s="45" t="e">
        <f t="shared" si="2"/>
        <v>#VALUE!</v>
      </c>
      <c r="P12" s="28" t="e">
        <f>SUMIFS('[1]1NoMakina'!$Y:$Y,'[1]1NoMakina'!$A:$A,A:A,'[1]1NoMakina'!$B:$B,B:B)</f>
        <v>#VALUE!</v>
      </c>
      <c r="Q12" s="29"/>
      <c r="R12" s="30"/>
    </row>
    <row r="13" spans="1:18" ht="16.5" thickTop="1" thickBot="1">
      <c r="A13" s="44">
        <v>170920</v>
      </c>
      <c r="B13" s="38"/>
      <c r="C13" s="37" t="e">
        <f>VLOOKUP(Tablo2423[[#All],[YM KODU]],YMKODLARI!$A$1:$K$318,2,0)</f>
        <v>#N/A</v>
      </c>
      <c r="D13" s="27" t="e">
        <f>VLOOKUP(Tablo2423[[#All],[YM KODU]],YMKODLARI!$A$1:$K$318,3,0)</f>
        <v>#N/A</v>
      </c>
      <c r="E13" s="27" t="e">
        <f>VLOOKUP(Tablo2423[[#All],[YM KODU]],YMKODLARI!$A$1:$K$318,4,0)</f>
        <v>#N/A</v>
      </c>
      <c r="F13" s="27" t="e">
        <f>VLOOKUP(Tablo2423[[#All],[YM KODU]],YMKODLARI!$A$1:$K$318,5,0)</f>
        <v>#N/A</v>
      </c>
      <c r="G13" s="27" t="e">
        <f>VLOOKUP(Tablo2423[[#All],[YM KODU]],YMKODLARI!$A$1:$K$318,6,0)</f>
        <v>#N/A</v>
      </c>
      <c r="H13" s="27" t="e">
        <f>VLOOKUP(Tablo2423[[#All],[YM KODU]],YMKODLARI!$A$1:$K$318,7,0)</f>
        <v>#N/A</v>
      </c>
      <c r="I13" s="27" t="e">
        <f>VLOOKUP(Tablo2423[[#All],[YM KODU]],YMKODLARI!$A$1:$K$318,8,0)</f>
        <v>#N/A</v>
      </c>
      <c r="J13" s="27" t="e">
        <f>VLOOKUP(Tablo2423[[#All],[YM KODU]],YMKODLARI!$A$1:$K$318,9,0)</f>
        <v>#N/A</v>
      </c>
      <c r="K13" s="45" t="e">
        <f t="shared" si="0"/>
        <v>#N/A</v>
      </c>
      <c r="L13" s="45" t="e">
        <f t="shared" si="1"/>
        <v>#N/A</v>
      </c>
      <c r="M13" s="44"/>
      <c r="N13" s="46" t="e">
        <f>SUMIFS('[1]1NoMakina'!$AA:$AA,'[1]1NoMakina'!$A:$A,A:A,'[1]1NoMakina'!$B:$B,B:B)</f>
        <v>#VALUE!</v>
      </c>
      <c r="O13" s="45" t="e">
        <f t="shared" si="2"/>
        <v>#VALUE!</v>
      </c>
      <c r="P13" s="28" t="e">
        <f>SUMIFS('[1]1NoMakina'!$Y:$Y,'[1]1NoMakina'!$A:$A,A:A,'[1]1NoMakina'!$B:$B,B:B)</f>
        <v>#VALUE!</v>
      </c>
      <c r="Q13" s="29"/>
      <c r="R13" s="30"/>
    </row>
    <row r="14" spans="1:18" ht="16.5" thickTop="1" thickBot="1">
      <c r="A14" s="44">
        <v>170920</v>
      </c>
      <c r="B14" s="38"/>
      <c r="C14" s="37" t="e">
        <f>VLOOKUP(Tablo2423[[#All],[YM KODU]],YMKODLARI!$A$1:$K$318,2,0)</f>
        <v>#N/A</v>
      </c>
      <c r="D14" s="27" t="e">
        <f>VLOOKUP(Tablo2423[[#All],[YM KODU]],YMKODLARI!$A$1:$K$318,3,0)</f>
        <v>#N/A</v>
      </c>
      <c r="E14" s="27" t="e">
        <f>VLOOKUP(Tablo2423[[#All],[YM KODU]],YMKODLARI!$A$1:$K$318,4,0)</f>
        <v>#N/A</v>
      </c>
      <c r="F14" s="27" t="e">
        <f>VLOOKUP(Tablo2423[[#All],[YM KODU]],YMKODLARI!$A$1:$K$318,5,0)</f>
        <v>#N/A</v>
      </c>
      <c r="G14" s="27" t="e">
        <f>VLOOKUP(Tablo2423[[#All],[YM KODU]],YMKODLARI!$A$1:$K$318,6,0)</f>
        <v>#N/A</v>
      </c>
      <c r="H14" s="27" t="e">
        <f>VLOOKUP(Tablo2423[[#All],[YM KODU]],YMKODLARI!$A$1:$K$318,7,0)</f>
        <v>#N/A</v>
      </c>
      <c r="I14" s="27" t="e">
        <f>VLOOKUP(Tablo2423[[#All],[YM KODU]],YMKODLARI!$A$1:$K$318,8,0)</f>
        <v>#N/A</v>
      </c>
      <c r="J14" s="27" t="e">
        <f>VLOOKUP(Tablo2423[[#All],[YM KODU]],YMKODLARI!$A$1:$K$318,9,0)</f>
        <v>#N/A</v>
      </c>
      <c r="K14" s="45" t="e">
        <f t="shared" si="0"/>
        <v>#N/A</v>
      </c>
      <c r="L14" s="45" t="e">
        <f t="shared" si="1"/>
        <v>#N/A</v>
      </c>
      <c r="M14" s="44"/>
      <c r="N14" s="46" t="e">
        <f>SUMIFS('[1]1NoMakina'!$AA:$AA,'[1]1NoMakina'!$A:$A,A:A,'[1]1NoMakina'!$B:$B,B:B)</f>
        <v>#VALUE!</v>
      </c>
      <c r="O14" s="45" t="e">
        <f t="shared" si="2"/>
        <v>#VALUE!</v>
      </c>
      <c r="P14" s="28" t="e">
        <f>SUMIFS('[1]1NoMakina'!$Y:$Y,'[1]1NoMakina'!$A:$A,A:A,'[1]1NoMakina'!$B:$B,B:B)</f>
        <v>#VALUE!</v>
      </c>
      <c r="Q14" s="29"/>
      <c r="R14" s="30"/>
    </row>
    <row r="15" spans="1:18" ht="16.5" thickTop="1" thickBot="1">
      <c r="A15" s="44">
        <v>170920</v>
      </c>
      <c r="B15" s="38"/>
      <c r="C15" s="37" t="e">
        <f>VLOOKUP(Tablo2423[[#All],[YM KODU]],YMKODLARI!$A$1:$K$318,2,0)</f>
        <v>#N/A</v>
      </c>
      <c r="D15" s="27" t="e">
        <f>VLOOKUP(Tablo2423[[#All],[YM KODU]],YMKODLARI!$A$1:$K$318,3,0)</f>
        <v>#N/A</v>
      </c>
      <c r="E15" s="27" t="e">
        <f>VLOOKUP(Tablo2423[[#All],[YM KODU]],YMKODLARI!$A$1:$K$318,4,0)</f>
        <v>#N/A</v>
      </c>
      <c r="F15" s="27" t="e">
        <f>VLOOKUP(Tablo2423[[#All],[YM KODU]],YMKODLARI!$A$1:$K$318,5,0)</f>
        <v>#N/A</v>
      </c>
      <c r="G15" s="27" t="e">
        <f>VLOOKUP(Tablo2423[[#All],[YM KODU]],YMKODLARI!$A$1:$K$318,6,0)</f>
        <v>#N/A</v>
      </c>
      <c r="H15" s="27" t="e">
        <f>VLOOKUP(Tablo2423[[#All],[YM KODU]],YMKODLARI!$A$1:$K$318,7,0)</f>
        <v>#N/A</v>
      </c>
      <c r="I15" s="27" t="e">
        <f>VLOOKUP(Tablo2423[[#All],[YM KODU]],YMKODLARI!$A$1:$K$318,8,0)</f>
        <v>#N/A</v>
      </c>
      <c r="J15" s="27" t="e">
        <f>VLOOKUP(Tablo2423[[#All],[YM KODU]],YMKODLARI!$A$1:$K$318,9,0)</f>
        <v>#N/A</v>
      </c>
      <c r="K15" s="45" t="e">
        <f t="shared" si="0"/>
        <v>#N/A</v>
      </c>
      <c r="L15" s="45" t="e">
        <f t="shared" si="1"/>
        <v>#N/A</v>
      </c>
      <c r="M15" s="44"/>
      <c r="N15" s="46" t="e">
        <f>SUMIFS('[1]1NoMakina'!$AA:$AA,'[1]1NoMakina'!$A:$A,A:A,'[1]1NoMakina'!$B:$B,B:B)</f>
        <v>#VALUE!</v>
      </c>
      <c r="O15" s="45" t="e">
        <f t="shared" si="2"/>
        <v>#VALUE!</v>
      </c>
      <c r="P15" s="28" t="e">
        <f>SUMIFS('[1]1NoMakina'!$Y:$Y,'[1]1NoMakina'!$A:$A,A:A,'[1]1NoMakina'!$B:$B,B:B)</f>
        <v>#VALUE!</v>
      </c>
      <c r="Q15" s="29"/>
      <c r="R15" s="30"/>
    </row>
    <row r="16" spans="1:18" ht="16.5" thickTop="1" thickBot="1">
      <c r="A16" s="44">
        <v>170920</v>
      </c>
      <c r="B16" s="38"/>
      <c r="C16" s="37" t="e">
        <f>VLOOKUP(Tablo2423[[#All],[YM KODU]],YMKODLARI!$A$1:$K$318,2,0)</f>
        <v>#N/A</v>
      </c>
      <c r="D16" s="27" t="e">
        <f>VLOOKUP(Tablo2423[[#All],[YM KODU]],YMKODLARI!$A$1:$K$318,3,0)</f>
        <v>#N/A</v>
      </c>
      <c r="E16" s="27" t="e">
        <f>VLOOKUP(Tablo2423[[#All],[YM KODU]],YMKODLARI!$A$1:$K$318,4,0)</f>
        <v>#N/A</v>
      </c>
      <c r="F16" s="27" t="e">
        <f>VLOOKUP(Tablo2423[[#All],[YM KODU]],YMKODLARI!$A$1:$K$318,5,0)</f>
        <v>#N/A</v>
      </c>
      <c r="G16" s="27" t="e">
        <f>VLOOKUP(Tablo2423[[#All],[YM KODU]],YMKODLARI!$A$1:$K$318,6,0)</f>
        <v>#N/A</v>
      </c>
      <c r="H16" s="27" t="e">
        <f>VLOOKUP(Tablo2423[[#All],[YM KODU]],YMKODLARI!$A$1:$K$318,7,0)</f>
        <v>#N/A</v>
      </c>
      <c r="I16" s="27" t="e">
        <f>VLOOKUP(Tablo2423[[#All],[YM KODU]],YMKODLARI!$A$1:$K$318,8,0)</f>
        <v>#N/A</v>
      </c>
      <c r="J16" s="27" t="e">
        <f>VLOOKUP(Tablo2423[[#All],[YM KODU]],YMKODLARI!$A$1:$K$318,9,0)</f>
        <v>#N/A</v>
      </c>
      <c r="K16" s="45" t="e">
        <f t="shared" si="0"/>
        <v>#N/A</v>
      </c>
      <c r="L16" s="45" t="e">
        <f t="shared" si="1"/>
        <v>#N/A</v>
      </c>
      <c r="M16" s="44"/>
      <c r="N16" s="46" t="e">
        <f>SUMIFS('[1]1NoMakina'!$AA:$AA,'[1]1NoMakina'!$A:$A,A:A,'[1]1NoMakina'!$B:$B,B:B)</f>
        <v>#VALUE!</v>
      </c>
      <c r="O16" s="45" t="e">
        <f t="shared" si="2"/>
        <v>#VALUE!</v>
      </c>
      <c r="P16" s="28" t="e">
        <f>SUMIFS('[1]1NoMakina'!$Y:$Y,'[1]1NoMakina'!$A:$A,A:A,'[1]1NoMakina'!$B:$B,B:B)</f>
        <v>#VALUE!</v>
      </c>
      <c r="Q16" s="29"/>
      <c r="R16" s="30"/>
    </row>
    <row r="17" spans="1:18" ht="16.5" thickTop="1" thickBot="1">
      <c r="A17" s="44">
        <v>170920</v>
      </c>
      <c r="B17" s="38"/>
      <c r="C17" s="37" t="e">
        <f>VLOOKUP(Tablo2423[[#All],[YM KODU]],YMKODLARI!$A$1:$K$318,2,0)</f>
        <v>#N/A</v>
      </c>
      <c r="D17" s="27" t="e">
        <f>VLOOKUP(Tablo2423[[#All],[YM KODU]],YMKODLARI!$A$1:$K$318,3,0)</f>
        <v>#N/A</v>
      </c>
      <c r="E17" s="27" t="e">
        <f>VLOOKUP(Tablo2423[[#All],[YM KODU]],YMKODLARI!$A$1:$K$318,4,0)</f>
        <v>#N/A</v>
      </c>
      <c r="F17" s="27" t="e">
        <f>VLOOKUP(Tablo2423[[#All],[YM KODU]],YMKODLARI!$A$1:$K$318,5,0)</f>
        <v>#N/A</v>
      </c>
      <c r="G17" s="27" t="e">
        <f>VLOOKUP(Tablo2423[[#All],[YM KODU]],YMKODLARI!$A$1:$K$318,6,0)</f>
        <v>#N/A</v>
      </c>
      <c r="H17" s="27" t="e">
        <f>VLOOKUP(Tablo2423[[#All],[YM KODU]],YMKODLARI!$A$1:$K$318,7,0)</f>
        <v>#N/A</v>
      </c>
      <c r="I17" s="27" t="e">
        <f>VLOOKUP(Tablo2423[[#All],[YM KODU]],YMKODLARI!$A$1:$K$318,8,0)</f>
        <v>#N/A</v>
      </c>
      <c r="J17" s="27" t="e">
        <f>VLOOKUP(Tablo2423[[#All],[YM KODU]],YMKODLARI!$A$1:$K$318,9,0)</f>
        <v>#N/A</v>
      </c>
      <c r="K17" s="45" t="e">
        <f t="shared" si="0"/>
        <v>#N/A</v>
      </c>
      <c r="L17" s="45" t="e">
        <f t="shared" si="1"/>
        <v>#N/A</v>
      </c>
      <c r="M17" s="44"/>
      <c r="N17" s="46" t="e">
        <f>SUMIFS('[1]1NoMakina'!$AA:$AA,'[1]1NoMakina'!$A:$A,A:A,'[1]1NoMakina'!$B:$B,B:B)</f>
        <v>#VALUE!</v>
      </c>
      <c r="O17" s="45" t="e">
        <f t="shared" si="2"/>
        <v>#VALUE!</v>
      </c>
      <c r="P17" s="28" t="e">
        <f>SUMIFS('[1]1NoMakina'!$Y:$Y,'[1]1NoMakina'!$A:$A,A:A,'[1]1NoMakina'!$B:$B,B:B)</f>
        <v>#VALUE!</v>
      </c>
      <c r="Q17" s="29"/>
      <c r="R17" s="30"/>
    </row>
    <row r="18" spans="1:18" ht="16.5" thickTop="1" thickBot="1">
      <c r="A18" s="44">
        <v>170920</v>
      </c>
      <c r="B18" s="38"/>
      <c r="C18" s="37" t="e">
        <f>VLOOKUP(Tablo2423[[#All],[YM KODU]],YMKODLARI!$A$1:$K$318,2,0)</f>
        <v>#N/A</v>
      </c>
      <c r="D18" s="27" t="e">
        <f>VLOOKUP(Tablo2423[[#All],[YM KODU]],YMKODLARI!$A$1:$K$318,3,0)</f>
        <v>#N/A</v>
      </c>
      <c r="E18" s="27" t="e">
        <f>VLOOKUP(Tablo2423[[#All],[YM KODU]],YMKODLARI!$A$1:$K$318,4,0)</f>
        <v>#N/A</v>
      </c>
      <c r="F18" s="27" t="e">
        <f>VLOOKUP(Tablo2423[[#All],[YM KODU]],YMKODLARI!$A$1:$K$318,5,0)</f>
        <v>#N/A</v>
      </c>
      <c r="G18" s="27" t="e">
        <f>VLOOKUP(Tablo2423[[#All],[YM KODU]],YMKODLARI!$A$1:$K$318,6,0)</f>
        <v>#N/A</v>
      </c>
      <c r="H18" s="27" t="e">
        <f>VLOOKUP(Tablo2423[[#All],[YM KODU]],YMKODLARI!$A$1:$K$318,7,0)</f>
        <v>#N/A</v>
      </c>
      <c r="I18" s="27" t="e">
        <f>VLOOKUP(Tablo2423[[#All],[YM KODU]],YMKODLARI!$A$1:$K$318,8,0)</f>
        <v>#N/A</v>
      </c>
      <c r="J18" s="27" t="e">
        <f>VLOOKUP(Tablo2423[[#All],[YM KODU]],YMKODLARI!$A$1:$K$318,9,0)</f>
        <v>#N/A</v>
      </c>
      <c r="K18" s="45" t="e">
        <f t="shared" si="0"/>
        <v>#N/A</v>
      </c>
      <c r="L18" s="45" t="e">
        <f t="shared" si="1"/>
        <v>#N/A</v>
      </c>
      <c r="M18" s="44"/>
      <c r="N18" s="46" t="e">
        <f>SUMIFS('[1]1NoMakina'!$AA:$AA,'[1]1NoMakina'!$A:$A,A:A,'[1]1NoMakina'!$B:$B,B:B)</f>
        <v>#VALUE!</v>
      </c>
      <c r="O18" s="45" t="e">
        <f t="shared" si="2"/>
        <v>#VALUE!</v>
      </c>
      <c r="P18" s="28" t="e">
        <f>SUMIFS('[1]1NoMakina'!$Y:$Y,'[1]1NoMakina'!$A:$A,A:A,'[1]1NoMakina'!$B:$B,B:B)</f>
        <v>#VALUE!</v>
      </c>
      <c r="Q18" s="29"/>
      <c r="R18" s="30"/>
    </row>
    <row r="19" spans="1:18" ht="16.5" thickTop="1" thickBot="1">
      <c r="A19" s="44">
        <v>170920</v>
      </c>
      <c r="B19" s="38"/>
      <c r="C19" s="37" t="e">
        <f>VLOOKUP(Tablo2423[[#All],[YM KODU]],YMKODLARI!$A$1:$K$318,2,0)</f>
        <v>#N/A</v>
      </c>
      <c r="D19" s="27" t="e">
        <f>VLOOKUP(Tablo2423[[#All],[YM KODU]],YMKODLARI!$A$1:$K$318,3,0)</f>
        <v>#N/A</v>
      </c>
      <c r="E19" s="27" t="e">
        <f>VLOOKUP(Tablo2423[[#All],[YM KODU]],YMKODLARI!$A$1:$K$318,4,0)</f>
        <v>#N/A</v>
      </c>
      <c r="F19" s="27" t="e">
        <f>VLOOKUP(Tablo2423[[#All],[YM KODU]],YMKODLARI!$A$1:$K$318,5,0)</f>
        <v>#N/A</v>
      </c>
      <c r="G19" s="27" t="e">
        <f>VLOOKUP(Tablo2423[[#All],[YM KODU]],YMKODLARI!$A$1:$K$318,6,0)</f>
        <v>#N/A</v>
      </c>
      <c r="H19" s="27" t="e">
        <f>VLOOKUP(Tablo2423[[#All],[YM KODU]],YMKODLARI!$A$1:$K$318,7,0)</f>
        <v>#N/A</v>
      </c>
      <c r="I19" s="27" t="e">
        <f>VLOOKUP(Tablo2423[[#All],[YM KODU]],YMKODLARI!$A$1:$K$318,8,0)</f>
        <v>#N/A</v>
      </c>
      <c r="J19" s="27" t="e">
        <f>VLOOKUP(Tablo2423[[#All],[YM KODU]],YMKODLARI!$A$1:$K$318,9,0)</f>
        <v>#N/A</v>
      </c>
      <c r="K19" s="45" t="e">
        <f t="shared" si="0"/>
        <v>#N/A</v>
      </c>
      <c r="L19" s="45" t="e">
        <f t="shared" si="1"/>
        <v>#N/A</v>
      </c>
      <c r="M19" s="44"/>
      <c r="N19" s="46" t="e">
        <f>SUMIFS('[1]1NoMakina'!$AA:$AA,'[1]1NoMakina'!$A:$A,A:A,'[1]1NoMakina'!$B:$B,B:B)</f>
        <v>#VALUE!</v>
      </c>
      <c r="O19" s="45" t="e">
        <f t="shared" si="2"/>
        <v>#VALUE!</v>
      </c>
      <c r="P19" s="28" t="e">
        <f>SUMIFS('[1]1NoMakina'!$Y:$Y,'[1]1NoMakina'!$A:$A,A:A,'[1]1NoMakina'!$B:$B,B:B)</f>
        <v>#VALUE!</v>
      </c>
      <c r="Q19" s="29"/>
      <c r="R19" s="30"/>
    </row>
    <row r="20" spans="1:18" ht="16.5" thickTop="1" thickBot="1">
      <c r="A20" s="44">
        <v>170920</v>
      </c>
      <c r="B20" s="38"/>
      <c r="C20" s="37" t="e">
        <f>VLOOKUP(Tablo2423[[#All],[YM KODU]],YMKODLARI!$A$1:$K$318,2,0)</f>
        <v>#N/A</v>
      </c>
      <c r="D20" s="27" t="e">
        <f>VLOOKUP(Tablo2423[[#All],[YM KODU]],YMKODLARI!$A$1:$K$318,3,0)</f>
        <v>#N/A</v>
      </c>
      <c r="E20" s="27" t="e">
        <f>VLOOKUP(Tablo2423[[#All],[YM KODU]],YMKODLARI!$A$1:$K$318,4,0)</f>
        <v>#N/A</v>
      </c>
      <c r="F20" s="27" t="e">
        <f>VLOOKUP(Tablo2423[[#All],[YM KODU]],YMKODLARI!$A$1:$K$318,5,0)</f>
        <v>#N/A</v>
      </c>
      <c r="G20" s="27" t="e">
        <f>VLOOKUP(Tablo2423[[#All],[YM KODU]],YMKODLARI!$A$1:$K$318,6,0)</f>
        <v>#N/A</v>
      </c>
      <c r="H20" s="27" t="e">
        <f>VLOOKUP(Tablo2423[[#All],[YM KODU]],YMKODLARI!$A$1:$K$318,7,0)</f>
        <v>#N/A</v>
      </c>
      <c r="I20" s="27" t="e">
        <f>VLOOKUP(Tablo2423[[#All],[YM KODU]],YMKODLARI!$A$1:$K$318,8,0)</f>
        <v>#N/A</v>
      </c>
      <c r="J20" s="27" t="e">
        <f>VLOOKUP(Tablo2423[[#All],[YM KODU]],YMKODLARI!$A$1:$K$318,9,0)</f>
        <v>#N/A</v>
      </c>
      <c r="K20" s="45" t="e">
        <f t="shared" si="0"/>
        <v>#N/A</v>
      </c>
      <c r="L20" s="45" t="e">
        <f t="shared" si="1"/>
        <v>#N/A</v>
      </c>
      <c r="M20" s="44"/>
      <c r="N20" s="46" t="e">
        <f>SUMIFS('[1]1NoMakina'!$AA:$AA,'[1]1NoMakina'!$A:$A,A:A,'[1]1NoMakina'!$B:$B,B:B)</f>
        <v>#VALUE!</v>
      </c>
      <c r="O20" s="45" t="e">
        <f t="shared" si="2"/>
        <v>#VALUE!</v>
      </c>
      <c r="P20" s="28" t="e">
        <f>SUMIFS('[1]1NoMakina'!$Y:$Y,'[1]1NoMakina'!$A:$A,A:A,'[1]1NoMakina'!$B:$B,B:B)</f>
        <v>#VALUE!</v>
      </c>
      <c r="Q20" s="29"/>
      <c r="R20" s="30"/>
    </row>
    <row r="21" spans="1:18" ht="16.5" thickTop="1" thickBot="1">
      <c r="A21" s="44">
        <v>170920</v>
      </c>
      <c r="B21" s="39"/>
      <c r="C21" s="37" t="e">
        <f>VLOOKUP(Tablo2423[[#All],[YM KODU]],YMKODLARI!$A$1:$K$318,2,0)</f>
        <v>#N/A</v>
      </c>
      <c r="D21" s="27" t="e">
        <f>VLOOKUP(Tablo2423[[#All],[YM KODU]],YMKODLARI!$A$1:$K$318,3,0)</f>
        <v>#N/A</v>
      </c>
      <c r="E21" s="27" t="e">
        <f>VLOOKUP(Tablo2423[[#All],[YM KODU]],YMKODLARI!$A$1:$K$318,4,0)</f>
        <v>#N/A</v>
      </c>
      <c r="F21" s="27" t="e">
        <f>VLOOKUP(Tablo2423[[#All],[YM KODU]],YMKODLARI!$A$1:$K$318,5,0)</f>
        <v>#N/A</v>
      </c>
      <c r="G21" s="27" t="e">
        <f>VLOOKUP(Tablo2423[[#All],[YM KODU]],YMKODLARI!$A$1:$K$318,6,0)</f>
        <v>#N/A</v>
      </c>
      <c r="H21" s="27" t="e">
        <f>VLOOKUP(Tablo2423[[#All],[YM KODU]],YMKODLARI!$A$1:$K$318,7,0)</f>
        <v>#N/A</v>
      </c>
      <c r="I21" s="27" t="e">
        <f>VLOOKUP(Tablo2423[[#All],[YM KODU]],YMKODLARI!$A$1:$K$318,8,0)</f>
        <v>#N/A</v>
      </c>
      <c r="J21" s="27" t="e">
        <f>VLOOKUP(Tablo2423[[#All],[YM KODU]],YMKODLARI!$A$1:$K$318,9,0)</f>
        <v>#N/A</v>
      </c>
      <c r="K21" s="45" t="e">
        <f t="shared" si="0"/>
        <v>#N/A</v>
      </c>
      <c r="L21" s="45" t="e">
        <f t="shared" si="1"/>
        <v>#N/A</v>
      </c>
      <c r="M21" s="44"/>
      <c r="N21" s="46" t="e">
        <f>SUMIFS('[1]1NoMakina'!$AA:$AA,'[1]1NoMakina'!$A:$A,A:A,'[1]1NoMakina'!$B:$B,B:B)</f>
        <v>#VALUE!</v>
      </c>
      <c r="O21" s="45" t="e">
        <f t="shared" si="2"/>
        <v>#VALUE!</v>
      </c>
      <c r="P21" s="28" t="e">
        <f>SUMIFS('[1]1NoMakina'!$Y:$Y,'[1]1NoMakina'!$A:$A,A:A,'[1]1NoMakina'!$B:$B,B:B)</f>
        <v>#VALUE!</v>
      </c>
      <c r="Q21" s="29"/>
      <c r="R21" s="30"/>
    </row>
    <row r="22" spans="1:18" ht="16.5" thickTop="1" thickBot="1">
      <c r="A22" s="44">
        <v>170920</v>
      </c>
      <c r="B22" s="39"/>
      <c r="C22" s="37" t="e">
        <f>VLOOKUP(Tablo2423[[#All],[YM KODU]],YMKODLARI!$A$1:$K$318,2,0)</f>
        <v>#N/A</v>
      </c>
      <c r="D22" s="27" t="e">
        <f>VLOOKUP(Tablo2423[[#All],[YM KODU]],YMKODLARI!$A$1:$K$318,3,0)</f>
        <v>#N/A</v>
      </c>
      <c r="E22" s="27" t="e">
        <f>VLOOKUP(Tablo2423[[#All],[YM KODU]],YMKODLARI!$A$1:$K$318,4,0)</f>
        <v>#N/A</v>
      </c>
      <c r="F22" s="27" t="e">
        <f>VLOOKUP(Tablo2423[[#All],[YM KODU]],YMKODLARI!$A$1:$K$318,5,0)</f>
        <v>#N/A</v>
      </c>
      <c r="G22" s="27" t="e">
        <f>VLOOKUP(Tablo2423[[#All],[YM KODU]],YMKODLARI!$A$1:$K$318,6,0)</f>
        <v>#N/A</v>
      </c>
      <c r="H22" s="27" t="e">
        <f>VLOOKUP(Tablo2423[[#All],[YM KODU]],YMKODLARI!$A$1:$K$318,7,0)</f>
        <v>#N/A</v>
      </c>
      <c r="I22" s="27" t="e">
        <f>VLOOKUP(Tablo2423[[#All],[YM KODU]],YMKODLARI!$A$1:$K$318,8,0)</f>
        <v>#N/A</v>
      </c>
      <c r="J22" s="27" t="e">
        <f>VLOOKUP(Tablo2423[[#All],[YM KODU]],YMKODLARI!$A$1:$K$318,9,0)</f>
        <v>#N/A</v>
      </c>
      <c r="K22" s="45" t="e">
        <f t="shared" si="0"/>
        <v>#N/A</v>
      </c>
      <c r="L22" s="45" t="e">
        <f t="shared" si="1"/>
        <v>#N/A</v>
      </c>
      <c r="M22" s="44"/>
      <c r="N22" s="46" t="e">
        <f>SUMIFS('[1]1NoMakina'!$AA:$AA,'[1]1NoMakina'!$A:$A,A:A,'[1]1NoMakina'!$B:$B,B:B)</f>
        <v>#VALUE!</v>
      </c>
      <c r="O22" s="45" t="e">
        <f t="shared" si="2"/>
        <v>#VALUE!</v>
      </c>
      <c r="P22" s="28" t="e">
        <f>SUMIFS('[1]1NoMakina'!$Y:$Y,'[1]1NoMakina'!$A:$A,A:A,'[1]1NoMakina'!$B:$B,B:B)</f>
        <v>#VALUE!</v>
      </c>
      <c r="Q22" s="29"/>
      <c r="R22" s="30"/>
    </row>
    <row r="23" spans="1:18" ht="16.5" thickTop="1" thickBot="1">
      <c r="A23" s="44">
        <v>170920</v>
      </c>
      <c r="B23" s="39"/>
      <c r="C23" s="37" t="e">
        <f>VLOOKUP(Tablo2423[[#All],[YM KODU]],YMKODLARI!$A$1:$K$318,2,0)</f>
        <v>#N/A</v>
      </c>
      <c r="D23" s="27" t="e">
        <f>VLOOKUP(Tablo2423[[#All],[YM KODU]],YMKODLARI!$A$1:$K$318,3,0)</f>
        <v>#N/A</v>
      </c>
      <c r="E23" s="27" t="e">
        <f>VLOOKUP(Tablo2423[[#All],[YM KODU]],YMKODLARI!$A$1:$K$318,4,0)</f>
        <v>#N/A</v>
      </c>
      <c r="F23" s="27" t="e">
        <f>VLOOKUP(Tablo2423[[#All],[YM KODU]],YMKODLARI!$A$1:$K$318,5,0)</f>
        <v>#N/A</v>
      </c>
      <c r="G23" s="27" t="e">
        <f>VLOOKUP(Tablo2423[[#All],[YM KODU]],YMKODLARI!$A$1:$K$318,6,0)</f>
        <v>#N/A</v>
      </c>
      <c r="H23" s="27" t="e">
        <f>VLOOKUP(Tablo2423[[#All],[YM KODU]],YMKODLARI!$A$1:$K$318,7,0)</f>
        <v>#N/A</v>
      </c>
      <c r="I23" s="27" t="e">
        <f>VLOOKUP(Tablo2423[[#All],[YM KODU]],YMKODLARI!$A$1:$K$318,8,0)</f>
        <v>#N/A</v>
      </c>
      <c r="J23" s="27" t="e">
        <f>VLOOKUP(Tablo2423[[#All],[YM KODU]],YMKODLARI!$A$1:$K$318,9,0)</f>
        <v>#N/A</v>
      </c>
      <c r="K23" s="45" t="e">
        <f t="shared" si="0"/>
        <v>#N/A</v>
      </c>
      <c r="L23" s="45" t="e">
        <f t="shared" si="1"/>
        <v>#N/A</v>
      </c>
      <c r="M23" s="44"/>
      <c r="N23" s="46" t="e">
        <f>SUMIFS('[1]1NoMakina'!$AA:$AA,'[1]1NoMakina'!$A:$A,A:A,'[1]1NoMakina'!$B:$B,B:B)</f>
        <v>#VALUE!</v>
      </c>
      <c r="O23" s="45" t="e">
        <f t="shared" si="2"/>
        <v>#VALUE!</v>
      </c>
      <c r="P23" s="28" t="e">
        <f>SUMIFS('[1]1NoMakina'!$Y:$Y,'[1]1NoMakina'!$A:$A,A:A,'[1]1NoMakina'!$B:$B,B:B)</f>
        <v>#VALUE!</v>
      </c>
      <c r="Q23" s="29"/>
      <c r="R23" s="30"/>
    </row>
    <row r="24" spans="1:18" ht="16.5" thickTop="1" thickBot="1">
      <c r="A24" s="44">
        <v>170920</v>
      </c>
      <c r="B24" s="39"/>
      <c r="C24" s="37" t="e">
        <f>VLOOKUP(Tablo2423[[#All],[YM KODU]],YMKODLARI!$A$1:$K$318,2,0)</f>
        <v>#N/A</v>
      </c>
      <c r="D24" s="27" t="e">
        <f>VLOOKUP(Tablo2423[[#All],[YM KODU]],YMKODLARI!$A$1:$K$318,3,0)</f>
        <v>#N/A</v>
      </c>
      <c r="E24" s="27" t="e">
        <f>VLOOKUP(Tablo2423[[#All],[YM KODU]],YMKODLARI!$A$1:$K$318,4,0)</f>
        <v>#N/A</v>
      </c>
      <c r="F24" s="27" t="e">
        <f>VLOOKUP(Tablo2423[[#All],[YM KODU]],YMKODLARI!$A$1:$K$318,5,0)</f>
        <v>#N/A</v>
      </c>
      <c r="G24" s="27" t="e">
        <f>VLOOKUP(Tablo2423[[#All],[YM KODU]],YMKODLARI!$A$1:$K$318,6,0)</f>
        <v>#N/A</v>
      </c>
      <c r="H24" s="27" t="e">
        <f>VLOOKUP(Tablo2423[[#All],[YM KODU]],YMKODLARI!$A$1:$K$318,7,0)</f>
        <v>#N/A</v>
      </c>
      <c r="I24" s="27" t="e">
        <f>VLOOKUP(Tablo2423[[#All],[YM KODU]],YMKODLARI!$A$1:$K$318,8,0)</f>
        <v>#N/A</v>
      </c>
      <c r="J24" s="27" t="e">
        <f>VLOOKUP(Tablo2423[[#All],[YM KODU]],YMKODLARI!$A$1:$K$318,9,0)</f>
        <v>#N/A</v>
      </c>
      <c r="K24" s="45" t="e">
        <f t="shared" si="0"/>
        <v>#N/A</v>
      </c>
      <c r="L24" s="45" t="e">
        <f t="shared" si="1"/>
        <v>#N/A</v>
      </c>
      <c r="M24" s="44"/>
      <c r="N24" s="46" t="e">
        <f>SUMIFS('[1]1NoMakina'!$AA:$AA,'[1]1NoMakina'!$A:$A,A:A,'[1]1NoMakina'!$B:$B,B:B)</f>
        <v>#VALUE!</v>
      </c>
      <c r="O24" s="45" t="e">
        <f t="shared" si="2"/>
        <v>#VALUE!</v>
      </c>
      <c r="P24" s="28" t="e">
        <f>SUMIFS('[1]1NoMakina'!$Y:$Y,'[1]1NoMakina'!$A:$A,A:A,'[1]1NoMakina'!$B:$B,B:B)</f>
        <v>#VALUE!</v>
      </c>
      <c r="Q24" s="29"/>
      <c r="R24" s="30"/>
    </row>
    <row r="25" spans="1:18" ht="16.5" thickTop="1" thickBot="1">
      <c r="A25" s="44">
        <v>170920</v>
      </c>
      <c r="B25" s="39"/>
      <c r="C25" s="37" t="e">
        <f>VLOOKUP(Tablo2423[[#All],[YM KODU]],YMKODLARI!$A$1:$K$318,2,0)</f>
        <v>#N/A</v>
      </c>
      <c r="D25" s="27" t="e">
        <f>VLOOKUP(Tablo2423[[#All],[YM KODU]],YMKODLARI!$A$1:$K$318,3,0)</f>
        <v>#N/A</v>
      </c>
      <c r="E25" s="27" t="e">
        <f>VLOOKUP(Tablo2423[[#All],[YM KODU]],YMKODLARI!$A$1:$K$318,4,0)</f>
        <v>#N/A</v>
      </c>
      <c r="F25" s="27" t="e">
        <f>VLOOKUP(Tablo2423[[#All],[YM KODU]],YMKODLARI!$A$1:$K$318,5,0)</f>
        <v>#N/A</v>
      </c>
      <c r="G25" s="27" t="e">
        <f>VLOOKUP(Tablo2423[[#All],[YM KODU]],YMKODLARI!$A$1:$K$318,6,0)</f>
        <v>#N/A</v>
      </c>
      <c r="H25" s="27" t="e">
        <f>VLOOKUP(Tablo2423[[#All],[YM KODU]],YMKODLARI!$A$1:$K$318,7,0)</f>
        <v>#N/A</v>
      </c>
      <c r="I25" s="27" t="e">
        <f>VLOOKUP(Tablo2423[[#All],[YM KODU]],YMKODLARI!$A$1:$K$318,8,0)</f>
        <v>#N/A</v>
      </c>
      <c r="J25" s="27" t="e">
        <f>VLOOKUP(Tablo2423[[#All],[YM KODU]],YMKODLARI!$A$1:$K$318,9,0)</f>
        <v>#N/A</v>
      </c>
      <c r="K25" s="45" t="e">
        <f t="shared" si="0"/>
        <v>#N/A</v>
      </c>
      <c r="L25" s="45" t="e">
        <f t="shared" si="1"/>
        <v>#N/A</v>
      </c>
      <c r="M25" s="44"/>
      <c r="N25" s="46" t="e">
        <f>SUMIFS('[1]1NoMakina'!$AA:$AA,'[1]1NoMakina'!$A:$A,A:A,'[1]1NoMakina'!$B:$B,B:B)</f>
        <v>#VALUE!</v>
      </c>
      <c r="O25" s="45" t="e">
        <f t="shared" si="2"/>
        <v>#VALUE!</v>
      </c>
      <c r="P25" s="28" t="e">
        <f>SUMIFS('[1]1NoMakina'!$Y:$Y,'[1]1NoMakina'!$A:$A,A:A,'[1]1NoMakina'!$B:$B,B:B)</f>
        <v>#VALUE!</v>
      </c>
      <c r="Q25" s="29"/>
      <c r="R25" s="30"/>
    </row>
    <row r="26" spans="1:18" ht="16.5" thickTop="1" thickBot="1">
      <c r="A26" s="44">
        <v>170920</v>
      </c>
      <c r="B26" s="39"/>
      <c r="C26" s="37" t="e">
        <f>VLOOKUP(Tablo2423[[#All],[YM KODU]],YMKODLARI!$A$1:$K$318,2,0)</f>
        <v>#N/A</v>
      </c>
      <c r="D26" s="27" t="e">
        <f>VLOOKUP(Tablo2423[[#All],[YM KODU]],YMKODLARI!$A$1:$K$318,3,0)</f>
        <v>#N/A</v>
      </c>
      <c r="E26" s="27" t="e">
        <f>VLOOKUP(Tablo2423[[#All],[YM KODU]],YMKODLARI!$A$1:$K$318,4,0)</f>
        <v>#N/A</v>
      </c>
      <c r="F26" s="27" t="e">
        <f>VLOOKUP(Tablo2423[[#All],[YM KODU]],YMKODLARI!$A$1:$K$318,5,0)</f>
        <v>#N/A</v>
      </c>
      <c r="G26" s="27" t="e">
        <f>VLOOKUP(Tablo2423[[#All],[YM KODU]],YMKODLARI!$A$1:$K$318,6,0)</f>
        <v>#N/A</v>
      </c>
      <c r="H26" s="27" t="e">
        <f>VLOOKUP(Tablo2423[[#All],[YM KODU]],YMKODLARI!$A$1:$K$318,7,0)</f>
        <v>#N/A</v>
      </c>
      <c r="I26" s="27" t="e">
        <f>VLOOKUP(Tablo2423[[#All],[YM KODU]],YMKODLARI!$A$1:$K$318,8,0)</f>
        <v>#N/A</v>
      </c>
      <c r="J26" s="27" t="e">
        <f>VLOOKUP(Tablo2423[[#All],[YM KODU]],YMKODLARI!$A$1:$K$318,9,0)</f>
        <v>#N/A</v>
      </c>
      <c r="K26" s="45" t="e">
        <f t="shared" si="0"/>
        <v>#N/A</v>
      </c>
      <c r="L26" s="45" t="e">
        <f t="shared" si="1"/>
        <v>#N/A</v>
      </c>
      <c r="M26" s="44"/>
      <c r="N26" s="46" t="e">
        <f>SUMIFS('[1]1NoMakina'!$AA:$AA,'[1]1NoMakina'!$A:$A,A:A,'[1]1NoMakina'!$B:$B,B:B)</f>
        <v>#VALUE!</v>
      </c>
      <c r="O26" s="45" t="e">
        <f t="shared" si="2"/>
        <v>#VALUE!</v>
      </c>
      <c r="P26" s="28" t="e">
        <f>SUMIFS('[1]1NoMakina'!$Y:$Y,'[1]1NoMakina'!$A:$A,A:A,'[1]1NoMakina'!$B:$B,B:B)</f>
        <v>#VALUE!</v>
      </c>
      <c r="Q26" s="29"/>
      <c r="R26" s="30"/>
    </row>
    <row r="27" spans="1:18" ht="16.5" thickTop="1" thickBot="1">
      <c r="A27" s="44">
        <v>170920</v>
      </c>
      <c r="B27" s="39"/>
      <c r="C27" s="37" t="e">
        <f>VLOOKUP(Tablo2423[[#All],[YM KODU]],YMKODLARI!$A$1:$K$318,2,0)</f>
        <v>#N/A</v>
      </c>
      <c r="D27" s="27" t="e">
        <f>VLOOKUP(Tablo2423[[#All],[YM KODU]],YMKODLARI!$A$1:$K$318,3,0)</f>
        <v>#N/A</v>
      </c>
      <c r="E27" s="27" t="e">
        <f>VLOOKUP(Tablo2423[[#All],[YM KODU]],YMKODLARI!$A$1:$K$318,4,0)</f>
        <v>#N/A</v>
      </c>
      <c r="F27" s="27" t="e">
        <f>VLOOKUP(Tablo2423[[#All],[YM KODU]],YMKODLARI!$A$1:$K$318,5,0)</f>
        <v>#N/A</v>
      </c>
      <c r="G27" s="27" t="e">
        <f>VLOOKUP(Tablo2423[[#All],[YM KODU]],YMKODLARI!$A$1:$K$318,6,0)</f>
        <v>#N/A</v>
      </c>
      <c r="H27" s="27" t="e">
        <f>VLOOKUP(Tablo2423[[#All],[YM KODU]],YMKODLARI!$A$1:$K$318,7,0)</f>
        <v>#N/A</v>
      </c>
      <c r="I27" s="27" t="e">
        <f>VLOOKUP(Tablo2423[[#All],[YM KODU]],YMKODLARI!$A$1:$K$318,8,0)</f>
        <v>#N/A</v>
      </c>
      <c r="J27" s="27" t="e">
        <f>VLOOKUP(Tablo2423[[#All],[YM KODU]],YMKODLARI!$A$1:$K$318,9,0)</f>
        <v>#N/A</v>
      </c>
      <c r="K27" s="45" t="e">
        <f t="shared" si="0"/>
        <v>#N/A</v>
      </c>
      <c r="L27" s="45" t="e">
        <f t="shared" si="1"/>
        <v>#N/A</v>
      </c>
      <c r="M27" s="44"/>
      <c r="N27" s="46" t="e">
        <f>SUMIFS('[1]1NoMakina'!$AA:$AA,'[1]1NoMakina'!$A:$A,A:A,'[1]1NoMakina'!$B:$B,B:B)</f>
        <v>#VALUE!</v>
      </c>
      <c r="O27" s="45" t="e">
        <f t="shared" si="2"/>
        <v>#VALUE!</v>
      </c>
      <c r="P27" s="28" t="e">
        <f>SUMIFS('[1]1NoMakina'!$Y:$Y,'[1]1NoMakina'!$A:$A,A:A,'[1]1NoMakina'!$B:$B,B:B)</f>
        <v>#VALUE!</v>
      </c>
      <c r="Q27" s="29"/>
      <c r="R27" s="30"/>
    </row>
    <row r="28" spans="1:18" ht="16.5" thickTop="1"/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170920</vt:lpstr>
      <vt:lpstr>YMKODLARI</vt:lpstr>
      <vt:lpstr>SAMPLE</vt:lpstr>
      <vt:lpstr>'170920'!Yazdırma_Alanı</vt:lpstr>
      <vt:lpstr>SAMPLE!Yazdırma_Alanı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2020-12-28T12:58:40Z</dcterms:modified>
</cp:coreProperties>
</file>