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ADOS\PIL\PUB\QUALIDADE\FY2022\(3) Análise de Dados\Reunião Mensal da Qualidade\"/>
    </mc:Choice>
  </mc:AlternateContent>
  <xr:revisionPtr revIDLastSave="0" documentId="13_ncr:1_{E0D81606-2A1F-455C-8ADF-A42FDC59D5A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nfigurações" sheetId="2" r:id="rId1"/>
    <sheet name="Cronograma" sheetId="1" r:id="rId2"/>
  </sheets>
  <definedNames>
    <definedName name="Data">Cronograma!A$5</definedName>
    <definedName name="Data_inicio">Cronograma!$E1</definedName>
    <definedName name="Data_Termino">Cronograma!$F1</definedName>
    <definedName name="Feriados">OFFSET(Configurações!$C$15,,,COUNT(Configurações!$C$15:$C$115))</definedName>
    <definedName name="Real_Fim">Cronograma!$H1</definedName>
    <definedName name="Real_Ini">Cronograma!$G1</definedName>
    <definedName name="Semana">Configurações!$C$13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7" i="1" s="1"/>
  <c r="F18" i="1" s="1"/>
  <c r="F20" i="1" s="1"/>
  <c r="F21" i="1" s="1"/>
  <c r="F22" i="1" s="1"/>
  <c r="F23" i="1" s="1"/>
  <c r="F24" i="1" s="1"/>
  <c r="E11" i="1"/>
  <c r="E12" i="1" s="1"/>
  <c r="E13" i="1" s="1"/>
  <c r="E14" i="1" s="1"/>
  <c r="E15" i="1" s="1"/>
  <c r="E17" i="1" s="1"/>
  <c r="E18" i="1" s="1"/>
  <c r="E20" i="1" s="1"/>
  <c r="E21" i="1" s="1"/>
  <c r="E22" i="1" s="1"/>
  <c r="E23" i="1" s="1"/>
  <c r="E24" i="1" s="1"/>
  <c r="C22" i="1"/>
  <c r="C23" i="1" s="1"/>
  <c r="C24" i="1" s="1"/>
  <c r="C21" i="1"/>
  <c r="C20" i="1"/>
  <c r="C14" i="1"/>
  <c r="C15" i="1"/>
  <c r="C13" i="1"/>
  <c r="H9" i="1"/>
  <c r="G9" i="1"/>
  <c r="E1" i="1"/>
  <c r="E9" i="1" l="1"/>
  <c r="K5" i="1" s="1"/>
  <c r="K4" i="1" s="1"/>
  <c r="F9" i="1"/>
  <c r="L5" i="1" l="1"/>
  <c r="L4" i="1" s="1"/>
  <c r="K8" i="1"/>
  <c r="L8" i="1" l="1"/>
  <c r="M5" i="1"/>
  <c r="M4" i="1" s="1"/>
  <c r="M8" i="1" l="1"/>
  <c r="N5" i="1"/>
  <c r="N4" i="1" s="1"/>
  <c r="N8" i="1" l="1"/>
  <c r="O5" i="1"/>
  <c r="O4" i="1" s="1"/>
  <c r="O8" i="1" l="1"/>
  <c r="P5" i="1"/>
  <c r="P4" i="1" s="1"/>
  <c r="P8" i="1" l="1"/>
  <c r="Q5" i="1"/>
  <c r="Q4" i="1" s="1"/>
  <c r="Q8" i="1" l="1"/>
  <c r="R5" i="1"/>
  <c r="R4" i="1" s="1"/>
  <c r="R8" i="1" l="1"/>
  <c r="S5" i="1"/>
  <c r="S4" i="1" s="1"/>
  <c r="T5" i="1" l="1"/>
  <c r="T4" i="1" s="1"/>
  <c r="S8" i="1"/>
  <c r="T8" i="1" l="1"/>
  <c r="U5" i="1"/>
  <c r="U4" i="1" s="1"/>
  <c r="V5" i="1" l="1"/>
  <c r="V4" i="1" s="1"/>
  <c r="U8" i="1"/>
  <c r="W5" i="1" l="1"/>
  <c r="W4" i="1" s="1"/>
  <c r="V8" i="1"/>
  <c r="X5" i="1" l="1"/>
  <c r="X4" i="1" s="1"/>
  <c r="W8" i="1"/>
  <c r="Y5" i="1" l="1"/>
  <c r="Y4" i="1" s="1"/>
  <c r="X8" i="1"/>
  <c r="Z5" i="1" l="1"/>
  <c r="Z4" i="1" s="1"/>
  <c r="Y8" i="1"/>
  <c r="AA5" i="1" l="1"/>
  <c r="AA4" i="1" s="1"/>
  <c r="Z8" i="1"/>
  <c r="AB5" i="1" l="1"/>
  <c r="AB4" i="1" s="1"/>
  <c r="AA8" i="1"/>
  <c r="AC5" i="1" l="1"/>
  <c r="AC4" i="1" s="1"/>
  <c r="AB8" i="1"/>
  <c r="AD5" i="1" l="1"/>
  <c r="AD4" i="1" s="1"/>
  <c r="AC8" i="1"/>
  <c r="AE5" i="1" l="1"/>
  <c r="AE4" i="1" s="1"/>
  <c r="AD8" i="1"/>
  <c r="AF5" i="1" l="1"/>
  <c r="AF4" i="1" s="1"/>
  <c r="AE8" i="1"/>
  <c r="AG5" i="1" l="1"/>
  <c r="AG4" i="1" s="1"/>
  <c r="AF8" i="1"/>
  <c r="AH5" i="1" l="1"/>
  <c r="AH4" i="1" s="1"/>
  <c r="AG8" i="1"/>
  <c r="AI5" i="1" l="1"/>
  <c r="AI4" i="1" s="1"/>
  <c r="AH8" i="1"/>
  <c r="AJ5" i="1" l="1"/>
  <c r="AJ4" i="1" s="1"/>
  <c r="AI8" i="1"/>
  <c r="AK5" i="1" l="1"/>
  <c r="AK4" i="1" s="1"/>
  <c r="AJ8" i="1"/>
  <c r="AL5" i="1" l="1"/>
  <c r="AL4" i="1" s="1"/>
  <c r="AK8" i="1"/>
  <c r="AM5" i="1" l="1"/>
  <c r="AM4" i="1" s="1"/>
  <c r="AL8" i="1"/>
  <c r="AN5" i="1" l="1"/>
  <c r="AN4" i="1" s="1"/>
  <c r="AM8" i="1"/>
  <c r="AO5" i="1" l="1"/>
  <c r="AO4" i="1" s="1"/>
  <c r="AN8" i="1"/>
  <c r="AO8" i="1" l="1"/>
</calcChain>
</file>

<file path=xl/sharedStrings.xml><?xml version="1.0" encoding="utf-8"?>
<sst xmlns="http://schemas.openxmlformats.org/spreadsheetml/2006/main" count="67" uniqueCount="33">
  <si>
    <t>Item</t>
  </si>
  <si>
    <t>Reunião Mensal de Análise de Dados
Quality Monthly Meeting</t>
  </si>
  <si>
    <t>Descrição
Description</t>
  </si>
  <si>
    <t>Responsáveis
Persons in Charge</t>
  </si>
  <si>
    <t>Reunião de Análise Crítica pela Direção
Management Review Meeting</t>
  </si>
  <si>
    <t>Programado</t>
  </si>
  <si>
    <t>Realizado</t>
  </si>
  <si>
    <t>BRTUV</t>
  </si>
  <si>
    <r>
      <rPr>
        <sz val="11"/>
        <rFont val="Arial"/>
        <family val="2"/>
      </rPr>
      <t>Sistema de Gestão Integrado</t>
    </r>
    <r>
      <rPr>
        <sz val="10"/>
        <rFont val="Arial"/>
        <family val="2"/>
      </rPr>
      <t xml:space="preserve">
</t>
    </r>
    <r>
      <rPr>
        <b/>
        <sz val="18"/>
        <rFont val="Arial"/>
        <family val="2"/>
      </rPr>
      <t>Panasonic do Brasil Limitada</t>
    </r>
  </si>
  <si>
    <t>Mês Referência</t>
  </si>
  <si>
    <t>Horário</t>
  </si>
  <si>
    <t>-</t>
  </si>
  <si>
    <t>Plano</t>
  </si>
  <si>
    <t>Configurações</t>
  </si>
  <si>
    <t>Nome do Cronograma</t>
  </si>
  <si>
    <t>Autor</t>
  </si>
  <si>
    <t>Finais de Semana e Feriados</t>
  </si>
  <si>
    <t>Dados do Cronogrma</t>
  </si>
  <si>
    <t>Formato de Finais de Semana</t>
  </si>
  <si>
    <t>0000011</t>
  </si>
  <si>
    <t>Feriados</t>
  </si>
  <si>
    <t>Início</t>
  </si>
  <si>
    <t>Término</t>
  </si>
  <si>
    <t>Starts</t>
  </si>
  <si>
    <t>Finish</t>
  </si>
  <si>
    <t>Leonardo / Torquati</t>
  </si>
  <si>
    <t>Linha do Tempo / Timeline</t>
  </si>
  <si>
    <t>Auditoria de 3ª Parte - ISO 9001:2015
ISO 9001:2015 Quality Audit</t>
  </si>
  <si>
    <t>Auditoria de 1ª Parte - ISO 9001:2015
ISO 9001:2015 Quality Audit</t>
  </si>
  <si>
    <t>Torquati / Paulo Ono</t>
  </si>
  <si>
    <t>Osvaldo Martins Torquati</t>
  </si>
  <si>
    <t>Atividades da Qualidade - FY2022</t>
  </si>
  <si>
    <t>T. Maeda / L. Murakami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</si>
</sst>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;@"/>
    <numFmt numFmtId="166" formatCode="[$-416]mmm\-yy;@"/>
  </numFmts>
  <fonts count="16" x14ac:knownFonts="1">
    <font>
      <sz val="10"/>
      <name val="Arial"/>
    </font>
    <font>
      <i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i/>
      <sz val="10"/>
      <name val="Arial"/>
      <family val="2"/>
    </font>
    <font>
      <b/>
      <i/>
      <sz val="10"/>
      <color theme="0"/>
      <name val="Calibri"/>
      <family val="2"/>
      <scheme val="minor"/>
    </font>
    <font>
      <sz val="16"/>
      <name val="Arial"/>
      <family val="2"/>
    </font>
    <font>
      <sz val="10"/>
      <color theme="9" tint="-0.249977111117893"/>
      <name val="Arial"/>
      <family val="2"/>
    </font>
    <font>
      <sz val="18"/>
      <name val="Arial"/>
      <family val="2"/>
    </font>
    <font>
      <i/>
      <sz val="8"/>
      <name val="Arial"/>
      <family val="2"/>
    </font>
    <font>
      <i/>
      <sz val="8"/>
      <color theme="9" tint="-0.249977111117893"/>
      <name val="Arial"/>
      <family val="2"/>
    </font>
    <font>
      <i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3BC5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17600024414813E-2"/>
      </left>
      <right style="thin">
        <color theme="2" tint="-9.9887081514938816E-2"/>
      </right>
      <top style="thin">
        <color theme="2" tint="-9.9887081514938816E-2"/>
      </top>
      <bottom style="thin">
        <color theme="2" tint="-9.9948118533890809E-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2" tint="-9.9917600024414813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0" fillId="0" borderId="0" xfId="0" applyFont="1"/>
    <xf numFmtId="0" fontId="0" fillId="4" borderId="0" xfId="0" applyFill="1"/>
    <xf numFmtId="0" fontId="11" fillId="0" borderId="0" xfId="0" applyFont="1" applyAlignment="1">
      <alignment horizontal="right"/>
    </xf>
    <xf numFmtId="0" fontId="4" fillId="4" borderId="0" xfId="0" applyFont="1" applyFill="1"/>
    <xf numFmtId="0" fontId="3" fillId="0" borderId="0" xfId="0" applyFont="1"/>
    <xf numFmtId="49" fontId="4" fillId="4" borderId="0" xfId="0" applyNumberFormat="1" applyFont="1" applyFill="1"/>
    <xf numFmtId="0" fontId="11" fillId="0" borderId="0" xfId="0" applyFont="1"/>
    <xf numFmtId="0" fontId="4" fillId="0" borderId="0" xfId="0" applyFont="1" applyAlignment="1">
      <alignment horizontal="right"/>
    </xf>
    <xf numFmtId="15" fontId="0" fillId="4" borderId="0" xfId="0" applyNumberFormat="1" applyFill="1" applyAlignment="1">
      <alignment horizontal="left"/>
    </xf>
    <xf numFmtId="0" fontId="4" fillId="0" borderId="2" xfId="0" applyFont="1" applyBorder="1" applyAlignment="1" applyProtection="1">
      <alignment horizontal="centerContinuous" vertical="center" wrapText="1" readingOrder="1"/>
    </xf>
    <xf numFmtId="0" fontId="4" fillId="0" borderId="1" xfId="0" applyFont="1" applyBorder="1" applyAlignment="1" applyProtection="1">
      <alignment horizontal="centerContinuous" vertical="center" wrapText="1" readingOrder="1"/>
    </xf>
    <xf numFmtId="0" fontId="0" fillId="0" borderId="1" xfId="0" applyBorder="1" applyAlignment="1" applyProtection="1">
      <alignment horizontal="centerContinuous" vertical="center" wrapText="1" readingOrder="1"/>
    </xf>
    <xf numFmtId="0" fontId="12" fillId="0" borderId="2" xfId="0" applyFont="1" applyBorder="1" applyAlignment="1" applyProtection="1">
      <alignment horizontal="centerContinuous" vertical="center" wrapText="1"/>
    </xf>
    <xf numFmtId="0" fontId="0" fillId="0" borderId="1" xfId="0" applyBorder="1" applyAlignment="1" applyProtection="1">
      <alignment horizontal="centerContinuous" vertical="center" wrapText="1"/>
    </xf>
    <xf numFmtId="0" fontId="0" fillId="0" borderId="1" xfId="0" applyBorder="1" applyAlignment="1" applyProtection="1">
      <alignment horizontal="centerContinuous"/>
    </xf>
    <xf numFmtId="0" fontId="1" fillId="0" borderId="1" xfId="0" applyFont="1" applyBorder="1" applyAlignment="1" applyProtection="1">
      <alignment horizontal="centerContinuous" wrapText="1"/>
    </xf>
    <xf numFmtId="0" fontId="0" fillId="0" borderId="3" xfId="0" applyBorder="1" applyAlignment="1" applyProtection="1">
      <alignment horizontal="centerContinuous"/>
    </xf>
    <xf numFmtId="0" fontId="0" fillId="0" borderId="0" xfId="0" applyProtection="1"/>
    <xf numFmtId="0" fontId="4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6" borderId="0" xfId="0" applyFill="1" applyBorder="1" applyProtection="1"/>
    <xf numFmtId="0" fontId="0" fillId="3" borderId="0" xfId="0" applyFill="1" applyProtection="1"/>
    <xf numFmtId="0" fontId="4" fillId="0" borderId="0" xfId="0" applyFont="1" applyFill="1" applyBorder="1" applyProtection="1"/>
    <xf numFmtId="0" fontId="0" fillId="0" borderId="0" xfId="0" applyFill="1" applyProtection="1"/>
    <xf numFmtId="0" fontId="15" fillId="0" borderId="0" xfId="0" applyFont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 textRotation="90"/>
    </xf>
    <xf numFmtId="0" fontId="2" fillId="0" borderId="7" xfId="0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 vertical="center" wrapText="1"/>
    </xf>
    <xf numFmtId="14" fontId="9" fillId="5" borderId="7" xfId="0" applyNumberFormat="1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left" vertical="center" wrapText="1"/>
    </xf>
    <xf numFmtId="14" fontId="8" fillId="2" borderId="7" xfId="0" applyNumberFormat="1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vertical="center" wrapText="1"/>
      <protection locked="0"/>
    </xf>
    <xf numFmtId="166" fontId="0" fillId="7" borderId="7" xfId="0" applyNumberFormat="1" applyFill="1" applyBorder="1" applyAlignment="1" applyProtection="1">
      <alignment horizontal="center" vertical="center" wrapText="1"/>
      <protection locked="0"/>
    </xf>
    <xf numFmtId="0" fontId="0" fillId="7" borderId="7" xfId="0" applyFill="1" applyBorder="1" applyAlignment="1" applyProtection="1">
      <alignment vertical="center"/>
      <protection locked="0"/>
    </xf>
    <xf numFmtId="14" fontId="0" fillId="7" borderId="7" xfId="0" applyNumberFormat="1" applyFill="1" applyBorder="1" applyAlignment="1" applyProtection="1">
      <alignment horizontal="center" vertical="center"/>
      <protection locked="0"/>
    </xf>
    <xf numFmtId="165" fontId="0" fillId="7" borderId="7" xfId="0" applyNumberFormat="1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vertical="center" wrapText="1"/>
      <protection locked="0"/>
    </xf>
    <xf numFmtId="166" fontId="0" fillId="8" borderId="7" xfId="0" applyNumberFormat="1" applyFill="1" applyBorder="1" applyAlignment="1" applyProtection="1">
      <alignment horizontal="center" vertical="center" wrapText="1"/>
      <protection locked="0"/>
    </xf>
    <xf numFmtId="14" fontId="0" fillId="8" borderId="7" xfId="0" applyNumberFormat="1" applyFill="1" applyBorder="1" applyAlignment="1" applyProtection="1">
      <alignment horizontal="center" vertical="center"/>
      <protection locked="0"/>
    </xf>
    <xf numFmtId="165" fontId="0" fillId="8" borderId="7" xfId="0" applyNumberFormat="1" applyFill="1" applyBorder="1" applyAlignment="1" applyProtection="1">
      <alignment horizontal="center" vertical="center"/>
      <protection locked="0"/>
    </xf>
    <xf numFmtId="0" fontId="4" fillId="8" borderId="7" xfId="0" applyFont="1" applyFill="1" applyBorder="1" applyAlignment="1" applyProtection="1">
      <alignment vertical="center"/>
      <protection locked="0"/>
    </xf>
    <xf numFmtId="15" fontId="7" fillId="0" borderId="7" xfId="0" applyNumberFormat="1" applyFont="1" applyFill="1" applyBorder="1" applyAlignment="1" applyProtection="1">
      <alignment horizontal="center" vertical="center" textRotation="90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left" vertical="center" wrapText="1"/>
    </xf>
    <xf numFmtId="0" fontId="4" fillId="0" borderId="7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>
          <bgColor theme="5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4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83B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K$3" horiz="1" max="50" min="1" noThreeD="1" page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Cronogram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Configura&#231;&#245;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152400</xdr:rowOff>
    </xdr:from>
    <xdr:to>
      <xdr:col>3</xdr:col>
      <xdr:colOff>47625</xdr:colOff>
      <xdr:row>2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52675" y="152400"/>
          <a:ext cx="2009775" cy="409575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VOLTAR</a:t>
          </a:r>
        </a:p>
      </xdr:txBody>
    </xdr:sp>
    <xdr:clientData/>
  </xdr:twoCellAnchor>
  <xdr:twoCellAnchor editAs="oneCell">
    <xdr:from>
      <xdr:col>8</xdr:col>
      <xdr:colOff>247651</xdr:colOff>
      <xdr:row>1</xdr:row>
      <xdr:rowOff>104774</xdr:rowOff>
    </xdr:from>
    <xdr:to>
      <xdr:col>8</xdr:col>
      <xdr:colOff>561977</xdr:colOff>
      <xdr:row>3</xdr:row>
      <xdr:rowOff>0</xdr:rowOff>
    </xdr:to>
    <xdr:pic>
      <xdr:nvPicPr>
        <xdr:cNvPr id="6" name="Gráfico 5" descr="Seta: girar para a direita com preenchimento sólid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7610476" y="266699"/>
          <a:ext cx="314326" cy="314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</xdr:row>
          <xdr:rowOff>209550</xdr:rowOff>
        </xdr:from>
        <xdr:to>
          <xdr:col>18</xdr:col>
          <xdr:colOff>142875</xdr:colOff>
          <xdr:row>2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 fPrintsWithSheet="0"/>
      </xdr:twoCellAnchor>
    </mc:Choice>
    <mc:Fallback/>
  </mc:AlternateContent>
  <xdr:twoCellAnchor>
    <xdr:from>
      <xdr:col>0</xdr:col>
      <xdr:colOff>114300</xdr:colOff>
      <xdr:row>1</xdr:row>
      <xdr:rowOff>95250</xdr:rowOff>
    </xdr:from>
    <xdr:to>
      <xdr:col>1</xdr:col>
      <xdr:colOff>1752600</xdr:colOff>
      <xdr:row>3</xdr:row>
      <xdr:rowOff>28575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4300" y="571500"/>
          <a:ext cx="2009775" cy="409575"/>
          <a:chOff x="13458825" y="571500"/>
          <a:chExt cx="2009775" cy="409575"/>
        </a:xfrm>
      </xdr:grpSpPr>
      <xdr:sp macro="" textlink="">
        <xdr:nvSpPr>
          <xdr:cNvPr id="2" name="Retângulo: Cantos Arredondados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3458825" y="571500"/>
            <a:ext cx="2009775" cy="409575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CONFIGURAÇÕES</a:t>
            </a:r>
          </a:p>
        </xdr:txBody>
      </xdr:sp>
      <xdr:pic>
        <xdr:nvPicPr>
          <xdr:cNvPr id="4" name="Gráfico 3" descr="Engrenagem única com preenchimento sólid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515975" y="590551"/>
            <a:ext cx="361950" cy="361950"/>
          </a:xfrm>
          <a:prstGeom prst="rect">
            <a:avLst/>
          </a:prstGeom>
        </xdr:spPr>
      </xdr:pic>
    </xdr:grpSp>
    <xdr:clientData fPrintsWithSheet="0"/>
  </xdr:twoCellAnchor>
  <xdr:twoCellAnchor>
    <xdr:from>
      <xdr:col>9</xdr:col>
      <xdr:colOff>590550</xdr:colOff>
      <xdr:row>1</xdr:row>
      <xdr:rowOff>28575</xdr:rowOff>
    </xdr:from>
    <xdr:to>
      <xdr:col>19</xdr:col>
      <xdr:colOff>0</xdr:colOff>
      <xdr:row>1</xdr:row>
      <xdr:rowOff>200025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715375" y="504825"/>
          <a:ext cx="1981200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>
              <a:solidFill>
                <a:schemeClr val="accent6">
                  <a:lumMod val="75000"/>
                </a:schemeClr>
              </a:solidFill>
            </a:rPr>
            <a:t>Use as setas para mover o calendário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1020-954A-431E-851F-42C87F3AD93D}">
  <dimension ref="B2:C33"/>
  <sheetViews>
    <sheetView showGridLines="0" workbookViewId="0">
      <selection activeCell="C26" sqref="C26"/>
    </sheetView>
  </sheetViews>
  <sheetFormatPr defaultRowHeight="12.75" x14ac:dyDescent="0.2"/>
  <cols>
    <col min="2" max="2" width="25.85546875" bestFit="1" customWidth="1"/>
    <col min="3" max="3" width="29.7109375" bestFit="1" customWidth="1"/>
  </cols>
  <sheetData>
    <row r="2" spans="2:3" ht="20.25" x14ac:dyDescent="0.3">
      <c r="B2" s="1" t="s">
        <v>13</v>
      </c>
    </row>
    <row r="4" spans="2:3" x14ac:dyDescent="0.2">
      <c r="B4" s="5" t="s">
        <v>17</v>
      </c>
    </row>
    <row r="6" spans="2:3" x14ac:dyDescent="0.2">
      <c r="B6" s="3" t="s">
        <v>14</v>
      </c>
      <c r="C6" s="4" t="s">
        <v>31</v>
      </c>
    </row>
    <row r="7" spans="2:3" x14ac:dyDescent="0.2">
      <c r="B7" s="3"/>
    </row>
    <row r="8" spans="2:3" x14ac:dyDescent="0.2">
      <c r="B8" s="3" t="s">
        <v>15</v>
      </c>
      <c r="C8" s="2" t="s">
        <v>30</v>
      </c>
    </row>
    <row r="11" spans="2:3" x14ac:dyDescent="0.2">
      <c r="B11" s="5" t="s">
        <v>16</v>
      </c>
    </row>
    <row r="13" spans="2:3" x14ac:dyDescent="0.2">
      <c r="B13" s="7" t="s">
        <v>18</v>
      </c>
      <c r="C13" s="6" t="s">
        <v>19</v>
      </c>
    </row>
    <row r="15" spans="2:3" x14ac:dyDescent="0.2">
      <c r="B15" s="8" t="s">
        <v>20</v>
      </c>
      <c r="C15" s="9">
        <v>44666</v>
      </c>
    </row>
    <row r="16" spans="2:3" x14ac:dyDescent="0.2">
      <c r="C16" s="9">
        <v>44728</v>
      </c>
    </row>
    <row r="17" spans="3:3" x14ac:dyDescent="0.2">
      <c r="C17" s="9">
        <v>44770</v>
      </c>
    </row>
    <row r="18" spans="3:3" x14ac:dyDescent="0.2">
      <c r="C18" s="9">
        <v>44811</v>
      </c>
    </row>
    <row r="19" spans="3:3" x14ac:dyDescent="0.2">
      <c r="C19" s="9">
        <v>44846</v>
      </c>
    </row>
    <row r="20" spans="3:3" x14ac:dyDescent="0.2">
      <c r="C20" s="9">
        <v>44867</v>
      </c>
    </row>
    <row r="21" spans="3:3" x14ac:dyDescent="0.2">
      <c r="C21" s="9">
        <v>44880</v>
      </c>
    </row>
    <row r="22" spans="3:3" x14ac:dyDescent="0.2">
      <c r="C22" s="9">
        <v>44920</v>
      </c>
    </row>
    <row r="23" spans="3:3" x14ac:dyDescent="0.2">
      <c r="C23" s="9">
        <v>44927</v>
      </c>
    </row>
    <row r="24" spans="3:3" x14ac:dyDescent="0.2">
      <c r="C24" s="9">
        <v>44978</v>
      </c>
    </row>
    <row r="25" spans="3:3" x14ac:dyDescent="0.2">
      <c r="C25" s="9">
        <v>44979</v>
      </c>
    </row>
    <row r="26" spans="3:3" x14ac:dyDescent="0.2">
      <c r="C26" s="9"/>
    </row>
    <row r="27" spans="3:3" x14ac:dyDescent="0.2">
      <c r="C27" s="9"/>
    </row>
    <row r="28" spans="3:3" x14ac:dyDescent="0.2">
      <c r="C28" s="9"/>
    </row>
    <row r="29" spans="3:3" x14ac:dyDescent="0.2">
      <c r="C29" s="9"/>
    </row>
    <row r="30" spans="3:3" x14ac:dyDescent="0.2">
      <c r="C30" s="9"/>
    </row>
    <row r="31" spans="3:3" x14ac:dyDescent="0.2">
      <c r="C31" s="9"/>
    </row>
    <row r="32" spans="3:3" x14ac:dyDescent="0.2">
      <c r="C32" s="9"/>
    </row>
    <row r="33" spans="3:3" x14ac:dyDescent="0.2">
      <c r="C33" s="9"/>
    </row>
  </sheetData>
  <pageMargins left="0.511811024" right="0.511811024" top="0.78740157499999996" bottom="0.78740157499999996" header="0.31496062000000002" footer="0.31496062000000002"/>
  <ignoredErrors>
    <ignoredError sqref="C1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8"/>
  <sheetViews>
    <sheetView showGridLines="0" tabSelected="1" zoomScaleNormal="100" workbookViewId="0">
      <selection activeCell="D12" sqref="D12"/>
    </sheetView>
  </sheetViews>
  <sheetFormatPr defaultRowHeight="12.75" x14ac:dyDescent="0.2"/>
  <cols>
    <col min="1" max="1" width="5.5703125" style="18" bestFit="1" customWidth="1"/>
    <col min="2" max="2" width="34.5703125" style="18" bestFit="1" customWidth="1"/>
    <col min="3" max="3" width="12" style="18" customWidth="1"/>
    <col min="4" max="4" width="21" style="18" bestFit="1" customWidth="1"/>
    <col min="5" max="8" width="10.7109375" style="24" bestFit="1" customWidth="1"/>
    <col min="9" max="10" width="9" style="24" customWidth="1"/>
    <col min="11" max="38" width="3.28515625" style="18" customWidth="1"/>
    <col min="39" max="41" width="3.140625" style="18" bestFit="1" customWidth="1"/>
    <col min="42" max="16384" width="9.140625" style="18"/>
  </cols>
  <sheetData>
    <row r="1" spans="1:41" ht="37.5" customHeight="1" thickBot="1" x14ac:dyDescent="0.35">
      <c r="A1" s="10" t="s">
        <v>8</v>
      </c>
      <c r="B1" s="11"/>
      <c r="C1" s="11"/>
      <c r="D1" s="12"/>
      <c r="E1" s="13" t="str">
        <f>Configurações!C6</f>
        <v>Atividades da Qualidade - FY2022</v>
      </c>
      <c r="F1" s="14"/>
      <c r="G1" s="15"/>
      <c r="H1" s="14"/>
      <c r="I1" s="14"/>
      <c r="J1" s="1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5"/>
      <c r="AM1" s="15"/>
      <c r="AN1" s="15"/>
      <c r="AO1" s="17"/>
    </row>
    <row r="2" spans="1:41" ht="18.75" x14ac:dyDescent="0.3">
      <c r="A2" s="19"/>
      <c r="B2" s="20"/>
      <c r="C2" s="20"/>
      <c r="D2" s="20"/>
      <c r="E2" s="20"/>
      <c r="F2" s="20"/>
      <c r="G2" s="20"/>
      <c r="H2" s="20"/>
      <c r="I2" s="20"/>
      <c r="J2" s="20"/>
      <c r="K2" s="21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41" ht="18.75" x14ac:dyDescent="0.3">
      <c r="A3" s="23"/>
      <c r="B3" s="23"/>
      <c r="C3" s="23"/>
      <c r="D3" s="23"/>
      <c r="I3" s="23"/>
      <c r="J3" s="23"/>
      <c r="K3" s="30">
        <v>1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1" ht="21.75" x14ac:dyDescent="0.3">
      <c r="A4" s="23"/>
      <c r="B4" s="23"/>
      <c r="C4" s="23"/>
      <c r="D4" s="23"/>
      <c r="I4" s="23"/>
      <c r="J4" s="23"/>
      <c r="K4" s="31" t="str">
        <f>TEXT(K5,"mmm")</f>
        <v>mai</v>
      </c>
      <c r="L4" s="31" t="str">
        <f>IF(TEXT(L5,"mmm")=TEXT(K5,"mmm"),"",TEXT(L5,"mmm"))</f>
        <v/>
      </c>
      <c r="M4" s="31" t="str">
        <f t="shared" ref="M4:AO4" si="0">IF(TEXT(M5,"mmm")=TEXT(L5,"mmm"),"",TEXT(M5,"mmm"))</f>
        <v/>
      </c>
      <c r="N4" s="31" t="str">
        <f t="shared" si="0"/>
        <v/>
      </c>
      <c r="O4" s="31" t="str">
        <f t="shared" si="0"/>
        <v/>
      </c>
      <c r="P4" s="31" t="str">
        <f t="shared" si="0"/>
        <v/>
      </c>
      <c r="Q4" s="31" t="str">
        <f t="shared" si="0"/>
        <v/>
      </c>
      <c r="R4" s="31" t="str">
        <f t="shared" si="0"/>
        <v/>
      </c>
      <c r="S4" s="31" t="str">
        <f t="shared" si="0"/>
        <v/>
      </c>
      <c r="T4" s="31" t="str">
        <f t="shared" si="0"/>
        <v/>
      </c>
      <c r="U4" s="31" t="str">
        <f t="shared" si="0"/>
        <v/>
      </c>
      <c r="V4" s="31" t="str">
        <f t="shared" si="0"/>
        <v/>
      </c>
      <c r="W4" s="31" t="str">
        <f t="shared" si="0"/>
        <v/>
      </c>
      <c r="X4" s="31" t="str">
        <f t="shared" si="0"/>
        <v/>
      </c>
      <c r="Y4" s="31" t="str">
        <f t="shared" si="0"/>
        <v/>
      </c>
      <c r="Z4" s="31" t="str">
        <f t="shared" si="0"/>
        <v/>
      </c>
      <c r="AA4" s="31" t="str">
        <f t="shared" si="0"/>
        <v>jun</v>
      </c>
      <c r="AB4" s="31" t="str">
        <f t="shared" si="0"/>
        <v/>
      </c>
      <c r="AC4" s="31" t="str">
        <f t="shared" si="0"/>
        <v/>
      </c>
      <c r="AD4" s="31" t="str">
        <f t="shared" si="0"/>
        <v/>
      </c>
      <c r="AE4" s="31" t="str">
        <f t="shared" si="0"/>
        <v/>
      </c>
      <c r="AF4" s="31" t="str">
        <f t="shared" si="0"/>
        <v/>
      </c>
      <c r="AG4" s="31" t="str">
        <f t="shared" si="0"/>
        <v/>
      </c>
      <c r="AH4" s="31" t="str">
        <f t="shared" si="0"/>
        <v/>
      </c>
      <c r="AI4" s="31" t="str">
        <f t="shared" si="0"/>
        <v/>
      </c>
      <c r="AJ4" s="31" t="str">
        <f t="shared" si="0"/>
        <v/>
      </c>
      <c r="AK4" s="31" t="str">
        <f t="shared" si="0"/>
        <v/>
      </c>
      <c r="AL4" s="31" t="str">
        <f t="shared" si="0"/>
        <v/>
      </c>
      <c r="AM4" s="31" t="str">
        <f t="shared" si="0"/>
        <v/>
      </c>
      <c r="AN4" s="31" t="str">
        <f t="shared" si="0"/>
        <v/>
      </c>
      <c r="AO4" s="31" t="str">
        <f t="shared" si="0"/>
        <v/>
      </c>
    </row>
    <row r="5" spans="1:41" ht="15" customHeight="1" x14ac:dyDescent="0.2">
      <c r="A5" s="64" t="s">
        <v>0</v>
      </c>
      <c r="B5" s="63" t="s">
        <v>2</v>
      </c>
      <c r="C5" s="63" t="s">
        <v>9</v>
      </c>
      <c r="D5" s="65" t="s">
        <v>3</v>
      </c>
      <c r="E5" s="67" t="s">
        <v>12</v>
      </c>
      <c r="F5" s="67"/>
      <c r="G5" s="67" t="s">
        <v>6</v>
      </c>
      <c r="H5" s="67"/>
      <c r="I5" s="66" t="s">
        <v>10</v>
      </c>
      <c r="J5" s="66"/>
      <c r="K5" s="62">
        <f>E9-WEEKDAY(E9,3)+(K3-1)*7</f>
        <v>44697</v>
      </c>
      <c r="L5" s="62">
        <f>K5+1</f>
        <v>44698</v>
      </c>
      <c r="M5" s="62">
        <f t="shared" ref="M5:AL5" si="1">L5+1</f>
        <v>44699</v>
      </c>
      <c r="N5" s="62">
        <f t="shared" si="1"/>
        <v>44700</v>
      </c>
      <c r="O5" s="62">
        <f t="shared" si="1"/>
        <v>44701</v>
      </c>
      <c r="P5" s="62">
        <f t="shared" si="1"/>
        <v>44702</v>
      </c>
      <c r="Q5" s="62">
        <f t="shared" si="1"/>
        <v>44703</v>
      </c>
      <c r="R5" s="62">
        <f t="shared" si="1"/>
        <v>44704</v>
      </c>
      <c r="S5" s="62">
        <f t="shared" si="1"/>
        <v>44705</v>
      </c>
      <c r="T5" s="62">
        <f t="shared" si="1"/>
        <v>44706</v>
      </c>
      <c r="U5" s="62">
        <f t="shared" si="1"/>
        <v>44707</v>
      </c>
      <c r="V5" s="62">
        <f t="shared" si="1"/>
        <v>44708</v>
      </c>
      <c r="W5" s="62">
        <f t="shared" si="1"/>
        <v>44709</v>
      </c>
      <c r="X5" s="62">
        <f t="shared" si="1"/>
        <v>44710</v>
      </c>
      <c r="Y5" s="62">
        <f t="shared" si="1"/>
        <v>44711</v>
      </c>
      <c r="Z5" s="62">
        <f t="shared" si="1"/>
        <v>44712</v>
      </c>
      <c r="AA5" s="62">
        <f t="shared" si="1"/>
        <v>44713</v>
      </c>
      <c r="AB5" s="62">
        <f t="shared" si="1"/>
        <v>44714</v>
      </c>
      <c r="AC5" s="62">
        <f t="shared" si="1"/>
        <v>44715</v>
      </c>
      <c r="AD5" s="62">
        <f t="shared" si="1"/>
        <v>44716</v>
      </c>
      <c r="AE5" s="62">
        <f t="shared" si="1"/>
        <v>44717</v>
      </c>
      <c r="AF5" s="62">
        <f t="shared" si="1"/>
        <v>44718</v>
      </c>
      <c r="AG5" s="62">
        <f t="shared" si="1"/>
        <v>44719</v>
      </c>
      <c r="AH5" s="62">
        <f t="shared" si="1"/>
        <v>44720</v>
      </c>
      <c r="AI5" s="62">
        <f t="shared" si="1"/>
        <v>44721</v>
      </c>
      <c r="AJ5" s="62">
        <f t="shared" si="1"/>
        <v>44722</v>
      </c>
      <c r="AK5" s="62">
        <f t="shared" si="1"/>
        <v>44723</v>
      </c>
      <c r="AL5" s="62">
        <f t="shared" si="1"/>
        <v>44724</v>
      </c>
      <c r="AM5" s="62">
        <f t="shared" ref="AM5:AO5" si="2">AL5+1</f>
        <v>44725</v>
      </c>
      <c r="AN5" s="62">
        <f t="shared" si="2"/>
        <v>44726</v>
      </c>
      <c r="AO5" s="62">
        <f t="shared" si="2"/>
        <v>44727</v>
      </c>
    </row>
    <row r="6" spans="1:41" ht="15" customHeight="1" x14ac:dyDescent="0.2">
      <c r="A6" s="64"/>
      <c r="B6" s="63"/>
      <c r="C6" s="63"/>
      <c r="D6" s="65"/>
      <c r="E6" s="67"/>
      <c r="F6" s="67"/>
      <c r="G6" s="67"/>
      <c r="H6" s="67"/>
      <c r="I6" s="66"/>
      <c r="J6" s="66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7" spans="1:41" ht="15" customHeight="1" x14ac:dyDescent="0.2">
      <c r="A7" s="64"/>
      <c r="B7" s="63"/>
      <c r="C7" s="63"/>
      <c r="D7" s="65"/>
      <c r="E7" s="32" t="s">
        <v>21</v>
      </c>
      <c r="F7" s="32" t="s">
        <v>22</v>
      </c>
      <c r="G7" s="32" t="s">
        <v>21</v>
      </c>
      <c r="H7" s="32" t="s">
        <v>22</v>
      </c>
      <c r="I7" s="32" t="s">
        <v>21</v>
      </c>
      <c r="J7" s="32" t="s">
        <v>22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</row>
    <row r="8" spans="1:41" x14ac:dyDescent="0.2">
      <c r="A8" s="64"/>
      <c r="B8" s="63"/>
      <c r="C8" s="63"/>
      <c r="D8" s="65"/>
      <c r="E8" s="33" t="s">
        <v>23</v>
      </c>
      <c r="F8" s="33" t="s">
        <v>24</v>
      </c>
      <c r="G8" s="33" t="s">
        <v>23</v>
      </c>
      <c r="H8" s="33" t="s">
        <v>24</v>
      </c>
      <c r="I8" s="33" t="s">
        <v>23</v>
      </c>
      <c r="J8" s="33" t="s">
        <v>24</v>
      </c>
      <c r="K8" s="34" t="str">
        <f>UPPER(LEFT(TEXT(K5,"ddd"),1))</f>
        <v>S</v>
      </c>
      <c r="L8" s="34" t="str">
        <f t="shared" ref="L8:AL8" si="3">UPPER(LEFT(TEXT(L5,"ddd"),1))</f>
        <v>T</v>
      </c>
      <c r="M8" s="34" t="str">
        <f t="shared" si="3"/>
        <v>Q</v>
      </c>
      <c r="N8" s="34" t="str">
        <f t="shared" si="3"/>
        <v>Q</v>
      </c>
      <c r="O8" s="34" t="str">
        <f t="shared" si="3"/>
        <v>S</v>
      </c>
      <c r="P8" s="34" t="str">
        <f t="shared" si="3"/>
        <v>S</v>
      </c>
      <c r="Q8" s="34" t="str">
        <f t="shared" si="3"/>
        <v>D</v>
      </c>
      <c r="R8" s="34" t="str">
        <f t="shared" si="3"/>
        <v>S</v>
      </c>
      <c r="S8" s="34" t="str">
        <f t="shared" si="3"/>
        <v>T</v>
      </c>
      <c r="T8" s="34" t="str">
        <f t="shared" si="3"/>
        <v>Q</v>
      </c>
      <c r="U8" s="34" t="str">
        <f t="shared" si="3"/>
        <v>Q</v>
      </c>
      <c r="V8" s="34" t="str">
        <f t="shared" si="3"/>
        <v>S</v>
      </c>
      <c r="W8" s="34" t="str">
        <f t="shared" si="3"/>
        <v>S</v>
      </c>
      <c r="X8" s="34" t="str">
        <f t="shared" si="3"/>
        <v>D</v>
      </c>
      <c r="Y8" s="34" t="str">
        <f t="shared" si="3"/>
        <v>S</v>
      </c>
      <c r="Z8" s="34" t="str">
        <f t="shared" si="3"/>
        <v>T</v>
      </c>
      <c r="AA8" s="34" t="str">
        <f t="shared" si="3"/>
        <v>Q</v>
      </c>
      <c r="AB8" s="34" t="str">
        <f t="shared" si="3"/>
        <v>Q</v>
      </c>
      <c r="AC8" s="34" t="str">
        <f t="shared" si="3"/>
        <v>S</v>
      </c>
      <c r="AD8" s="34" t="str">
        <f t="shared" si="3"/>
        <v>S</v>
      </c>
      <c r="AE8" s="34" t="str">
        <f t="shared" si="3"/>
        <v>D</v>
      </c>
      <c r="AF8" s="34" t="str">
        <f t="shared" si="3"/>
        <v>S</v>
      </c>
      <c r="AG8" s="34" t="str">
        <f t="shared" si="3"/>
        <v>T</v>
      </c>
      <c r="AH8" s="34" t="str">
        <f t="shared" si="3"/>
        <v>Q</v>
      </c>
      <c r="AI8" s="34" t="str">
        <f t="shared" si="3"/>
        <v>Q</v>
      </c>
      <c r="AJ8" s="34" t="str">
        <f t="shared" si="3"/>
        <v>S</v>
      </c>
      <c r="AK8" s="34" t="str">
        <f t="shared" si="3"/>
        <v>S</v>
      </c>
      <c r="AL8" s="34" t="str">
        <f t="shared" si="3"/>
        <v>D</v>
      </c>
      <c r="AM8" s="34" t="str">
        <f t="shared" ref="AM8:AO8" si="4">UPPER(LEFT(TEXT(AM5,"ddd"),1))</f>
        <v>S</v>
      </c>
      <c r="AN8" s="34" t="str">
        <f t="shared" si="4"/>
        <v>T</v>
      </c>
      <c r="AO8" s="34" t="str">
        <f t="shared" si="4"/>
        <v>Q</v>
      </c>
    </row>
    <row r="9" spans="1:41" x14ac:dyDescent="0.2">
      <c r="A9" s="35"/>
      <c r="B9" s="36" t="s">
        <v>26</v>
      </c>
      <c r="C9" s="36" t="s">
        <v>11</v>
      </c>
      <c r="D9" s="37" t="s">
        <v>11</v>
      </c>
      <c r="E9" s="38">
        <f>MIN(E10:E24)</f>
        <v>44698</v>
      </c>
      <c r="F9" s="38">
        <f>MAX(F10:F24)</f>
        <v>45060</v>
      </c>
      <c r="G9" s="38" t="str">
        <f>IF(COUNT(G10:G24)&gt;0,MIN(G10:G24),"")</f>
        <v/>
      </c>
      <c r="H9" s="38" t="str">
        <f>IF(COUNT(H10:H24)&gt;0,MAX(H10:H24),"")</f>
        <v/>
      </c>
      <c r="I9" s="36"/>
      <c r="J9" s="36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</row>
    <row r="10" spans="1:41" ht="25.5" x14ac:dyDescent="0.2">
      <c r="A10" s="40">
        <v>1</v>
      </c>
      <c r="B10" s="41" t="s">
        <v>1</v>
      </c>
      <c r="C10" s="42">
        <v>44652</v>
      </c>
      <c r="D10" s="43" t="s">
        <v>25</v>
      </c>
      <c r="E10" s="44">
        <v>44698</v>
      </c>
      <c r="F10" s="44">
        <v>44698</v>
      </c>
      <c r="G10" s="44"/>
      <c r="H10" s="44"/>
      <c r="I10" s="45"/>
      <c r="J10" s="45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</row>
    <row r="11" spans="1:41" ht="25.5" x14ac:dyDescent="0.2">
      <c r="A11" s="40">
        <v>2</v>
      </c>
      <c r="B11" s="41" t="s">
        <v>4</v>
      </c>
      <c r="C11" s="42">
        <v>44671</v>
      </c>
      <c r="D11" s="43" t="s">
        <v>32</v>
      </c>
      <c r="E11" s="44">
        <f>E10+30</f>
        <v>44728</v>
      </c>
      <c r="F11" s="44">
        <f>F10+30</f>
        <v>44728</v>
      </c>
      <c r="G11" s="44"/>
      <c r="H11" s="44"/>
      <c r="I11" s="45"/>
      <c r="J11" s="45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</row>
    <row r="12" spans="1:41" ht="25.5" x14ac:dyDescent="0.2">
      <c r="A12" s="40">
        <v>3</v>
      </c>
      <c r="B12" s="41" t="s">
        <v>1</v>
      </c>
      <c r="C12" s="42">
        <v>44682</v>
      </c>
      <c r="D12" s="43" t="s">
        <v>25</v>
      </c>
      <c r="E12" s="44">
        <f t="shared" ref="E12:F12" si="5">E11+31</f>
        <v>44759</v>
      </c>
      <c r="F12" s="44">
        <f t="shared" si="5"/>
        <v>44759</v>
      </c>
      <c r="G12" s="44"/>
      <c r="H12" s="44"/>
      <c r="I12" s="45"/>
      <c r="J12" s="45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</row>
    <row r="13" spans="1:41" ht="25.5" x14ac:dyDescent="0.2">
      <c r="A13" s="40">
        <v>4</v>
      </c>
      <c r="B13" s="41" t="s">
        <v>1</v>
      </c>
      <c r="C13" s="42">
        <f>C12+30</f>
        <v>44712</v>
      </c>
      <c r="D13" s="43" t="s">
        <v>25</v>
      </c>
      <c r="E13" s="44">
        <f>E12+30</f>
        <v>44789</v>
      </c>
      <c r="F13" s="44">
        <f>F12+30</f>
        <v>44789</v>
      </c>
      <c r="G13" s="44"/>
      <c r="H13" s="44"/>
      <c r="I13" s="45"/>
      <c r="J13" s="45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</row>
    <row r="14" spans="1:41" ht="25.5" x14ac:dyDescent="0.2">
      <c r="A14" s="40">
        <v>5</v>
      </c>
      <c r="B14" s="41" t="s">
        <v>1</v>
      </c>
      <c r="C14" s="42">
        <f t="shared" ref="C14:C15" si="6">C13+30</f>
        <v>44742</v>
      </c>
      <c r="D14" s="43" t="s">
        <v>25</v>
      </c>
      <c r="E14" s="44">
        <f>E13+31</f>
        <v>44820</v>
      </c>
      <c r="F14" s="44">
        <f>F13+31</f>
        <v>44820</v>
      </c>
      <c r="G14" s="44"/>
      <c r="H14" s="44"/>
      <c r="I14" s="45"/>
      <c r="J14" s="45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</row>
    <row r="15" spans="1:41" ht="25.5" x14ac:dyDescent="0.2">
      <c r="A15" s="40">
        <v>6</v>
      </c>
      <c r="B15" s="41" t="s">
        <v>1</v>
      </c>
      <c r="C15" s="42">
        <f t="shared" si="6"/>
        <v>44772</v>
      </c>
      <c r="D15" s="43" t="s">
        <v>25</v>
      </c>
      <c r="E15" s="44">
        <f>E14+30</f>
        <v>44850</v>
      </c>
      <c r="F15" s="44">
        <f>F14+30</f>
        <v>44850</v>
      </c>
      <c r="G15" s="44"/>
      <c r="H15" s="44"/>
      <c r="I15" s="45"/>
      <c r="J15" s="45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</row>
    <row r="16" spans="1:41" ht="25.5" x14ac:dyDescent="0.2">
      <c r="A16" s="56">
        <v>7</v>
      </c>
      <c r="B16" s="57" t="s">
        <v>28</v>
      </c>
      <c r="C16" s="58">
        <v>44805</v>
      </c>
      <c r="D16" s="61" t="s">
        <v>29</v>
      </c>
      <c r="E16" s="59">
        <v>44805</v>
      </c>
      <c r="F16" s="59">
        <v>44834</v>
      </c>
      <c r="G16" s="59"/>
      <c r="H16" s="59"/>
      <c r="I16" s="60"/>
      <c r="J16" s="60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</row>
    <row r="17" spans="1:41" ht="25.5" x14ac:dyDescent="0.2">
      <c r="A17" s="40">
        <v>8</v>
      </c>
      <c r="B17" s="41" t="s">
        <v>1</v>
      </c>
      <c r="C17" s="42">
        <v>44805</v>
      </c>
      <c r="D17" s="43" t="s">
        <v>25</v>
      </c>
      <c r="E17" s="44">
        <f>E15+31</f>
        <v>44881</v>
      </c>
      <c r="F17" s="44">
        <f>F15+31</f>
        <v>44881</v>
      </c>
      <c r="G17" s="44"/>
      <c r="H17" s="44"/>
      <c r="I17" s="45"/>
      <c r="J17" s="45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</row>
    <row r="18" spans="1:41" ht="25.5" x14ac:dyDescent="0.2">
      <c r="A18" s="40">
        <v>9</v>
      </c>
      <c r="B18" s="41" t="s">
        <v>1</v>
      </c>
      <c r="C18" s="42">
        <v>44835</v>
      </c>
      <c r="D18" s="43" t="s">
        <v>25</v>
      </c>
      <c r="E18" s="44">
        <f>E17+30</f>
        <v>44911</v>
      </c>
      <c r="F18" s="44">
        <f>F17+30</f>
        <v>44911</v>
      </c>
      <c r="G18" s="44"/>
      <c r="H18" s="44"/>
      <c r="I18" s="45"/>
      <c r="J18" s="45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</row>
    <row r="19" spans="1:41" ht="25.5" x14ac:dyDescent="0.2">
      <c r="A19" s="50">
        <v>10</v>
      </c>
      <c r="B19" s="51" t="s">
        <v>27</v>
      </c>
      <c r="C19" s="52">
        <v>44713</v>
      </c>
      <c r="D19" s="53" t="s">
        <v>7</v>
      </c>
      <c r="E19" s="54">
        <v>44881</v>
      </c>
      <c r="F19" s="54">
        <v>44883</v>
      </c>
      <c r="G19" s="54"/>
      <c r="H19" s="54"/>
      <c r="I19" s="55"/>
      <c r="J19" s="55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41" ht="25.5" x14ac:dyDescent="0.2">
      <c r="A20" s="40">
        <v>11</v>
      </c>
      <c r="B20" s="41" t="s">
        <v>1</v>
      </c>
      <c r="C20" s="42">
        <f>C18+31</f>
        <v>44866</v>
      </c>
      <c r="D20" s="43" t="s">
        <v>25</v>
      </c>
      <c r="E20" s="44">
        <f>E18+31</f>
        <v>44942</v>
      </c>
      <c r="F20" s="44">
        <f>F18+31</f>
        <v>44942</v>
      </c>
      <c r="G20" s="44"/>
      <c r="H20" s="44"/>
      <c r="I20" s="45"/>
      <c r="J20" s="45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</row>
    <row r="21" spans="1:41" ht="25.5" x14ac:dyDescent="0.2">
      <c r="A21" s="40">
        <v>12</v>
      </c>
      <c r="B21" s="41" t="s">
        <v>1</v>
      </c>
      <c r="C21" s="42">
        <f>C20+31</f>
        <v>44897</v>
      </c>
      <c r="D21" s="43" t="s">
        <v>25</v>
      </c>
      <c r="E21" s="44">
        <f>E20+31</f>
        <v>44973</v>
      </c>
      <c r="F21" s="44">
        <f>F20+31</f>
        <v>44973</v>
      </c>
      <c r="G21" s="44"/>
      <c r="H21" s="44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</row>
    <row r="22" spans="1:41" ht="25.5" x14ac:dyDescent="0.2">
      <c r="A22" s="40">
        <v>13</v>
      </c>
      <c r="B22" s="41" t="s">
        <v>1</v>
      </c>
      <c r="C22" s="42">
        <f t="shared" ref="C22:C24" si="7">C21+31</f>
        <v>44928</v>
      </c>
      <c r="D22" s="43" t="s">
        <v>25</v>
      </c>
      <c r="E22" s="44">
        <f>E21+31</f>
        <v>45004</v>
      </c>
      <c r="F22" s="44">
        <f>F21+31</f>
        <v>45004</v>
      </c>
      <c r="G22" s="44" t="s">
        <v>11</v>
      </c>
      <c r="H22" s="44" t="s">
        <v>11</v>
      </c>
      <c r="I22" s="45"/>
      <c r="J22" s="45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</row>
    <row r="23" spans="1:41" ht="25.5" x14ac:dyDescent="0.2">
      <c r="A23" s="40">
        <v>14</v>
      </c>
      <c r="B23" s="41" t="s">
        <v>1</v>
      </c>
      <c r="C23" s="42">
        <f t="shared" si="7"/>
        <v>44959</v>
      </c>
      <c r="D23" s="43" t="s">
        <v>25</v>
      </c>
      <c r="E23" s="44">
        <f>E22+28</f>
        <v>45032</v>
      </c>
      <c r="F23" s="44">
        <f>F22+28</f>
        <v>45032</v>
      </c>
      <c r="G23" s="44"/>
      <c r="H23" s="44"/>
      <c r="I23" s="45"/>
      <c r="J23" s="45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ht="25.5" x14ac:dyDescent="0.2">
      <c r="A24" s="46">
        <v>15</v>
      </c>
      <c r="B24" s="47" t="s">
        <v>1</v>
      </c>
      <c r="C24" s="42">
        <f t="shared" si="7"/>
        <v>44990</v>
      </c>
      <c r="D24" s="48" t="s">
        <v>25</v>
      </c>
      <c r="E24" s="44">
        <f>E23+28</f>
        <v>45060</v>
      </c>
      <c r="F24" s="44">
        <f>F23+28</f>
        <v>45060</v>
      </c>
      <c r="G24" s="44"/>
      <c r="H24" s="44"/>
      <c r="I24" s="45"/>
      <c r="J24" s="4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x14ac:dyDescent="0.2">
      <c r="F25" s="25"/>
      <c r="G25" s="25"/>
      <c r="H25" s="25"/>
      <c r="I25" s="25"/>
      <c r="J25" s="25"/>
    </row>
    <row r="26" spans="1:41" x14ac:dyDescent="0.2">
      <c r="F26" s="25"/>
      <c r="G26" s="25"/>
      <c r="H26" s="25"/>
      <c r="I26" s="25"/>
      <c r="J26" s="25"/>
    </row>
    <row r="27" spans="1:41" x14ac:dyDescent="0.2">
      <c r="F27" s="25"/>
      <c r="G27" s="25"/>
      <c r="H27" s="25"/>
      <c r="I27" s="25"/>
      <c r="J27" s="25"/>
      <c r="K27" s="26"/>
      <c r="M27" s="18" t="s">
        <v>5</v>
      </c>
      <c r="R27" s="27"/>
      <c r="T27" s="18" t="s">
        <v>6</v>
      </c>
      <c r="X27" s="28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41" x14ac:dyDescent="0.2">
      <c r="F28" s="25"/>
      <c r="G28" s="25"/>
      <c r="H28" s="25"/>
      <c r="I28" s="25"/>
      <c r="J28" s="25"/>
    </row>
  </sheetData>
  <sortState xmlns:xlrd2="http://schemas.microsoft.com/office/spreadsheetml/2017/richdata2" ref="B10:J24">
    <sortCondition ref="E10:E24"/>
  </sortState>
  <mergeCells count="38">
    <mergeCell ref="B5:B8"/>
    <mergeCell ref="A5:A8"/>
    <mergeCell ref="D5:D8"/>
    <mergeCell ref="X5:X7"/>
    <mergeCell ref="Y5:Y7"/>
    <mergeCell ref="C5:C8"/>
    <mergeCell ref="P5:P7"/>
    <mergeCell ref="Q5:Q7"/>
    <mergeCell ref="I5:J6"/>
    <mergeCell ref="G5:H6"/>
    <mergeCell ref="E5:F6"/>
    <mergeCell ref="K5:K7"/>
    <mergeCell ref="L5:L7"/>
    <mergeCell ref="M5:M7"/>
    <mergeCell ref="N5:N7"/>
    <mergeCell ref="O5:O7"/>
    <mergeCell ref="Z5:Z7"/>
    <mergeCell ref="AA5:AA7"/>
    <mergeCell ref="R5:R7"/>
    <mergeCell ref="S5:S7"/>
    <mergeCell ref="T5:T7"/>
    <mergeCell ref="U5:U7"/>
    <mergeCell ref="V5:V7"/>
    <mergeCell ref="W5:W7"/>
    <mergeCell ref="AL5:AL7"/>
    <mergeCell ref="AM5:AM7"/>
    <mergeCell ref="AN5:AN7"/>
    <mergeCell ref="AO5:AO7"/>
    <mergeCell ref="AG5:AG7"/>
    <mergeCell ref="AH5:AH7"/>
    <mergeCell ref="AI5:AI7"/>
    <mergeCell ref="AJ5:AJ7"/>
    <mergeCell ref="AK5:AK7"/>
    <mergeCell ref="AB5:AB7"/>
    <mergeCell ref="AC5:AC7"/>
    <mergeCell ref="AD5:AD7"/>
    <mergeCell ref="AE5:AE7"/>
    <mergeCell ref="AF5:AF7"/>
  </mergeCells>
  <phoneticPr fontId="0" type="noConversion"/>
  <conditionalFormatting sqref="K10:AO24">
    <cfRule type="expression" dxfId="5" priority="5">
      <formula>AND(Data&gt;=Real_Ini,Data&lt;=Real_Fim)*1</formula>
    </cfRule>
    <cfRule type="expression" dxfId="4" priority="8">
      <formula>AND(Data&gt;=Data_inicio,Data&lt;=Data_Termino)*1</formula>
    </cfRule>
  </conditionalFormatting>
  <conditionalFormatting sqref="K9:AO9">
    <cfRule type="expression" dxfId="3" priority="7">
      <formula>AND(Data&gt;=Data_inicio,Data&lt;=Data_Termino)*1</formula>
    </cfRule>
  </conditionalFormatting>
  <conditionalFormatting sqref="K5:AO24">
    <cfRule type="expression" dxfId="2" priority="2">
      <formula>NETWORKDAYS.INTL(Data,Data,Semana,Feriados)=0</formula>
    </cfRule>
    <cfRule type="expression" dxfId="1" priority="6">
      <formula>Data=TODAY()</formula>
    </cfRule>
  </conditionalFormatting>
  <conditionalFormatting sqref="K5:AO8">
    <cfRule type="expression" dxfId="0" priority="1">
      <formula>ISNUMBER(MATCH(Data,Feriados,0))*1</formula>
    </cfRule>
  </conditionalFormatting>
  <printOptions horizontalCentered="1"/>
  <pageMargins left="0.39370078740157483" right="0.39370078740157483" top="0.98425196850393704" bottom="0.59055118110236227" header="0.51181102362204722" footer="0.51181102362204722"/>
  <pageSetup paperSize="9" scale="60" orientation="landscape" horizontalDpi="1200" verticalDpi="1200" r:id="rId1"/>
  <headerFooter alignWithMargins="0">
    <oddFooter>&amp;R&amp;Z&amp;F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locked="0" defaultSize="0" print="0" autoPict="0">
                <anchor moveWithCells="1">
                  <from>
                    <xdr:col>10</xdr:col>
                    <xdr:colOff>28575</xdr:colOff>
                    <xdr:row>1</xdr:row>
                    <xdr:rowOff>209550</xdr:rowOff>
                  </from>
                  <to>
                    <xdr:col>18</xdr:col>
                    <xdr:colOff>142875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Configurações</vt:lpstr>
      <vt:lpstr>Cronograma</vt:lpstr>
      <vt:lpstr>Data</vt:lpstr>
      <vt:lpstr>Data_inicio</vt:lpstr>
      <vt:lpstr>Data_Termino</vt:lpstr>
      <vt:lpstr>Real_Fim</vt:lpstr>
      <vt:lpstr>Real_Ini</vt:lpstr>
      <vt:lpstr>Semana</vt:lpstr>
    </vt:vector>
  </TitlesOfParts>
  <Company>Torquality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Martins Torquati</dc:creator>
  <cp:lastModifiedBy>Osvaldo Martins Torquati</cp:lastModifiedBy>
  <cp:lastPrinted>2021-06-02T10:44:15Z</cp:lastPrinted>
  <dcterms:created xsi:type="dcterms:W3CDTF">2005-11-01T21:52:16Z</dcterms:created>
  <dcterms:modified xsi:type="dcterms:W3CDTF">2022-02-07T17:11:17Z</dcterms:modified>
</cp:coreProperties>
</file>