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10van\Dropbox\☆000　ING\☆007　ふるまち\☆☆001　顧問先企業\☆　顧問先Dropboxフォルダ\083　床島屋製菓\012　商品賃率計算\"/>
    </mc:Choice>
  </mc:AlternateContent>
  <xr:revisionPtr revIDLastSave="0" documentId="13_ncr:1_{C81376E6-7204-435F-AEF0-0A31283764F8}" xr6:coauthVersionLast="47" xr6:coauthVersionMax="47" xr10:uidLastSave="{00000000-0000-0000-0000-000000000000}"/>
  <bookViews>
    <workbookView xWindow="19090" yWindow="-130" windowWidth="24220" windowHeight="15500" firstSheet="1" activeTab="1" xr2:uid="{175A0DBD-5432-464E-AD7E-A1BEA856A72F}"/>
  </bookViews>
  <sheets>
    <sheet name="サンプル" sheetId="1" r:id="rId1"/>
    <sheet name="R6.12" sheetId="6" r:id="rId2"/>
    <sheet name="標賃" sheetId="5" r:id="rId3"/>
  </sheets>
  <definedNames>
    <definedName name="_xlnm.Print_Area" localSheetId="1">'R6.12'!$A$4:$AX$162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9" i="6" l="1"/>
  <c r="N139" i="6" s="1"/>
  <c r="AT139" i="6" s="1"/>
  <c r="L139" i="6"/>
  <c r="M139" i="6"/>
  <c r="AS139" i="6"/>
  <c r="AW139" i="6" s="1"/>
  <c r="AX139" i="6"/>
  <c r="J46" i="6"/>
  <c r="N46" i="6" s="1"/>
  <c r="J47" i="6"/>
  <c r="N47" i="6" s="1"/>
  <c r="L48" i="6"/>
  <c r="L50" i="6"/>
  <c r="J45" i="6"/>
  <c r="N45" i="6" s="1"/>
  <c r="D4" i="5"/>
  <c r="D5" i="5"/>
  <c r="D36" i="5" s="1"/>
  <c r="L39" i="6"/>
  <c r="J9" i="6"/>
  <c r="N9" i="6" s="1"/>
  <c r="J10" i="6"/>
  <c r="N10" i="6" s="1"/>
  <c r="AT10" i="6" s="1"/>
  <c r="J11" i="6"/>
  <c r="N11" i="6" s="1"/>
  <c r="J12" i="6"/>
  <c r="N12" i="6" s="1"/>
  <c r="J13" i="6"/>
  <c r="N13" i="6" s="1"/>
  <c r="J14" i="6"/>
  <c r="N14" i="6" s="1"/>
  <c r="J15" i="6"/>
  <c r="N15" i="6" s="1"/>
  <c r="J16" i="6"/>
  <c r="N16" i="6" s="1"/>
  <c r="J17" i="6"/>
  <c r="N17" i="6" s="1"/>
  <c r="J18" i="6"/>
  <c r="N18" i="6" s="1"/>
  <c r="J19" i="6"/>
  <c r="N19" i="6" s="1"/>
  <c r="J20" i="6"/>
  <c r="N20" i="6" s="1"/>
  <c r="J21" i="6"/>
  <c r="N21" i="6" s="1"/>
  <c r="J22" i="6"/>
  <c r="N22" i="6" s="1"/>
  <c r="J23" i="6"/>
  <c r="N23" i="6" s="1"/>
  <c r="J24" i="6"/>
  <c r="N24" i="6" s="1"/>
  <c r="J25" i="6"/>
  <c r="N25" i="6" s="1"/>
  <c r="J26" i="6"/>
  <c r="N26" i="6" s="1"/>
  <c r="J27" i="6"/>
  <c r="N27" i="6" s="1"/>
  <c r="J28" i="6"/>
  <c r="N28" i="6" s="1"/>
  <c r="J29" i="6"/>
  <c r="N29" i="6" s="1"/>
  <c r="J30" i="6"/>
  <c r="N30" i="6" s="1"/>
  <c r="J31" i="6"/>
  <c r="N31" i="6" s="1"/>
  <c r="J32" i="6"/>
  <c r="N32" i="6" s="1"/>
  <c r="J33" i="6"/>
  <c r="N33" i="6" s="1"/>
  <c r="J34" i="6"/>
  <c r="N34" i="6" s="1"/>
  <c r="J35" i="6"/>
  <c r="N35" i="6" s="1"/>
  <c r="J36" i="6"/>
  <c r="N36" i="6" s="1"/>
  <c r="J37" i="6"/>
  <c r="N37" i="6" s="1"/>
  <c r="J38" i="6"/>
  <c r="N38" i="6" s="1"/>
  <c r="J39" i="6"/>
  <c r="N39" i="6" s="1"/>
  <c r="J40" i="6"/>
  <c r="N40" i="6" s="1"/>
  <c r="J41" i="6"/>
  <c r="N41" i="6" s="1"/>
  <c r="J42" i="6"/>
  <c r="N42" i="6" s="1"/>
  <c r="J43" i="6"/>
  <c r="N43" i="6" s="1"/>
  <c r="J44" i="6"/>
  <c r="N44" i="6" s="1"/>
  <c r="J49" i="6"/>
  <c r="N49" i="6" s="1"/>
  <c r="J51" i="6"/>
  <c r="N51" i="6" s="1"/>
  <c r="J52" i="6"/>
  <c r="N52" i="6" s="1"/>
  <c r="J53" i="6"/>
  <c r="N53" i="6" s="1"/>
  <c r="J54" i="6"/>
  <c r="N54" i="6" s="1"/>
  <c r="J55" i="6"/>
  <c r="N55" i="6" s="1"/>
  <c r="J56" i="6"/>
  <c r="N56" i="6" s="1"/>
  <c r="J57" i="6"/>
  <c r="N57" i="6" s="1"/>
  <c r="J58" i="6"/>
  <c r="J59" i="6"/>
  <c r="N59" i="6" s="1"/>
  <c r="J60" i="6"/>
  <c r="N60" i="6" s="1"/>
  <c r="J61" i="6"/>
  <c r="N61" i="6" s="1"/>
  <c r="J62" i="6"/>
  <c r="N62" i="6" s="1"/>
  <c r="J63" i="6"/>
  <c r="N63" i="6" s="1"/>
  <c r="J64" i="6"/>
  <c r="N64" i="6" s="1"/>
  <c r="J65" i="6"/>
  <c r="N65" i="6" s="1"/>
  <c r="J66" i="6"/>
  <c r="J67" i="6"/>
  <c r="N67" i="6" s="1"/>
  <c r="J68" i="6"/>
  <c r="N68" i="6" s="1"/>
  <c r="J69" i="6"/>
  <c r="N69" i="6" s="1"/>
  <c r="J70" i="6"/>
  <c r="N70" i="6" s="1"/>
  <c r="J71" i="6"/>
  <c r="N71" i="6" s="1"/>
  <c r="J72" i="6"/>
  <c r="N72" i="6" s="1"/>
  <c r="J73" i="6"/>
  <c r="N73" i="6" s="1"/>
  <c r="J74" i="6"/>
  <c r="J75" i="6"/>
  <c r="N75" i="6" s="1"/>
  <c r="J76" i="6"/>
  <c r="N76" i="6" s="1"/>
  <c r="J77" i="6"/>
  <c r="N77" i="6" s="1"/>
  <c r="J78" i="6"/>
  <c r="N78" i="6" s="1"/>
  <c r="J79" i="6"/>
  <c r="N79" i="6" s="1"/>
  <c r="J80" i="6"/>
  <c r="N80" i="6" s="1"/>
  <c r="J81" i="6"/>
  <c r="N81" i="6" s="1"/>
  <c r="J82" i="6"/>
  <c r="J83" i="6"/>
  <c r="N83" i="6" s="1"/>
  <c r="J84" i="6"/>
  <c r="N84" i="6" s="1"/>
  <c r="J85" i="6"/>
  <c r="N85" i="6" s="1"/>
  <c r="J86" i="6"/>
  <c r="N86" i="6" s="1"/>
  <c r="J87" i="6"/>
  <c r="N87" i="6" s="1"/>
  <c r="J88" i="6"/>
  <c r="N88" i="6" s="1"/>
  <c r="J89" i="6"/>
  <c r="N89" i="6" s="1"/>
  <c r="J90" i="6"/>
  <c r="J91" i="6"/>
  <c r="N91" i="6" s="1"/>
  <c r="J92" i="6"/>
  <c r="N92" i="6" s="1"/>
  <c r="J93" i="6"/>
  <c r="N93" i="6" s="1"/>
  <c r="J94" i="6"/>
  <c r="N94" i="6" s="1"/>
  <c r="J95" i="6"/>
  <c r="N95" i="6" s="1"/>
  <c r="J96" i="6"/>
  <c r="N96" i="6" s="1"/>
  <c r="J97" i="6"/>
  <c r="N97" i="6" s="1"/>
  <c r="J98" i="6"/>
  <c r="J99" i="6"/>
  <c r="N99" i="6" s="1"/>
  <c r="J100" i="6"/>
  <c r="N100" i="6" s="1"/>
  <c r="J101" i="6"/>
  <c r="N101" i="6" s="1"/>
  <c r="J102" i="6"/>
  <c r="N102" i="6" s="1"/>
  <c r="J103" i="6"/>
  <c r="N103" i="6" s="1"/>
  <c r="J104" i="6"/>
  <c r="N104" i="6" s="1"/>
  <c r="J105" i="6"/>
  <c r="N105" i="6" s="1"/>
  <c r="J106" i="6"/>
  <c r="J107" i="6"/>
  <c r="N107" i="6" s="1"/>
  <c r="J108" i="6"/>
  <c r="N108" i="6" s="1"/>
  <c r="J109" i="6"/>
  <c r="N109" i="6" s="1"/>
  <c r="J110" i="6"/>
  <c r="N110" i="6" s="1"/>
  <c r="J111" i="6"/>
  <c r="N111" i="6" s="1"/>
  <c r="J112" i="6"/>
  <c r="N112" i="6" s="1"/>
  <c r="J113" i="6"/>
  <c r="N113" i="6" s="1"/>
  <c r="J114" i="6"/>
  <c r="J115" i="6"/>
  <c r="N115" i="6" s="1"/>
  <c r="J116" i="6"/>
  <c r="N116" i="6" s="1"/>
  <c r="J117" i="6"/>
  <c r="N117" i="6" s="1"/>
  <c r="J118" i="6"/>
  <c r="N118" i="6" s="1"/>
  <c r="J119" i="6"/>
  <c r="N119" i="6" s="1"/>
  <c r="J120" i="6"/>
  <c r="N120" i="6" s="1"/>
  <c r="J121" i="6"/>
  <c r="N121" i="6" s="1"/>
  <c r="J122" i="6"/>
  <c r="J123" i="6"/>
  <c r="N123" i="6" s="1"/>
  <c r="J124" i="6"/>
  <c r="N124" i="6" s="1"/>
  <c r="J125" i="6"/>
  <c r="N125" i="6" s="1"/>
  <c r="J126" i="6"/>
  <c r="N126" i="6" s="1"/>
  <c r="J127" i="6"/>
  <c r="N127" i="6" s="1"/>
  <c r="J128" i="6"/>
  <c r="N128" i="6" s="1"/>
  <c r="J129" i="6"/>
  <c r="N129" i="6" s="1"/>
  <c r="J130" i="6"/>
  <c r="J131" i="6"/>
  <c r="N131" i="6" s="1"/>
  <c r="J132" i="6"/>
  <c r="N132" i="6" s="1"/>
  <c r="J133" i="6"/>
  <c r="N133" i="6" s="1"/>
  <c r="J134" i="6"/>
  <c r="N134" i="6" s="1"/>
  <c r="J135" i="6"/>
  <c r="N135" i="6" s="1"/>
  <c r="J136" i="6"/>
  <c r="N136" i="6" s="1"/>
  <c r="J137" i="6"/>
  <c r="N137" i="6" s="1"/>
  <c r="J138" i="6"/>
  <c r="J140" i="6"/>
  <c r="N140" i="6" s="1"/>
  <c r="J141" i="6"/>
  <c r="N141" i="6" s="1"/>
  <c r="J142" i="6"/>
  <c r="N142" i="6" s="1"/>
  <c r="J143" i="6"/>
  <c r="N143" i="6" s="1"/>
  <c r="J144" i="6"/>
  <c r="N144" i="6" s="1"/>
  <c r="J145" i="6"/>
  <c r="N145" i="6" s="1"/>
  <c r="J146" i="6"/>
  <c r="N146" i="6" s="1"/>
  <c r="J147" i="6"/>
  <c r="J148" i="6"/>
  <c r="N148" i="6" s="1"/>
  <c r="J149" i="6"/>
  <c r="N149" i="6" s="1"/>
  <c r="J150" i="6"/>
  <c r="N150" i="6" s="1"/>
  <c r="J151" i="6"/>
  <c r="N151" i="6" s="1"/>
  <c r="J152" i="6"/>
  <c r="N152" i="6" s="1"/>
  <c r="J153" i="6"/>
  <c r="N153" i="6" s="1"/>
  <c r="J154" i="6"/>
  <c r="N154" i="6" s="1"/>
  <c r="J155" i="6"/>
  <c r="J156" i="6"/>
  <c r="N156" i="6" s="1"/>
  <c r="J157" i="6"/>
  <c r="N157" i="6" s="1"/>
  <c r="J158" i="6"/>
  <c r="N158" i="6" s="1"/>
  <c r="J159" i="6"/>
  <c r="N159" i="6" s="1"/>
  <c r="J160" i="6"/>
  <c r="N160" i="6" s="1"/>
  <c r="J161" i="6"/>
  <c r="N161" i="6" s="1"/>
  <c r="J162" i="6"/>
  <c r="N162" i="6" s="1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40" i="6"/>
  <c r="L41" i="6"/>
  <c r="L42" i="6"/>
  <c r="L43" i="6"/>
  <c r="L44" i="6"/>
  <c r="L46" i="6"/>
  <c r="L47" i="6"/>
  <c r="L49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AT52" i="6" s="1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AT76" i="6" s="1"/>
  <c r="M77" i="6"/>
  <c r="M78" i="6"/>
  <c r="M79" i="6"/>
  <c r="M80" i="6"/>
  <c r="M81" i="6"/>
  <c r="M82" i="6"/>
  <c r="M83" i="6"/>
  <c r="M84" i="6"/>
  <c r="AT84" i="6" s="1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AT100" i="6" s="1"/>
  <c r="M101" i="6"/>
  <c r="M102" i="6"/>
  <c r="M103" i="6"/>
  <c r="M104" i="6"/>
  <c r="M105" i="6"/>
  <c r="M106" i="6"/>
  <c r="M107" i="6"/>
  <c r="M108" i="6"/>
  <c r="AT108" i="6" s="1"/>
  <c r="M109" i="6"/>
  <c r="M110" i="6"/>
  <c r="M111" i="6"/>
  <c r="M112" i="6"/>
  <c r="M113" i="6"/>
  <c r="M114" i="6"/>
  <c r="M115" i="6"/>
  <c r="M116" i="6"/>
  <c r="AT116" i="6" s="1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40" i="6"/>
  <c r="M141" i="6"/>
  <c r="AT141" i="6" s="1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9" i="6"/>
  <c r="AS46" i="6"/>
  <c r="AW46" i="6" s="1"/>
  <c r="AS47" i="6"/>
  <c r="AW47" i="6" s="1"/>
  <c r="AS48" i="6"/>
  <c r="AW48" i="6" s="1"/>
  <c r="AS49" i="6"/>
  <c r="AW49" i="6" s="1"/>
  <c r="AS50" i="6"/>
  <c r="AW50" i="6" s="1"/>
  <c r="AS51" i="6"/>
  <c r="AW51" i="6" s="1"/>
  <c r="AS52" i="6"/>
  <c r="AW52" i="6" s="1"/>
  <c r="AS14" i="6"/>
  <c r="AW14" i="6" s="1"/>
  <c r="AS9" i="6"/>
  <c r="AW9" i="6" s="1"/>
  <c r="AS10" i="6"/>
  <c r="AW10" i="6" s="1"/>
  <c r="AS11" i="6"/>
  <c r="AW11" i="6" s="1"/>
  <c r="AS12" i="6"/>
  <c r="AW12" i="6" s="1"/>
  <c r="AS13" i="6"/>
  <c r="AW13" i="6" s="1"/>
  <c r="AS15" i="6"/>
  <c r="AW15" i="6" s="1"/>
  <c r="AS16" i="6"/>
  <c r="AW16" i="6" s="1"/>
  <c r="AS17" i="6"/>
  <c r="AW17" i="6" s="1"/>
  <c r="AS18" i="6"/>
  <c r="AW18" i="6" s="1"/>
  <c r="AS19" i="6"/>
  <c r="AW19" i="6" s="1"/>
  <c r="AS20" i="6"/>
  <c r="AW20" i="6" s="1"/>
  <c r="AS21" i="6"/>
  <c r="AW21" i="6" s="1"/>
  <c r="AS22" i="6"/>
  <c r="AW22" i="6" s="1"/>
  <c r="AS23" i="6"/>
  <c r="AW23" i="6" s="1"/>
  <c r="AS24" i="6"/>
  <c r="AW24" i="6" s="1"/>
  <c r="AS25" i="6"/>
  <c r="AW25" i="6" s="1"/>
  <c r="AS26" i="6"/>
  <c r="AW26" i="6" s="1"/>
  <c r="AS27" i="6"/>
  <c r="AW27" i="6" s="1"/>
  <c r="AS28" i="6"/>
  <c r="AW28" i="6" s="1"/>
  <c r="AS29" i="6"/>
  <c r="AW29" i="6" s="1"/>
  <c r="AS30" i="6"/>
  <c r="AW30" i="6" s="1"/>
  <c r="AS31" i="6"/>
  <c r="AW31" i="6" s="1"/>
  <c r="AS32" i="6"/>
  <c r="AW32" i="6" s="1"/>
  <c r="AS33" i="6"/>
  <c r="AW33" i="6" s="1"/>
  <c r="AS34" i="6"/>
  <c r="AW34" i="6" s="1"/>
  <c r="AS35" i="6"/>
  <c r="AW35" i="6" s="1"/>
  <c r="AS36" i="6"/>
  <c r="AW36" i="6" s="1"/>
  <c r="AS37" i="6"/>
  <c r="AW37" i="6" s="1"/>
  <c r="AS38" i="6"/>
  <c r="AW38" i="6" s="1"/>
  <c r="AS39" i="6"/>
  <c r="AW39" i="6" s="1"/>
  <c r="AS40" i="6"/>
  <c r="AW40" i="6" s="1"/>
  <c r="AS41" i="6"/>
  <c r="AW41" i="6" s="1"/>
  <c r="AS42" i="6"/>
  <c r="AW42" i="6" s="1"/>
  <c r="AS43" i="6"/>
  <c r="AW43" i="6" s="1"/>
  <c r="AS44" i="6"/>
  <c r="AW44" i="6" s="1"/>
  <c r="AS45" i="6"/>
  <c r="AW45" i="6" s="1"/>
  <c r="AS53" i="6"/>
  <c r="AW53" i="6" s="1"/>
  <c r="AS54" i="6"/>
  <c r="AW54" i="6" s="1"/>
  <c r="AS55" i="6"/>
  <c r="AW55" i="6" s="1"/>
  <c r="AS56" i="6"/>
  <c r="AW56" i="6" s="1"/>
  <c r="AS57" i="6"/>
  <c r="AW57" i="6" s="1"/>
  <c r="AS58" i="6"/>
  <c r="AW58" i="6" s="1"/>
  <c r="AS59" i="6"/>
  <c r="AW59" i="6" s="1"/>
  <c r="AS60" i="6"/>
  <c r="AW60" i="6" s="1"/>
  <c r="AS61" i="6"/>
  <c r="AW61" i="6" s="1"/>
  <c r="AS62" i="6"/>
  <c r="AW62" i="6" s="1"/>
  <c r="AS63" i="6"/>
  <c r="AW63" i="6" s="1"/>
  <c r="AS64" i="6"/>
  <c r="AW64" i="6" s="1"/>
  <c r="AS65" i="6"/>
  <c r="AW65" i="6" s="1"/>
  <c r="AS66" i="6"/>
  <c r="AW66" i="6" s="1"/>
  <c r="AS67" i="6"/>
  <c r="AW67" i="6" s="1"/>
  <c r="AS68" i="6"/>
  <c r="AW68" i="6" s="1"/>
  <c r="AS69" i="6"/>
  <c r="AW69" i="6" s="1"/>
  <c r="AS70" i="6"/>
  <c r="AW70" i="6" s="1"/>
  <c r="AS71" i="6"/>
  <c r="AW71" i="6" s="1"/>
  <c r="AS72" i="6"/>
  <c r="AW72" i="6" s="1"/>
  <c r="AS73" i="6"/>
  <c r="AW73" i="6" s="1"/>
  <c r="AS74" i="6"/>
  <c r="AW74" i="6" s="1"/>
  <c r="AS75" i="6"/>
  <c r="AW75" i="6" s="1"/>
  <c r="AS76" i="6"/>
  <c r="AW76" i="6" s="1"/>
  <c r="AS77" i="6"/>
  <c r="AW77" i="6" s="1"/>
  <c r="AS78" i="6"/>
  <c r="AW78" i="6" s="1"/>
  <c r="AS79" i="6"/>
  <c r="AW79" i="6" s="1"/>
  <c r="AS80" i="6"/>
  <c r="AW80" i="6" s="1"/>
  <c r="AS81" i="6"/>
  <c r="AW81" i="6" s="1"/>
  <c r="AS82" i="6"/>
  <c r="AW82" i="6" s="1"/>
  <c r="AS83" i="6"/>
  <c r="AW83" i="6" s="1"/>
  <c r="AS84" i="6"/>
  <c r="AW84" i="6" s="1"/>
  <c r="AS85" i="6"/>
  <c r="AW85" i="6" s="1"/>
  <c r="AS86" i="6"/>
  <c r="AW86" i="6" s="1"/>
  <c r="AS87" i="6"/>
  <c r="AW87" i="6" s="1"/>
  <c r="AS88" i="6"/>
  <c r="AW88" i="6" s="1"/>
  <c r="AS89" i="6"/>
  <c r="AW89" i="6" s="1"/>
  <c r="AS90" i="6"/>
  <c r="AW90" i="6" s="1"/>
  <c r="AS91" i="6"/>
  <c r="AW91" i="6" s="1"/>
  <c r="AS92" i="6"/>
  <c r="AW92" i="6" s="1"/>
  <c r="AS93" i="6"/>
  <c r="AW93" i="6" s="1"/>
  <c r="AS94" i="6"/>
  <c r="AW94" i="6" s="1"/>
  <c r="AS95" i="6"/>
  <c r="AW95" i="6" s="1"/>
  <c r="AS96" i="6"/>
  <c r="AW96" i="6" s="1"/>
  <c r="AS97" i="6"/>
  <c r="AW97" i="6" s="1"/>
  <c r="AS98" i="6"/>
  <c r="AW98" i="6" s="1"/>
  <c r="AS99" i="6"/>
  <c r="AW99" i="6" s="1"/>
  <c r="AS100" i="6"/>
  <c r="AW100" i="6" s="1"/>
  <c r="AS101" i="6"/>
  <c r="AW101" i="6" s="1"/>
  <c r="AS102" i="6"/>
  <c r="AW102" i="6" s="1"/>
  <c r="AS103" i="6"/>
  <c r="AW103" i="6" s="1"/>
  <c r="AS104" i="6"/>
  <c r="AW104" i="6" s="1"/>
  <c r="AS105" i="6"/>
  <c r="AW105" i="6" s="1"/>
  <c r="AS106" i="6"/>
  <c r="AW106" i="6" s="1"/>
  <c r="AS107" i="6"/>
  <c r="AW107" i="6" s="1"/>
  <c r="AS108" i="6"/>
  <c r="AW108" i="6" s="1"/>
  <c r="AS109" i="6"/>
  <c r="AW109" i="6" s="1"/>
  <c r="AS110" i="6"/>
  <c r="AW110" i="6" s="1"/>
  <c r="AS111" i="6"/>
  <c r="AW111" i="6" s="1"/>
  <c r="AS112" i="6"/>
  <c r="AW112" i="6" s="1"/>
  <c r="AS113" i="6"/>
  <c r="AW113" i="6" s="1"/>
  <c r="AS114" i="6"/>
  <c r="AW114" i="6" s="1"/>
  <c r="AS115" i="6"/>
  <c r="AW115" i="6" s="1"/>
  <c r="AS116" i="6"/>
  <c r="AW116" i="6" s="1"/>
  <c r="AS117" i="6"/>
  <c r="AW117" i="6" s="1"/>
  <c r="AS118" i="6"/>
  <c r="AW118" i="6" s="1"/>
  <c r="AS119" i="6"/>
  <c r="AW119" i="6" s="1"/>
  <c r="AS120" i="6"/>
  <c r="AW120" i="6" s="1"/>
  <c r="AS121" i="6"/>
  <c r="AW121" i="6" s="1"/>
  <c r="AS122" i="6"/>
  <c r="AW122" i="6" s="1"/>
  <c r="AS123" i="6"/>
  <c r="AW123" i="6" s="1"/>
  <c r="AS124" i="6"/>
  <c r="AW124" i="6" s="1"/>
  <c r="AS125" i="6"/>
  <c r="AW125" i="6" s="1"/>
  <c r="AS126" i="6"/>
  <c r="AW126" i="6" s="1"/>
  <c r="AS127" i="6"/>
  <c r="AW127" i="6" s="1"/>
  <c r="AS128" i="6"/>
  <c r="AW128" i="6" s="1"/>
  <c r="AS129" i="6"/>
  <c r="AW129" i="6" s="1"/>
  <c r="AS130" i="6"/>
  <c r="AW130" i="6" s="1"/>
  <c r="AS131" i="6"/>
  <c r="AW131" i="6" s="1"/>
  <c r="AS132" i="6"/>
  <c r="AW132" i="6" s="1"/>
  <c r="AS133" i="6"/>
  <c r="AW133" i="6" s="1"/>
  <c r="AS134" i="6"/>
  <c r="AW134" i="6" s="1"/>
  <c r="AS135" i="6"/>
  <c r="AW135" i="6" s="1"/>
  <c r="AS136" i="6"/>
  <c r="AW136" i="6" s="1"/>
  <c r="AS137" i="6"/>
  <c r="AW137" i="6" s="1"/>
  <c r="AS138" i="6"/>
  <c r="AW138" i="6" s="1"/>
  <c r="AS140" i="6"/>
  <c r="AW140" i="6" s="1"/>
  <c r="AS141" i="6"/>
  <c r="AW141" i="6" s="1"/>
  <c r="AS142" i="6"/>
  <c r="AW142" i="6" s="1"/>
  <c r="AS143" i="6"/>
  <c r="AW143" i="6" s="1"/>
  <c r="AS144" i="6"/>
  <c r="AW144" i="6" s="1"/>
  <c r="AS145" i="6"/>
  <c r="AW145" i="6" s="1"/>
  <c r="AS146" i="6"/>
  <c r="AW146" i="6" s="1"/>
  <c r="AS147" i="6"/>
  <c r="AW147" i="6" s="1"/>
  <c r="AS148" i="6"/>
  <c r="AW148" i="6" s="1"/>
  <c r="AS149" i="6"/>
  <c r="AW149" i="6" s="1"/>
  <c r="AS150" i="6"/>
  <c r="AW150" i="6" s="1"/>
  <c r="AS151" i="6"/>
  <c r="AW151" i="6" s="1"/>
  <c r="AS152" i="6"/>
  <c r="AW152" i="6" s="1"/>
  <c r="AS153" i="6"/>
  <c r="AW153" i="6" s="1"/>
  <c r="AS154" i="6"/>
  <c r="AW154" i="6" s="1"/>
  <c r="AS155" i="6"/>
  <c r="AW155" i="6" s="1"/>
  <c r="AS156" i="6"/>
  <c r="AW156" i="6" s="1"/>
  <c r="AS157" i="6"/>
  <c r="AW157" i="6" s="1"/>
  <c r="AS158" i="6"/>
  <c r="AW158" i="6" s="1"/>
  <c r="AS159" i="6"/>
  <c r="AW159" i="6" s="1"/>
  <c r="AS160" i="6"/>
  <c r="AW160" i="6" s="1"/>
  <c r="AS161" i="6"/>
  <c r="AW161" i="6" s="1"/>
  <c r="AS162" i="6"/>
  <c r="AW162" i="6" s="1"/>
  <c r="AT28" i="6"/>
  <c r="AT36" i="6"/>
  <c r="AT68" i="6"/>
  <c r="K6" i="6"/>
  <c r="K5" i="6"/>
  <c r="D12" i="5"/>
  <c r="D26" i="5"/>
  <c r="D23" i="5"/>
  <c r="D20" i="5"/>
  <c r="D30" i="5"/>
  <c r="N36" i="1"/>
  <c r="O36" i="1"/>
  <c r="P36" i="1" s="1"/>
  <c r="E17" i="1"/>
  <c r="K17" i="1" s="1"/>
  <c r="G17" i="1"/>
  <c r="J17" i="1" s="1"/>
  <c r="P17" i="1"/>
  <c r="Q17" i="1" s="1"/>
  <c r="E18" i="1"/>
  <c r="K18" i="1" s="1"/>
  <c r="G18" i="1"/>
  <c r="J18" i="1" s="1"/>
  <c r="P18" i="1"/>
  <c r="Q18" i="1" s="1"/>
  <c r="E19" i="1"/>
  <c r="K19" i="1" s="1"/>
  <c r="G19" i="1"/>
  <c r="J19" i="1" s="1"/>
  <c r="P19" i="1"/>
  <c r="Q19" i="1" s="1"/>
  <c r="E20" i="1"/>
  <c r="K20" i="1" s="1"/>
  <c r="G20" i="1"/>
  <c r="J20" i="1" s="1"/>
  <c r="P20" i="1"/>
  <c r="Q20" i="1" s="1"/>
  <c r="E21" i="1"/>
  <c r="K21" i="1" s="1"/>
  <c r="G21" i="1"/>
  <c r="J21" i="1" s="1"/>
  <c r="P21" i="1"/>
  <c r="Q21" i="1" s="1"/>
  <c r="E22" i="1"/>
  <c r="K22" i="1" s="1"/>
  <c r="G22" i="1"/>
  <c r="J22" i="1" s="1"/>
  <c r="P22" i="1"/>
  <c r="Q22" i="1" s="1"/>
  <c r="E23" i="1"/>
  <c r="K23" i="1" s="1"/>
  <c r="G23" i="1"/>
  <c r="J23" i="1" s="1"/>
  <c r="P23" i="1"/>
  <c r="Q23" i="1" s="1"/>
  <c r="E24" i="1"/>
  <c r="K24" i="1" s="1"/>
  <c r="G24" i="1"/>
  <c r="J24" i="1" s="1"/>
  <c r="P24" i="1"/>
  <c r="Q24" i="1" s="1"/>
  <c r="E25" i="1"/>
  <c r="K25" i="1" s="1"/>
  <c r="G25" i="1"/>
  <c r="J25" i="1" s="1"/>
  <c r="P25" i="1"/>
  <c r="Q25" i="1" s="1"/>
  <c r="E26" i="1"/>
  <c r="K26" i="1" s="1"/>
  <c r="G26" i="1"/>
  <c r="J26" i="1" s="1"/>
  <c r="P26" i="1"/>
  <c r="Q26" i="1" s="1"/>
  <c r="E27" i="1"/>
  <c r="K27" i="1" s="1"/>
  <c r="G27" i="1"/>
  <c r="J27" i="1" s="1"/>
  <c r="P27" i="1"/>
  <c r="Q27" i="1" s="1"/>
  <c r="E28" i="1"/>
  <c r="K28" i="1" s="1"/>
  <c r="G28" i="1"/>
  <c r="J28" i="1" s="1"/>
  <c r="P28" i="1"/>
  <c r="Q28" i="1" s="1"/>
  <c r="E29" i="1"/>
  <c r="K29" i="1" s="1"/>
  <c r="G29" i="1"/>
  <c r="J29" i="1" s="1"/>
  <c r="P29" i="1"/>
  <c r="Q29" i="1" s="1"/>
  <c r="E30" i="1"/>
  <c r="K30" i="1" s="1"/>
  <c r="G30" i="1"/>
  <c r="J30" i="1" s="1"/>
  <c r="P30" i="1"/>
  <c r="Q30" i="1" s="1"/>
  <c r="E31" i="1"/>
  <c r="K31" i="1" s="1"/>
  <c r="G31" i="1"/>
  <c r="J31" i="1" s="1"/>
  <c r="P31" i="1"/>
  <c r="Q31" i="1" s="1"/>
  <c r="E32" i="1"/>
  <c r="K32" i="1" s="1"/>
  <c r="G32" i="1"/>
  <c r="J32" i="1" s="1"/>
  <c r="P32" i="1"/>
  <c r="Q32" i="1" s="1"/>
  <c r="E33" i="1"/>
  <c r="K33" i="1" s="1"/>
  <c r="G33" i="1"/>
  <c r="J33" i="1" s="1"/>
  <c r="P33" i="1"/>
  <c r="Q33" i="1" s="1"/>
  <c r="E34" i="1"/>
  <c r="K34" i="1" s="1"/>
  <c r="G34" i="1"/>
  <c r="J34" i="1" s="1"/>
  <c r="P34" i="1"/>
  <c r="Q34" i="1" s="1"/>
  <c r="E35" i="1"/>
  <c r="K35" i="1" s="1"/>
  <c r="G35" i="1"/>
  <c r="J35" i="1" s="1"/>
  <c r="P35" i="1"/>
  <c r="Q35" i="1" s="1"/>
  <c r="E7" i="1"/>
  <c r="K7" i="1" s="1"/>
  <c r="G7" i="1"/>
  <c r="J7" i="1" s="1"/>
  <c r="P7" i="1"/>
  <c r="Q7" i="1" s="1"/>
  <c r="E8" i="1"/>
  <c r="G8" i="1"/>
  <c r="J8" i="1" s="1"/>
  <c r="P8" i="1"/>
  <c r="Q8" i="1" s="1"/>
  <c r="E9" i="1"/>
  <c r="G9" i="1"/>
  <c r="J9" i="1" s="1"/>
  <c r="P9" i="1"/>
  <c r="Q9" i="1" s="1"/>
  <c r="E10" i="1"/>
  <c r="K10" i="1" s="1"/>
  <c r="G10" i="1"/>
  <c r="J10" i="1" s="1"/>
  <c r="P10" i="1"/>
  <c r="Q10" i="1" s="1"/>
  <c r="E11" i="1"/>
  <c r="K11" i="1" s="1"/>
  <c r="G11" i="1"/>
  <c r="J11" i="1" s="1"/>
  <c r="P11" i="1"/>
  <c r="Q11" i="1" s="1"/>
  <c r="E12" i="1"/>
  <c r="K12" i="1" s="1"/>
  <c r="G12" i="1"/>
  <c r="J12" i="1" s="1"/>
  <c r="P12" i="1"/>
  <c r="Q12" i="1" s="1"/>
  <c r="E13" i="1"/>
  <c r="G13" i="1"/>
  <c r="J13" i="1" s="1"/>
  <c r="P13" i="1"/>
  <c r="Q13" i="1" s="1"/>
  <c r="E14" i="1"/>
  <c r="K14" i="1" s="1"/>
  <c r="G14" i="1"/>
  <c r="J14" i="1" s="1"/>
  <c r="P14" i="1"/>
  <c r="Q14" i="1" s="1"/>
  <c r="E15" i="1"/>
  <c r="K15" i="1" s="1"/>
  <c r="G15" i="1"/>
  <c r="J15" i="1" s="1"/>
  <c r="P15" i="1"/>
  <c r="Q15" i="1" s="1"/>
  <c r="E16" i="1"/>
  <c r="K16" i="1" s="1"/>
  <c r="G16" i="1"/>
  <c r="J16" i="1" s="1"/>
  <c r="P16" i="1"/>
  <c r="Q16" i="1" s="1"/>
  <c r="P6" i="1"/>
  <c r="Q6" i="1" s="1"/>
  <c r="G6" i="1"/>
  <c r="J6" i="1" s="1"/>
  <c r="E6" i="1"/>
  <c r="K6" i="1" s="1"/>
  <c r="AU139" i="6" l="1"/>
  <c r="AY139" i="6"/>
  <c r="N155" i="6"/>
  <c r="AX155" i="6"/>
  <c r="AY155" i="6" s="1"/>
  <c r="N147" i="6"/>
  <c r="AX147" i="6"/>
  <c r="AY147" i="6" s="1"/>
  <c r="N138" i="6"/>
  <c r="AX138" i="6"/>
  <c r="AY138" i="6" s="1"/>
  <c r="N130" i="6"/>
  <c r="AT130" i="6" s="1"/>
  <c r="AU130" i="6" s="1"/>
  <c r="AX130" i="6"/>
  <c r="AY130" i="6" s="1"/>
  <c r="N122" i="6"/>
  <c r="AX122" i="6"/>
  <c r="AY122" i="6" s="1"/>
  <c r="N114" i="6"/>
  <c r="AX114" i="6"/>
  <c r="AY114" i="6" s="1"/>
  <c r="N106" i="6"/>
  <c r="AX106" i="6"/>
  <c r="AY106" i="6" s="1"/>
  <c r="N98" i="6"/>
  <c r="AT98" i="6" s="1"/>
  <c r="AU98" i="6" s="1"/>
  <c r="AX98" i="6"/>
  <c r="AY98" i="6" s="1"/>
  <c r="N90" i="6"/>
  <c r="AX90" i="6"/>
  <c r="AY90" i="6" s="1"/>
  <c r="N82" i="6"/>
  <c r="AX82" i="6"/>
  <c r="AY82" i="6" s="1"/>
  <c r="N74" i="6"/>
  <c r="AX74" i="6"/>
  <c r="AY74" i="6" s="1"/>
  <c r="N66" i="6"/>
  <c r="AT66" i="6" s="1"/>
  <c r="AU66" i="6" s="1"/>
  <c r="AX66" i="6"/>
  <c r="AY66" i="6" s="1"/>
  <c r="N58" i="6"/>
  <c r="AX58" i="6"/>
  <c r="AY58" i="6" s="1"/>
  <c r="AX34" i="6"/>
  <c r="AY34" i="6" s="1"/>
  <c r="AX18" i="6"/>
  <c r="AY18" i="6" s="1"/>
  <c r="AX41" i="6"/>
  <c r="AY41" i="6" s="1"/>
  <c r="AX33" i="6"/>
  <c r="AY33" i="6" s="1"/>
  <c r="AX25" i="6"/>
  <c r="AY25" i="6" s="1"/>
  <c r="AX17" i="6"/>
  <c r="AY17" i="6" s="1"/>
  <c r="AX162" i="6"/>
  <c r="AY162" i="6" s="1"/>
  <c r="AX154" i="6"/>
  <c r="AY154" i="6" s="1"/>
  <c r="AX146" i="6"/>
  <c r="AY146" i="6" s="1"/>
  <c r="AX137" i="6"/>
  <c r="AY137" i="6" s="1"/>
  <c r="AX129" i="6"/>
  <c r="AY129" i="6" s="1"/>
  <c r="AX121" i="6"/>
  <c r="AY121" i="6" s="1"/>
  <c r="AX113" i="6"/>
  <c r="AY113" i="6" s="1"/>
  <c r="AX105" i="6"/>
  <c r="AY105" i="6" s="1"/>
  <c r="AX97" i="6"/>
  <c r="AY97" i="6" s="1"/>
  <c r="AX89" i="6"/>
  <c r="AY89" i="6" s="1"/>
  <c r="AX81" i="6"/>
  <c r="AY81" i="6" s="1"/>
  <c r="AX73" i="6"/>
  <c r="AY73" i="6" s="1"/>
  <c r="AX65" i="6"/>
  <c r="AY65" i="6" s="1"/>
  <c r="AX57" i="6"/>
  <c r="AY57" i="6" s="1"/>
  <c r="AX26" i="6"/>
  <c r="AY26" i="6" s="1"/>
  <c r="AX10" i="6"/>
  <c r="AY10" i="6" s="1"/>
  <c r="AX40" i="6"/>
  <c r="AY40" i="6" s="1"/>
  <c r="AX32" i="6"/>
  <c r="AY32" i="6" s="1"/>
  <c r="AX24" i="6"/>
  <c r="AY24" i="6" s="1"/>
  <c r="AX16" i="6"/>
  <c r="AY16" i="6" s="1"/>
  <c r="AX161" i="6"/>
  <c r="AY161" i="6" s="1"/>
  <c r="AX153" i="6"/>
  <c r="AY153" i="6" s="1"/>
  <c r="AX145" i="6"/>
  <c r="AY145" i="6" s="1"/>
  <c r="AX136" i="6"/>
  <c r="AY136" i="6" s="1"/>
  <c r="AX128" i="6"/>
  <c r="AY128" i="6" s="1"/>
  <c r="AX120" i="6"/>
  <c r="AY120" i="6" s="1"/>
  <c r="AX112" i="6"/>
  <c r="AY112" i="6" s="1"/>
  <c r="AX104" i="6"/>
  <c r="AY104" i="6" s="1"/>
  <c r="AX96" i="6"/>
  <c r="AY96" i="6" s="1"/>
  <c r="AX88" i="6"/>
  <c r="AY88" i="6" s="1"/>
  <c r="AX80" i="6"/>
  <c r="AY80" i="6" s="1"/>
  <c r="AX72" i="6"/>
  <c r="AY72" i="6" s="1"/>
  <c r="AX64" i="6"/>
  <c r="AY64" i="6" s="1"/>
  <c r="AX56" i="6"/>
  <c r="AY56" i="6" s="1"/>
  <c r="AX39" i="6"/>
  <c r="AY39" i="6" s="1"/>
  <c r="AX31" i="6"/>
  <c r="AY31" i="6" s="1"/>
  <c r="AX23" i="6"/>
  <c r="AY23" i="6" s="1"/>
  <c r="AX15" i="6"/>
  <c r="AY15" i="6" s="1"/>
  <c r="AX160" i="6"/>
  <c r="AY160" i="6" s="1"/>
  <c r="AX152" i="6"/>
  <c r="AY152" i="6" s="1"/>
  <c r="AX144" i="6"/>
  <c r="AY144" i="6" s="1"/>
  <c r="AX135" i="6"/>
  <c r="AY135" i="6" s="1"/>
  <c r="AX127" i="6"/>
  <c r="AY127" i="6" s="1"/>
  <c r="AX119" i="6"/>
  <c r="AY119" i="6" s="1"/>
  <c r="AX111" i="6"/>
  <c r="AY111" i="6" s="1"/>
  <c r="AX103" i="6"/>
  <c r="AY103" i="6" s="1"/>
  <c r="AX95" i="6"/>
  <c r="AY95" i="6" s="1"/>
  <c r="AX87" i="6"/>
  <c r="AY87" i="6" s="1"/>
  <c r="AX79" i="6"/>
  <c r="AY79" i="6" s="1"/>
  <c r="AX71" i="6"/>
  <c r="AY71" i="6" s="1"/>
  <c r="AX63" i="6"/>
  <c r="AY63" i="6" s="1"/>
  <c r="AX55" i="6"/>
  <c r="AY55" i="6" s="1"/>
  <c r="AX42" i="6"/>
  <c r="AY42" i="6" s="1"/>
  <c r="AX38" i="6"/>
  <c r="AY38" i="6" s="1"/>
  <c r="AX30" i="6"/>
  <c r="AY30" i="6" s="1"/>
  <c r="AX22" i="6"/>
  <c r="AY22" i="6" s="1"/>
  <c r="AX14" i="6"/>
  <c r="AY14" i="6" s="1"/>
  <c r="AX159" i="6"/>
  <c r="AY159" i="6" s="1"/>
  <c r="AX151" i="6"/>
  <c r="AY151" i="6" s="1"/>
  <c r="AX143" i="6"/>
  <c r="AY143" i="6" s="1"/>
  <c r="AX134" i="6"/>
  <c r="AY134" i="6" s="1"/>
  <c r="AX126" i="6"/>
  <c r="AY126" i="6" s="1"/>
  <c r="AX118" i="6"/>
  <c r="AY118" i="6" s="1"/>
  <c r="AX110" i="6"/>
  <c r="AY110" i="6" s="1"/>
  <c r="AX102" i="6"/>
  <c r="AY102" i="6" s="1"/>
  <c r="AX94" i="6"/>
  <c r="AY94" i="6" s="1"/>
  <c r="AX86" i="6"/>
  <c r="AY86" i="6" s="1"/>
  <c r="AX78" i="6"/>
  <c r="AY78" i="6" s="1"/>
  <c r="AX70" i="6"/>
  <c r="AY70" i="6" s="1"/>
  <c r="AX62" i="6"/>
  <c r="AY62" i="6" s="1"/>
  <c r="AX54" i="6"/>
  <c r="AY54" i="6" s="1"/>
  <c r="AX9" i="6"/>
  <c r="AX37" i="6"/>
  <c r="AY37" i="6" s="1"/>
  <c r="AX29" i="6"/>
  <c r="AY29" i="6" s="1"/>
  <c r="AX21" i="6"/>
  <c r="AY21" i="6" s="1"/>
  <c r="AX13" i="6"/>
  <c r="AY13" i="6" s="1"/>
  <c r="AX158" i="6"/>
  <c r="AY158" i="6" s="1"/>
  <c r="AX150" i="6"/>
  <c r="AY150" i="6" s="1"/>
  <c r="AX142" i="6"/>
  <c r="AY142" i="6" s="1"/>
  <c r="AX133" i="6"/>
  <c r="AY133" i="6" s="1"/>
  <c r="AX125" i="6"/>
  <c r="AY125" i="6" s="1"/>
  <c r="AX117" i="6"/>
  <c r="AY117" i="6" s="1"/>
  <c r="AX109" i="6"/>
  <c r="AY109" i="6" s="1"/>
  <c r="AX101" i="6"/>
  <c r="AY101" i="6" s="1"/>
  <c r="AX93" i="6"/>
  <c r="AY93" i="6" s="1"/>
  <c r="AX85" i="6"/>
  <c r="AY85" i="6" s="1"/>
  <c r="AX77" i="6"/>
  <c r="AY77" i="6" s="1"/>
  <c r="AX69" i="6"/>
  <c r="AY69" i="6" s="1"/>
  <c r="AX61" i="6"/>
  <c r="AY61" i="6" s="1"/>
  <c r="AX53" i="6"/>
  <c r="AY53" i="6" s="1"/>
  <c r="AX44" i="6"/>
  <c r="AY44" i="6" s="1"/>
  <c r="AX36" i="6"/>
  <c r="AY36" i="6" s="1"/>
  <c r="AX28" i="6"/>
  <c r="AY28" i="6" s="1"/>
  <c r="AX20" i="6"/>
  <c r="AY20" i="6" s="1"/>
  <c r="AX12" i="6"/>
  <c r="AY12" i="6" s="1"/>
  <c r="AX157" i="6"/>
  <c r="AY157" i="6" s="1"/>
  <c r="AX149" i="6"/>
  <c r="AY149" i="6" s="1"/>
  <c r="AX141" i="6"/>
  <c r="AY141" i="6" s="1"/>
  <c r="AX132" i="6"/>
  <c r="AY132" i="6" s="1"/>
  <c r="AX124" i="6"/>
  <c r="AY124" i="6" s="1"/>
  <c r="AX116" i="6"/>
  <c r="AY116" i="6" s="1"/>
  <c r="AX108" i="6"/>
  <c r="AY108" i="6" s="1"/>
  <c r="AX100" i="6"/>
  <c r="AY100" i="6" s="1"/>
  <c r="AX92" i="6"/>
  <c r="AY92" i="6" s="1"/>
  <c r="AX84" i="6"/>
  <c r="AY84" i="6" s="1"/>
  <c r="AX76" i="6"/>
  <c r="AY76" i="6" s="1"/>
  <c r="AX68" i="6"/>
  <c r="AY68" i="6" s="1"/>
  <c r="AX60" i="6"/>
  <c r="AY60" i="6" s="1"/>
  <c r="AX52" i="6"/>
  <c r="AY52" i="6" s="1"/>
  <c r="AX43" i="6"/>
  <c r="AY43" i="6" s="1"/>
  <c r="AX35" i="6"/>
  <c r="AY35" i="6" s="1"/>
  <c r="AX27" i="6"/>
  <c r="AY27" i="6" s="1"/>
  <c r="AX19" i="6"/>
  <c r="AY19" i="6" s="1"/>
  <c r="AX11" i="6"/>
  <c r="AY11" i="6" s="1"/>
  <c r="AX156" i="6"/>
  <c r="AY156" i="6" s="1"/>
  <c r="AX148" i="6"/>
  <c r="AY148" i="6" s="1"/>
  <c r="AX140" i="6"/>
  <c r="AY140" i="6" s="1"/>
  <c r="AX131" i="6"/>
  <c r="AY131" i="6" s="1"/>
  <c r="AX123" i="6"/>
  <c r="AY123" i="6" s="1"/>
  <c r="AX115" i="6"/>
  <c r="AY115" i="6" s="1"/>
  <c r="AX107" i="6"/>
  <c r="AY107" i="6" s="1"/>
  <c r="AX99" i="6"/>
  <c r="AY99" i="6" s="1"/>
  <c r="AX91" i="6"/>
  <c r="AY91" i="6" s="1"/>
  <c r="AX83" i="6"/>
  <c r="AY83" i="6" s="1"/>
  <c r="AX75" i="6"/>
  <c r="AY75" i="6" s="1"/>
  <c r="AX67" i="6"/>
  <c r="AY67" i="6" s="1"/>
  <c r="AX59" i="6"/>
  <c r="AY59" i="6" s="1"/>
  <c r="AX51" i="6"/>
  <c r="AY51" i="6" s="1"/>
  <c r="J50" i="6"/>
  <c r="N50" i="6" s="1"/>
  <c r="AT50" i="6" s="1"/>
  <c r="AU50" i="6" s="1"/>
  <c r="J48" i="6"/>
  <c r="N48" i="6" s="1"/>
  <c r="AT48" i="6" s="1"/>
  <c r="AU48" i="6" s="1"/>
  <c r="AX49" i="6"/>
  <c r="AY49" i="6" s="1"/>
  <c r="AX47" i="6"/>
  <c r="AY47" i="6" s="1"/>
  <c r="AX46" i="6"/>
  <c r="AY46" i="6" s="1"/>
  <c r="L45" i="6"/>
  <c r="AX45" i="6"/>
  <c r="AY45" i="6" s="1"/>
  <c r="AT29" i="6"/>
  <c r="AU29" i="6" s="1"/>
  <c r="AT158" i="6"/>
  <c r="AU158" i="6" s="1"/>
  <c r="AT150" i="6"/>
  <c r="AU150" i="6" s="1"/>
  <c r="AT142" i="6"/>
  <c r="AU142" i="6" s="1"/>
  <c r="AT133" i="6"/>
  <c r="AU133" i="6" s="1"/>
  <c r="AT125" i="6"/>
  <c r="AU125" i="6" s="1"/>
  <c r="AT117" i="6"/>
  <c r="AU117" i="6" s="1"/>
  <c r="AT109" i="6"/>
  <c r="AU109" i="6" s="1"/>
  <c r="AT101" i="6"/>
  <c r="AU101" i="6" s="1"/>
  <c r="AT93" i="6"/>
  <c r="AU93" i="6" s="1"/>
  <c r="AT85" i="6"/>
  <c r="AU85" i="6" s="1"/>
  <c r="AT69" i="6"/>
  <c r="AT61" i="6"/>
  <c r="AT53" i="6"/>
  <c r="AU53" i="6" s="1"/>
  <c r="AT157" i="6"/>
  <c r="AU157" i="6" s="1"/>
  <c r="AT149" i="6"/>
  <c r="AU149" i="6" s="1"/>
  <c r="AT132" i="6"/>
  <c r="AU132" i="6" s="1"/>
  <c r="AT124" i="6"/>
  <c r="AU124" i="6" s="1"/>
  <c r="AT92" i="6"/>
  <c r="AU92" i="6" s="1"/>
  <c r="AT60" i="6"/>
  <c r="AU60" i="6" s="1"/>
  <c r="AT37" i="6"/>
  <c r="AU37" i="6" s="1"/>
  <c r="AT21" i="6"/>
  <c r="AT44" i="6"/>
  <c r="AU44" i="6" s="1"/>
  <c r="AT20" i="6"/>
  <c r="AU20" i="6" s="1"/>
  <c r="AT32" i="6"/>
  <c r="AU32" i="6" s="1"/>
  <c r="AT24" i="6"/>
  <c r="AU24" i="6" s="1"/>
  <c r="AT16" i="6"/>
  <c r="AU16" i="6" s="1"/>
  <c r="AT156" i="6"/>
  <c r="AT148" i="6"/>
  <c r="AU148" i="6" s="1"/>
  <c r="AT140" i="6"/>
  <c r="AU140" i="6" s="1"/>
  <c r="AT131" i="6"/>
  <c r="AU131" i="6" s="1"/>
  <c r="AT123" i="6"/>
  <c r="AU123" i="6" s="1"/>
  <c r="AT115" i="6"/>
  <c r="AU115" i="6" s="1"/>
  <c r="AT107" i="6"/>
  <c r="AU107" i="6" s="1"/>
  <c r="AT99" i="6"/>
  <c r="AU99" i="6" s="1"/>
  <c r="AT91" i="6"/>
  <c r="AU91" i="6" s="1"/>
  <c r="AT83" i="6"/>
  <c r="AU83" i="6" s="1"/>
  <c r="AT75" i="6"/>
  <c r="AU75" i="6" s="1"/>
  <c r="AT67" i="6"/>
  <c r="AU67" i="6" s="1"/>
  <c r="AT59" i="6"/>
  <c r="AU59" i="6" s="1"/>
  <c r="AT51" i="6"/>
  <c r="AU51" i="6" s="1"/>
  <c r="AT43" i="6"/>
  <c r="AU43" i="6" s="1"/>
  <c r="AT35" i="6"/>
  <c r="AU35" i="6" s="1"/>
  <c r="AT27" i="6"/>
  <c r="AU27" i="6" s="1"/>
  <c r="AT19" i="6"/>
  <c r="AU19" i="6" s="1"/>
  <c r="AT161" i="6"/>
  <c r="AU161" i="6" s="1"/>
  <c r="AT153" i="6"/>
  <c r="AU153" i="6" s="1"/>
  <c r="AT145" i="6"/>
  <c r="AU145" i="6" s="1"/>
  <c r="AT136" i="6"/>
  <c r="AU136" i="6" s="1"/>
  <c r="AT128" i="6"/>
  <c r="AU128" i="6" s="1"/>
  <c r="AT120" i="6"/>
  <c r="AU120" i="6" s="1"/>
  <c r="AT112" i="6"/>
  <c r="AU112" i="6" s="1"/>
  <c r="AT104" i="6"/>
  <c r="AU104" i="6" s="1"/>
  <c r="AT96" i="6"/>
  <c r="AU96" i="6" s="1"/>
  <c r="AT88" i="6"/>
  <c r="AU88" i="6" s="1"/>
  <c r="AT80" i="6"/>
  <c r="AU80" i="6" s="1"/>
  <c r="AT72" i="6"/>
  <c r="AU72" i="6" s="1"/>
  <c r="AT64" i="6"/>
  <c r="AU64" i="6" s="1"/>
  <c r="AT56" i="6"/>
  <c r="AU56" i="6" s="1"/>
  <c r="AT40" i="6"/>
  <c r="AU40" i="6" s="1"/>
  <c r="AT160" i="6"/>
  <c r="AU160" i="6" s="1"/>
  <c r="AT152" i="6"/>
  <c r="AU152" i="6" s="1"/>
  <c r="AT144" i="6"/>
  <c r="AU144" i="6" s="1"/>
  <c r="AT135" i="6"/>
  <c r="AU135" i="6" s="1"/>
  <c r="AT127" i="6"/>
  <c r="AU127" i="6" s="1"/>
  <c r="AT119" i="6"/>
  <c r="AU119" i="6" s="1"/>
  <c r="AT111" i="6"/>
  <c r="AU111" i="6" s="1"/>
  <c r="AT103" i="6"/>
  <c r="AU103" i="6" s="1"/>
  <c r="AT95" i="6"/>
  <c r="AU95" i="6" s="1"/>
  <c r="AT87" i="6"/>
  <c r="AU87" i="6" s="1"/>
  <c r="AT71" i="6"/>
  <c r="AU71" i="6" s="1"/>
  <c r="AT63" i="6"/>
  <c r="AU63" i="6" s="1"/>
  <c r="AT55" i="6"/>
  <c r="AU55" i="6" s="1"/>
  <c r="AT155" i="6"/>
  <c r="AU155" i="6" s="1"/>
  <c r="AT147" i="6"/>
  <c r="AU147" i="6" s="1"/>
  <c r="AT138" i="6"/>
  <c r="AU138" i="6" s="1"/>
  <c r="AT122" i="6"/>
  <c r="AU122" i="6" s="1"/>
  <c r="AT114" i="6"/>
  <c r="AU114" i="6" s="1"/>
  <c r="AT106" i="6"/>
  <c r="AU106" i="6" s="1"/>
  <c r="AT82" i="6"/>
  <c r="AU82" i="6" s="1"/>
  <c r="AT74" i="6"/>
  <c r="AU74" i="6" s="1"/>
  <c r="AT58" i="6"/>
  <c r="AU58" i="6" s="1"/>
  <c r="AT42" i="6"/>
  <c r="AU42" i="6" s="1"/>
  <c r="AT34" i="6"/>
  <c r="AU34" i="6" s="1"/>
  <c r="AT26" i="6"/>
  <c r="AU26" i="6" s="1"/>
  <c r="AT18" i="6"/>
  <c r="AU18" i="6" s="1"/>
  <c r="AU10" i="6"/>
  <c r="AT162" i="6"/>
  <c r="AU162" i="6" s="1"/>
  <c r="AT154" i="6"/>
  <c r="AU154" i="6" s="1"/>
  <c r="AT146" i="6"/>
  <c r="AU146" i="6" s="1"/>
  <c r="AT137" i="6"/>
  <c r="AU137" i="6" s="1"/>
  <c r="AT129" i="6"/>
  <c r="AU129" i="6" s="1"/>
  <c r="AT121" i="6"/>
  <c r="AU121" i="6" s="1"/>
  <c r="AT113" i="6"/>
  <c r="AU113" i="6" s="1"/>
  <c r="AT105" i="6"/>
  <c r="AU105" i="6" s="1"/>
  <c r="AT97" i="6"/>
  <c r="AU97" i="6" s="1"/>
  <c r="AT89" i="6"/>
  <c r="AU89" i="6" s="1"/>
  <c r="AT81" i="6"/>
  <c r="AU81" i="6" s="1"/>
  <c r="AT73" i="6"/>
  <c r="AU73" i="6" s="1"/>
  <c r="AT65" i="6"/>
  <c r="AU65" i="6" s="1"/>
  <c r="AT57" i="6"/>
  <c r="AU57" i="6" s="1"/>
  <c r="AT41" i="6"/>
  <c r="AU41" i="6" s="1"/>
  <c r="AT33" i="6"/>
  <c r="AU33" i="6" s="1"/>
  <c r="AT25" i="6"/>
  <c r="AU25" i="6" s="1"/>
  <c r="AT17" i="6"/>
  <c r="AU17" i="6" s="1"/>
  <c r="AT39" i="6"/>
  <c r="AU39" i="6" s="1"/>
  <c r="AT31" i="6"/>
  <c r="AU31" i="6" s="1"/>
  <c r="AT23" i="6"/>
  <c r="AU23" i="6" s="1"/>
  <c r="AT15" i="6"/>
  <c r="AU15" i="6" s="1"/>
  <c r="AT159" i="6"/>
  <c r="AU159" i="6" s="1"/>
  <c r="AT151" i="6"/>
  <c r="AU151" i="6" s="1"/>
  <c r="AT143" i="6"/>
  <c r="AU143" i="6" s="1"/>
  <c r="AT134" i="6"/>
  <c r="AU134" i="6" s="1"/>
  <c r="AT126" i="6"/>
  <c r="AU126" i="6" s="1"/>
  <c r="AT118" i="6"/>
  <c r="AU118" i="6" s="1"/>
  <c r="AT110" i="6"/>
  <c r="AU110" i="6" s="1"/>
  <c r="AT102" i="6"/>
  <c r="AU102" i="6" s="1"/>
  <c r="AT94" i="6"/>
  <c r="AU94" i="6" s="1"/>
  <c r="AT86" i="6"/>
  <c r="AU86" i="6" s="1"/>
  <c r="AT78" i="6"/>
  <c r="AU78" i="6" s="1"/>
  <c r="AT70" i="6"/>
  <c r="AU70" i="6" s="1"/>
  <c r="AT62" i="6"/>
  <c r="AU62" i="6" s="1"/>
  <c r="AT54" i="6"/>
  <c r="AU54" i="6" s="1"/>
  <c r="AT46" i="6"/>
  <c r="AU46" i="6" s="1"/>
  <c r="AT38" i="6"/>
  <c r="AU38" i="6" s="1"/>
  <c r="AT30" i="6"/>
  <c r="AU30" i="6" s="1"/>
  <c r="AT22" i="6"/>
  <c r="AU22" i="6" s="1"/>
  <c r="AT14" i="6"/>
  <c r="AT9" i="6"/>
  <c r="AU9" i="6" s="1"/>
  <c r="AT49" i="6"/>
  <c r="AU49" i="6" s="1"/>
  <c r="AT79" i="6"/>
  <c r="AU79" i="6" s="1"/>
  <c r="AT47" i="6"/>
  <c r="AU47" i="6" s="1"/>
  <c r="AT45" i="6"/>
  <c r="AU45" i="6" s="1"/>
  <c r="AT90" i="6"/>
  <c r="AU90" i="6" s="1"/>
  <c r="AT77" i="6"/>
  <c r="AU77" i="6" s="1"/>
  <c r="AT11" i="6"/>
  <c r="AU11" i="6" s="1"/>
  <c r="AT12" i="6"/>
  <c r="AT13" i="6"/>
  <c r="AU13" i="6" s="1"/>
  <c r="AU141" i="6"/>
  <c r="AU116" i="6"/>
  <c r="AU84" i="6"/>
  <c r="AU76" i="6"/>
  <c r="AU52" i="6"/>
  <c r="AU28" i="6"/>
  <c r="AU156" i="6"/>
  <c r="AU69" i="6"/>
  <c r="AU61" i="6"/>
  <c r="AU21" i="6"/>
  <c r="AU108" i="6"/>
  <c r="AU68" i="6"/>
  <c r="AU36" i="6"/>
  <c r="AU100" i="6"/>
  <c r="AY9" i="6"/>
  <c r="D27" i="5"/>
  <c r="D15" i="5"/>
  <c r="D37" i="5" s="1"/>
  <c r="D32" i="5"/>
  <c r="L13" i="1"/>
  <c r="L9" i="1"/>
  <c r="L8" i="1"/>
  <c r="L15" i="1"/>
  <c r="M15" i="1" s="1"/>
  <c r="R15" i="1" s="1"/>
  <c r="S15" i="1" s="1"/>
  <c r="L6" i="1"/>
  <c r="M6" i="1" s="1"/>
  <c r="K8" i="1"/>
  <c r="L35" i="1"/>
  <c r="M35" i="1" s="1"/>
  <c r="R35" i="1" s="1"/>
  <c r="S35" i="1" s="1"/>
  <c r="L31" i="1"/>
  <c r="M31" i="1" s="1"/>
  <c r="R31" i="1" s="1"/>
  <c r="S31" i="1" s="1"/>
  <c r="L7" i="1"/>
  <c r="M7" i="1" s="1"/>
  <c r="R7" i="1" s="1"/>
  <c r="S7" i="1" s="1"/>
  <c r="L23" i="1"/>
  <c r="M23" i="1" s="1"/>
  <c r="R23" i="1" s="1"/>
  <c r="S23" i="1" s="1"/>
  <c r="L14" i="1"/>
  <c r="M14" i="1" s="1"/>
  <c r="R14" i="1" s="1"/>
  <c r="S14" i="1" s="1"/>
  <c r="L10" i="1"/>
  <c r="M10" i="1" s="1"/>
  <c r="R10" i="1" s="1"/>
  <c r="S10" i="1" s="1"/>
  <c r="L19" i="1"/>
  <c r="M19" i="1" s="1"/>
  <c r="R19" i="1" s="1"/>
  <c r="S19" i="1" s="1"/>
  <c r="L11" i="1"/>
  <c r="M11" i="1" s="1"/>
  <c r="R11" i="1" s="1"/>
  <c r="S11" i="1" s="1"/>
  <c r="L27" i="1"/>
  <c r="M27" i="1" s="1"/>
  <c r="R27" i="1" s="1"/>
  <c r="S27" i="1" s="1"/>
  <c r="L34" i="1"/>
  <c r="M34" i="1" s="1"/>
  <c r="R34" i="1" s="1"/>
  <c r="S34" i="1" s="1"/>
  <c r="L30" i="1"/>
  <c r="M30" i="1" s="1"/>
  <c r="R30" i="1" s="1"/>
  <c r="S30" i="1" s="1"/>
  <c r="L26" i="1"/>
  <c r="M26" i="1" s="1"/>
  <c r="R26" i="1" s="1"/>
  <c r="S26" i="1" s="1"/>
  <c r="L22" i="1"/>
  <c r="M22" i="1" s="1"/>
  <c r="R22" i="1" s="1"/>
  <c r="S22" i="1" s="1"/>
  <c r="L18" i="1"/>
  <c r="M18" i="1" s="1"/>
  <c r="R18" i="1" s="1"/>
  <c r="S18" i="1" s="1"/>
  <c r="L33" i="1"/>
  <c r="M33" i="1" s="1"/>
  <c r="R33" i="1" s="1"/>
  <c r="S33" i="1" s="1"/>
  <c r="L29" i="1"/>
  <c r="M29" i="1" s="1"/>
  <c r="R29" i="1" s="1"/>
  <c r="S29" i="1" s="1"/>
  <c r="L25" i="1"/>
  <c r="M25" i="1" s="1"/>
  <c r="R25" i="1" s="1"/>
  <c r="S25" i="1" s="1"/>
  <c r="L21" i="1"/>
  <c r="M21" i="1" s="1"/>
  <c r="R21" i="1" s="1"/>
  <c r="S21" i="1" s="1"/>
  <c r="L17" i="1"/>
  <c r="M17" i="1" s="1"/>
  <c r="R17" i="1" s="1"/>
  <c r="S17" i="1" s="1"/>
  <c r="L32" i="1"/>
  <c r="M32" i="1" s="1"/>
  <c r="R32" i="1" s="1"/>
  <c r="S32" i="1" s="1"/>
  <c r="L28" i="1"/>
  <c r="M28" i="1" s="1"/>
  <c r="R28" i="1" s="1"/>
  <c r="S28" i="1" s="1"/>
  <c r="L24" i="1"/>
  <c r="M24" i="1" s="1"/>
  <c r="R24" i="1" s="1"/>
  <c r="S24" i="1" s="1"/>
  <c r="L20" i="1"/>
  <c r="M20" i="1" s="1"/>
  <c r="R20" i="1" s="1"/>
  <c r="S20" i="1" s="1"/>
  <c r="K13" i="1"/>
  <c r="K9" i="1"/>
  <c r="L16" i="1"/>
  <c r="M16" i="1" s="1"/>
  <c r="R16" i="1" s="1"/>
  <c r="S16" i="1" s="1"/>
  <c r="L12" i="1"/>
  <c r="M12" i="1" s="1"/>
  <c r="R12" i="1" s="1"/>
  <c r="S12" i="1" s="1"/>
  <c r="AX48" i="6" l="1"/>
  <c r="AY48" i="6" s="1"/>
  <c r="AX50" i="6"/>
  <c r="AY50" i="6" s="1"/>
  <c r="R6" i="1"/>
  <c r="S6" i="1" s="1"/>
  <c r="AU12" i="6"/>
  <c r="AU14" i="6"/>
  <c r="D33" i="5"/>
  <c r="D40" i="5" s="1"/>
  <c r="L5" i="6" s="1"/>
  <c r="F139" i="6" s="1"/>
  <c r="M8" i="1"/>
  <c r="R8" i="1" s="1"/>
  <c r="S8" i="1" s="1"/>
  <c r="L36" i="1"/>
  <c r="M13" i="1"/>
  <c r="R13" i="1" s="1"/>
  <c r="S13" i="1" s="1"/>
  <c r="M9" i="1"/>
  <c r="R9" i="1" s="1"/>
  <c r="S9" i="1" s="1"/>
  <c r="K36" i="1"/>
  <c r="D41" i="5" l="1"/>
  <c r="M36" i="1"/>
  <c r="F162" i="6" l="1"/>
  <c r="F154" i="6"/>
  <c r="F147" i="6"/>
  <c r="F146" i="6"/>
  <c r="F138" i="6"/>
  <c r="F137" i="6"/>
  <c r="F129" i="6"/>
  <c r="F122" i="6"/>
  <c r="F121" i="6"/>
  <c r="F114" i="6"/>
  <c r="F113" i="6"/>
  <c r="F105" i="6"/>
  <c r="F97" i="6"/>
  <c r="F89" i="6"/>
  <c r="F81" i="6"/>
  <c r="F73" i="6"/>
  <c r="F65" i="6"/>
  <c r="F57" i="6"/>
  <c r="F42" i="6"/>
  <c r="F34" i="6"/>
  <c r="F26" i="6"/>
  <c r="F18" i="6"/>
  <c r="F13" i="6"/>
  <c r="F12" i="6"/>
  <c r="F10" i="6"/>
  <c r="F49" i="6"/>
  <c r="F157" i="6"/>
  <c r="F141" i="6"/>
  <c r="F124" i="6"/>
  <c r="F108" i="6"/>
  <c r="F92" i="6"/>
  <c r="F76" i="6"/>
  <c r="F60" i="6"/>
  <c r="F45" i="6"/>
  <c r="F37" i="6"/>
  <c r="F29" i="6"/>
  <c r="F149" i="6"/>
  <c r="F132" i="6"/>
  <c r="F116" i="6"/>
  <c r="F100" i="6"/>
  <c r="F84" i="6"/>
  <c r="F68" i="6"/>
  <c r="F21" i="6"/>
  <c r="F144" i="6"/>
  <c r="F111" i="6"/>
  <c r="F63" i="6"/>
  <c r="F40" i="6"/>
  <c r="F148" i="6"/>
  <c r="F123" i="6"/>
  <c r="F99" i="6"/>
  <c r="F75" i="6"/>
  <c r="F59" i="6"/>
  <c r="F28" i="6"/>
  <c r="F11" i="6"/>
  <c r="F98" i="6"/>
  <c r="F90" i="6"/>
  <c r="F82" i="6"/>
  <c r="F58" i="6"/>
  <c r="F43" i="6"/>
  <c r="F19" i="6"/>
  <c r="F47" i="6"/>
  <c r="F9" i="6"/>
  <c r="F46" i="6"/>
  <c r="F135" i="6"/>
  <c r="F87" i="6"/>
  <c r="F32" i="6"/>
  <c r="F156" i="6"/>
  <c r="F131" i="6"/>
  <c r="F107" i="6"/>
  <c r="F83" i="6"/>
  <c r="F67" i="6"/>
  <c r="F44" i="6"/>
  <c r="F20" i="6"/>
  <c r="F48" i="6"/>
  <c r="F106" i="6"/>
  <c r="F74" i="6"/>
  <c r="F66" i="6"/>
  <c r="F35" i="6"/>
  <c r="F27" i="6"/>
  <c r="F161" i="6"/>
  <c r="F153" i="6"/>
  <c r="F145" i="6"/>
  <c r="F136" i="6"/>
  <c r="F128" i="6"/>
  <c r="F120" i="6"/>
  <c r="F112" i="6"/>
  <c r="F104" i="6"/>
  <c r="F96" i="6"/>
  <c r="F88" i="6"/>
  <c r="F80" i="6"/>
  <c r="F72" i="6"/>
  <c r="F64" i="6"/>
  <c r="F56" i="6"/>
  <c r="F41" i="6"/>
  <c r="F33" i="6"/>
  <c r="F25" i="6"/>
  <c r="F17" i="6"/>
  <c r="F14" i="6"/>
  <c r="F127" i="6"/>
  <c r="F160" i="6"/>
  <c r="F119" i="6"/>
  <c r="F71" i="6"/>
  <c r="F24" i="6"/>
  <c r="F159" i="6"/>
  <c r="F143" i="6"/>
  <c r="F102" i="6"/>
  <c r="F150" i="6"/>
  <c r="F125" i="6"/>
  <c r="F109" i="6"/>
  <c r="F93" i="6"/>
  <c r="F69" i="6"/>
  <c r="F53" i="6"/>
  <c r="F22" i="6"/>
  <c r="F50" i="6"/>
  <c r="F152" i="6"/>
  <c r="F95" i="6"/>
  <c r="F55" i="6"/>
  <c r="F52" i="6"/>
  <c r="F151" i="6"/>
  <c r="F134" i="6"/>
  <c r="F126" i="6"/>
  <c r="F118" i="6"/>
  <c r="F110" i="6"/>
  <c r="F94" i="6"/>
  <c r="F86" i="6"/>
  <c r="F78" i="6"/>
  <c r="F70" i="6"/>
  <c r="F62" i="6"/>
  <c r="F54" i="6"/>
  <c r="F39" i="6"/>
  <c r="F31" i="6"/>
  <c r="F23" i="6"/>
  <c r="F15" i="6"/>
  <c r="F51" i="6"/>
  <c r="F158" i="6"/>
  <c r="F142" i="6"/>
  <c r="F133" i="6"/>
  <c r="F117" i="6"/>
  <c r="F101" i="6"/>
  <c r="F85" i="6"/>
  <c r="F77" i="6"/>
  <c r="F61" i="6"/>
  <c r="F38" i="6"/>
  <c r="F30" i="6"/>
  <c r="F103" i="6"/>
  <c r="F79" i="6"/>
  <c r="F16" i="6"/>
  <c r="F140" i="6"/>
  <c r="F115" i="6"/>
  <c r="F91" i="6"/>
  <c r="F36" i="6"/>
  <c r="F155" i="6"/>
  <c r="F130" i="6"/>
  <c r="L6" i="6"/>
  <c r="G139" i="6" s="1"/>
  <c r="E139" i="6" s="1"/>
  <c r="G155" i="6" l="1"/>
  <c r="E155" i="6" s="1"/>
  <c r="G130" i="6"/>
  <c r="E130" i="6" s="1"/>
  <c r="G157" i="6"/>
  <c r="E157" i="6" s="1"/>
  <c r="G141" i="6"/>
  <c r="E141" i="6" s="1"/>
  <c r="G124" i="6"/>
  <c r="E124" i="6" s="1"/>
  <c r="G108" i="6"/>
  <c r="E108" i="6" s="1"/>
  <c r="G92" i="6"/>
  <c r="E92" i="6" s="1"/>
  <c r="G76" i="6"/>
  <c r="E76" i="6" s="1"/>
  <c r="G60" i="6"/>
  <c r="E60" i="6" s="1"/>
  <c r="G45" i="6"/>
  <c r="E45" i="6" s="1"/>
  <c r="G37" i="6"/>
  <c r="E37" i="6" s="1"/>
  <c r="G29" i="6"/>
  <c r="E29" i="6" s="1"/>
  <c r="G149" i="6"/>
  <c r="E149" i="6" s="1"/>
  <c r="G132" i="6"/>
  <c r="E132" i="6" s="1"/>
  <c r="G116" i="6"/>
  <c r="E116" i="6" s="1"/>
  <c r="G100" i="6"/>
  <c r="E100" i="6" s="1"/>
  <c r="G84" i="6"/>
  <c r="E84" i="6" s="1"/>
  <c r="G68" i="6"/>
  <c r="E68" i="6" s="1"/>
  <c r="G21" i="6"/>
  <c r="E21" i="6" s="1"/>
  <c r="G144" i="6"/>
  <c r="E144" i="6" s="1"/>
  <c r="G111" i="6"/>
  <c r="E111" i="6" s="1"/>
  <c r="G63" i="6"/>
  <c r="E63" i="6" s="1"/>
  <c r="G40" i="6"/>
  <c r="E40" i="6" s="1"/>
  <c r="G148" i="6"/>
  <c r="E148" i="6" s="1"/>
  <c r="G123" i="6"/>
  <c r="E123" i="6" s="1"/>
  <c r="G99" i="6"/>
  <c r="E99" i="6" s="1"/>
  <c r="G75" i="6"/>
  <c r="E75" i="6" s="1"/>
  <c r="G59" i="6"/>
  <c r="E59" i="6" s="1"/>
  <c r="G28" i="6"/>
  <c r="E28" i="6" s="1"/>
  <c r="G11" i="6"/>
  <c r="E11" i="6" s="1"/>
  <c r="G98" i="6"/>
  <c r="E98" i="6" s="1"/>
  <c r="G90" i="6"/>
  <c r="E90" i="6" s="1"/>
  <c r="G82" i="6"/>
  <c r="E82" i="6" s="1"/>
  <c r="G58" i="6"/>
  <c r="E58" i="6" s="1"/>
  <c r="G43" i="6"/>
  <c r="E43" i="6" s="1"/>
  <c r="G19" i="6"/>
  <c r="E19" i="6" s="1"/>
  <c r="G47" i="6"/>
  <c r="E47" i="6" s="1"/>
  <c r="G9" i="6"/>
  <c r="E9" i="6" s="1"/>
  <c r="G46" i="6"/>
  <c r="E46" i="6" s="1"/>
  <c r="G135" i="6"/>
  <c r="E135" i="6" s="1"/>
  <c r="G87" i="6"/>
  <c r="E87" i="6" s="1"/>
  <c r="G32" i="6"/>
  <c r="E32" i="6" s="1"/>
  <c r="G156" i="6"/>
  <c r="E156" i="6" s="1"/>
  <c r="G131" i="6"/>
  <c r="E131" i="6" s="1"/>
  <c r="G107" i="6"/>
  <c r="E107" i="6" s="1"/>
  <c r="G83" i="6"/>
  <c r="E83" i="6" s="1"/>
  <c r="G67" i="6"/>
  <c r="E67" i="6" s="1"/>
  <c r="G44" i="6"/>
  <c r="E44" i="6" s="1"/>
  <c r="G20" i="6"/>
  <c r="E20" i="6" s="1"/>
  <c r="G48" i="6"/>
  <c r="E48" i="6" s="1"/>
  <c r="G106" i="6"/>
  <c r="E106" i="6" s="1"/>
  <c r="G74" i="6"/>
  <c r="E74" i="6" s="1"/>
  <c r="G66" i="6"/>
  <c r="E66" i="6" s="1"/>
  <c r="G35" i="6"/>
  <c r="E35" i="6" s="1"/>
  <c r="G27" i="6"/>
  <c r="E27" i="6" s="1"/>
  <c r="G161" i="6"/>
  <c r="E161" i="6" s="1"/>
  <c r="G153" i="6"/>
  <c r="E153" i="6" s="1"/>
  <c r="G145" i="6"/>
  <c r="E145" i="6" s="1"/>
  <c r="G136" i="6"/>
  <c r="E136" i="6" s="1"/>
  <c r="G128" i="6"/>
  <c r="E128" i="6" s="1"/>
  <c r="G120" i="6"/>
  <c r="E120" i="6" s="1"/>
  <c r="G112" i="6"/>
  <c r="E112" i="6" s="1"/>
  <c r="G104" i="6"/>
  <c r="E104" i="6" s="1"/>
  <c r="G96" i="6"/>
  <c r="E96" i="6" s="1"/>
  <c r="G88" i="6"/>
  <c r="E88" i="6" s="1"/>
  <c r="G80" i="6"/>
  <c r="E80" i="6" s="1"/>
  <c r="G72" i="6"/>
  <c r="E72" i="6" s="1"/>
  <c r="G64" i="6"/>
  <c r="E64" i="6" s="1"/>
  <c r="G56" i="6"/>
  <c r="E56" i="6" s="1"/>
  <c r="G41" i="6"/>
  <c r="E41" i="6" s="1"/>
  <c r="G33" i="6"/>
  <c r="E33" i="6" s="1"/>
  <c r="G25" i="6"/>
  <c r="E25" i="6" s="1"/>
  <c r="G17" i="6"/>
  <c r="E17" i="6" s="1"/>
  <c r="G14" i="6"/>
  <c r="E14" i="6" s="1"/>
  <c r="G127" i="6"/>
  <c r="E127" i="6" s="1"/>
  <c r="G160" i="6"/>
  <c r="E160" i="6" s="1"/>
  <c r="G119" i="6"/>
  <c r="E119" i="6" s="1"/>
  <c r="G71" i="6"/>
  <c r="E71" i="6" s="1"/>
  <c r="G24" i="6"/>
  <c r="E24" i="6" s="1"/>
  <c r="G159" i="6"/>
  <c r="E159" i="6" s="1"/>
  <c r="G143" i="6"/>
  <c r="E143" i="6" s="1"/>
  <c r="G102" i="6"/>
  <c r="E102" i="6" s="1"/>
  <c r="G150" i="6"/>
  <c r="E150" i="6" s="1"/>
  <c r="G125" i="6"/>
  <c r="E125" i="6" s="1"/>
  <c r="G109" i="6"/>
  <c r="E109" i="6" s="1"/>
  <c r="G93" i="6"/>
  <c r="E93" i="6" s="1"/>
  <c r="G69" i="6"/>
  <c r="E69" i="6" s="1"/>
  <c r="G53" i="6"/>
  <c r="E53" i="6" s="1"/>
  <c r="G22" i="6"/>
  <c r="E22" i="6" s="1"/>
  <c r="G50" i="6"/>
  <c r="E50" i="6" s="1"/>
  <c r="G152" i="6"/>
  <c r="E152" i="6" s="1"/>
  <c r="G95" i="6"/>
  <c r="E95" i="6" s="1"/>
  <c r="G55" i="6"/>
  <c r="E55" i="6" s="1"/>
  <c r="G52" i="6"/>
  <c r="E52" i="6" s="1"/>
  <c r="G151" i="6"/>
  <c r="E151" i="6" s="1"/>
  <c r="G134" i="6"/>
  <c r="E134" i="6" s="1"/>
  <c r="G126" i="6"/>
  <c r="E126" i="6" s="1"/>
  <c r="G118" i="6"/>
  <c r="E118" i="6" s="1"/>
  <c r="G110" i="6"/>
  <c r="E110" i="6" s="1"/>
  <c r="G94" i="6"/>
  <c r="E94" i="6" s="1"/>
  <c r="G86" i="6"/>
  <c r="E86" i="6" s="1"/>
  <c r="G78" i="6"/>
  <c r="E78" i="6" s="1"/>
  <c r="G70" i="6"/>
  <c r="E70" i="6" s="1"/>
  <c r="G62" i="6"/>
  <c r="E62" i="6" s="1"/>
  <c r="G54" i="6"/>
  <c r="E54" i="6" s="1"/>
  <c r="G39" i="6"/>
  <c r="E39" i="6" s="1"/>
  <c r="G31" i="6"/>
  <c r="E31" i="6" s="1"/>
  <c r="G23" i="6"/>
  <c r="E23" i="6" s="1"/>
  <c r="G15" i="6"/>
  <c r="E15" i="6" s="1"/>
  <c r="G51" i="6"/>
  <c r="E51" i="6" s="1"/>
  <c r="G158" i="6"/>
  <c r="E158" i="6" s="1"/>
  <c r="G142" i="6"/>
  <c r="E142" i="6" s="1"/>
  <c r="G133" i="6"/>
  <c r="E133" i="6" s="1"/>
  <c r="G117" i="6"/>
  <c r="E117" i="6" s="1"/>
  <c r="G101" i="6"/>
  <c r="E101" i="6" s="1"/>
  <c r="G85" i="6"/>
  <c r="E85" i="6" s="1"/>
  <c r="G77" i="6"/>
  <c r="E77" i="6" s="1"/>
  <c r="G61" i="6"/>
  <c r="E61" i="6" s="1"/>
  <c r="G38" i="6"/>
  <c r="E38" i="6" s="1"/>
  <c r="G30" i="6"/>
  <c r="E30" i="6" s="1"/>
  <c r="G103" i="6"/>
  <c r="E103" i="6" s="1"/>
  <c r="G79" i="6"/>
  <c r="E79" i="6" s="1"/>
  <c r="G16" i="6"/>
  <c r="E16" i="6" s="1"/>
  <c r="G140" i="6"/>
  <c r="E140" i="6" s="1"/>
  <c r="G115" i="6"/>
  <c r="E115" i="6" s="1"/>
  <c r="G91" i="6"/>
  <c r="E91" i="6" s="1"/>
  <c r="G36" i="6"/>
  <c r="E36" i="6" s="1"/>
  <c r="G122" i="6"/>
  <c r="E122" i="6" s="1"/>
  <c r="G13" i="6"/>
  <c r="E13" i="6" s="1"/>
  <c r="G12" i="6"/>
  <c r="E12" i="6" s="1"/>
  <c r="G147" i="6"/>
  <c r="E147" i="6" s="1"/>
  <c r="G114" i="6"/>
  <c r="E114" i="6" s="1"/>
  <c r="G162" i="6"/>
  <c r="E162" i="6" s="1"/>
  <c r="G154" i="6"/>
  <c r="E154" i="6" s="1"/>
  <c r="G146" i="6"/>
  <c r="E146" i="6" s="1"/>
  <c r="G137" i="6"/>
  <c r="E137" i="6" s="1"/>
  <c r="G129" i="6"/>
  <c r="E129" i="6" s="1"/>
  <c r="G121" i="6"/>
  <c r="E121" i="6" s="1"/>
  <c r="G113" i="6"/>
  <c r="E113" i="6" s="1"/>
  <c r="G105" i="6"/>
  <c r="E105" i="6" s="1"/>
  <c r="G97" i="6"/>
  <c r="E97" i="6" s="1"/>
  <c r="G89" i="6"/>
  <c r="E89" i="6" s="1"/>
  <c r="G81" i="6"/>
  <c r="E81" i="6" s="1"/>
  <c r="G73" i="6"/>
  <c r="E73" i="6" s="1"/>
  <c r="G65" i="6"/>
  <c r="E65" i="6" s="1"/>
  <c r="G57" i="6"/>
  <c r="E57" i="6" s="1"/>
  <c r="G49" i="6"/>
  <c r="E49" i="6" s="1"/>
  <c r="G42" i="6"/>
  <c r="E42" i="6" s="1"/>
  <c r="G34" i="6"/>
  <c r="E34" i="6" s="1"/>
  <c r="G26" i="6"/>
  <c r="E26" i="6" s="1"/>
  <c r="G18" i="6"/>
  <c r="E18" i="6" s="1"/>
  <c r="G10" i="6"/>
  <c r="E10" i="6" s="1"/>
  <c r="G138" i="6"/>
  <c r="E13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植田民生</author>
  </authors>
  <commentList>
    <comment ref="AV8" authorId="0" shapeId="0" xr:uid="{AEF32D2A-9371-4313-B2F0-B0CA0A39BE54}">
      <text>
        <r>
          <rPr>
            <b/>
            <sz val="9"/>
            <color indexed="81"/>
            <rFont val="MS P ゴシック"/>
            <family val="3"/>
            <charset val="128"/>
          </rPr>
          <t>植田民生:</t>
        </r>
        <r>
          <rPr>
            <sz val="9"/>
            <color indexed="81"/>
            <rFont val="MS P ゴシック"/>
            <family val="3"/>
            <charset val="128"/>
          </rPr>
          <t xml:space="preserve">
所要時間はNCの1.67倍
とする。
NC:MC:D=6:3:1で計算
</t>
        </r>
      </text>
    </comment>
    <comment ref="AX8" authorId="0" shapeId="0" xr:uid="{94668994-5850-4A9F-9632-3C376CD44454}">
      <text>
        <r>
          <rPr>
            <b/>
            <sz val="9"/>
            <color indexed="81"/>
            <rFont val="MS P ゴシック"/>
            <family val="3"/>
            <charset val="128"/>
          </rPr>
          <t>植田民生:</t>
        </r>
        <r>
          <rPr>
            <sz val="9"/>
            <color indexed="81"/>
            <rFont val="MS P ゴシック"/>
            <family val="3"/>
            <charset val="128"/>
          </rPr>
          <t xml:space="preserve">
1個当り売単価</t>
        </r>
      </text>
    </comment>
  </commentList>
</comments>
</file>

<file path=xl/sharedStrings.xml><?xml version="1.0" encoding="utf-8"?>
<sst xmlns="http://schemas.openxmlformats.org/spreadsheetml/2006/main" count="277" uniqueCount="246">
  <si>
    <t>製品賃率計算一覧</t>
    <phoneticPr fontId="2"/>
  </si>
  <si>
    <t>令和6年7月度</t>
    <rPh sb="0" eb="2">
      <t>レイワ</t>
    </rPh>
    <rPh sb="3" eb="4">
      <t>ネン</t>
    </rPh>
    <rPh sb="5" eb="6">
      <t>ガツ</t>
    </rPh>
    <rPh sb="6" eb="7">
      <t>ド</t>
    </rPh>
    <phoneticPr fontId="2"/>
  </si>
  <si>
    <t>製品№</t>
    <rPh sb="0" eb="3">
      <t>セイヒンナンバー</t>
    </rPh>
    <phoneticPr fontId="2"/>
  </si>
  <si>
    <t>製品名</t>
    <rPh sb="0" eb="3">
      <t>セイヒンメイ</t>
    </rPh>
    <phoneticPr fontId="2"/>
  </si>
  <si>
    <t>売単価(円)</t>
    <rPh sb="0" eb="3">
      <t>ウリタンカ</t>
    </rPh>
    <rPh sb="4" eb="5">
      <t>エン</t>
    </rPh>
    <phoneticPr fontId="2"/>
  </si>
  <si>
    <t>月間
受注数
（打）</t>
    <rPh sb="0" eb="2">
      <t>ゲッカン</t>
    </rPh>
    <rPh sb="3" eb="6">
      <t>ジュチュウスウ</t>
    </rPh>
    <rPh sb="8" eb="9">
      <t>ウ</t>
    </rPh>
    <phoneticPr fontId="2"/>
  </si>
  <si>
    <t>材料外注費</t>
    <rPh sb="0" eb="5">
      <t>ザイリョウガイチュウヒ</t>
    </rPh>
    <phoneticPr fontId="2"/>
  </si>
  <si>
    <t>月間</t>
    <rPh sb="0" eb="2">
      <t>ゲッカン</t>
    </rPh>
    <phoneticPr fontId="2"/>
  </si>
  <si>
    <t>付加
価値率</t>
    <rPh sb="0" eb="2">
      <t>フカ</t>
    </rPh>
    <rPh sb="3" eb="5">
      <t>カチ</t>
    </rPh>
    <rPh sb="5" eb="6">
      <t>リツ</t>
    </rPh>
    <phoneticPr fontId="2"/>
  </si>
  <si>
    <t>日産
計画数
（打）</t>
    <rPh sb="0" eb="2">
      <t>ニッサン</t>
    </rPh>
    <rPh sb="3" eb="6">
      <t>ケイカクスウ</t>
    </rPh>
    <rPh sb="8" eb="9">
      <t>ウ</t>
    </rPh>
    <phoneticPr fontId="2"/>
  </si>
  <si>
    <t>日産投入計画工数</t>
    <rPh sb="0" eb="2">
      <t>ニッサン</t>
    </rPh>
    <rPh sb="2" eb="4">
      <t>トウニュウ</t>
    </rPh>
    <rPh sb="4" eb="6">
      <t>ケイカク</t>
    </rPh>
    <rPh sb="6" eb="8">
      <t>コウスウ</t>
    </rPh>
    <phoneticPr fontId="2"/>
  </si>
  <si>
    <t>1打当り
工数</t>
    <rPh sb="1" eb="2">
      <t>ウ</t>
    </rPh>
    <rPh sb="2" eb="3">
      <t>アタ</t>
    </rPh>
    <rPh sb="5" eb="7">
      <t>コウスウ</t>
    </rPh>
    <phoneticPr fontId="2"/>
  </si>
  <si>
    <t>1打当り
付加
価値</t>
    <rPh sb="1" eb="2">
      <t>ウ</t>
    </rPh>
    <rPh sb="2" eb="3">
      <t>アタ</t>
    </rPh>
    <rPh sb="5" eb="7">
      <t>フカ</t>
    </rPh>
    <rPh sb="8" eb="10">
      <t>カチ</t>
    </rPh>
    <phoneticPr fontId="2"/>
  </si>
  <si>
    <t>1分当り
付加
価値</t>
    <rPh sb="1" eb="2">
      <t>フン</t>
    </rPh>
    <rPh sb="2" eb="3">
      <t>ア</t>
    </rPh>
    <rPh sb="5" eb="7">
      <t>フカ</t>
    </rPh>
    <rPh sb="8" eb="10">
      <t>カチ</t>
    </rPh>
    <phoneticPr fontId="2"/>
  </si>
  <si>
    <t>1個</t>
    <rPh sb="1" eb="2">
      <t>コ</t>
    </rPh>
    <phoneticPr fontId="2"/>
  </si>
  <si>
    <t>1打</t>
    <rPh sb="1" eb="2">
      <t>ウ</t>
    </rPh>
    <phoneticPr fontId="2"/>
  </si>
  <si>
    <t>材料</t>
    <rPh sb="0" eb="2">
      <t>ザイリョウ</t>
    </rPh>
    <phoneticPr fontId="2"/>
  </si>
  <si>
    <t>外注</t>
    <rPh sb="0" eb="2">
      <t>ガイチュウ</t>
    </rPh>
    <phoneticPr fontId="2"/>
  </si>
  <si>
    <t>打</t>
    <rPh sb="0" eb="1">
      <t>ウ</t>
    </rPh>
    <phoneticPr fontId="2"/>
  </si>
  <si>
    <t>売上</t>
  </si>
  <si>
    <t>支払</t>
    <rPh sb="0" eb="2">
      <t>シハライ</t>
    </rPh>
    <phoneticPr fontId="2"/>
  </si>
  <si>
    <t>時</t>
    <rPh sb="0" eb="1">
      <t>ジ</t>
    </rPh>
    <phoneticPr fontId="2"/>
  </si>
  <si>
    <t>分</t>
    <rPh sb="0" eb="1">
      <t>ブン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</si>
  <si>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</si>
  <si>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</si>
  <si>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</si>
  <si>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</si>
  <si>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</si>
  <si>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</si>
  <si>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</si>
  <si>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</si>
  <si>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</si>
  <si>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</si>
  <si>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</si>
  <si>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</si>
  <si>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計</t>
    <rPh sb="0" eb="1">
      <t>ケイ</t>
    </rPh>
    <phoneticPr fontId="2"/>
  </si>
  <si>
    <t>凡例</t>
    <rPh sb="0" eb="2">
      <t>ハンレイ</t>
    </rPh>
    <phoneticPr fontId="2"/>
  </si>
  <si>
    <t>健康商品</t>
    <rPh sb="0" eb="4">
      <t>ケンコウショウヒン</t>
    </rPh>
    <phoneticPr fontId="2"/>
  </si>
  <si>
    <t>貧血商品</t>
    <rPh sb="0" eb="4">
      <t>ヒンケツショウヒン</t>
    </rPh>
    <phoneticPr fontId="2"/>
  </si>
  <si>
    <t>令和6年12月度</t>
    <rPh sb="0" eb="2">
      <t>レイワ</t>
    </rPh>
    <rPh sb="3" eb="4">
      <t>ネン</t>
    </rPh>
    <rPh sb="6" eb="7">
      <t>ガツ</t>
    </rPh>
    <rPh sb="7" eb="8">
      <t>ド</t>
    </rPh>
    <phoneticPr fontId="2"/>
  </si>
  <si>
    <t>出血商品</t>
    <rPh sb="0" eb="2">
      <t>シュッケツ</t>
    </rPh>
    <rPh sb="2" eb="4">
      <t>ショウヒン</t>
    </rPh>
    <phoneticPr fontId="2"/>
  </si>
  <si>
    <t>1個当り</t>
    <rPh sb="1" eb="2">
      <t>コ</t>
    </rPh>
    <rPh sb="2" eb="3">
      <t>アタ</t>
    </rPh>
    <phoneticPr fontId="2"/>
  </si>
  <si>
    <t>製造部門（1日当りの工数）</t>
    <rPh sb="0" eb="2">
      <t>セイゾウ</t>
    </rPh>
    <rPh sb="2" eb="4">
      <t>ブモン</t>
    </rPh>
    <rPh sb="6" eb="7">
      <t>ヒ</t>
    </rPh>
    <rPh sb="7" eb="8">
      <t>アタ</t>
    </rPh>
    <rPh sb="10" eb="12">
      <t>コウスウ</t>
    </rPh>
    <phoneticPr fontId="2"/>
  </si>
  <si>
    <t>実際
売単価</t>
    <rPh sb="0" eb="2">
      <t>ジッサイ</t>
    </rPh>
    <rPh sb="3" eb="6">
      <t>ウリタンカ</t>
    </rPh>
    <phoneticPr fontId="2"/>
  </si>
  <si>
    <t>必要販売単価</t>
    <rPh sb="0" eb="2">
      <t>ヒツヨウ</t>
    </rPh>
    <rPh sb="2" eb="4">
      <t>ハンバイ</t>
    </rPh>
    <rPh sb="4" eb="6">
      <t>タンカ</t>
    </rPh>
    <phoneticPr fontId="2"/>
  </si>
  <si>
    <t>損益分岐
単価</t>
    <rPh sb="0" eb="4">
      <t>ソンエキブンキ</t>
    </rPh>
    <rPh sb="5" eb="7">
      <t>タンカ</t>
    </rPh>
    <phoneticPr fontId="2"/>
  </si>
  <si>
    <t>必要
単価</t>
    <rPh sb="0" eb="2">
      <t>ヒツヨウ</t>
    </rPh>
    <rPh sb="3" eb="5">
      <t>タンカ</t>
    </rPh>
    <phoneticPr fontId="2"/>
  </si>
  <si>
    <t>外注費</t>
    <rPh sb="0" eb="2">
      <t>ガイチュウ</t>
    </rPh>
    <rPh sb="2" eb="3">
      <t>ヒ</t>
    </rPh>
    <phoneticPr fontId="2"/>
  </si>
  <si>
    <t>原価
（材料費）</t>
    <rPh sb="0" eb="2">
      <t>ゲンカ</t>
    </rPh>
    <rPh sb="4" eb="7">
      <t>ザイリョウヒ</t>
    </rPh>
    <phoneticPr fontId="2"/>
  </si>
  <si>
    <t>粗利</t>
    <rPh sb="0" eb="2">
      <t>アラリ</t>
    </rPh>
    <phoneticPr fontId="2"/>
  </si>
  <si>
    <t>月間
製造数
(個数）</t>
    <rPh sb="0" eb="2">
      <t>ゲッカン</t>
    </rPh>
    <rPh sb="3" eb="5">
      <t>セイゾウ</t>
    </rPh>
    <rPh sb="5" eb="6">
      <t>スウ</t>
    </rPh>
    <rPh sb="8" eb="10">
      <t>コスウ</t>
    </rPh>
    <phoneticPr fontId="2"/>
  </si>
  <si>
    <t>月間
売上</t>
    <rPh sb="0" eb="2">
      <t>ゲッカン</t>
    </rPh>
    <rPh sb="3" eb="5">
      <t>ウリアゲ</t>
    </rPh>
    <phoneticPr fontId="2"/>
  </si>
  <si>
    <t>月間
支払</t>
    <rPh sb="0" eb="2">
      <t>ゲッカン</t>
    </rPh>
    <rPh sb="3" eb="5">
      <t>シハライ</t>
    </rPh>
    <phoneticPr fontId="2"/>
  </si>
  <si>
    <t>付加価値率</t>
    <rPh sb="0" eb="5">
      <t>フカカチリツ</t>
    </rPh>
    <phoneticPr fontId="2"/>
  </si>
  <si>
    <t>日産
製造数
（個数）</t>
    <rPh sb="0" eb="2">
      <t>ニッサン</t>
    </rPh>
    <rPh sb="3" eb="5">
      <t>セイゾウ</t>
    </rPh>
    <rPh sb="5" eb="6">
      <t>スウ</t>
    </rPh>
    <rPh sb="8" eb="10">
      <t>コスウ</t>
    </rPh>
    <phoneticPr fontId="2"/>
  </si>
  <si>
    <t>準備</t>
    <rPh sb="0" eb="2">
      <t>ジュンビ</t>
    </rPh>
    <phoneticPr fontId="2"/>
  </si>
  <si>
    <t>原材料調整</t>
    <rPh sb="0" eb="3">
      <t>ゲンザイリョウ</t>
    </rPh>
    <rPh sb="3" eb="5">
      <t>チョウセイ</t>
    </rPh>
    <phoneticPr fontId="2"/>
  </si>
  <si>
    <t>生地調整</t>
    <rPh sb="0" eb="2">
      <t>キジ</t>
    </rPh>
    <rPh sb="2" eb="4">
      <t>チョウセイ</t>
    </rPh>
    <phoneticPr fontId="2"/>
  </si>
  <si>
    <t>熱工程</t>
    <rPh sb="0" eb="1">
      <t>ネツ</t>
    </rPh>
    <rPh sb="1" eb="3">
      <t>コウテイ</t>
    </rPh>
    <phoneticPr fontId="2"/>
  </si>
  <si>
    <t>熱工程2</t>
    <rPh sb="0" eb="1">
      <t>ネツコウテイ2</t>
    </rPh>
    <phoneticPr fontId="2"/>
  </si>
  <si>
    <t>熱工程3</t>
    <rPh sb="0" eb="1">
      <t>ネツコウテイ3</t>
    </rPh>
    <phoneticPr fontId="2"/>
  </si>
  <si>
    <t>充填</t>
    <rPh sb="0" eb="2">
      <t>ジュウテン</t>
    </rPh>
    <phoneticPr fontId="2"/>
  </si>
  <si>
    <t>成型加工</t>
    <rPh sb="0" eb="2">
      <t>セイケイ</t>
    </rPh>
    <rPh sb="2" eb="4">
      <t>カコウ</t>
    </rPh>
    <phoneticPr fontId="2"/>
  </si>
  <si>
    <t>成型加工2</t>
    <rPh sb="0" eb="2">
      <t>セイケイカコウ2</t>
    </rPh>
    <phoneticPr fontId="2"/>
  </si>
  <si>
    <t>熱工程4</t>
    <rPh sb="0" eb="4">
      <t>ネツコウテイ4</t>
    </rPh>
    <phoneticPr fontId="2"/>
  </si>
  <si>
    <t>前加工</t>
    <rPh sb="0" eb="3">
      <t>マエカコウ</t>
    </rPh>
    <phoneticPr fontId="2"/>
  </si>
  <si>
    <t>前加工2</t>
    <rPh sb="0" eb="4">
      <t>マエカコウ2</t>
    </rPh>
    <phoneticPr fontId="2"/>
  </si>
  <si>
    <t>機械準備</t>
    <rPh sb="0" eb="2">
      <t>キカイ</t>
    </rPh>
    <rPh sb="2" eb="4">
      <t>ジュンビ</t>
    </rPh>
    <phoneticPr fontId="2"/>
  </si>
  <si>
    <t>機械出し</t>
    <rPh sb="0" eb="2">
      <t>キカイ</t>
    </rPh>
    <rPh sb="2" eb="3">
      <t>ダ</t>
    </rPh>
    <phoneticPr fontId="2"/>
  </si>
  <si>
    <t>機械分解</t>
    <rPh sb="0" eb="2">
      <t>キカイ</t>
    </rPh>
    <rPh sb="2" eb="4">
      <t>ブンカイ</t>
    </rPh>
    <phoneticPr fontId="2"/>
  </si>
  <si>
    <t>機械組立</t>
    <rPh sb="0" eb="2">
      <t>キカイ</t>
    </rPh>
    <rPh sb="2" eb="4">
      <t>クミタ</t>
    </rPh>
    <phoneticPr fontId="2"/>
  </si>
  <si>
    <t>冷却</t>
    <rPh sb="0" eb="2">
      <t>レイキャク</t>
    </rPh>
    <phoneticPr fontId="2"/>
  </si>
  <si>
    <t>片付け</t>
    <rPh sb="0" eb="2">
      <t>カタヅ</t>
    </rPh>
    <phoneticPr fontId="2"/>
  </si>
  <si>
    <t>準備2</t>
    <rPh sb="0" eb="3">
      <t>ジュンビ2</t>
    </rPh>
    <phoneticPr fontId="2"/>
  </si>
  <si>
    <t>非加熱材料調整</t>
    <rPh sb="0" eb="3">
      <t>ヒカネツ</t>
    </rPh>
    <rPh sb="3" eb="5">
      <t>ザイリョウ</t>
    </rPh>
    <rPh sb="5" eb="7">
      <t>チョウセイ</t>
    </rPh>
    <phoneticPr fontId="2"/>
  </si>
  <si>
    <t>熱工程5</t>
    <rPh sb="0" eb="1">
      <t>ネツコウテイ5</t>
    </rPh>
    <phoneticPr fontId="2"/>
  </si>
  <si>
    <t>冷却2</t>
    <rPh sb="0" eb="3">
      <t>レイキャク2</t>
    </rPh>
    <phoneticPr fontId="2"/>
  </si>
  <si>
    <t>手細工加工等</t>
    <rPh sb="0" eb="3">
      <t>テザイク</t>
    </rPh>
    <rPh sb="3" eb="5">
      <t>カコウ</t>
    </rPh>
    <rPh sb="5" eb="6">
      <t>トウ</t>
    </rPh>
    <phoneticPr fontId="2"/>
  </si>
  <si>
    <t>手細工加工等2</t>
    <rPh sb="0" eb="3">
      <t>テザイクカコウ52</t>
    </rPh>
    <phoneticPr fontId="2"/>
  </si>
  <si>
    <t>仕上げ加工</t>
    <rPh sb="0" eb="2">
      <t>シア</t>
    </rPh>
    <rPh sb="3" eb="5">
      <t>カコウ</t>
    </rPh>
    <phoneticPr fontId="2"/>
  </si>
  <si>
    <t>熱加工</t>
    <rPh sb="0" eb="1">
      <t>ネツ</t>
    </rPh>
    <rPh sb="1" eb="3">
      <t>カコウ</t>
    </rPh>
    <phoneticPr fontId="2"/>
  </si>
  <si>
    <t>冷加工</t>
    <rPh sb="0" eb="1">
      <t>レイ</t>
    </rPh>
    <rPh sb="1" eb="3">
      <t>カコウ</t>
    </rPh>
    <phoneticPr fontId="2"/>
  </si>
  <si>
    <t>包装</t>
    <rPh sb="0" eb="2">
      <t>ホウソウ</t>
    </rPh>
    <phoneticPr fontId="2"/>
  </si>
  <si>
    <t>片付け2</t>
    <rPh sb="0" eb="2">
      <t>カタヅ62</t>
    </rPh>
    <phoneticPr fontId="2"/>
  </si>
  <si>
    <t>合計</t>
    <rPh sb="0" eb="2">
      <t>ゴウケイ</t>
    </rPh>
    <phoneticPr fontId="2"/>
  </si>
  <si>
    <t>付加価値</t>
    <rPh sb="0" eb="4">
      <t>フカカチ</t>
    </rPh>
    <phoneticPr fontId="2"/>
  </si>
  <si>
    <t>1分当り
付加
価値</t>
    <phoneticPr fontId="2"/>
  </si>
  <si>
    <t>受注数当り
付加価値/日</t>
    <rPh sb="0" eb="2">
      <t>ジュチュウ</t>
    </rPh>
    <rPh sb="2" eb="3">
      <t>スウ</t>
    </rPh>
    <rPh sb="3" eb="4">
      <t>アタ</t>
    </rPh>
    <rPh sb="6" eb="8">
      <t>フカ</t>
    </rPh>
    <rPh sb="8" eb="10">
      <t>カチ</t>
    </rPh>
    <rPh sb="11" eb="12">
      <t>ニチ</t>
    </rPh>
    <phoneticPr fontId="2"/>
  </si>
  <si>
    <t>1分当り
付加
価値2</t>
    <rPh sb="0" eb="11">
      <t>フン2</t>
    </rPh>
    <phoneticPr fontId="2"/>
  </si>
  <si>
    <t>大福生地</t>
    <rPh sb="0" eb="4">
      <t>ダイフクキジ</t>
    </rPh>
    <phoneticPr fontId="2"/>
  </si>
  <si>
    <t>チーズ大福</t>
    <rPh sb="3" eb="5">
      <t>ダイフク</t>
    </rPh>
    <phoneticPr fontId="2"/>
  </si>
  <si>
    <t>栗大福</t>
    <rPh sb="0" eb="1">
      <t>クリ</t>
    </rPh>
    <rPh sb="1" eb="3">
      <t>ダイフク</t>
    </rPh>
    <phoneticPr fontId="2"/>
  </si>
  <si>
    <t>豆大福</t>
    <rPh sb="0" eb="3">
      <t>マメダイフク</t>
    </rPh>
    <phoneticPr fontId="2"/>
  </si>
  <si>
    <t>梅大福</t>
    <rPh sb="0" eb="3">
      <t>ウメダイフク</t>
    </rPh>
    <phoneticPr fontId="2"/>
  </si>
  <si>
    <t>苺大福</t>
    <rPh sb="0" eb="3">
      <t>イチゴダイフク</t>
    </rPh>
    <phoneticPr fontId="2"/>
  </si>
  <si>
    <t>苺大福　３L</t>
    <rPh sb="0" eb="3">
      <t>イチゴダイフク</t>
    </rPh>
    <phoneticPr fontId="2"/>
  </si>
  <si>
    <t>ぶどう大福</t>
    <rPh sb="3" eb="5">
      <t>ダイフク</t>
    </rPh>
    <phoneticPr fontId="2"/>
  </si>
  <si>
    <t>トマト大福</t>
    <rPh sb="3" eb="5">
      <t>ダイフク</t>
    </rPh>
    <phoneticPr fontId="2"/>
  </si>
  <si>
    <t>キウイ大福</t>
    <rPh sb="3" eb="5">
      <t>ダイフク</t>
    </rPh>
    <phoneticPr fontId="2"/>
  </si>
  <si>
    <t>パイン大福</t>
    <rPh sb="3" eb="5">
      <t>ダイフク</t>
    </rPh>
    <phoneticPr fontId="2"/>
  </si>
  <si>
    <t>みかん大福</t>
    <rPh sb="3" eb="5">
      <t>ダイフク</t>
    </rPh>
    <phoneticPr fontId="2"/>
  </si>
  <si>
    <t>メロン大福</t>
    <rPh sb="3" eb="5">
      <t>ダイフク</t>
    </rPh>
    <phoneticPr fontId="2"/>
  </si>
  <si>
    <t>イチジク大福</t>
    <rPh sb="4" eb="6">
      <t>ダイフク</t>
    </rPh>
    <phoneticPr fontId="2"/>
  </si>
  <si>
    <t>柿大福</t>
    <rPh sb="0" eb="3">
      <t>カキダイフク</t>
    </rPh>
    <phoneticPr fontId="2"/>
  </si>
  <si>
    <t>梨大福</t>
    <rPh sb="0" eb="1">
      <t>ナシ</t>
    </rPh>
    <rPh sb="1" eb="3">
      <t>ダイフク</t>
    </rPh>
    <phoneticPr fontId="2"/>
  </si>
  <si>
    <t>ブルーベリー大福</t>
    <rPh sb="6" eb="8">
      <t>ダイフク</t>
    </rPh>
    <phoneticPr fontId="2"/>
  </si>
  <si>
    <t>粒あん(大福等)</t>
    <rPh sb="0" eb="1">
      <t>ツブ</t>
    </rPh>
    <rPh sb="4" eb="6">
      <t>ダイフク</t>
    </rPh>
    <rPh sb="6" eb="7">
      <t>トウ</t>
    </rPh>
    <phoneticPr fontId="2"/>
  </si>
  <si>
    <t>白餡(フルーツ大福用)</t>
    <rPh sb="0" eb="2">
      <t>シロアン</t>
    </rPh>
    <rPh sb="7" eb="10">
      <t>ダイフクヨウ</t>
    </rPh>
    <phoneticPr fontId="2"/>
  </si>
  <si>
    <t>甘木山(こしあん)</t>
    <rPh sb="0" eb="2">
      <t>アマギ</t>
    </rPh>
    <rPh sb="2" eb="3">
      <t>ヤマ</t>
    </rPh>
    <phoneticPr fontId="2"/>
  </si>
  <si>
    <t>あさくら路あんこ</t>
    <rPh sb="4" eb="5">
      <t>ジ</t>
    </rPh>
    <phoneticPr fontId="2"/>
  </si>
  <si>
    <t>どら焼きあんこ</t>
    <rPh sb="2" eb="3">
      <t>ヤ</t>
    </rPh>
    <phoneticPr fontId="2"/>
  </si>
  <si>
    <t>まん栗最中あんこ</t>
    <rPh sb="2" eb="5">
      <t>クリモナカ</t>
    </rPh>
    <phoneticPr fontId="2"/>
  </si>
  <si>
    <t>めで鯛あんこ</t>
    <rPh sb="2" eb="3">
      <t>タイ</t>
    </rPh>
    <phoneticPr fontId="2"/>
  </si>
  <si>
    <t>甘木絞りあんこ</t>
    <rPh sb="0" eb="2">
      <t>アマギ</t>
    </rPh>
    <rPh sb="2" eb="3">
      <t>シボ</t>
    </rPh>
    <phoneticPr fontId="2"/>
  </si>
  <si>
    <t>麩饅頭あんこ</t>
    <rPh sb="0" eb="3">
      <t>フマンジュウ</t>
    </rPh>
    <phoneticPr fontId="2"/>
  </si>
  <si>
    <t>三奈木饅頭</t>
    <rPh sb="0" eb="3">
      <t>ミナギ</t>
    </rPh>
    <rPh sb="3" eb="5">
      <t>マンジュウ</t>
    </rPh>
    <phoneticPr fontId="2"/>
  </si>
  <si>
    <t>三奈木饅頭5個入</t>
    <rPh sb="0" eb="3">
      <t>ミナギ</t>
    </rPh>
    <rPh sb="3" eb="5">
      <t>マンジュウ</t>
    </rPh>
    <rPh sb="6" eb="8">
      <t>コイリ</t>
    </rPh>
    <phoneticPr fontId="2"/>
  </si>
  <si>
    <t>チーズ饅頭</t>
    <rPh sb="3" eb="5">
      <t>マンジュウ</t>
    </rPh>
    <phoneticPr fontId="2"/>
  </si>
  <si>
    <t>すずまる　3個入</t>
    <rPh sb="6" eb="8">
      <t>コイリ</t>
    </rPh>
    <phoneticPr fontId="2"/>
  </si>
  <si>
    <t>柏餅</t>
    <rPh sb="0" eb="2">
      <t>カシワモチ</t>
    </rPh>
    <phoneticPr fontId="2"/>
  </si>
  <si>
    <t>がめの葉餅</t>
    <rPh sb="3" eb="4">
      <t>ハ</t>
    </rPh>
    <rPh sb="4" eb="5">
      <t>モチ</t>
    </rPh>
    <phoneticPr fontId="2"/>
  </si>
  <si>
    <t>麩饅頭</t>
    <rPh sb="0" eb="3">
      <t>フマンジュウ</t>
    </rPh>
    <phoneticPr fontId="2"/>
  </si>
  <si>
    <t>大納言葛餅</t>
    <rPh sb="0" eb="3">
      <t>ダイナゴン</t>
    </rPh>
    <rPh sb="3" eb="5">
      <t>クズモチ</t>
    </rPh>
    <phoneticPr fontId="2"/>
  </si>
  <si>
    <t>水饅頭</t>
    <rPh sb="0" eb="3">
      <t>ミズマンジュウ</t>
    </rPh>
    <phoneticPr fontId="2"/>
  </si>
  <si>
    <t>水饅頭(蛍)</t>
    <rPh sb="0" eb="3">
      <t>ミズマンジュウ</t>
    </rPh>
    <rPh sb="4" eb="5">
      <t>ホタル</t>
    </rPh>
    <phoneticPr fontId="2"/>
  </si>
  <si>
    <t>かりんと三奈木</t>
    <rPh sb="4" eb="7">
      <t>ミナギ</t>
    </rPh>
    <phoneticPr fontId="2"/>
  </si>
  <si>
    <t>A84</t>
    <phoneticPr fontId="2"/>
  </si>
  <si>
    <t>A50</t>
    <phoneticPr fontId="2"/>
  </si>
  <si>
    <t>A21</t>
    <phoneticPr fontId="2"/>
  </si>
  <si>
    <t>A240</t>
    <phoneticPr fontId="2"/>
  </si>
  <si>
    <t>A40</t>
    <phoneticPr fontId="2"/>
  </si>
  <si>
    <t>A20</t>
    <phoneticPr fontId="2"/>
  </si>
  <si>
    <t>A56%</t>
    <phoneticPr fontId="2"/>
  </si>
  <si>
    <t>かりんと枝豆</t>
    <rPh sb="4" eb="6">
      <t>エダマメ</t>
    </rPh>
    <phoneticPr fontId="2"/>
  </si>
  <si>
    <t>かりんと桜</t>
    <rPh sb="4" eb="5">
      <t>サクラ</t>
    </rPh>
    <phoneticPr fontId="2"/>
  </si>
  <si>
    <t>かりんと抹茶</t>
    <rPh sb="4" eb="6">
      <t>マッチャ</t>
    </rPh>
    <phoneticPr fontId="2"/>
  </si>
  <si>
    <t>かりんと栗</t>
    <rPh sb="4" eb="5">
      <t>クリ</t>
    </rPh>
    <phoneticPr fontId="2"/>
  </si>
  <si>
    <t>かりんとチョコ</t>
    <phoneticPr fontId="2"/>
  </si>
  <si>
    <t>花びら餅</t>
    <rPh sb="0" eb="1">
      <t>ハナ</t>
    </rPh>
    <rPh sb="3" eb="4">
      <t>モチ</t>
    </rPh>
    <phoneticPr fontId="2"/>
  </si>
  <si>
    <t>鶯餅</t>
    <rPh sb="0" eb="1">
      <t>ウグイス</t>
    </rPh>
    <rPh sb="1" eb="2">
      <t>モチ</t>
    </rPh>
    <phoneticPr fontId="2"/>
  </si>
  <si>
    <t>桜餅</t>
    <rPh sb="0" eb="2">
      <t>サクラモチ</t>
    </rPh>
    <phoneticPr fontId="2"/>
  </si>
  <si>
    <t>桜餅3個入</t>
    <rPh sb="0" eb="2">
      <t>サクラモチ</t>
    </rPh>
    <rPh sb="3" eb="5">
      <t>コイリ</t>
    </rPh>
    <phoneticPr fontId="2"/>
  </si>
  <si>
    <t>おはぎ</t>
    <phoneticPr fontId="2"/>
  </si>
  <si>
    <t>黄粉おはぎ</t>
    <rPh sb="0" eb="2">
      <t>キナコ</t>
    </rPh>
    <phoneticPr fontId="2"/>
  </si>
  <si>
    <t>栗おはぎ</t>
    <rPh sb="0" eb="1">
      <t>クリ</t>
    </rPh>
    <phoneticPr fontId="2"/>
  </si>
  <si>
    <t>ずんだおはぎ</t>
    <phoneticPr fontId="2"/>
  </si>
  <si>
    <t>さくらおはぎ</t>
    <phoneticPr fontId="2"/>
  </si>
  <si>
    <t>あおさおはぎ</t>
    <phoneticPr fontId="2"/>
  </si>
  <si>
    <t>ごまおはぎ(黒)</t>
    <rPh sb="6" eb="7">
      <t>クロ</t>
    </rPh>
    <phoneticPr fontId="2"/>
  </si>
  <si>
    <t>カスタード</t>
    <phoneticPr fontId="2"/>
  </si>
  <si>
    <t>あさくらシュー</t>
    <phoneticPr fontId="2"/>
  </si>
  <si>
    <t>プレーンシュー</t>
    <phoneticPr fontId="2"/>
  </si>
  <si>
    <t>ボーシュー</t>
    <phoneticPr fontId="2"/>
  </si>
  <si>
    <t>シュー生地</t>
    <rPh sb="3" eb="5">
      <t>キジ</t>
    </rPh>
    <phoneticPr fontId="2"/>
  </si>
  <si>
    <t>カスタードプリン</t>
    <phoneticPr fontId="2"/>
  </si>
  <si>
    <t>葛プリン</t>
    <rPh sb="0" eb="1">
      <t>クズ</t>
    </rPh>
    <phoneticPr fontId="2"/>
  </si>
  <si>
    <t>コーヒープリン</t>
    <phoneticPr fontId="2"/>
  </si>
  <si>
    <t>コーヒーゼリー</t>
    <phoneticPr fontId="2"/>
  </si>
  <si>
    <t>あじさいプリン</t>
    <phoneticPr fontId="2"/>
  </si>
  <si>
    <t>錦玉羹</t>
    <rPh sb="0" eb="1">
      <t>キン</t>
    </rPh>
    <rPh sb="1" eb="2">
      <t>ギョク</t>
    </rPh>
    <rPh sb="2" eb="3">
      <t>カン</t>
    </rPh>
    <phoneticPr fontId="2"/>
  </si>
  <si>
    <t>生チョコ大福</t>
    <rPh sb="0" eb="1">
      <t>ナマ</t>
    </rPh>
    <rPh sb="4" eb="6">
      <t>ダイフク</t>
    </rPh>
    <phoneticPr fontId="2"/>
  </si>
  <si>
    <t>あさくらロール</t>
    <phoneticPr fontId="2"/>
  </si>
  <si>
    <t>笑みテラ(米粉カステラ0.5斤)</t>
    <rPh sb="0" eb="1">
      <t>エ</t>
    </rPh>
    <rPh sb="5" eb="7">
      <t>コメコ</t>
    </rPh>
    <rPh sb="14" eb="15">
      <t>キン</t>
    </rPh>
    <phoneticPr fontId="2"/>
  </si>
  <si>
    <t>米粉カステラ</t>
    <rPh sb="0" eb="2">
      <t>コメコ</t>
    </rPh>
    <phoneticPr fontId="2"/>
  </si>
  <si>
    <t>あさくら路</t>
    <rPh sb="4" eb="5">
      <t>ジ</t>
    </rPh>
    <phoneticPr fontId="2"/>
  </si>
  <si>
    <t>あさくら路4個入</t>
    <rPh sb="4" eb="5">
      <t>ジ</t>
    </rPh>
    <rPh sb="6" eb="8">
      <t>コイリ</t>
    </rPh>
    <phoneticPr fontId="2"/>
  </si>
  <si>
    <t>あさくらボーロ</t>
    <phoneticPr fontId="2"/>
  </si>
  <si>
    <t>あさくらボーロ5個入</t>
    <rPh sb="8" eb="10">
      <t>コイリ</t>
    </rPh>
    <phoneticPr fontId="2"/>
  </si>
  <si>
    <t>葛餅</t>
    <rPh sb="0" eb="2">
      <t>クズモチ</t>
    </rPh>
    <phoneticPr fontId="2"/>
  </si>
  <si>
    <t>まん栗最中</t>
    <rPh sb="2" eb="3">
      <t>グリ</t>
    </rPh>
    <rPh sb="3" eb="5">
      <t>モナカ</t>
    </rPh>
    <phoneticPr fontId="2"/>
  </si>
  <si>
    <t>三奈木糖羊羹</t>
    <rPh sb="0" eb="4">
      <t>ミナギトウ</t>
    </rPh>
    <rPh sb="4" eb="6">
      <t>ヨウカン</t>
    </rPh>
    <phoneticPr fontId="2"/>
  </si>
  <si>
    <t>ほとめくどら</t>
    <phoneticPr fontId="2"/>
  </si>
  <si>
    <t>ばたどら</t>
    <phoneticPr fontId="2"/>
  </si>
  <si>
    <t>こぶれ</t>
    <phoneticPr fontId="2"/>
  </si>
  <si>
    <t>こぶれ5個入</t>
    <rPh sb="4" eb="6">
      <t>コイリ</t>
    </rPh>
    <phoneticPr fontId="2"/>
  </si>
  <si>
    <t>心ばかり</t>
    <rPh sb="0" eb="1">
      <t>ココロ</t>
    </rPh>
    <phoneticPr fontId="2"/>
  </si>
  <si>
    <t>栗饅頭</t>
    <rPh sb="0" eb="3">
      <t>クリマンジュウ</t>
    </rPh>
    <phoneticPr fontId="2"/>
  </si>
  <si>
    <t>レモンケーキ</t>
    <phoneticPr fontId="2"/>
  </si>
  <si>
    <t>甘木絞</t>
    <rPh sb="0" eb="3">
      <t>アマギシボリ</t>
    </rPh>
    <phoneticPr fontId="2"/>
  </si>
  <si>
    <t>めで鯛</t>
    <rPh sb="2" eb="3">
      <t>タイ</t>
    </rPh>
    <phoneticPr fontId="2"/>
  </si>
  <si>
    <t>栗蒸し羊羹</t>
    <rPh sb="0" eb="2">
      <t>クリム</t>
    </rPh>
    <rPh sb="3" eb="5">
      <t>ヨウカン</t>
    </rPh>
    <phoneticPr fontId="2"/>
  </si>
  <si>
    <t>秋月の梅</t>
    <rPh sb="0" eb="2">
      <t>アキヅキ</t>
    </rPh>
    <rPh sb="3" eb="4">
      <t>ウメ</t>
    </rPh>
    <phoneticPr fontId="2"/>
  </si>
  <si>
    <t>秋月の糸</t>
    <rPh sb="0" eb="2">
      <t>アキヅキ</t>
    </rPh>
    <rPh sb="3" eb="4">
      <t>イト</t>
    </rPh>
    <phoneticPr fontId="2"/>
  </si>
  <si>
    <t>梨ゼリー</t>
    <rPh sb="0" eb="1">
      <t>ナシ</t>
    </rPh>
    <phoneticPr fontId="2"/>
  </si>
  <si>
    <t>桃ぜりー</t>
    <rPh sb="0" eb="1">
      <t>モモ</t>
    </rPh>
    <phoneticPr fontId="2"/>
  </si>
  <si>
    <t>巨峰ゼリー</t>
    <rPh sb="0" eb="2">
      <t>キョホウ</t>
    </rPh>
    <phoneticPr fontId="2"/>
  </si>
  <si>
    <t>和じゅれ</t>
    <rPh sb="0" eb="1">
      <t>ワ</t>
    </rPh>
    <phoneticPr fontId="2"/>
  </si>
  <si>
    <t>ポテト</t>
    <phoneticPr fontId="2"/>
  </si>
  <si>
    <t>リーフパイ</t>
    <phoneticPr fontId="2"/>
  </si>
  <si>
    <t>菱餅</t>
    <rPh sb="0" eb="2">
      <t>ヒシモチ</t>
    </rPh>
    <phoneticPr fontId="2"/>
  </si>
  <si>
    <t>あやめ草</t>
    <rPh sb="3" eb="4">
      <t>クサ</t>
    </rPh>
    <phoneticPr fontId="2"/>
  </si>
  <si>
    <t>シューラスク</t>
    <phoneticPr fontId="2"/>
  </si>
  <si>
    <t>三段落雁</t>
    <rPh sb="0" eb="4">
      <t>サンダンラクガン</t>
    </rPh>
    <phoneticPr fontId="2"/>
  </si>
  <si>
    <t>慶弔餅</t>
    <rPh sb="0" eb="2">
      <t>ケイチョウ</t>
    </rPh>
    <rPh sb="2" eb="3">
      <t>モチ</t>
    </rPh>
    <phoneticPr fontId="2"/>
  </si>
  <si>
    <t>慶弔饅頭</t>
    <rPh sb="0" eb="2">
      <t>ケイチョウ</t>
    </rPh>
    <rPh sb="2" eb="4">
      <t>マンジュウ</t>
    </rPh>
    <phoneticPr fontId="2"/>
  </si>
  <si>
    <t>赤飯(パック)</t>
    <rPh sb="0" eb="2">
      <t>セキハン</t>
    </rPh>
    <phoneticPr fontId="2"/>
  </si>
  <si>
    <t>赤飯(箱)</t>
    <rPh sb="0" eb="2">
      <t>セキハン</t>
    </rPh>
    <rPh sb="3" eb="4">
      <t>ハコ</t>
    </rPh>
    <phoneticPr fontId="2"/>
  </si>
  <si>
    <t>踏み餅(5合)</t>
    <rPh sb="0" eb="1">
      <t>フ</t>
    </rPh>
    <rPh sb="2" eb="3">
      <t>モチ</t>
    </rPh>
    <rPh sb="5" eb="6">
      <t>ゴウ</t>
    </rPh>
    <phoneticPr fontId="2"/>
  </si>
  <si>
    <t>踏み餅(1升)</t>
    <rPh sb="0" eb="1">
      <t>フ</t>
    </rPh>
    <rPh sb="2" eb="3">
      <t>モチ</t>
    </rPh>
    <rPh sb="5" eb="6">
      <t>ショウ</t>
    </rPh>
    <phoneticPr fontId="2"/>
  </si>
  <si>
    <t>鯉(大)</t>
    <rPh sb="0" eb="1">
      <t>コイ</t>
    </rPh>
    <rPh sb="2" eb="3">
      <t>ダイ</t>
    </rPh>
    <phoneticPr fontId="2"/>
  </si>
  <si>
    <t>鯉(小)</t>
    <rPh sb="0" eb="1">
      <t>コイ</t>
    </rPh>
    <rPh sb="2" eb="3">
      <t>ショウ</t>
    </rPh>
    <phoneticPr fontId="2"/>
  </si>
  <si>
    <t>葛餅バー()</t>
    <rPh sb="0" eb="2">
      <t>クズモチ</t>
    </rPh>
    <phoneticPr fontId="2"/>
  </si>
  <si>
    <t>フィナンシェ()</t>
    <phoneticPr fontId="2"/>
  </si>
  <si>
    <t>あさくら路　機械</t>
    <rPh sb="4" eb="5">
      <t>ジ</t>
    </rPh>
    <rPh sb="6" eb="8">
      <t>キカイ</t>
    </rPh>
    <phoneticPr fontId="2"/>
  </si>
  <si>
    <t>三奈木　機械</t>
    <rPh sb="0" eb="3">
      <t>ミナギ</t>
    </rPh>
    <rPh sb="4" eb="6">
      <t>キカイ</t>
    </rPh>
    <phoneticPr fontId="2"/>
  </si>
  <si>
    <t>こぶれ　機械</t>
    <rPh sb="4" eb="6">
      <t>キカイ</t>
    </rPh>
    <phoneticPr fontId="2"/>
  </si>
  <si>
    <t>甘木絞　機械</t>
    <rPh sb="0" eb="2">
      <t>アマギ</t>
    </rPh>
    <rPh sb="2" eb="3">
      <t>シボリ</t>
    </rPh>
    <rPh sb="4" eb="6">
      <t>キカイ</t>
    </rPh>
    <phoneticPr fontId="2"/>
  </si>
  <si>
    <t>麩饅頭　機械</t>
    <rPh sb="0" eb="1">
      <t>フ</t>
    </rPh>
    <rPh sb="1" eb="3">
      <t>マンジュウ</t>
    </rPh>
    <rPh sb="4" eb="6">
      <t>キカイ</t>
    </rPh>
    <phoneticPr fontId="2"/>
  </si>
  <si>
    <t>柏餅　機械</t>
    <rPh sb="0" eb="2">
      <t>カシワモチ</t>
    </rPh>
    <rPh sb="3" eb="5">
      <t>キカイ</t>
    </rPh>
    <phoneticPr fontId="2"/>
  </si>
  <si>
    <t>がめの葉餅　</t>
    <rPh sb="3" eb="4">
      <t>ハ</t>
    </rPh>
    <rPh sb="4" eb="5">
      <t>モチ</t>
    </rPh>
    <phoneticPr fontId="2"/>
  </si>
  <si>
    <t>生チョコ大福　機械</t>
    <rPh sb="0" eb="1">
      <t>ナマ</t>
    </rPh>
    <rPh sb="4" eb="6">
      <t>ダイフク</t>
    </rPh>
    <rPh sb="7" eb="9">
      <t>キカイ</t>
    </rPh>
    <phoneticPr fontId="2"/>
  </si>
  <si>
    <t>三奈木季節　機械</t>
    <rPh sb="0" eb="3">
      <t>ミナギ</t>
    </rPh>
    <rPh sb="3" eb="5">
      <t>キセツ</t>
    </rPh>
    <rPh sb="6" eb="8">
      <t>キカイ</t>
    </rPh>
    <phoneticPr fontId="2"/>
  </si>
  <si>
    <t>味噌饅頭</t>
    <rPh sb="0" eb="4">
      <t>ミソマンジュウ</t>
    </rPh>
    <phoneticPr fontId="2"/>
  </si>
  <si>
    <t>松葉</t>
    <rPh sb="0" eb="2">
      <t>マツバ</t>
    </rPh>
    <phoneticPr fontId="2"/>
  </si>
  <si>
    <t>葛餅</t>
  </si>
  <si>
    <t>単位：円</t>
    <rPh sb="0" eb="2">
      <t>タンイ</t>
    </rPh>
    <rPh sb="3" eb="4">
      <t>エン</t>
    </rPh>
    <phoneticPr fontId="2"/>
  </si>
  <si>
    <t>➀必要固定費</t>
    <rPh sb="1" eb="3">
      <t>ヒツヨウ</t>
    </rPh>
    <rPh sb="3" eb="6">
      <t>コテイヒ</t>
    </rPh>
    <phoneticPr fontId="2"/>
  </si>
  <si>
    <t>労務費</t>
    <rPh sb="0" eb="3">
      <t>ロウムヒ</t>
    </rPh>
    <phoneticPr fontId="2"/>
  </si>
  <si>
    <t>販管費</t>
    <rPh sb="0" eb="3">
      <t>ハンカンヒ</t>
    </rPh>
    <phoneticPr fontId="2"/>
  </si>
  <si>
    <t>②必要利益</t>
    <rPh sb="1" eb="5">
      <t>ヒツヨウリエキ</t>
    </rPh>
    <phoneticPr fontId="2"/>
  </si>
  <si>
    <t>借入返済（年）</t>
    <rPh sb="0" eb="2">
      <t>カリイレ</t>
    </rPh>
    <rPh sb="2" eb="4">
      <t>ヘンサイ</t>
    </rPh>
    <rPh sb="5" eb="6">
      <t>ネン</t>
    </rPh>
    <phoneticPr fontId="2"/>
  </si>
  <si>
    <t>納税・納付</t>
    <rPh sb="0" eb="2">
      <t>ノウゼイ</t>
    </rPh>
    <rPh sb="3" eb="5">
      <t>ノウフ</t>
    </rPh>
    <phoneticPr fontId="2"/>
  </si>
  <si>
    <t>未来事業費</t>
    <rPh sb="0" eb="5">
      <t>ミライジギョウヒ</t>
    </rPh>
    <phoneticPr fontId="2"/>
  </si>
  <si>
    <t>➂固定費＋必要利益</t>
    <rPh sb="1" eb="4">
      <t>コテイヒ</t>
    </rPh>
    <rPh sb="5" eb="9">
      <t>ヒツヨウリエキ</t>
    </rPh>
    <phoneticPr fontId="2"/>
  </si>
  <si>
    <t>固定費(➀)+必要利益(②)</t>
    <rPh sb="0" eb="3">
      <t>コテイヒ</t>
    </rPh>
    <rPh sb="7" eb="11">
      <t>ヒツヨウリエキ</t>
    </rPh>
    <phoneticPr fontId="2"/>
  </si>
  <si>
    <t>④標準工数</t>
    <rPh sb="1" eb="5">
      <t>ヒョウジュンコウスウ</t>
    </rPh>
    <phoneticPr fontId="2"/>
  </si>
  <si>
    <t>直接工員数</t>
    <rPh sb="0" eb="2">
      <t>チョクセツ</t>
    </rPh>
    <rPh sb="2" eb="4">
      <t>コウイン</t>
    </rPh>
    <rPh sb="4" eb="5">
      <t>スウ</t>
    </rPh>
    <phoneticPr fontId="2"/>
  </si>
  <si>
    <t>正社員</t>
    <rPh sb="0" eb="3">
      <t>セイシャイン</t>
    </rPh>
    <phoneticPr fontId="2"/>
  </si>
  <si>
    <t>労働係数</t>
    <rPh sb="0" eb="2">
      <t>ロウドウ</t>
    </rPh>
    <rPh sb="2" eb="4">
      <t>ケイスウ</t>
    </rPh>
    <phoneticPr fontId="2"/>
  </si>
  <si>
    <t>正味工数（正社員）</t>
    <rPh sb="0" eb="2">
      <t>ショウミ</t>
    </rPh>
    <rPh sb="2" eb="4">
      <t>コウスウ</t>
    </rPh>
    <rPh sb="5" eb="8">
      <t>セイシャイン</t>
    </rPh>
    <phoneticPr fontId="2"/>
  </si>
  <si>
    <t>準社員➀</t>
    <rPh sb="0" eb="3">
      <t>ジュンシャイン</t>
    </rPh>
    <phoneticPr fontId="2"/>
  </si>
  <si>
    <t>正味工数</t>
    <rPh sb="0" eb="2">
      <t>ショウミ</t>
    </rPh>
    <rPh sb="2" eb="4">
      <t>コウスウ</t>
    </rPh>
    <phoneticPr fontId="2"/>
  </si>
  <si>
    <t>準社員②</t>
    <rPh sb="0" eb="3">
      <t>ジュンシャイン</t>
    </rPh>
    <phoneticPr fontId="2"/>
  </si>
  <si>
    <t>正味直接工員数合計</t>
    <rPh sb="0" eb="2">
      <t>ショウミ</t>
    </rPh>
    <rPh sb="2" eb="4">
      <t>チョクセツ</t>
    </rPh>
    <rPh sb="4" eb="6">
      <t>コウイン</t>
    </rPh>
    <rPh sb="6" eb="7">
      <t>スウ</t>
    </rPh>
    <rPh sb="7" eb="9">
      <t>ゴウケイ</t>
    </rPh>
    <phoneticPr fontId="2"/>
  </si>
  <si>
    <t>年間稼働日数</t>
    <rPh sb="0" eb="6">
      <t>ネンカンカドウニッスウ</t>
    </rPh>
    <phoneticPr fontId="2"/>
  </si>
  <si>
    <t>1日当り稼働時間（時間）</t>
    <rPh sb="1" eb="2">
      <t>ニチ</t>
    </rPh>
    <rPh sb="2" eb="3">
      <t>アタ</t>
    </rPh>
    <rPh sb="9" eb="11">
      <t>ジカン</t>
    </rPh>
    <phoneticPr fontId="2"/>
  </si>
  <si>
    <t>1日当り稼働時間（分）</t>
    <rPh sb="1" eb="2">
      <t>ニチ</t>
    </rPh>
    <rPh sb="2" eb="3">
      <t>アタ</t>
    </rPh>
    <rPh sb="9" eb="10">
      <t>フン</t>
    </rPh>
    <phoneticPr fontId="2"/>
  </si>
  <si>
    <t>1日当り操業度</t>
    <rPh sb="1" eb="2">
      <t>ニチ</t>
    </rPh>
    <rPh sb="2" eb="3">
      <t>ア</t>
    </rPh>
    <rPh sb="4" eb="7">
      <t>ソウギョウド</t>
    </rPh>
    <phoneticPr fontId="2"/>
  </si>
  <si>
    <t>標準稼働時間</t>
    <rPh sb="0" eb="2">
      <t>ヒョウジュン</t>
    </rPh>
    <rPh sb="2" eb="6">
      <t>カドウジカン</t>
    </rPh>
    <phoneticPr fontId="2"/>
  </si>
  <si>
    <t>年間標準稼働時間（分）</t>
    <rPh sb="0" eb="2">
      <t>ネンカン</t>
    </rPh>
    <rPh sb="2" eb="8">
      <t>ヒョウジュンカドウジカン</t>
    </rPh>
    <rPh sb="9" eb="10">
      <t>フン</t>
    </rPh>
    <phoneticPr fontId="2"/>
  </si>
  <si>
    <t>⑤一日当り付加価値</t>
    <rPh sb="1" eb="3">
      <t>イチニチ</t>
    </rPh>
    <rPh sb="3" eb="4">
      <t>アタ</t>
    </rPh>
    <rPh sb="5" eb="9">
      <t>フカカチ</t>
    </rPh>
    <phoneticPr fontId="2"/>
  </si>
  <si>
    <t>1日当り損益分岐付加価値</t>
    <rPh sb="1" eb="2">
      <t>ニチ</t>
    </rPh>
    <rPh sb="2" eb="3">
      <t>ア</t>
    </rPh>
    <rPh sb="4" eb="8">
      <t>ソンエキブンキ</t>
    </rPh>
    <rPh sb="8" eb="12">
      <t>フカカチ</t>
    </rPh>
    <phoneticPr fontId="2"/>
  </si>
  <si>
    <t>1日当り必要利益付加価値</t>
    <rPh sb="1" eb="2">
      <t>ニチ</t>
    </rPh>
    <rPh sb="2" eb="3">
      <t>ア</t>
    </rPh>
    <rPh sb="4" eb="6">
      <t>ヒツヨウ</t>
    </rPh>
    <rPh sb="6" eb="8">
      <t>リエキ</t>
    </rPh>
    <rPh sb="8" eb="12">
      <t>フカカチ</t>
    </rPh>
    <phoneticPr fontId="2"/>
  </si>
  <si>
    <t>⑥賃率</t>
    <rPh sb="1" eb="3">
      <t>チンリツ</t>
    </rPh>
    <phoneticPr fontId="2"/>
  </si>
  <si>
    <t>損益分岐賃率</t>
    <rPh sb="0" eb="6">
      <t>ソンエキブンキチンリツ</t>
    </rPh>
    <phoneticPr fontId="2"/>
  </si>
  <si>
    <t>必要賃率</t>
    <rPh sb="0" eb="4">
      <t>ヒツヨウチンリツ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</si>
</sst>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;[Red]\-#,##0.0"/>
    <numFmt numFmtId="177" formatCode="0.0_);[Red]\(0.0\)"/>
    <numFmt numFmtId="178" formatCode="0.0"/>
    <numFmt numFmtId="179" formatCode="0_);[Red]\(0\)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28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40" fontId="0" fillId="0" borderId="1" xfId="1" applyNumberFormat="1" applyFont="1" applyBorder="1">
      <alignment vertical="center"/>
    </xf>
    <xf numFmtId="38" fontId="0" fillId="2" borderId="1" xfId="1" applyFont="1" applyFill="1" applyBorder="1">
      <alignment vertical="center"/>
    </xf>
    <xf numFmtId="40" fontId="0" fillId="2" borderId="1" xfId="1" applyNumberFormat="1" applyFont="1" applyFill="1" applyBorder="1">
      <alignment vertical="center"/>
    </xf>
    <xf numFmtId="9" fontId="0" fillId="2" borderId="1" xfId="2" applyFont="1" applyFill="1" applyBorder="1">
      <alignment vertical="center"/>
    </xf>
    <xf numFmtId="176" fontId="0" fillId="2" borderId="1" xfId="1" applyNumberFormat="1" applyFont="1" applyFill="1" applyBorder="1">
      <alignment vertical="center"/>
    </xf>
    <xf numFmtId="0" fontId="0" fillId="0" borderId="2" xfId="0" applyBorder="1">
      <alignment vertical="center"/>
    </xf>
    <xf numFmtId="38" fontId="0" fillId="0" borderId="1" xfId="1" applyFont="1" applyFill="1" applyBorder="1">
      <alignment vertical="center"/>
    </xf>
    <xf numFmtId="9" fontId="0" fillId="0" borderId="1" xfId="2" applyFont="1" applyFill="1" applyBorder="1">
      <alignment vertical="center"/>
    </xf>
    <xf numFmtId="38" fontId="0" fillId="0" borderId="1" xfId="1" quotePrefix="1" applyFont="1" applyFill="1" applyBorder="1" applyAlignment="1">
      <alignment horizontal="right" vertical="center"/>
    </xf>
    <xf numFmtId="38" fontId="0" fillId="0" borderId="1" xfId="1" applyFont="1" applyFill="1" applyBorder="1" applyAlignment="1">
      <alignment horizontal="right" vertical="center"/>
    </xf>
    <xf numFmtId="0" fontId="3" fillId="0" borderId="0" xfId="0" applyFont="1">
      <alignment vertical="center"/>
    </xf>
    <xf numFmtId="38" fontId="0" fillId="0" borderId="0" xfId="1" applyFont="1">
      <alignment vertical="center"/>
    </xf>
    <xf numFmtId="0" fontId="0" fillId="0" borderId="12" xfId="0" applyBorder="1">
      <alignment vertical="center"/>
    </xf>
    <xf numFmtId="9" fontId="0" fillId="0" borderId="12" xfId="2" applyFont="1" applyBorder="1">
      <alignment vertical="center"/>
    </xf>
    <xf numFmtId="38" fontId="0" fillId="0" borderId="12" xfId="1" applyFont="1" applyBorder="1">
      <alignment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176" fontId="0" fillId="2" borderId="15" xfId="1" applyNumberFormat="1" applyFont="1" applyFill="1" applyBorder="1">
      <alignment vertical="center"/>
    </xf>
    <xf numFmtId="178" fontId="0" fillId="2" borderId="26" xfId="0" applyNumberFormat="1" applyFill="1" applyBorder="1">
      <alignment vertical="center"/>
    </xf>
    <xf numFmtId="38" fontId="0" fillId="2" borderId="12" xfId="1" applyFont="1" applyFill="1" applyBorder="1">
      <alignment vertical="center"/>
    </xf>
    <xf numFmtId="0" fontId="0" fillId="2" borderId="12" xfId="0" applyFill="1" applyBorder="1">
      <alignment vertical="center"/>
    </xf>
    <xf numFmtId="38" fontId="0" fillId="2" borderId="15" xfId="1" applyFont="1" applyFill="1" applyBorder="1">
      <alignment vertical="center"/>
    </xf>
    <xf numFmtId="38" fontId="0" fillId="0" borderId="20" xfId="1" applyFont="1" applyBorder="1">
      <alignment vertical="center"/>
    </xf>
    <xf numFmtId="38" fontId="0" fillId="0" borderId="28" xfId="1" applyFont="1" applyBorder="1">
      <alignment vertical="center"/>
    </xf>
    <xf numFmtId="38" fontId="0" fillId="2" borderId="26" xfId="1" applyFont="1" applyFill="1" applyBorder="1">
      <alignment vertical="center"/>
    </xf>
    <xf numFmtId="38" fontId="0" fillId="2" borderId="29" xfId="1" applyFon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5" xfId="0" applyFill="1" applyBorder="1">
      <alignment vertical="center"/>
    </xf>
    <xf numFmtId="38" fontId="0" fillId="0" borderId="30" xfId="1" applyFont="1" applyBorder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3" borderId="13" xfId="0" applyFill="1" applyBorder="1">
      <alignment vertical="center"/>
    </xf>
    <xf numFmtId="0" fontId="0" fillId="5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0" borderId="15" xfId="0" applyBorder="1">
      <alignment vertical="center"/>
    </xf>
    <xf numFmtId="177" fontId="0" fillId="0" borderId="1" xfId="1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76" fontId="0" fillId="5" borderId="3" xfId="1" applyNumberFormat="1" applyFont="1" applyFill="1" applyBorder="1">
      <alignment vertical="center"/>
    </xf>
    <xf numFmtId="0" fontId="0" fillId="0" borderId="6" xfId="0" applyBorder="1">
      <alignment vertical="center"/>
    </xf>
    <xf numFmtId="38" fontId="0" fillId="0" borderId="6" xfId="1" applyFont="1" applyFill="1" applyBorder="1">
      <alignment vertical="center"/>
    </xf>
    <xf numFmtId="177" fontId="0" fillId="0" borderId="6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9" fontId="0" fillId="0" borderId="1" xfId="1" applyNumberFormat="1" applyFont="1" applyFill="1" applyBorder="1">
      <alignment vertical="center"/>
    </xf>
    <xf numFmtId="177" fontId="0" fillId="7" borderId="1" xfId="1" applyNumberFormat="1" applyFont="1" applyFill="1" applyBorder="1" applyAlignment="1">
      <alignment horizontal="right" vertical="center"/>
    </xf>
    <xf numFmtId="177" fontId="0" fillId="7" borderId="6" xfId="1" applyNumberFormat="1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left" vertical="center"/>
    </xf>
    <xf numFmtId="179" fontId="0" fillId="2" borderId="7" xfId="0" applyNumberFormat="1" applyFill="1" applyBorder="1" applyAlignment="1">
      <alignment horizontal="center" vertical="center" wrapText="1"/>
    </xf>
    <xf numFmtId="179" fontId="0" fillId="6" borderId="7" xfId="0" applyNumberFormat="1" applyFill="1" applyBorder="1" applyAlignment="1">
      <alignment horizontal="center" vertical="center" wrapText="1"/>
    </xf>
    <xf numFmtId="179" fontId="7" fillId="0" borderId="1" xfId="1" applyNumberFormat="1" applyFont="1" applyFill="1" applyBorder="1">
      <alignment vertical="center"/>
    </xf>
    <xf numFmtId="179" fontId="0" fillId="0" borderId="6" xfId="1" applyNumberFormat="1" applyFont="1" applyFill="1" applyBorder="1">
      <alignment vertical="center"/>
    </xf>
    <xf numFmtId="177" fontId="0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1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24" xfId="0" applyFill="1" applyBorder="1" applyAlignment="1">
      <alignment horizontal="center" vertical="center" textRotation="255"/>
    </xf>
    <xf numFmtId="0" fontId="0" fillId="2" borderId="33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36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37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56"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6" formatCode="#,##0.0;[Red]\-#,##0.0"/>
      <fill>
        <patternFill patternType="solid">
          <fgColor indexed="64"/>
          <bgColor rgb="FFFFFFCC"/>
        </patternFill>
      </fill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  <fill>
        <patternFill patternType="solid">
          <fgColor indexed="64"/>
          <bgColor theme="0" tint="-4.9989318521683403E-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solid">
          <fgColor indexed="64"/>
          <bgColor theme="5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7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9" formatCode="0_);[Red]\(0\)"/>
      <fill>
        <patternFill patternType="none">
          <fgColor indexed="64"/>
          <bgColor indexed="65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9" formatCode="0_);[Red]\(0\)"/>
      <fill>
        <patternFill patternType="none">
          <fgColor indexed="64"/>
          <bgColor indexed="65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FFFFCC"/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303DD6-BF1F-4C4A-8606-789E7BC7DB15}" name="テーブル1" displayName="テーブル1" ref="B8:AY162" totalsRowShown="0" headerRowDxfId="55" tableBorderDxfId="54">
  <autoFilter ref="B8:AY162" xr:uid="{EC303DD6-BF1F-4C4A-8606-789E7BC7DB15}"/>
  <tableColumns count="50">
    <tableColumn id="1" xr3:uid="{DDD900E8-3781-4630-8419-F8B6CCCEEEF9}" name="製品№" dataDxfId="53"/>
    <tableColumn id="2" xr3:uid="{63B7EA8F-9A8B-4F4F-AB9D-4745F8B09B3D}" name="製品名" dataDxfId="52"/>
    <tableColumn id="3" xr3:uid="{BA67CFD0-C7FB-4F28-B9A2-57391B030F95}" name="実際_x000a_売単価" dataDxfId="51" dataCellStyle="桁区切り"/>
    <tableColumn id="50" xr3:uid="{7142D042-E1E9-4063-9F19-827FB106AD9B}" name="必要販売単価" dataDxfId="50" dataCellStyle="桁区切り">
      <calculatedColumnFormula>IFERROR(テーブル1[[#This Row],[必要
単価]]+テーブル1[[#This Row],[原価
（材料費）]],"")</calculatedColumnFormula>
    </tableColumn>
    <tableColumn id="4" xr3:uid="{60A8791E-A3F0-44A4-A6DA-2CEA73AC7F0F}" name="損益分岐_x000a_単価" dataDxfId="49" dataCellStyle="桁区切り">
      <calculatedColumnFormula>IFERROR($L$5*テーブル1[[#This Row],[分]],"")</calculatedColumnFormula>
    </tableColumn>
    <tableColumn id="5" xr3:uid="{86D42566-BFEB-46FF-868D-09C5E7E2E7F8}" name="必要_x000a_単価" dataDxfId="48" dataCellStyle="桁区切り">
      <calculatedColumnFormula>IFERROR($L$6*テーブル1[[#This Row],[分]],"")</calculatedColumnFormula>
    </tableColumn>
    <tableColumn id="30" xr3:uid="{D5267A34-1814-48C4-85FA-C1E899F42B44}" name="外注費" dataDxfId="47" dataCellStyle="桁区切り"/>
    <tableColumn id="43" xr3:uid="{DBD9C6AE-2DE9-4E94-A082-17C00BF83AEB}" name="原価_x000a_（材料費）" dataDxfId="46" dataCellStyle="桁区切り"/>
    <tableColumn id="44" xr3:uid="{6B826777-ADA8-431F-AC64-83E117C966E4}" name="粗利" dataDxfId="45" dataCellStyle="桁区切り">
      <calculatedColumnFormula>IFERROR(テーブル1[[#This Row],[実際
売単価]]-テーブル1[[#This Row],[原価
（材料費）]],"")</calculatedColumnFormula>
    </tableColumn>
    <tableColumn id="6" xr3:uid="{51FE04B7-4EA0-45C7-AFB2-715896268609}" name="月間_x000a_製造数_x000a_(個数）" dataDxfId="44" dataCellStyle="桁区切り"/>
    <tableColumn id="45" xr3:uid="{FE616D40-6446-44CA-9FCE-AB16C873F0B0}" name="月間_x000a_売上" dataDxfId="43" dataCellStyle="桁区切り">
      <calculatedColumnFormula>テーブル1[[#This Row],[実際
売単価]]*テーブル1[[#This Row],[月間
製造数
(個数）]]</calculatedColumnFormula>
    </tableColumn>
    <tableColumn id="46" xr3:uid="{40AB6297-A0FA-417B-B75A-9F1909E67362}" name="月間_x000a_支払" dataDxfId="42" dataCellStyle="桁区切り">
      <calculatedColumnFormula>テーブル1[[#This Row],[原価
（材料費）]]*テーブル1[[#This Row],[月間
製造数
(個数）]]</calculatedColumnFormula>
    </tableColumn>
    <tableColumn id="47" xr3:uid="{AD8EB9BD-6185-43B6-A0AC-CB99802F534A}" name="付加価値率" dataDxfId="41" dataCellStyle="桁区切り">
      <calculatedColumnFormula>IFERROR(テーブル1[[#This Row],[粗利]]/テーブル1[[#This Row],[実際
売単価]],"")</calculatedColumnFormula>
    </tableColumn>
    <tableColumn id="7" xr3:uid="{5D765FFD-9DF1-49C8-80F4-16B8A8085770}" name="日産_x000a_製造数_x000a_（個数）" dataDxfId="40" dataCellStyle="桁区切り"/>
    <tableColumn id="9" xr3:uid="{09AB89CE-D0D0-4B5D-B42B-DC7C8633E61B}" name="準備" dataDxfId="39" dataCellStyle="桁区切り"/>
    <tableColumn id="10" xr3:uid="{129D2882-D1D7-47D4-9DAD-CD4D1A9AA2FF}" name="原材料調整" dataDxfId="38" dataCellStyle="桁区切り"/>
    <tableColumn id="11" xr3:uid="{F0277F75-A6DE-46BE-937B-D085A6D47BA9}" name="生地調整" dataDxfId="37" dataCellStyle="桁区切り"/>
    <tableColumn id="12" xr3:uid="{1EAA7F81-FA2E-4BB9-A4B4-0B73569260DF}" name="熱工程" dataDxfId="36" dataCellStyle="桁区切り"/>
    <tableColumn id="13" xr3:uid="{97611755-D4E2-40D7-B74F-54502E26EED0}" name="熱工程2" dataDxfId="35" dataCellStyle="桁区切り"/>
    <tableColumn id="14" xr3:uid="{5D679026-BFA1-4593-8DB7-B43C5A8EF1FE}" name="熱工程3" dataDxfId="34" dataCellStyle="桁区切り"/>
    <tableColumn id="15" xr3:uid="{B821A31D-9A3B-4CFD-A5E7-4CA95C61F558}" name="充填" dataDxfId="33" dataCellStyle="桁区切り"/>
    <tableColumn id="16" xr3:uid="{16091304-F7F1-4D86-A57E-CACC797B161E}" name="成型加工" dataDxfId="32" dataCellStyle="桁区切り"/>
    <tableColumn id="48" xr3:uid="{AADE090B-5D8F-449A-86C3-651D82E1EFA2}" name="成型加工2" dataDxfId="31" dataCellStyle="桁区切り"/>
    <tableColumn id="17" xr3:uid="{4AC074FD-9819-42FB-9647-A0557C6CEBD8}" name="熱工程4" dataDxfId="30" dataCellStyle="桁区切り"/>
    <tableColumn id="18" xr3:uid="{9A251CBC-2156-49B1-972F-77C54B2B85D7}" name="前加工" dataDxfId="29" dataCellStyle="桁区切り"/>
    <tableColumn id="37" xr3:uid="{8AECA14F-C67C-4C64-884E-B2F506FF951B}" name="前加工2" dataDxfId="28" dataCellStyle="桁区切り"/>
    <tableColumn id="38" xr3:uid="{35B6D43A-1B8A-43F3-88B0-05077E323715}" name="機械準備" dataDxfId="27" dataCellStyle="桁区切り"/>
    <tableColumn id="39" xr3:uid="{10598388-A672-4BFD-87FD-A783519A9EBF}" name="機械出し" dataDxfId="26" dataCellStyle="桁区切り"/>
    <tableColumn id="40" xr3:uid="{725D102F-B76F-404B-8AA7-4835778AC8F7}" name="機械分解" dataDxfId="25" dataCellStyle="桁区切り"/>
    <tableColumn id="41" xr3:uid="{87FFD2F1-8607-43C4-A2EA-04F94DC87F5F}" name="機械組立" dataDxfId="24" dataCellStyle="桁区切り"/>
    <tableColumn id="19" xr3:uid="{D960F266-DA9E-4883-B5CC-2D09393092C2}" name="冷却" dataDxfId="23" dataCellStyle="桁区切り"/>
    <tableColumn id="20" xr3:uid="{54B58ABC-BAE0-453C-98FD-59DC9AF011F6}" name="片付け" dataDxfId="22" dataCellStyle="桁区切り"/>
    <tableColumn id="49" xr3:uid="{948FBBBE-0B41-4141-8310-464C4163B52D}" name="準備2" dataDxfId="21" dataCellStyle="桁区切り"/>
    <tableColumn id="21" xr3:uid="{4ABE3F16-BAA6-4F77-99DB-DB509EA641E7}" name="非加熱材料調整" dataDxfId="20" dataCellStyle="桁区切り"/>
    <tableColumn id="35" xr3:uid="{43891E13-8FD4-488D-A5B5-41CF47AF2076}" name="熱工程5" dataDxfId="19" dataCellStyle="桁区切り"/>
    <tableColumn id="36" xr3:uid="{D3547FB7-2CEA-4E80-A5AC-8C6D8DEE7E8F}" name="冷却2" dataDxfId="18" dataCellStyle="桁区切り"/>
    <tableColumn id="22" xr3:uid="{29827555-9D6B-4D9A-8CCF-ADCC4DC56A25}" name="手細工加工等" dataDxfId="17" dataCellStyle="桁区切り"/>
    <tableColumn id="23" xr3:uid="{BB1C02EB-3B5A-4554-B18F-089B6C3CA55E}" name="手細工加工等2" dataDxfId="16" dataCellStyle="桁区切り"/>
    <tableColumn id="24" xr3:uid="{4279E02B-EB1E-4379-9969-D6BF8CC17A70}" name="仕上げ加工" dataDxfId="15" dataCellStyle="桁区切り"/>
    <tableColumn id="25" xr3:uid="{422CEE8F-3C9D-457E-8D84-37D4197CB94E}" name="熱加工" dataDxfId="14" dataCellStyle="桁区切り"/>
    <tableColumn id="26" xr3:uid="{5A10CACF-52DF-4666-8BA0-431224C9B723}" name="冷加工" dataDxfId="13" dataCellStyle="桁区切り"/>
    <tableColumn id="27" xr3:uid="{61959A61-334E-421A-9321-B8101E7E5020}" name="包装" dataDxfId="12" dataCellStyle="桁区切り"/>
    <tableColumn id="28" xr3:uid="{E841C730-81F4-4214-93E3-C052EF2D57B0}" name="片付け2" dataDxfId="11" dataCellStyle="桁区切り"/>
    <tableColumn id="29" xr3:uid="{0126081A-8728-486C-BBFA-F8859D5970B6}" name="合計" dataDxfId="10" dataCellStyle="桁区切り">
      <calculatedColumnFormula>IF(SUM(P9:AR9),SUM(P9:AR9),"")</calculatedColumnFormula>
    </tableColumn>
    <tableColumn id="8" xr3:uid="{8F66CDC0-712E-4D52-9A94-64557AA9584A}" name="付加価値" dataDxfId="9" dataCellStyle="桁区切り">
      <calculatedColumnFormula>IFERROR(テーブル1[[#This Row],[実際
売単価]]*テーブル1[[#This Row],[日産
製造数
（個数）]]*テーブル1[[#This Row],[付加価値率]],"")</calculatedColumnFormula>
    </tableColumn>
    <tableColumn id="42" xr3:uid="{626AEE59-8AE6-4163-B16B-C66D1FA6ABDB}" name="1分当り_x000a_付加_x000a_価値" dataDxfId="8" dataCellStyle="桁区切り">
      <calculatedColumnFormula>IFERROR(テーブル1[[#This Row],[付加価値]]/テーブル1[[#This Row],[合計]],"")</calculatedColumnFormula>
    </tableColumn>
    <tableColumn id="31" xr3:uid="{CB8DCFA4-015C-4C34-90C0-ECC60B8BC3F1}" name="時" dataDxfId="7" dataCellStyle="桁区切り"/>
    <tableColumn id="32" xr3:uid="{3CEB2C41-2711-44D1-ABA0-D3687C0AE739}" name="分" dataDxfId="6" dataCellStyle="桁区切り">
      <calculatedColumnFormula>IFERROR(テーブル1[[#This Row],[合計]]/テーブル1[[#This Row],[日産
製造数
（個数）]],"")</calculatedColumnFormula>
    </tableColumn>
    <tableColumn id="33" xr3:uid="{752599C4-A42E-4300-AE13-EE17A664AB10}" name="受注数当り_x000a_付加価値/日" dataDxfId="5" dataCellStyle="桁区切り">
      <calculatedColumnFormula>IFERROR(+テーブル1[[#This Row],[粗利]]*O9,"")</calculatedColumnFormula>
    </tableColumn>
    <tableColumn id="34" xr3:uid="{AD0D9357-F52D-4337-8F17-993184FF624B}" name="1分当り_x000a_付加_x000a_価値2" dataDxfId="4" dataCellStyle="桁区切り">
      <calculatedColumnFormula>IFERROR(+AX9/AS9,"")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A495-22BD-43F3-AD16-F26D31DBE483}">
  <dimension ref="B1:S36"/>
  <sheetViews>
    <sheetView workbookViewId="0"/>
  </sheetViews>
  <sheetFormatPr defaultRowHeight="18.75"/>
  <cols>
    <col min="2" max="2" width="7.125" style="1" bestFit="1" customWidth="1"/>
    <col min="3" max="3" width="7.125" bestFit="1" customWidth="1"/>
    <col min="4" max="10" width="9.125" bestFit="1" customWidth="1"/>
    <col min="11" max="12" width="10.5" bestFit="1" customWidth="1"/>
    <col min="13" max="13" width="9.5" bestFit="1" customWidth="1"/>
  </cols>
  <sheetData>
    <row r="1" spans="2:19" ht="25.5">
      <c r="B1" s="72" t="s">
        <v>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2:19">
      <c r="B2" s="71" t="s">
        <v>1</v>
      </c>
      <c r="C2" s="71"/>
      <c r="D2" s="71"/>
    </row>
    <row r="3" spans="2:19">
      <c r="B3" s="71"/>
      <c r="C3" s="71"/>
      <c r="D3" s="71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73">
        <v>45466</v>
      </c>
      <c r="R3" s="74"/>
      <c r="S3" s="74"/>
    </row>
    <row r="4" spans="2:19" ht="27" customHeight="1">
      <c r="B4" s="76" t="s">
        <v>2</v>
      </c>
      <c r="C4" s="76" t="s">
        <v>3</v>
      </c>
      <c r="D4" s="67" t="s">
        <v>4</v>
      </c>
      <c r="E4" s="67"/>
      <c r="F4" s="75" t="s">
        <v>5</v>
      </c>
      <c r="G4" s="76" t="s">
        <v>6</v>
      </c>
      <c r="H4" s="76"/>
      <c r="I4" s="76"/>
      <c r="J4" s="76"/>
      <c r="K4" s="76" t="s">
        <v>7</v>
      </c>
      <c r="L4" s="76"/>
      <c r="M4" s="75" t="s">
        <v>8</v>
      </c>
      <c r="N4" s="75" t="s">
        <v>9</v>
      </c>
      <c r="O4" s="75" t="s">
        <v>10</v>
      </c>
      <c r="P4" s="75"/>
      <c r="Q4" s="75" t="s">
        <v>11</v>
      </c>
      <c r="R4" s="75" t="s">
        <v>12</v>
      </c>
      <c r="S4" s="75" t="s">
        <v>13</v>
      </c>
    </row>
    <row r="5" spans="2:19" ht="27" customHeight="1">
      <c r="B5" s="76"/>
      <c r="C5" s="76"/>
      <c r="D5" s="67" t="s">
        <v>14</v>
      </c>
      <c r="E5" s="67" t="s">
        <v>15</v>
      </c>
      <c r="F5" s="76"/>
      <c r="G5" s="67" t="s">
        <v>14</v>
      </c>
      <c r="H5" s="67" t="s">
        <v>16</v>
      </c>
      <c r="I5" s="67" t="s">
        <v>17</v>
      </c>
      <c r="J5" s="67" t="s">
        <v>18</v>
      </c>
      <c r="K5" s="67" t="s">
        <v>19</v>
      </c>
      <c r="L5" s="67" t="s">
        <v>20</v>
      </c>
      <c r="M5" s="76"/>
      <c r="N5" s="75"/>
      <c r="O5" s="66" t="s">
        <v>21</v>
      </c>
      <c r="P5" s="66" t="s">
        <v>22</v>
      </c>
      <c r="Q5" s="76"/>
      <c r="R5" s="76"/>
      <c r="S5" s="76"/>
    </row>
    <row r="6" spans="2:19">
      <c r="B6" s="67">
        <v>1</v>
      </c>
      <c r="C6" s="2" t="s">
        <v>23</v>
      </c>
      <c r="D6" s="3">
        <v>233</v>
      </c>
      <c r="E6" s="5">
        <f t="shared" ref="E6:E35" si="0">IF(D6="","",+D6*12)</f>
        <v>2796</v>
      </c>
      <c r="F6" s="3">
        <v>3000</v>
      </c>
      <c r="G6" s="6">
        <f>IF(I6="","",H6+I6)</f>
        <v>156.6</v>
      </c>
      <c r="H6" s="4">
        <v>116.56</v>
      </c>
      <c r="I6" s="4">
        <v>40.04</v>
      </c>
      <c r="J6" s="5">
        <f>IF(G6="","",+G6*12)</f>
        <v>1879.1999999999998</v>
      </c>
      <c r="K6" s="5">
        <f>IF(E6="","",E6*F6)</f>
        <v>8388000</v>
      </c>
      <c r="L6" s="5">
        <f>IF(E6="","",J6*F6)</f>
        <v>5637599.9999999991</v>
      </c>
      <c r="M6" s="7">
        <f>IF(L6="","",+(K6-L6)/K6)</f>
        <v>0.32789699570815461</v>
      </c>
      <c r="N6" s="3">
        <v>110</v>
      </c>
      <c r="O6" s="3">
        <v>104</v>
      </c>
      <c r="P6" s="5">
        <f>IF(O6="","",+O6*60)</f>
        <v>6240</v>
      </c>
      <c r="Q6" s="8">
        <f>IF(P6="","",+P6/N6)</f>
        <v>56.727272727272727</v>
      </c>
      <c r="R6" s="5">
        <f>IF(M6="","",+E6*M6)</f>
        <v>916.8000000000003</v>
      </c>
      <c r="S6" s="6">
        <f>IF(R6="","",+R6/Q6)</f>
        <v>16.161538461538466</v>
      </c>
    </row>
    <row r="7" spans="2:19">
      <c r="B7" s="67">
        <v>2</v>
      </c>
      <c r="C7" s="2" t="s">
        <v>24</v>
      </c>
      <c r="D7" s="3">
        <v>72</v>
      </c>
      <c r="E7" s="5">
        <f t="shared" si="0"/>
        <v>864</v>
      </c>
      <c r="F7" s="3">
        <v>2000</v>
      </c>
      <c r="G7" s="6">
        <f t="shared" ref="G7:G17" si="1">IF(I7="","",H7+I7)</f>
        <v>51.980000000000004</v>
      </c>
      <c r="H7" s="4">
        <v>32.700000000000003</v>
      </c>
      <c r="I7" s="4">
        <v>19.28</v>
      </c>
      <c r="J7" s="5">
        <f t="shared" ref="J7:J17" si="2">IF(G7="","",+G7*12)</f>
        <v>623.76</v>
      </c>
      <c r="K7" s="5">
        <f t="shared" ref="K7:K17" si="3">IF(E7="","",E7*F7)</f>
        <v>1728000</v>
      </c>
      <c r="L7" s="5">
        <f t="shared" ref="L7:L17" si="4">IF(E7="","",J7*F7)</f>
        <v>1247520</v>
      </c>
      <c r="M7" s="7">
        <f t="shared" ref="M7:M17" si="5">IF(L7="","",+(K7-L7)/K7)</f>
        <v>0.27805555555555556</v>
      </c>
      <c r="N7" s="3">
        <v>100</v>
      </c>
      <c r="O7" s="3">
        <v>24</v>
      </c>
      <c r="P7" s="5">
        <f t="shared" ref="P7:P36" si="6">IF(O7="","",+O7*60)</f>
        <v>1440</v>
      </c>
      <c r="Q7" s="8">
        <f t="shared" ref="Q7:Q17" si="7">IF(P7="","",+P7/N7)</f>
        <v>14.4</v>
      </c>
      <c r="R7" s="5">
        <f t="shared" ref="R7:R17" si="8">IF(M7="","",+E7*M7)</f>
        <v>240.24</v>
      </c>
      <c r="S7" s="6">
        <f t="shared" ref="S7:S17" si="9">IF(R7="","",+R7/Q7)</f>
        <v>16.683333333333334</v>
      </c>
    </row>
    <row r="8" spans="2:19">
      <c r="B8" s="67">
        <v>3</v>
      </c>
      <c r="C8" s="2" t="s">
        <v>25</v>
      </c>
      <c r="D8" s="3">
        <v>135</v>
      </c>
      <c r="E8" s="5">
        <f t="shared" si="0"/>
        <v>1620</v>
      </c>
      <c r="F8" s="3">
        <v>2000</v>
      </c>
      <c r="G8" s="6">
        <f t="shared" si="1"/>
        <v>96.11</v>
      </c>
      <c r="H8" s="4">
        <v>60.39</v>
      </c>
      <c r="I8" s="4">
        <v>35.72</v>
      </c>
      <c r="J8" s="5">
        <f t="shared" si="2"/>
        <v>1153.32</v>
      </c>
      <c r="K8" s="5">
        <f t="shared" si="3"/>
        <v>3240000</v>
      </c>
      <c r="L8" s="5">
        <f t="shared" si="4"/>
        <v>2306640</v>
      </c>
      <c r="M8" s="7">
        <f t="shared" si="5"/>
        <v>0.28807407407407409</v>
      </c>
      <c r="N8" s="3">
        <v>50</v>
      </c>
      <c r="O8" s="3">
        <v>32</v>
      </c>
      <c r="P8" s="5">
        <f t="shared" si="6"/>
        <v>1920</v>
      </c>
      <c r="Q8" s="8">
        <f t="shared" si="7"/>
        <v>38.4</v>
      </c>
      <c r="R8" s="5">
        <f t="shared" si="8"/>
        <v>466.68</v>
      </c>
      <c r="S8" s="6">
        <f t="shared" si="9"/>
        <v>12.153125000000001</v>
      </c>
    </row>
    <row r="9" spans="2:19">
      <c r="B9" s="67">
        <v>4</v>
      </c>
      <c r="C9" s="2" t="s">
        <v>26</v>
      </c>
      <c r="D9" s="3">
        <v>303</v>
      </c>
      <c r="E9" s="5">
        <f t="shared" si="0"/>
        <v>3636</v>
      </c>
      <c r="F9" s="3">
        <v>1000</v>
      </c>
      <c r="G9" s="6">
        <f t="shared" si="1"/>
        <v>211.77999999999997</v>
      </c>
      <c r="H9" s="4">
        <v>152.47999999999999</v>
      </c>
      <c r="I9" s="4">
        <v>59.3</v>
      </c>
      <c r="J9" s="5">
        <f t="shared" si="2"/>
        <v>2541.3599999999997</v>
      </c>
      <c r="K9" s="5">
        <f t="shared" si="3"/>
        <v>3636000</v>
      </c>
      <c r="L9" s="5">
        <f t="shared" si="4"/>
        <v>2541359.9999999995</v>
      </c>
      <c r="M9" s="7">
        <f t="shared" si="5"/>
        <v>0.30105610561056118</v>
      </c>
      <c r="N9" s="3">
        <v>20</v>
      </c>
      <c r="O9" s="3">
        <v>24</v>
      </c>
      <c r="P9" s="5">
        <f t="shared" si="6"/>
        <v>1440</v>
      </c>
      <c r="Q9" s="8">
        <f t="shared" si="7"/>
        <v>72</v>
      </c>
      <c r="R9" s="5">
        <f t="shared" si="8"/>
        <v>1094.6400000000003</v>
      </c>
      <c r="S9" s="6">
        <f t="shared" si="9"/>
        <v>15.203333333333338</v>
      </c>
    </row>
    <row r="10" spans="2:19">
      <c r="B10" s="67">
        <v>5</v>
      </c>
      <c r="C10" s="2" t="s">
        <v>27</v>
      </c>
      <c r="D10" s="3">
        <v>340</v>
      </c>
      <c r="E10" s="5">
        <f t="shared" si="0"/>
        <v>4080</v>
      </c>
      <c r="F10" s="3">
        <v>1000</v>
      </c>
      <c r="G10" s="6">
        <f t="shared" si="1"/>
        <v>235.35</v>
      </c>
      <c r="H10" s="4">
        <v>175.03</v>
      </c>
      <c r="I10" s="4">
        <v>60.32</v>
      </c>
      <c r="J10" s="5">
        <f t="shared" si="2"/>
        <v>2824.2</v>
      </c>
      <c r="K10" s="5">
        <f t="shared" si="3"/>
        <v>4080000</v>
      </c>
      <c r="L10" s="5">
        <f t="shared" si="4"/>
        <v>2824200</v>
      </c>
      <c r="M10" s="7">
        <f t="shared" si="5"/>
        <v>0.30779411764705883</v>
      </c>
      <c r="N10" s="3">
        <v>30</v>
      </c>
      <c r="O10" s="3">
        <v>40</v>
      </c>
      <c r="P10" s="5">
        <f t="shared" si="6"/>
        <v>2400</v>
      </c>
      <c r="Q10" s="8">
        <f t="shared" si="7"/>
        <v>80</v>
      </c>
      <c r="R10" s="5">
        <f t="shared" si="8"/>
        <v>1255.8</v>
      </c>
      <c r="S10" s="6">
        <f t="shared" si="9"/>
        <v>15.6975</v>
      </c>
    </row>
    <row r="11" spans="2:19">
      <c r="B11" s="67">
        <v>6</v>
      </c>
      <c r="C11" s="2" t="s">
        <v>28</v>
      </c>
      <c r="D11" s="3">
        <v>180</v>
      </c>
      <c r="E11" s="5">
        <f t="shared" si="0"/>
        <v>2160</v>
      </c>
      <c r="F11" s="3">
        <v>2000</v>
      </c>
      <c r="G11" s="6">
        <f t="shared" si="1"/>
        <v>113</v>
      </c>
      <c r="H11" s="4">
        <v>82</v>
      </c>
      <c r="I11" s="4">
        <v>31</v>
      </c>
      <c r="J11" s="5">
        <f t="shared" si="2"/>
        <v>1356</v>
      </c>
      <c r="K11" s="5">
        <f t="shared" si="3"/>
        <v>4320000</v>
      </c>
      <c r="L11" s="5">
        <f t="shared" si="4"/>
        <v>2712000</v>
      </c>
      <c r="M11" s="7">
        <f t="shared" si="5"/>
        <v>0.37222222222222223</v>
      </c>
      <c r="N11" s="3">
        <v>80</v>
      </c>
      <c r="O11" s="3">
        <v>48</v>
      </c>
      <c r="P11" s="5">
        <f t="shared" si="6"/>
        <v>2880</v>
      </c>
      <c r="Q11" s="8">
        <f t="shared" si="7"/>
        <v>36</v>
      </c>
      <c r="R11" s="5">
        <f t="shared" si="8"/>
        <v>804</v>
      </c>
      <c r="S11" s="6">
        <f t="shared" si="9"/>
        <v>22.333333333333332</v>
      </c>
    </row>
    <row r="12" spans="2:19">
      <c r="B12" s="67">
        <v>7</v>
      </c>
      <c r="C12" s="2" t="s">
        <v>29</v>
      </c>
      <c r="D12" s="3">
        <v>400</v>
      </c>
      <c r="E12" s="5">
        <f t="shared" si="0"/>
        <v>4800</v>
      </c>
      <c r="F12" s="3">
        <v>1000</v>
      </c>
      <c r="G12" s="6">
        <f t="shared" si="1"/>
        <v>278</v>
      </c>
      <c r="H12" s="4">
        <v>214</v>
      </c>
      <c r="I12" s="4">
        <v>64</v>
      </c>
      <c r="J12" s="5">
        <f t="shared" si="2"/>
        <v>3336</v>
      </c>
      <c r="K12" s="5">
        <f t="shared" si="3"/>
        <v>4800000</v>
      </c>
      <c r="L12" s="5">
        <f t="shared" si="4"/>
        <v>3336000</v>
      </c>
      <c r="M12" s="7">
        <f t="shared" si="5"/>
        <v>0.30499999999999999</v>
      </c>
      <c r="N12" s="3">
        <v>40</v>
      </c>
      <c r="O12" s="3">
        <v>64</v>
      </c>
      <c r="P12" s="5">
        <f t="shared" si="6"/>
        <v>3840</v>
      </c>
      <c r="Q12" s="8">
        <f t="shared" si="7"/>
        <v>96</v>
      </c>
      <c r="R12" s="5">
        <f t="shared" si="8"/>
        <v>1464</v>
      </c>
      <c r="S12" s="6">
        <f t="shared" si="9"/>
        <v>15.25</v>
      </c>
    </row>
    <row r="13" spans="2:19">
      <c r="B13" s="67">
        <v>8</v>
      </c>
      <c r="C13" s="2" t="s">
        <v>30</v>
      </c>
      <c r="D13" s="3">
        <v>315</v>
      </c>
      <c r="E13" s="5">
        <f t="shared" si="0"/>
        <v>3780</v>
      </c>
      <c r="F13" s="3">
        <v>1000</v>
      </c>
      <c r="G13" s="6">
        <f t="shared" si="1"/>
        <v>227</v>
      </c>
      <c r="H13" s="4">
        <v>173</v>
      </c>
      <c r="I13" s="4">
        <v>54</v>
      </c>
      <c r="J13" s="5">
        <f t="shared" si="2"/>
        <v>2724</v>
      </c>
      <c r="K13" s="5">
        <f t="shared" si="3"/>
        <v>3780000</v>
      </c>
      <c r="L13" s="5">
        <f t="shared" si="4"/>
        <v>2724000</v>
      </c>
      <c r="M13" s="7">
        <f t="shared" si="5"/>
        <v>0.27936507936507937</v>
      </c>
      <c r="N13" s="3">
        <v>40</v>
      </c>
      <c r="O13" s="3">
        <v>48</v>
      </c>
      <c r="P13" s="5">
        <f t="shared" si="6"/>
        <v>2880</v>
      </c>
      <c r="Q13" s="8">
        <f t="shared" si="7"/>
        <v>72</v>
      </c>
      <c r="R13" s="5">
        <f t="shared" si="8"/>
        <v>1056</v>
      </c>
      <c r="S13" s="6">
        <f t="shared" si="9"/>
        <v>14.666666666666666</v>
      </c>
    </row>
    <row r="14" spans="2:19">
      <c r="B14" s="67">
        <v>9</v>
      </c>
      <c r="C14" s="2" t="s">
        <v>31</v>
      </c>
      <c r="D14" s="3">
        <v>357</v>
      </c>
      <c r="E14" s="5">
        <f t="shared" si="0"/>
        <v>4284</v>
      </c>
      <c r="F14" s="3">
        <v>1000</v>
      </c>
      <c r="G14" s="6">
        <f t="shared" si="1"/>
        <v>247</v>
      </c>
      <c r="H14" s="4">
        <v>162.26</v>
      </c>
      <c r="I14" s="4">
        <v>84.74</v>
      </c>
      <c r="J14" s="5">
        <f t="shared" si="2"/>
        <v>2964</v>
      </c>
      <c r="K14" s="5">
        <f t="shared" si="3"/>
        <v>4284000</v>
      </c>
      <c r="L14" s="5">
        <f t="shared" si="4"/>
        <v>2964000</v>
      </c>
      <c r="M14" s="7">
        <f t="shared" si="5"/>
        <v>0.3081232492997199</v>
      </c>
      <c r="N14" s="3">
        <v>40</v>
      </c>
      <c r="O14" s="3">
        <v>88</v>
      </c>
      <c r="P14" s="5">
        <f t="shared" si="6"/>
        <v>5280</v>
      </c>
      <c r="Q14" s="8">
        <f t="shared" si="7"/>
        <v>132</v>
      </c>
      <c r="R14" s="5">
        <f t="shared" si="8"/>
        <v>1320</v>
      </c>
      <c r="S14" s="6">
        <f t="shared" si="9"/>
        <v>10</v>
      </c>
    </row>
    <row r="15" spans="2:19">
      <c r="B15" s="67">
        <v>10</v>
      </c>
      <c r="C15" s="2" t="s">
        <v>32</v>
      </c>
      <c r="D15" s="3">
        <v>586</v>
      </c>
      <c r="E15" s="5">
        <f t="shared" si="0"/>
        <v>7032</v>
      </c>
      <c r="F15" s="3">
        <v>500</v>
      </c>
      <c r="G15" s="6">
        <f t="shared" si="1"/>
        <v>397.28000000000003</v>
      </c>
      <c r="H15" s="4">
        <v>303.72000000000003</v>
      </c>
      <c r="I15" s="4">
        <v>93.56</v>
      </c>
      <c r="J15" s="5">
        <f t="shared" si="2"/>
        <v>4767.3600000000006</v>
      </c>
      <c r="K15" s="5">
        <f t="shared" si="3"/>
        <v>3516000</v>
      </c>
      <c r="L15" s="5">
        <f t="shared" si="4"/>
        <v>2383680.0000000005</v>
      </c>
      <c r="M15" s="7">
        <f t="shared" si="5"/>
        <v>0.32204778156996572</v>
      </c>
      <c r="N15" s="3">
        <v>30</v>
      </c>
      <c r="O15" s="3">
        <v>96</v>
      </c>
      <c r="P15" s="5">
        <f t="shared" si="6"/>
        <v>5760</v>
      </c>
      <c r="Q15" s="8">
        <f t="shared" si="7"/>
        <v>192</v>
      </c>
      <c r="R15" s="5">
        <f t="shared" si="8"/>
        <v>2264.639999999999</v>
      </c>
      <c r="S15" s="6">
        <f t="shared" si="9"/>
        <v>11.794999999999995</v>
      </c>
    </row>
    <row r="16" spans="2:19">
      <c r="B16" s="67">
        <v>11</v>
      </c>
      <c r="C16" s="2" t="s">
        <v>33</v>
      </c>
      <c r="D16" s="3">
        <v>513</v>
      </c>
      <c r="E16" s="5">
        <f t="shared" si="0"/>
        <v>6156</v>
      </c>
      <c r="F16" s="3">
        <v>1000</v>
      </c>
      <c r="G16" s="6">
        <f t="shared" si="1"/>
        <v>267.37</v>
      </c>
      <c r="H16" s="4">
        <v>192.05</v>
      </c>
      <c r="I16" s="4">
        <v>75.319999999999993</v>
      </c>
      <c r="J16" s="5">
        <f t="shared" si="2"/>
        <v>3208.44</v>
      </c>
      <c r="K16" s="5">
        <f t="shared" si="3"/>
        <v>6156000</v>
      </c>
      <c r="L16" s="5">
        <f t="shared" si="4"/>
        <v>3208440</v>
      </c>
      <c r="M16" s="7">
        <f t="shared" si="5"/>
        <v>0.47881091617933724</v>
      </c>
      <c r="N16" s="3">
        <v>20</v>
      </c>
      <c r="O16" s="3">
        <v>48</v>
      </c>
      <c r="P16" s="5">
        <f t="shared" si="6"/>
        <v>2880</v>
      </c>
      <c r="Q16" s="8">
        <f t="shared" si="7"/>
        <v>144</v>
      </c>
      <c r="R16" s="5">
        <f t="shared" si="8"/>
        <v>2947.56</v>
      </c>
      <c r="S16" s="6">
        <f t="shared" si="9"/>
        <v>20.469166666666666</v>
      </c>
    </row>
    <row r="17" spans="2:19">
      <c r="B17" s="67">
        <v>12</v>
      </c>
      <c r="C17" s="2" t="s">
        <v>34</v>
      </c>
      <c r="D17" s="3">
        <v>402</v>
      </c>
      <c r="E17" s="5">
        <f t="shared" si="0"/>
        <v>4824</v>
      </c>
      <c r="F17" s="3">
        <v>1000</v>
      </c>
      <c r="G17" s="6">
        <f t="shared" si="1"/>
        <v>244.52</v>
      </c>
      <c r="H17" s="4">
        <v>181.58</v>
      </c>
      <c r="I17" s="4">
        <v>62.94</v>
      </c>
      <c r="J17" s="5">
        <f t="shared" si="2"/>
        <v>2934.2400000000002</v>
      </c>
      <c r="K17" s="5">
        <f t="shared" si="3"/>
        <v>4824000</v>
      </c>
      <c r="L17" s="5">
        <f t="shared" si="4"/>
        <v>2934240.0000000005</v>
      </c>
      <c r="M17" s="7">
        <f t="shared" si="5"/>
        <v>0.39174129353233822</v>
      </c>
      <c r="N17" s="3">
        <v>30</v>
      </c>
      <c r="O17" s="3">
        <v>72</v>
      </c>
      <c r="P17" s="5">
        <f t="shared" si="6"/>
        <v>4320</v>
      </c>
      <c r="Q17" s="8">
        <f t="shared" si="7"/>
        <v>144</v>
      </c>
      <c r="R17" s="5">
        <f t="shared" si="8"/>
        <v>1889.7599999999995</v>
      </c>
      <c r="S17" s="6">
        <f t="shared" si="9"/>
        <v>13.12333333333333</v>
      </c>
    </row>
    <row r="18" spans="2:19">
      <c r="B18" s="67">
        <v>13</v>
      </c>
      <c r="C18" s="2"/>
      <c r="D18" s="3"/>
      <c r="E18" s="5" t="str">
        <f t="shared" si="0"/>
        <v/>
      </c>
      <c r="F18" s="3"/>
      <c r="G18" s="6" t="str">
        <f t="shared" ref="G18:G35" si="10">IF(I18="","",H18+I18)</f>
        <v/>
      </c>
      <c r="H18" s="4"/>
      <c r="I18" s="4"/>
      <c r="J18" s="5" t="str">
        <f t="shared" ref="J18:J35" si="11">IF(G18="","",+G18*12)</f>
        <v/>
      </c>
      <c r="K18" s="5" t="str">
        <f t="shared" ref="K18:K35" si="12">IF(E18="","",E18*F18)</f>
        <v/>
      </c>
      <c r="L18" s="5" t="str">
        <f t="shared" ref="L18:L35" si="13">IF(E18="","",J18*F18)</f>
        <v/>
      </c>
      <c r="M18" s="7" t="str">
        <f t="shared" ref="M18:M36" si="14">IF(L18="","",+(K18-L18)/K18)</f>
        <v/>
      </c>
      <c r="N18" s="3"/>
      <c r="O18" s="3"/>
      <c r="P18" s="5" t="str">
        <f t="shared" si="6"/>
        <v/>
      </c>
      <c r="Q18" s="8" t="str">
        <f t="shared" ref="Q18:Q35" si="15">IF(P18="","",+P18/N18)</f>
        <v/>
      </c>
      <c r="R18" s="5" t="str">
        <f t="shared" ref="R18:R35" si="16">IF(M18="","",+E18*M18)</f>
        <v/>
      </c>
      <c r="S18" s="6" t="str">
        <f t="shared" ref="S18:S35" si="17">IF(R18="","",+R18/Q18)</f>
        <v/>
      </c>
    </row>
    <row r="19" spans="2:19">
      <c r="B19" s="67">
        <v>14</v>
      </c>
      <c r="C19" s="2"/>
      <c r="D19" s="3"/>
      <c r="E19" s="5" t="str">
        <f t="shared" si="0"/>
        <v/>
      </c>
      <c r="F19" s="3"/>
      <c r="G19" s="6" t="str">
        <f t="shared" si="10"/>
        <v/>
      </c>
      <c r="H19" s="4"/>
      <c r="I19" s="4"/>
      <c r="J19" s="5" t="str">
        <f t="shared" si="11"/>
        <v/>
      </c>
      <c r="K19" s="5" t="str">
        <f t="shared" si="12"/>
        <v/>
      </c>
      <c r="L19" s="5" t="str">
        <f t="shared" si="13"/>
        <v/>
      </c>
      <c r="M19" s="7" t="str">
        <f t="shared" si="14"/>
        <v/>
      </c>
      <c r="N19" s="3"/>
      <c r="O19" s="3"/>
      <c r="P19" s="5" t="str">
        <f t="shared" si="6"/>
        <v/>
      </c>
      <c r="Q19" s="8" t="str">
        <f t="shared" si="15"/>
        <v/>
      </c>
      <c r="R19" s="5" t="str">
        <f t="shared" si="16"/>
        <v/>
      </c>
      <c r="S19" s="6" t="str">
        <f t="shared" si="17"/>
        <v/>
      </c>
    </row>
    <row r="20" spans="2:19">
      <c r="B20" s="67">
        <v>15</v>
      </c>
      <c r="C20" s="2"/>
      <c r="D20" s="3"/>
      <c r="E20" s="5" t="str">
        <f t="shared" si="0"/>
        <v/>
      </c>
      <c r="F20" s="3"/>
      <c r="G20" s="6" t="str">
        <f t="shared" si="10"/>
        <v/>
      </c>
      <c r="H20" s="4"/>
      <c r="I20" s="4"/>
      <c r="J20" s="5" t="str">
        <f t="shared" si="11"/>
        <v/>
      </c>
      <c r="K20" s="5" t="str">
        <f t="shared" si="12"/>
        <v/>
      </c>
      <c r="L20" s="5" t="str">
        <f t="shared" si="13"/>
        <v/>
      </c>
      <c r="M20" s="7" t="str">
        <f t="shared" si="14"/>
        <v/>
      </c>
      <c r="N20" s="3"/>
      <c r="O20" s="3"/>
      <c r="P20" s="5" t="str">
        <f t="shared" si="6"/>
        <v/>
      </c>
      <c r="Q20" s="8" t="str">
        <f t="shared" si="15"/>
        <v/>
      </c>
      <c r="R20" s="5" t="str">
        <f t="shared" si="16"/>
        <v/>
      </c>
      <c r="S20" s="6" t="str">
        <f t="shared" si="17"/>
        <v/>
      </c>
    </row>
    <row r="21" spans="2:19">
      <c r="B21" s="67">
        <v>16</v>
      </c>
      <c r="C21" s="2"/>
      <c r="D21" s="3"/>
      <c r="E21" s="5" t="str">
        <f t="shared" si="0"/>
        <v/>
      </c>
      <c r="F21" s="3"/>
      <c r="G21" s="6" t="str">
        <f t="shared" si="10"/>
        <v/>
      </c>
      <c r="H21" s="4"/>
      <c r="I21" s="4"/>
      <c r="J21" s="5" t="str">
        <f t="shared" si="11"/>
        <v/>
      </c>
      <c r="K21" s="5" t="str">
        <f t="shared" si="12"/>
        <v/>
      </c>
      <c r="L21" s="5" t="str">
        <f t="shared" si="13"/>
        <v/>
      </c>
      <c r="M21" s="7" t="str">
        <f t="shared" si="14"/>
        <v/>
      </c>
      <c r="N21" s="3"/>
      <c r="O21" s="3"/>
      <c r="P21" s="5" t="str">
        <f t="shared" si="6"/>
        <v/>
      </c>
      <c r="Q21" s="8" t="str">
        <f t="shared" si="15"/>
        <v/>
      </c>
      <c r="R21" s="5" t="str">
        <f t="shared" si="16"/>
        <v/>
      </c>
      <c r="S21" s="6" t="str">
        <f t="shared" si="17"/>
        <v/>
      </c>
    </row>
    <row r="22" spans="2:19">
      <c r="B22" s="67">
        <v>17</v>
      </c>
      <c r="C22" s="2"/>
      <c r="D22" s="3"/>
      <c r="E22" s="5" t="str">
        <f t="shared" si="0"/>
        <v/>
      </c>
      <c r="F22" s="3"/>
      <c r="G22" s="6" t="str">
        <f t="shared" si="10"/>
        <v/>
      </c>
      <c r="H22" s="4"/>
      <c r="I22" s="4"/>
      <c r="J22" s="5" t="str">
        <f t="shared" si="11"/>
        <v/>
      </c>
      <c r="K22" s="5" t="str">
        <f t="shared" si="12"/>
        <v/>
      </c>
      <c r="L22" s="5" t="str">
        <f t="shared" si="13"/>
        <v/>
      </c>
      <c r="M22" s="7" t="str">
        <f t="shared" si="14"/>
        <v/>
      </c>
      <c r="N22" s="3"/>
      <c r="O22" s="3"/>
      <c r="P22" s="5" t="str">
        <f t="shared" si="6"/>
        <v/>
      </c>
      <c r="Q22" s="8" t="str">
        <f t="shared" si="15"/>
        <v/>
      </c>
      <c r="R22" s="5" t="str">
        <f t="shared" si="16"/>
        <v/>
      </c>
      <c r="S22" s="6" t="str">
        <f t="shared" si="17"/>
        <v/>
      </c>
    </row>
    <row r="23" spans="2:19">
      <c r="B23" s="67">
        <v>18</v>
      </c>
      <c r="C23" s="2"/>
      <c r="D23" s="3"/>
      <c r="E23" s="5" t="str">
        <f t="shared" si="0"/>
        <v/>
      </c>
      <c r="F23" s="3"/>
      <c r="G23" s="6" t="str">
        <f t="shared" si="10"/>
        <v/>
      </c>
      <c r="H23" s="4"/>
      <c r="I23" s="4"/>
      <c r="J23" s="5" t="str">
        <f t="shared" si="11"/>
        <v/>
      </c>
      <c r="K23" s="5" t="str">
        <f t="shared" si="12"/>
        <v/>
      </c>
      <c r="L23" s="5" t="str">
        <f t="shared" si="13"/>
        <v/>
      </c>
      <c r="M23" s="7" t="str">
        <f t="shared" si="14"/>
        <v/>
      </c>
      <c r="N23" s="3"/>
      <c r="O23" s="3"/>
      <c r="P23" s="5" t="str">
        <f t="shared" si="6"/>
        <v/>
      </c>
      <c r="Q23" s="8" t="str">
        <f t="shared" si="15"/>
        <v/>
      </c>
      <c r="R23" s="5" t="str">
        <f t="shared" si="16"/>
        <v/>
      </c>
      <c r="S23" s="6" t="str">
        <f t="shared" si="17"/>
        <v/>
      </c>
    </row>
    <row r="24" spans="2:19">
      <c r="B24" s="67">
        <v>19</v>
      </c>
      <c r="C24" s="2"/>
      <c r="D24" s="3"/>
      <c r="E24" s="5" t="str">
        <f t="shared" si="0"/>
        <v/>
      </c>
      <c r="F24" s="3"/>
      <c r="G24" s="6" t="str">
        <f t="shared" si="10"/>
        <v/>
      </c>
      <c r="H24" s="4"/>
      <c r="I24" s="4"/>
      <c r="J24" s="5" t="str">
        <f t="shared" si="11"/>
        <v/>
      </c>
      <c r="K24" s="5" t="str">
        <f t="shared" si="12"/>
        <v/>
      </c>
      <c r="L24" s="5" t="str">
        <f t="shared" si="13"/>
        <v/>
      </c>
      <c r="M24" s="7" t="str">
        <f t="shared" si="14"/>
        <v/>
      </c>
      <c r="N24" s="3"/>
      <c r="O24" s="3"/>
      <c r="P24" s="5" t="str">
        <f t="shared" si="6"/>
        <v/>
      </c>
      <c r="Q24" s="8" t="str">
        <f t="shared" si="15"/>
        <v/>
      </c>
      <c r="R24" s="5" t="str">
        <f t="shared" si="16"/>
        <v/>
      </c>
      <c r="S24" s="6" t="str">
        <f t="shared" si="17"/>
        <v/>
      </c>
    </row>
    <row r="25" spans="2:19">
      <c r="B25" s="67">
        <v>20</v>
      </c>
      <c r="C25" s="2"/>
      <c r="D25" s="3"/>
      <c r="E25" s="5" t="str">
        <f t="shared" si="0"/>
        <v/>
      </c>
      <c r="F25" s="3"/>
      <c r="G25" s="6" t="str">
        <f t="shared" si="10"/>
        <v/>
      </c>
      <c r="H25" s="4"/>
      <c r="I25" s="4"/>
      <c r="J25" s="5" t="str">
        <f t="shared" si="11"/>
        <v/>
      </c>
      <c r="K25" s="5" t="str">
        <f t="shared" si="12"/>
        <v/>
      </c>
      <c r="L25" s="5" t="str">
        <f t="shared" si="13"/>
        <v/>
      </c>
      <c r="M25" s="7" t="str">
        <f t="shared" si="14"/>
        <v/>
      </c>
      <c r="N25" s="3"/>
      <c r="O25" s="3"/>
      <c r="P25" s="5" t="str">
        <f t="shared" si="6"/>
        <v/>
      </c>
      <c r="Q25" s="8" t="str">
        <f t="shared" si="15"/>
        <v/>
      </c>
      <c r="R25" s="5" t="str">
        <f t="shared" si="16"/>
        <v/>
      </c>
      <c r="S25" s="6" t="str">
        <f t="shared" si="17"/>
        <v/>
      </c>
    </row>
    <row r="26" spans="2:19">
      <c r="B26" s="67">
        <v>21</v>
      </c>
      <c r="C26" s="2"/>
      <c r="D26" s="3"/>
      <c r="E26" s="5" t="str">
        <f t="shared" si="0"/>
        <v/>
      </c>
      <c r="F26" s="3"/>
      <c r="G26" s="6" t="str">
        <f t="shared" si="10"/>
        <v/>
      </c>
      <c r="H26" s="4"/>
      <c r="I26" s="4"/>
      <c r="J26" s="5" t="str">
        <f t="shared" si="11"/>
        <v/>
      </c>
      <c r="K26" s="5" t="str">
        <f t="shared" si="12"/>
        <v/>
      </c>
      <c r="L26" s="5" t="str">
        <f t="shared" si="13"/>
        <v/>
      </c>
      <c r="M26" s="7" t="str">
        <f t="shared" si="14"/>
        <v/>
      </c>
      <c r="N26" s="3"/>
      <c r="O26" s="3"/>
      <c r="P26" s="5" t="str">
        <f t="shared" si="6"/>
        <v/>
      </c>
      <c r="Q26" s="8" t="str">
        <f t="shared" si="15"/>
        <v/>
      </c>
      <c r="R26" s="5" t="str">
        <f t="shared" si="16"/>
        <v/>
      </c>
      <c r="S26" s="6" t="str">
        <f t="shared" si="17"/>
        <v/>
      </c>
    </row>
    <row r="27" spans="2:19">
      <c r="B27" s="67">
        <v>22</v>
      </c>
      <c r="C27" s="2"/>
      <c r="D27" s="3"/>
      <c r="E27" s="5" t="str">
        <f t="shared" si="0"/>
        <v/>
      </c>
      <c r="F27" s="3"/>
      <c r="G27" s="6" t="str">
        <f t="shared" si="10"/>
        <v/>
      </c>
      <c r="H27" s="4"/>
      <c r="I27" s="4"/>
      <c r="J27" s="5" t="str">
        <f t="shared" si="11"/>
        <v/>
      </c>
      <c r="K27" s="5" t="str">
        <f t="shared" si="12"/>
        <v/>
      </c>
      <c r="L27" s="5" t="str">
        <f t="shared" si="13"/>
        <v/>
      </c>
      <c r="M27" s="7" t="str">
        <f t="shared" si="14"/>
        <v/>
      </c>
      <c r="N27" s="3"/>
      <c r="O27" s="3"/>
      <c r="P27" s="5" t="str">
        <f t="shared" si="6"/>
        <v/>
      </c>
      <c r="Q27" s="8" t="str">
        <f t="shared" si="15"/>
        <v/>
      </c>
      <c r="R27" s="5" t="str">
        <f t="shared" si="16"/>
        <v/>
      </c>
      <c r="S27" s="6" t="str">
        <f t="shared" si="17"/>
        <v/>
      </c>
    </row>
    <row r="28" spans="2:19">
      <c r="B28" s="67">
        <v>23</v>
      </c>
      <c r="C28" s="2"/>
      <c r="D28" s="3"/>
      <c r="E28" s="5" t="str">
        <f t="shared" si="0"/>
        <v/>
      </c>
      <c r="F28" s="3"/>
      <c r="G28" s="6" t="str">
        <f t="shared" si="10"/>
        <v/>
      </c>
      <c r="H28" s="4"/>
      <c r="I28" s="4"/>
      <c r="J28" s="5" t="str">
        <f t="shared" si="11"/>
        <v/>
      </c>
      <c r="K28" s="5" t="str">
        <f t="shared" si="12"/>
        <v/>
      </c>
      <c r="L28" s="5" t="str">
        <f t="shared" si="13"/>
        <v/>
      </c>
      <c r="M28" s="7" t="str">
        <f t="shared" si="14"/>
        <v/>
      </c>
      <c r="N28" s="3"/>
      <c r="O28" s="3"/>
      <c r="P28" s="5" t="str">
        <f t="shared" si="6"/>
        <v/>
      </c>
      <c r="Q28" s="8" t="str">
        <f t="shared" si="15"/>
        <v/>
      </c>
      <c r="R28" s="5" t="str">
        <f t="shared" si="16"/>
        <v/>
      </c>
      <c r="S28" s="6" t="str">
        <f t="shared" si="17"/>
        <v/>
      </c>
    </row>
    <row r="29" spans="2:19">
      <c r="B29" s="67">
        <v>24</v>
      </c>
      <c r="C29" s="2"/>
      <c r="D29" s="3"/>
      <c r="E29" s="5" t="str">
        <f t="shared" si="0"/>
        <v/>
      </c>
      <c r="F29" s="3"/>
      <c r="G29" s="6" t="str">
        <f t="shared" si="10"/>
        <v/>
      </c>
      <c r="H29" s="4"/>
      <c r="I29" s="4"/>
      <c r="J29" s="5" t="str">
        <f t="shared" si="11"/>
        <v/>
      </c>
      <c r="K29" s="5" t="str">
        <f t="shared" si="12"/>
        <v/>
      </c>
      <c r="L29" s="5" t="str">
        <f t="shared" si="13"/>
        <v/>
      </c>
      <c r="M29" s="7" t="str">
        <f t="shared" si="14"/>
        <v/>
      </c>
      <c r="N29" s="3"/>
      <c r="O29" s="3"/>
      <c r="P29" s="5" t="str">
        <f t="shared" si="6"/>
        <v/>
      </c>
      <c r="Q29" s="8" t="str">
        <f t="shared" si="15"/>
        <v/>
      </c>
      <c r="R29" s="5" t="str">
        <f t="shared" si="16"/>
        <v/>
      </c>
      <c r="S29" s="6" t="str">
        <f t="shared" si="17"/>
        <v/>
      </c>
    </row>
    <row r="30" spans="2:19">
      <c r="B30" s="67">
        <v>25</v>
      </c>
      <c r="C30" s="2"/>
      <c r="D30" s="3"/>
      <c r="E30" s="5" t="str">
        <f t="shared" si="0"/>
        <v/>
      </c>
      <c r="F30" s="3"/>
      <c r="G30" s="6" t="str">
        <f t="shared" si="10"/>
        <v/>
      </c>
      <c r="H30" s="4"/>
      <c r="I30" s="4"/>
      <c r="J30" s="5" t="str">
        <f t="shared" si="11"/>
        <v/>
      </c>
      <c r="K30" s="5" t="str">
        <f t="shared" si="12"/>
        <v/>
      </c>
      <c r="L30" s="5" t="str">
        <f t="shared" si="13"/>
        <v/>
      </c>
      <c r="M30" s="7" t="str">
        <f t="shared" si="14"/>
        <v/>
      </c>
      <c r="N30" s="3"/>
      <c r="O30" s="3"/>
      <c r="P30" s="5" t="str">
        <f t="shared" si="6"/>
        <v/>
      </c>
      <c r="Q30" s="8" t="str">
        <f t="shared" si="15"/>
        <v/>
      </c>
      <c r="R30" s="5" t="str">
        <f t="shared" si="16"/>
        <v/>
      </c>
      <c r="S30" s="6" t="str">
        <f t="shared" si="17"/>
        <v/>
      </c>
    </row>
    <row r="31" spans="2:19">
      <c r="B31" s="67">
        <v>26</v>
      </c>
      <c r="C31" s="2"/>
      <c r="D31" s="3"/>
      <c r="E31" s="5" t="str">
        <f t="shared" si="0"/>
        <v/>
      </c>
      <c r="F31" s="3"/>
      <c r="G31" s="6" t="str">
        <f t="shared" si="10"/>
        <v/>
      </c>
      <c r="H31" s="4"/>
      <c r="I31" s="4"/>
      <c r="J31" s="5" t="str">
        <f t="shared" si="11"/>
        <v/>
      </c>
      <c r="K31" s="5" t="str">
        <f t="shared" si="12"/>
        <v/>
      </c>
      <c r="L31" s="5" t="str">
        <f t="shared" si="13"/>
        <v/>
      </c>
      <c r="M31" s="7" t="str">
        <f t="shared" si="14"/>
        <v/>
      </c>
      <c r="N31" s="3"/>
      <c r="O31" s="3"/>
      <c r="P31" s="5" t="str">
        <f t="shared" si="6"/>
        <v/>
      </c>
      <c r="Q31" s="8" t="str">
        <f t="shared" si="15"/>
        <v/>
      </c>
      <c r="R31" s="5" t="str">
        <f t="shared" si="16"/>
        <v/>
      </c>
      <c r="S31" s="6" t="str">
        <f t="shared" si="17"/>
        <v/>
      </c>
    </row>
    <row r="32" spans="2:19">
      <c r="B32" s="67">
        <v>27</v>
      </c>
      <c r="C32" s="2"/>
      <c r="D32" s="3"/>
      <c r="E32" s="5" t="str">
        <f t="shared" si="0"/>
        <v/>
      </c>
      <c r="F32" s="3"/>
      <c r="G32" s="6" t="str">
        <f t="shared" si="10"/>
        <v/>
      </c>
      <c r="H32" s="4"/>
      <c r="I32" s="4"/>
      <c r="J32" s="5" t="str">
        <f t="shared" si="11"/>
        <v/>
      </c>
      <c r="K32" s="5" t="str">
        <f t="shared" si="12"/>
        <v/>
      </c>
      <c r="L32" s="5" t="str">
        <f t="shared" si="13"/>
        <v/>
      </c>
      <c r="M32" s="7" t="str">
        <f t="shared" si="14"/>
        <v/>
      </c>
      <c r="N32" s="3"/>
      <c r="O32" s="3"/>
      <c r="P32" s="5" t="str">
        <f t="shared" si="6"/>
        <v/>
      </c>
      <c r="Q32" s="8" t="str">
        <f t="shared" si="15"/>
        <v/>
      </c>
      <c r="R32" s="5" t="str">
        <f t="shared" si="16"/>
        <v/>
      </c>
      <c r="S32" s="6" t="str">
        <f t="shared" si="17"/>
        <v/>
      </c>
    </row>
    <row r="33" spans="2:19">
      <c r="B33" s="67">
        <v>28</v>
      </c>
      <c r="C33" s="2"/>
      <c r="D33" s="3"/>
      <c r="E33" s="5" t="str">
        <f t="shared" si="0"/>
        <v/>
      </c>
      <c r="F33" s="3"/>
      <c r="G33" s="6" t="str">
        <f t="shared" si="10"/>
        <v/>
      </c>
      <c r="H33" s="4"/>
      <c r="I33" s="4"/>
      <c r="J33" s="5" t="str">
        <f t="shared" si="11"/>
        <v/>
      </c>
      <c r="K33" s="5" t="str">
        <f t="shared" si="12"/>
        <v/>
      </c>
      <c r="L33" s="5" t="str">
        <f t="shared" si="13"/>
        <v/>
      </c>
      <c r="M33" s="7" t="str">
        <f t="shared" si="14"/>
        <v/>
      </c>
      <c r="N33" s="3"/>
      <c r="O33" s="3"/>
      <c r="P33" s="5" t="str">
        <f t="shared" si="6"/>
        <v/>
      </c>
      <c r="Q33" s="8" t="str">
        <f t="shared" si="15"/>
        <v/>
      </c>
      <c r="R33" s="5" t="str">
        <f t="shared" si="16"/>
        <v/>
      </c>
      <c r="S33" s="6" t="str">
        <f t="shared" si="17"/>
        <v/>
      </c>
    </row>
    <row r="34" spans="2:19">
      <c r="B34" s="67">
        <v>29</v>
      </c>
      <c r="C34" s="2"/>
      <c r="D34" s="3"/>
      <c r="E34" s="5" t="str">
        <f t="shared" si="0"/>
        <v/>
      </c>
      <c r="F34" s="3"/>
      <c r="G34" s="6" t="str">
        <f t="shared" si="10"/>
        <v/>
      </c>
      <c r="H34" s="4"/>
      <c r="I34" s="4"/>
      <c r="J34" s="5" t="str">
        <f t="shared" si="11"/>
        <v/>
      </c>
      <c r="K34" s="5" t="str">
        <f t="shared" si="12"/>
        <v/>
      </c>
      <c r="L34" s="5" t="str">
        <f t="shared" si="13"/>
        <v/>
      </c>
      <c r="M34" s="7" t="str">
        <f t="shared" si="14"/>
        <v/>
      </c>
      <c r="N34" s="3"/>
      <c r="O34" s="3"/>
      <c r="P34" s="5" t="str">
        <f t="shared" si="6"/>
        <v/>
      </c>
      <c r="Q34" s="8" t="str">
        <f t="shared" si="15"/>
        <v/>
      </c>
      <c r="R34" s="5" t="str">
        <f t="shared" si="16"/>
        <v/>
      </c>
      <c r="S34" s="6" t="str">
        <f t="shared" si="17"/>
        <v/>
      </c>
    </row>
    <row r="35" spans="2:19">
      <c r="B35" s="67">
        <v>30</v>
      </c>
      <c r="C35" s="2"/>
      <c r="D35" s="3"/>
      <c r="E35" s="5" t="str">
        <f t="shared" si="0"/>
        <v/>
      </c>
      <c r="F35" s="3"/>
      <c r="G35" s="6" t="str">
        <f t="shared" si="10"/>
        <v/>
      </c>
      <c r="H35" s="4"/>
      <c r="I35" s="4"/>
      <c r="J35" s="5" t="str">
        <f t="shared" si="11"/>
        <v/>
      </c>
      <c r="K35" s="5" t="str">
        <f t="shared" si="12"/>
        <v/>
      </c>
      <c r="L35" s="5" t="str">
        <f t="shared" si="13"/>
        <v/>
      </c>
      <c r="M35" s="7" t="str">
        <f t="shared" si="14"/>
        <v/>
      </c>
      <c r="N35" s="3"/>
      <c r="O35" s="3"/>
      <c r="P35" s="5" t="str">
        <f t="shared" si="6"/>
        <v/>
      </c>
      <c r="Q35" s="8" t="str">
        <f t="shared" si="15"/>
        <v/>
      </c>
      <c r="R35" s="5" t="str">
        <f t="shared" si="16"/>
        <v/>
      </c>
      <c r="S35" s="6" t="str">
        <f t="shared" si="17"/>
        <v/>
      </c>
    </row>
    <row r="36" spans="2:19">
      <c r="B36" s="67" t="s">
        <v>35</v>
      </c>
      <c r="C36" s="2"/>
      <c r="D36" s="3"/>
      <c r="E36" s="5"/>
      <c r="F36" s="3"/>
      <c r="G36" s="6"/>
      <c r="H36" s="4"/>
      <c r="I36" s="4"/>
      <c r="J36" s="5"/>
      <c r="K36" s="5">
        <f>+SUM(K6:K35)</f>
        <v>52752000</v>
      </c>
      <c r="L36" s="5">
        <f>+SUM(L6:L35)</f>
        <v>34819680</v>
      </c>
      <c r="M36" s="7">
        <f t="shared" si="14"/>
        <v>0.33993630573248407</v>
      </c>
      <c r="N36" s="5">
        <f>+SUM(N6:N35)</f>
        <v>590</v>
      </c>
      <c r="O36" s="5">
        <f>+SUM(O6:O35)</f>
        <v>688</v>
      </c>
      <c r="P36" s="5">
        <f t="shared" si="6"/>
        <v>41280</v>
      </c>
      <c r="Q36" s="8"/>
      <c r="R36" s="5"/>
      <c r="S36" s="6"/>
    </row>
  </sheetData>
  <mergeCells count="15">
    <mergeCell ref="B3:D3"/>
    <mergeCell ref="B1:S1"/>
    <mergeCell ref="Q3:S3"/>
    <mergeCell ref="B2:D2"/>
    <mergeCell ref="Q4:Q5"/>
    <mergeCell ref="R4:R5"/>
    <mergeCell ref="S4:S5"/>
    <mergeCell ref="B4:B5"/>
    <mergeCell ref="C4:C5"/>
    <mergeCell ref="O4:P4"/>
    <mergeCell ref="F4:F5"/>
    <mergeCell ref="G4:J4"/>
    <mergeCell ref="K4:L4"/>
    <mergeCell ref="M4:M5"/>
    <mergeCell ref="N4:N5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0596-A1DE-4E56-9AA6-B12B84B18F72}">
  <sheetPr>
    <pageSetUpPr fitToPage="1"/>
  </sheetPr>
  <dimension ref="B2:BB162"/>
  <sheetViews>
    <sheetView tabSelected="1" zoomScale="110" zoomScaleNormal="110" workbookViewId="0">
      <pane xSplit="3" topLeftCell="D1" activePane="topRight" state="frozen"/>
      <selection pane="topRight" activeCell="D43" sqref="D43"/>
    </sheetView>
  </sheetViews>
  <sheetFormatPr defaultRowHeight="18.75" outlineLevelCol="1"/>
  <cols>
    <col min="1" max="1" width="3.75" customWidth="1"/>
    <col min="2" max="2" width="8.125" style="1" customWidth="1"/>
    <col min="3" max="3" width="27.875" bestFit="1" customWidth="1"/>
    <col min="4" max="5" width="12.375" customWidth="1" outlineLevel="1"/>
    <col min="6" max="7" width="12.375" style="58" customWidth="1" outlineLevel="1"/>
    <col min="8" max="8" width="8.375" customWidth="1" outlineLevel="1"/>
    <col min="9" max="9" width="12.375" style="58" customWidth="1" outlineLevel="1"/>
    <col min="10" max="10" width="12.375" customWidth="1" outlineLevel="1"/>
    <col min="11" max="11" width="12.375" customWidth="1" outlineLevel="1" collapsed="1"/>
    <col min="12" max="15" width="12.375" customWidth="1" outlineLevel="1"/>
    <col min="16" max="32" width="12.375" customWidth="1"/>
    <col min="33" max="36" width="15.25" customWidth="1"/>
    <col min="37" max="37" width="15.125" customWidth="1"/>
    <col min="38" max="38" width="14.375" customWidth="1"/>
    <col min="39" max="44" width="12.375" customWidth="1"/>
    <col min="45" max="45" width="9.125" bestFit="1" customWidth="1"/>
    <col min="46" max="46" width="12.375" customWidth="1"/>
    <col min="47" max="48" width="12.375" hidden="1" customWidth="1"/>
    <col min="49" max="49" width="12.375" customWidth="1"/>
    <col min="50" max="50" width="15.625" bestFit="1" customWidth="1"/>
  </cols>
  <sheetData>
    <row r="2" spans="2:54">
      <c r="AW2" s="82" t="s">
        <v>36</v>
      </c>
      <c r="AX2" s="83"/>
    </row>
    <row r="3" spans="2:54">
      <c r="D3" s="84" t="s">
        <v>0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5"/>
      <c r="AW3" s="39"/>
      <c r="AX3" s="16" t="s">
        <v>37</v>
      </c>
    </row>
    <row r="4" spans="2:54" ht="25.5">
      <c r="B4" s="14"/>
      <c r="C4" s="1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5"/>
      <c r="AW4" s="40"/>
      <c r="AX4" s="16" t="s">
        <v>38</v>
      </c>
      <c r="AY4" s="14"/>
      <c r="AZ4" s="14"/>
      <c r="BA4" s="14"/>
      <c r="BB4" s="14"/>
    </row>
    <row r="5" spans="2:54">
      <c r="B5" s="71" t="s">
        <v>39</v>
      </c>
      <c r="C5" s="71"/>
      <c r="D5" s="71"/>
      <c r="E5" s="65"/>
      <c r="F5" s="59"/>
      <c r="G5" s="59"/>
      <c r="H5" s="65">
        <v>5</v>
      </c>
      <c r="I5" s="59"/>
      <c r="J5" s="65"/>
      <c r="K5" s="37" t="str">
        <f>+標賃!B40</f>
        <v>損益分岐賃率</v>
      </c>
      <c r="L5" s="37">
        <f>+標賃!$D$40</f>
        <v>112.65387413145753</v>
      </c>
      <c r="AW5" s="41"/>
      <c r="AX5" s="42" t="s">
        <v>40</v>
      </c>
    </row>
    <row r="6" spans="2:54">
      <c r="B6"/>
      <c r="K6" s="37" t="str">
        <f>+標賃!B41</f>
        <v>必要賃率</v>
      </c>
      <c r="L6" s="37">
        <f>+標賃!$D$41</f>
        <v>131.97837746361532</v>
      </c>
      <c r="AU6" s="9"/>
      <c r="AV6" s="9"/>
      <c r="AW6" s="9"/>
      <c r="AX6" s="9"/>
      <c r="AZ6" s="73"/>
      <c r="BA6" s="74"/>
      <c r="BB6" s="74"/>
    </row>
    <row r="7" spans="2:54" ht="18" customHeight="1">
      <c r="D7" s="77" t="s">
        <v>41</v>
      </c>
      <c r="E7" s="78"/>
      <c r="F7" s="78"/>
      <c r="G7" s="78"/>
      <c r="H7" s="78"/>
      <c r="I7" s="78"/>
      <c r="J7" s="79"/>
      <c r="K7" s="77" t="s">
        <v>7</v>
      </c>
      <c r="L7" s="78"/>
      <c r="M7" s="78"/>
      <c r="N7" s="79"/>
      <c r="P7" s="77" t="s">
        <v>42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9"/>
      <c r="AS7" s="54"/>
      <c r="AT7" s="54"/>
      <c r="AU7" s="80" t="s">
        <v>10</v>
      </c>
      <c r="AV7" s="81"/>
      <c r="AY7" s="38"/>
    </row>
    <row r="8" spans="2:54" s="49" customFormat="1" ht="57.6" customHeight="1">
      <c r="B8" s="50" t="s">
        <v>2</v>
      </c>
      <c r="C8" s="68" t="s">
        <v>3</v>
      </c>
      <c r="D8" s="68" t="s">
        <v>43</v>
      </c>
      <c r="E8" s="68" t="s">
        <v>44</v>
      </c>
      <c r="F8" s="60" t="s">
        <v>45</v>
      </c>
      <c r="G8" s="60" t="s">
        <v>46</v>
      </c>
      <c r="H8" s="68" t="s">
        <v>47</v>
      </c>
      <c r="I8" s="61" t="s">
        <v>48</v>
      </c>
      <c r="J8" s="68" t="s">
        <v>49</v>
      </c>
      <c r="K8" s="68" t="s">
        <v>50</v>
      </c>
      <c r="L8" s="51" t="s">
        <v>51</v>
      </c>
      <c r="M8" s="51" t="s">
        <v>52</v>
      </c>
      <c r="N8" s="51" t="s">
        <v>53</v>
      </c>
      <c r="O8" s="51" t="s">
        <v>54</v>
      </c>
      <c r="P8" s="68" t="s">
        <v>55</v>
      </c>
      <c r="Q8" s="68" t="s">
        <v>56</v>
      </c>
      <c r="R8" s="68" t="s">
        <v>57</v>
      </c>
      <c r="S8" s="68" t="s">
        <v>58</v>
      </c>
      <c r="T8" s="68" t="s">
        <v>59</v>
      </c>
      <c r="U8" s="68" t="s">
        <v>60</v>
      </c>
      <c r="V8" s="68" t="s">
        <v>61</v>
      </c>
      <c r="W8" s="68" t="s">
        <v>62</v>
      </c>
      <c r="X8" s="68" t="s">
        <v>63</v>
      </c>
      <c r="Y8" s="68" t="s">
        <v>64</v>
      </c>
      <c r="Z8" s="68" t="s">
        <v>65</v>
      </c>
      <c r="AA8" s="68" t="s">
        <v>66</v>
      </c>
      <c r="AB8" s="68" t="s">
        <v>67</v>
      </c>
      <c r="AC8" s="68" t="s">
        <v>68</v>
      </c>
      <c r="AD8" s="68" t="s">
        <v>69</v>
      </c>
      <c r="AE8" s="68" t="s">
        <v>70</v>
      </c>
      <c r="AF8" s="68" t="s">
        <v>71</v>
      </c>
      <c r="AG8" s="68" t="s">
        <v>72</v>
      </c>
      <c r="AH8" s="68" t="s">
        <v>73</v>
      </c>
      <c r="AI8" s="68" t="s">
        <v>74</v>
      </c>
      <c r="AJ8" s="68" t="s">
        <v>75</v>
      </c>
      <c r="AK8" s="68" t="s">
        <v>76</v>
      </c>
      <c r="AL8" s="68" t="s">
        <v>77</v>
      </c>
      <c r="AM8" s="68" t="s">
        <v>78</v>
      </c>
      <c r="AN8" s="68" t="s">
        <v>79</v>
      </c>
      <c r="AO8" s="68" t="s">
        <v>80</v>
      </c>
      <c r="AP8" s="68" t="s">
        <v>81</v>
      </c>
      <c r="AQ8" s="68" t="s">
        <v>82</v>
      </c>
      <c r="AR8" s="68" t="s">
        <v>83</v>
      </c>
      <c r="AS8" s="68" t="s">
        <v>84</v>
      </c>
      <c r="AT8" s="51" t="s">
        <v>85</v>
      </c>
      <c r="AU8" s="51" t="s">
        <v>86</v>
      </c>
      <c r="AV8" s="68" t="s">
        <v>21</v>
      </c>
      <c r="AW8" s="68" t="s">
        <v>22</v>
      </c>
      <c r="AX8" s="51" t="s">
        <v>87</v>
      </c>
      <c r="AY8" s="52" t="s">
        <v>88</v>
      </c>
      <c r="AZ8" s="53"/>
    </row>
    <row r="9" spans="2:54">
      <c r="B9" s="44">
        <v>1</v>
      </c>
      <c r="C9" s="2" t="s">
        <v>89</v>
      </c>
      <c r="D9" s="10"/>
      <c r="E9" s="10" t="str">
        <f>IFERROR(テーブル1[[#This Row],[必要
単価]]+テーブル1[[#This Row],[原価
（材料費）]],"")</f>
        <v/>
      </c>
      <c r="F9" s="13" t="str">
        <f>IFERROR($L$5*テーブル1[[#This Row],[分]],"")</f>
        <v/>
      </c>
      <c r="G9" s="13" t="str">
        <f>IFERROR($L$6*テーブル1[[#This Row],[分]],"")</f>
        <v/>
      </c>
      <c r="H9" s="10"/>
      <c r="I9" s="62"/>
      <c r="J9" s="10">
        <f>IFERROR(テーブル1[[#This Row],[実際
売単価]]-テーブル1[[#This Row],[原価
（材料費）]],"0")</f>
        <v>0</v>
      </c>
      <c r="K9" s="10"/>
      <c r="L9" s="10">
        <f>テーブル1[[#This Row],[実際
売単価]]*テーブル1[[#This Row],[月間
製造数
(個数）]]</f>
        <v>0</v>
      </c>
      <c r="M9" s="10">
        <f>テーブル1[[#This Row],[原価
（材料費）]]*テーブル1[[#This Row],[月間
製造数
(個数）]]</f>
        <v>0</v>
      </c>
      <c r="N9" s="11" t="str">
        <f>IFERROR(テーブル1[[#This Row],[粗利]]/テーブル1[[#This Row],[実際
売単価]],"")</f>
        <v/>
      </c>
      <c r="O9" s="10"/>
      <c r="P9" s="43">
        <v>3</v>
      </c>
      <c r="Q9" s="43">
        <v>13</v>
      </c>
      <c r="R9" s="43"/>
      <c r="S9" s="43">
        <v>129</v>
      </c>
      <c r="T9" s="43"/>
      <c r="U9" s="43"/>
      <c r="V9" s="43"/>
      <c r="W9" s="43"/>
      <c r="X9" s="43"/>
      <c r="Y9" s="43"/>
      <c r="Z9" s="43"/>
      <c r="AA9" s="43"/>
      <c r="AB9" s="56"/>
      <c r="AC9" s="43"/>
      <c r="AD9" s="56"/>
      <c r="AE9" s="56"/>
      <c r="AF9" s="43"/>
      <c r="AG9" s="43">
        <v>6</v>
      </c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>
        <f t="shared" ref="AS9:AS40" si="0">IF(SUM(P9:AR9),SUM(P9:AR9),"")</f>
        <v>151</v>
      </c>
      <c r="AT9" s="43" t="str">
        <f>IFERROR(テーブル1[[#This Row],[実際
売単価]]*テーブル1[[#This Row],[日産
製造数
（個数）]]*テーブル1[[#This Row],[付加価値率]],"")</f>
        <v/>
      </c>
      <c r="AU9" s="43" t="str">
        <f>IFERROR(テーブル1[[#This Row],[付加価値]]/テーブル1[[#This Row],[合計]],"")</f>
        <v/>
      </c>
      <c r="AV9" s="12"/>
      <c r="AW9" s="64" t="str">
        <f>IFERROR(テーブル1[[#This Row],[合計]]/テーブル1[[#This Row],[日産
製造数
（個数）]],"")</f>
        <v/>
      </c>
      <c r="AX9" s="5">
        <f>IFERROR(+テーブル1[[#This Row],[粗利]]*O9,"")</f>
        <v>0</v>
      </c>
      <c r="AY9" s="45">
        <f t="shared" ref="AY9:AY72" si="1">IFERROR(+AX9/AS9,"")</f>
        <v>0</v>
      </c>
    </row>
    <row r="10" spans="2:54">
      <c r="B10" s="44">
        <v>2</v>
      </c>
      <c r="C10" s="2" t="s">
        <v>90</v>
      </c>
      <c r="D10" s="10">
        <v>170</v>
      </c>
      <c r="E10" s="10">
        <f>IFERROR(テーブル1[[#This Row],[必要
単価]]+テーブル1[[#This Row],[原価
（材料費）]],"")</f>
        <v>265.10495020698272</v>
      </c>
      <c r="F10" s="13">
        <f>IFERROR($L$5*テーブル1[[#This Row],[分]],"")</f>
        <v>140.92999653845337</v>
      </c>
      <c r="G10" s="13">
        <f>IFERROR($L$6*テーブル1[[#This Row],[分]],"")</f>
        <v>165.10495020698275</v>
      </c>
      <c r="H10" s="10"/>
      <c r="I10" s="55">
        <v>100</v>
      </c>
      <c r="J10" s="10">
        <f>IFERROR(テーブル1[[#This Row],[実際
売単価]]-テーブル1[[#This Row],[原価
（材料費）]],"")</f>
        <v>70</v>
      </c>
      <c r="K10" s="10">
        <v>308</v>
      </c>
      <c r="L10" s="10">
        <f>テーブル1[[#This Row],[実際
売単価]]*テーブル1[[#This Row],[月間
製造数
(個数）]]</f>
        <v>52360</v>
      </c>
      <c r="M10" s="10">
        <f>テーブル1[[#This Row],[原価
（材料費）]]*テーブル1[[#This Row],[月間
製造数
(個数）]]</f>
        <v>30800</v>
      </c>
      <c r="N10" s="11">
        <f>IFERROR(テーブル1[[#This Row],[粗利]]/テーブル1[[#This Row],[実際
売単価]],"")</f>
        <v>0.41176470588235292</v>
      </c>
      <c r="O10" s="10">
        <v>100</v>
      </c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56"/>
      <c r="AC10" s="43"/>
      <c r="AD10" s="56"/>
      <c r="AE10" s="56"/>
      <c r="AF10" s="43"/>
      <c r="AG10" s="43"/>
      <c r="AH10" s="43">
        <v>3</v>
      </c>
      <c r="AI10" s="43">
        <v>21</v>
      </c>
      <c r="AJ10" s="43"/>
      <c r="AK10" s="43"/>
      <c r="AL10" s="43">
        <v>19</v>
      </c>
      <c r="AM10" s="43">
        <v>44</v>
      </c>
      <c r="AN10" s="43"/>
      <c r="AO10" s="43">
        <v>15.1</v>
      </c>
      <c r="AP10" s="43"/>
      <c r="AQ10" s="43">
        <v>20</v>
      </c>
      <c r="AR10" s="43">
        <v>3</v>
      </c>
      <c r="AS10" s="43">
        <f t="shared" si="0"/>
        <v>125.1</v>
      </c>
      <c r="AT10" s="43">
        <f>IFERROR(テーブル1[[#This Row],[実際
売単価]]*テーブル1[[#This Row],[日産
製造数
（個数）]]*テーブル1[[#This Row],[付加価値率]],"")</f>
        <v>7000</v>
      </c>
      <c r="AU10" s="43">
        <f>IFERROR(テーブル1[[#This Row],[付加価値]]/テーブル1[[#This Row],[合計]],"")</f>
        <v>55.955235811350924</v>
      </c>
      <c r="AV10" s="12"/>
      <c r="AW10" s="64">
        <f>IFERROR(テーブル1[[#This Row],[合計]]/テーブル1[[#This Row],[日産
製造数
（個数）]],"")</f>
        <v>1.2509999999999999</v>
      </c>
      <c r="AX10" s="5">
        <f>IFERROR(+テーブル1[[#This Row],[粗利]]*O10,"")</f>
        <v>7000</v>
      </c>
      <c r="AY10" s="45">
        <f t="shared" si="1"/>
        <v>55.955235811350924</v>
      </c>
    </row>
    <row r="11" spans="2:54">
      <c r="B11" s="44">
        <v>3</v>
      </c>
      <c r="C11" s="2" t="s">
        <v>91</v>
      </c>
      <c r="D11" s="10">
        <v>223</v>
      </c>
      <c r="E11" s="10">
        <f>IFERROR(テーブル1[[#This Row],[必要
単価]]+テーブル1[[#This Row],[原価
（材料費）]],"")</f>
        <v>207.3842650560666</v>
      </c>
      <c r="F11" s="13">
        <f>IFERROR($L$5*テーブル1[[#This Row],[分]],"")</f>
        <v>130.07189620870597</v>
      </c>
      <c r="G11" s="13">
        <f>IFERROR($L$6*テーブル1[[#This Row],[分]],"")</f>
        <v>152.3842650560666</v>
      </c>
      <c r="H11" s="10"/>
      <c r="I11" s="55">
        <v>55</v>
      </c>
      <c r="J11" s="10">
        <f>IFERROR(テーブル1[[#This Row],[実際
売単価]]-テーブル1[[#This Row],[原価
（材料費）]],"")</f>
        <v>168</v>
      </c>
      <c r="K11" s="10">
        <v>405</v>
      </c>
      <c r="L11" s="10">
        <f>テーブル1[[#This Row],[実際
売単価]]*テーブル1[[#This Row],[月間
製造数
(個数）]]</f>
        <v>90315</v>
      </c>
      <c r="M11" s="10">
        <f>テーブル1[[#This Row],[原価
（材料費）]]*テーブル1[[#This Row],[月間
製造数
(個数）]]</f>
        <v>22275</v>
      </c>
      <c r="N11" s="11">
        <f>IFERROR(テーブル1[[#This Row],[粗利]]/テーブル1[[#This Row],[実際
売単価]],"")</f>
        <v>0.75336322869955152</v>
      </c>
      <c r="O11" s="10">
        <v>130</v>
      </c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56"/>
      <c r="AC11" s="43"/>
      <c r="AD11" s="56"/>
      <c r="AE11" s="56"/>
      <c r="AF11" s="43"/>
      <c r="AG11" s="43"/>
      <c r="AH11" s="43">
        <v>3</v>
      </c>
      <c r="AI11" s="43">
        <v>15</v>
      </c>
      <c r="AJ11" s="43"/>
      <c r="AK11" s="43"/>
      <c r="AL11" s="43">
        <v>21</v>
      </c>
      <c r="AM11" s="43">
        <v>42</v>
      </c>
      <c r="AN11" s="43"/>
      <c r="AO11" s="43">
        <v>15.1</v>
      </c>
      <c r="AP11" s="43">
        <v>40</v>
      </c>
      <c r="AQ11" s="43">
        <v>10</v>
      </c>
      <c r="AR11" s="43">
        <v>4</v>
      </c>
      <c r="AS11" s="43">
        <f t="shared" si="0"/>
        <v>150.1</v>
      </c>
      <c r="AT11" s="43">
        <f>IFERROR(テーブル1[[#This Row],[実際
売単価]]*テーブル1[[#This Row],[日産
製造数
（個数）]]*テーブル1[[#This Row],[付加価値率]],"")</f>
        <v>21840</v>
      </c>
      <c r="AU11" s="43">
        <f>IFERROR(テーブル1[[#This Row],[付加価値]]/テーブル1[[#This Row],[合計]],"")</f>
        <v>145.50299800133246</v>
      </c>
      <c r="AV11" s="10"/>
      <c r="AW11" s="64">
        <f>IFERROR(テーブル1[[#This Row],[合計]]/テーブル1[[#This Row],[日産
製造数
（個数）]],"")</f>
        <v>1.1546153846153846</v>
      </c>
      <c r="AX11" s="5">
        <f>IFERROR(+テーブル1[[#This Row],[粗利]]*O11,"")</f>
        <v>21840</v>
      </c>
      <c r="AY11" s="45">
        <f t="shared" si="1"/>
        <v>145.50299800133246</v>
      </c>
    </row>
    <row r="12" spans="2:54">
      <c r="B12" s="44">
        <v>4</v>
      </c>
      <c r="C12" s="2" t="s">
        <v>92</v>
      </c>
      <c r="D12" s="10">
        <v>170</v>
      </c>
      <c r="E12" s="10">
        <f>IFERROR(テーブル1[[#This Row],[必要
単価]]+テーブル1[[#This Row],[原価
（材料費）]],"")</f>
        <v>183.86646378452969</v>
      </c>
      <c r="F12" s="13">
        <f>IFERROR($L$5*テーブル1[[#This Row],[分]],"")</f>
        <v>133.04422534925135</v>
      </c>
      <c r="G12" s="13">
        <f>IFERROR($L$6*テーブル1[[#This Row],[分]],"")</f>
        <v>155.86646378452969</v>
      </c>
      <c r="H12" s="10"/>
      <c r="I12" s="55">
        <v>28</v>
      </c>
      <c r="J12" s="10">
        <f>IFERROR(テーブル1[[#This Row],[実際
売単価]]-テーブル1[[#This Row],[原価
（材料費）]],"")</f>
        <v>142</v>
      </c>
      <c r="K12" s="10">
        <v>427</v>
      </c>
      <c r="L12" s="10">
        <f>テーブル1[[#This Row],[実際
売単価]]*テーブル1[[#This Row],[月間
製造数
(個数）]]</f>
        <v>72590</v>
      </c>
      <c r="M12" s="10">
        <f>テーブル1[[#This Row],[原価
（材料費）]]*テーブル1[[#This Row],[月間
製造数
(個数）]]</f>
        <v>11956</v>
      </c>
      <c r="N12" s="11">
        <f>IFERROR(テーブル1[[#This Row],[粗利]]/テーブル1[[#This Row],[実際
売単価]],"")</f>
        <v>0.83529411764705885</v>
      </c>
      <c r="O12" s="10">
        <v>100</v>
      </c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56"/>
      <c r="AC12" s="43"/>
      <c r="AD12" s="56"/>
      <c r="AE12" s="56"/>
      <c r="AF12" s="43"/>
      <c r="AG12" s="43"/>
      <c r="AH12" s="43">
        <v>3</v>
      </c>
      <c r="AI12" s="43">
        <v>11</v>
      </c>
      <c r="AJ12" s="43"/>
      <c r="AK12" s="43"/>
      <c r="AL12" s="43"/>
      <c r="AM12" s="43">
        <v>37</v>
      </c>
      <c r="AN12" s="43"/>
      <c r="AO12" s="43">
        <v>15.1</v>
      </c>
      <c r="AP12" s="43">
        <v>40</v>
      </c>
      <c r="AQ12" s="43">
        <v>10</v>
      </c>
      <c r="AR12" s="43">
        <v>2</v>
      </c>
      <c r="AS12" s="43">
        <f t="shared" si="0"/>
        <v>118.1</v>
      </c>
      <c r="AT12" s="43">
        <f>IFERROR(テーブル1[[#This Row],[実際
売単価]]*テーブル1[[#This Row],[日産
製造数
（個数）]]*テーブル1[[#This Row],[付加価値率]],"")</f>
        <v>14200</v>
      </c>
      <c r="AU12" s="43">
        <f>IFERROR(テーブル1[[#This Row],[付加価値]]/テーブル1[[#This Row],[合計]],"")</f>
        <v>120.23708721422524</v>
      </c>
      <c r="AV12" s="12"/>
      <c r="AW12" s="64">
        <f>IFERROR(テーブル1[[#This Row],[合計]]/テーブル1[[#This Row],[日産
製造数
（個数）]],"")</f>
        <v>1.181</v>
      </c>
      <c r="AX12" s="5">
        <f>IFERROR(+テーブル1[[#This Row],[粗利]]*O12,"")</f>
        <v>14200</v>
      </c>
      <c r="AY12" s="45">
        <f t="shared" si="1"/>
        <v>120.23708721422524</v>
      </c>
    </row>
    <row r="13" spans="2:54">
      <c r="B13" s="44">
        <v>5</v>
      </c>
      <c r="C13" s="2" t="s">
        <v>93</v>
      </c>
      <c r="D13" s="10">
        <v>210</v>
      </c>
      <c r="E13" s="10">
        <f>IFERROR(テーブル1[[#This Row],[必要
単価]]+テーブル1[[#This Row],[原価
（材料費）]],"")</f>
        <v>163.77553352880034</v>
      </c>
      <c r="F13" s="13">
        <f>IFERROR($L$5*テーブル1[[#This Row],[分]],"")</f>
        <v>95.409165706719023</v>
      </c>
      <c r="G13" s="13">
        <f>IFERROR($L$6*テーブル1[[#This Row],[分]],"")</f>
        <v>111.77553352880035</v>
      </c>
      <c r="H13" s="10"/>
      <c r="I13" s="55">
        <v>52</v>
      </c>
      <c r="J13" s="10">
        <f>IFERROR(テーブル1[[#This Row],[実際
売単価]]-テーブル1[[#This Row],[原価
（材料費）]],"")</f>
        <v>158</v>
      </c>
      <c r="K13" s="10">
        <v>271</v>
      </c>
      <c r="L13" s="10">
        <f>テーブル1[[#This Row],[実際
売単価]]*テーブル1[[#This Row],[月間
製造数
(個数）]]</f>
        <v>56910</v>
      </c>
      <c r="M13" s="10">
        <f>テーブル1[[#This Row],[原価
（材料費）]]*テーブル1[[#This Row],[月間
製造数
(個数）]]</f>
        <v>14092</v>
      </c>
      <c r="N13" s="11">
        <f>IFERROR(テーブル1[[#This Row],[粗利]]/テーブル1[[#This Row],[実際
売単価]],"")</f>
        <v>0.75238095238095237</v>
      </c>
      <c r="O13" s="10">
        <v>130</v>
      </c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56"/>
      <c r="AC13" s="43"/>
      <c r="AD13" s="56"/>
      <c r="AE13" s="56"/>
      <c r="AF13" s="43"/>
      <c r="AG13" s="43"/>
      <c r="AH13" s="43">
        <v>3</v>
      </c>
      <c r="AI13" s="43">
        <v>15</v>
      </c>
      <c r="AJ13" s="43"/>
      <c r="AK13" s="43"/>
      <c r="AL13" s="43">
        <v>21</v>
      </c>
      <c r="AM13" s="43">
        <v>42</v>
      </c>
      <c r="AN13" s="43"/>
      <c r="AO13" s="43">
        <v>15.1</v>
      </c>
      <c r="AP13" s="43"/>
      <c r="AQ13" s="43">
        <v>10</v>
      </c>
      <c r="AR13" s="43">
        <v>4</v>
      </c>
      <c r="AS13" s="43">
        <f t="shared" si="0"/>
        <v>110.1</v>
      </c>
      <c r="AT13" s="43">
        <f>IFERROR(テーブル1[[#This Row],[実際
売単価]]*テーブル1[[#This Row],[日産
製造数
（個数）]]*テーブル1[[#This Row],[付加価値率]],"")</f>
        <v>20540</v>
      </c>
      <c r="AU13" s="43">
        <f>IFERROR(テーブル1[[#This Row],[付加価値]]/テーブル1[[#This Row],[合計]],"")</f>
        <v>186.5576748410536</v>
      </c>
      <c r="AV13" s="12"/>
      <c r="AW13" s="64">
        <f>IFERROR(テーブル1[[#This Row],[合計]]/テーブル1[[#This Row],[日産
製造数
（個数）]],"")</f>
        <v>0.84692307692307689</v>
      </c>
      <c r="AX13" s="5">
        <f>IFERROR(+テーブル1[[#This Row],[粗利]]*O13,"")</f>
        <v>20540</v>
      </c>
      <c r="AY13" s="45">
        <f t="shared" si="1"/>
        <v>186.5576748410536</v>
      </c>
    </row>
    <row r="14" spans="2:54">
      <c r="B14" s="44">
        <v>6</v>
      </c>
      <c r="C14" s="2" t="s">
        <v>94</v>
      </c>
      <c r="D14" s="10">
        <v>306</v>
      </c>
      <c r="E14" s="10">
        <f>IFERROR(テーブル1[[#This Row],[必要
単価]]+テーブル1[[#This Row],[原価
（材料費）]],"")</f>
        <v>286.29738231924813</v>
      </c>
      <c r="F14" s="13">
        <f>IFERROR($L$5*テーブル1[[#This Row],[分]],"")</f>
        <v>180.35885248446351</v>
      </c>
      <c r="G14" s="13">
        <f>IFERROR($L$6*テーブル1[[#This Row],[分]],"")</f>
        <v>211.29738231924813</v>
      </c>
      <c r="H14" s="10"/>
      <c r="I14" s="55">
        <v>75</v>
      </c>
      <c r="J14" s="10">
        <f>IFERROR(テーブル1[[#This Row],[実際
売単価]]-テーブル1[[#This Row],[原価
（材料費）]],"")</f>
        <v>231</v>
      </c>
      <c r="K14" s="10">
        <v>2649</v>
      </c>
      <c r="L14" s="10">
        <f>テーブル1[[#This Row],[実際
売単価]]*テーブル1[[#This Row],[月間
製造数
(個数）]]</f>
        <v>810594</v>
      </c>
      <c r="M14" s="10">
        <f>テーブル1[[#This Row],[原価
（材料費）]]*テーブル1[[#This Row],[月間
製造数
(個数）]]</f>
        <v>198675</v>
      </c>
      <c r="N14" s="11">
        <f>IFERROR(テーブル1[[#This Row],[粗利]]/テーブル1[[#This Row],[実際
売単価]],"")</f>
        <v>0.75490196078431371</v>
      </c>
      <c r="O14" s="10">
        <v>100</v>
      </c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56"/>
      <c r="AC14" s="43"/>
      <c r="AD14" s="56"/>
      <c r="AE14" s="56"/>
      <c r="AF14" s="43"/>
      <c r="AG14" s="43"/>
      <c r="AH14" s="43">
        <v>6</v>
      </c>
      <c r="AI14" s="43">
        <v>15</v>
      </c>
      <c r="AJ14" s="43"/>
      <c r="AK14" s="43"/>
      <c r="AL14" s="43">
        <v>19</v>
      </c>
      <c r="AM14" s="43">
        <v>42</v>
      </c>
      <c r="AN14" s="43"/>
      <c r="AO14" s="43">
        <v>15.1</v>
      </c>
      <c r="AP14" s="43">
        <v>40</v>
      </c>
      <c r="AQ14" s="43">
        <v>20</v>
      </c>
      <c r="AR14" s="43">
        <v>3</v>
      </c>
      <c r="AS14" s="43">
        <f t="shared" si="0"/>
        <v>160.1</v>
      </c>
      <c r="AT14" s="43">
        <f>IFERROR(テーブル1[[#This Row],[実際
売単価]]*テーブル1[[#This Row],[日産
製造数
（個数）]]*テーブル1[[#This Row],[付加価値率]],"")</f>
        <v>23100</v>
      </c>
      <c r="AU14" s="43">
        <f>IFERROR(テーブル1[[#This Row],[付加価値]]/テーブル1[[#This Row],[合計]],"")</f>
        <v>144.28482198625861</v>
      </c>
      <c r="AV14" s="12"/>
      <c r="AW14" s="64">
        <f>IFERROR(テーブル1[[#This Row],[合計]]/テーブル1[[#This Row],[日産
製造数
（個数）]],"")</f>
        <v>1.601</v>
      </c>
      <c r="AX14" s="5">
        <f>IFERROR(+テーブル1[[#This Row],[粗利]]*O14,"")</f>
        <v>23100</v>
      </c>
      <c r="AY14" s="45">
        <f t="shared" si="1"/>
        <v>144.28482198625861</v>
      </c>
    </row>
    <row r="15" spans="2:54">
      <c r="B15" s="44">
        <v>7</v>
      </c>
      <c r="C15" s="2" t="s">
        <v>95</v>
      </c>
      <c r="D15" s="10">
        <v>417</v>
      </c>
      <c r="E15" s="10" t="str">
        <f>IFERROR(テーブル1[[#This Row],[必要
単価]]+テーブル1[[#This Row],[原価
（材料費）]],"")</f>
        <v/>
      </c>
      <c r="F15" s="13" t="str">
        <f>IFERROR($L$5*テーブル1[[#This Row],[分]],"")</f>
        <v/>
      </c>
      <c r="G15" s="13" t="str">
        <f>IFERROR($L$6*テーブル1[[#This Row],[分]],"")</f>
        <v/>
      </c>
      <c r="H15" s="10"/>
      <c r="I15" s="55">
        <v>100</v>
      </c>
      <c r="J15" s="10">
        <f>IFERROR(テーブル1[[#This Row],[実際
売単価]]-テーブル1[[#This Row],[原価
（材料費）]],"")</f>
        <v>317</v>
      </c>
      <c r="K15" s="10"/>
      <c r="L15" s="10">
        <f>テーブル1[[#This Row],[実際
売単価]]*テーブル1[[#This Row],[月間
製造数
(個数）]]</f>
        <v>0</v>
      </c>
      <c r="M15" s="10">
        <f>テーブル1[[#This Row],[原価
（材料費）]]*テーブル1[[#This Row],[月間
製造数
(個数）]]</f>
        <v>0</v>
      </c>
      <c r="N15" s="11">
        <f>IFERROR(テーブル1[[#This Row],[粗利]]/テーブル1[[#This Row],[実際
売単価]],"")</f>
        <v>0.76019184652278182</v>
      </c>
      <c r="O15" s="10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6"/>
      <c r="AC15" s="43"/>
      <c r="AD15" s="56"/>
      <c r="AE15" s="56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 t="str">
        <f t="shared" si="0"/>
        <v/>
      </c>
      <c r="AT15" s="43">
        <f>IFERROR(テーブル1[[#This Row],[実際
売単価]]*テーブル1[[#This Row],[日産
製造数
（個数）]]*テーブル1[[#This Row],[付加価値率]],"")</f>
        <v>0</v>
      </c>
      <c r="AU15" s="43" t="str">
        <f>IFERROR(テーブル1[[#This Row],[付加価値]]/テーブル1[[#This Row],[合計]],"")</f>
        <v/>
      </c>
      <c r="AV15" s="12"/>
      <c r="AW15" s="64" t="str">
        <f>IFERROR(テーブル1[[#This Row],[合計]]/テーブル1[[#This Row],[日産
製造数
（個数）]],"")</f>
        <v/>
      </c>
      <c r="AX15" s="5">
        <f>IFERROR(+テーブル1[[#This Row],[粗利]]*O15,"")</f>
        <v>0</v>
      </c>
      <c r="AY15" s="45" t="str">
        <f t="shared" si="1"/>
        <v/>
      </c>
    </row>
    <row r="16" spans="2:54">
      <c r="B16" s="44">
        <v>8</v>
      </c>
      <c r="C16" s="2" t="s">
        <v>96</v>
      </c>
      <c r="D16" s="10">
        <v>280</v>
      </c>
      <c r="E16" s="10" t="str">
        <f>IFERROR(テーブル1[[#This Row],[必要
単価]]+テーブル1[[#This Row],[原価
（材料費）]],"")</f>
        <v/>
      </c>
      <c r="F16" s="13" t="str">
        <f>IFERROR($L$5*テーブル1[[#This Row],[分]],"")</f>
        <v/>
      </c>
      <c r="G16" s="13" t="str">
        <f>IFERROR($L$6*テーブル1[[#This Row],[分]],"")</f>
        <v/>
      </c>
      <c r="H16" s="10"/>
      <c r="I16" s="55">
        <v>100</v>
      </c>
      <c r="J16" s="10">
        <f>IFERROR(テーブル1[[#This Row],[実際
売単価]]-テーブル1[[#This Row],[原価
（材料費）]],"")</f>
        <v>180</v>
      </c>
      <c r="K16" s="10"/>
      <c r="L16" s="10">
        <f>テーブル1[[#This Row],[実際
売単価]]*テーブル1[[#This Row],[月間
製造数
(個数）]]</f>
        <v>0</v>
      </c>
      <c r="M16" s="10">
        <f>テーブル1[[#This Row],[原価
（材料費）]]*テーブル1[[#This Row],[月間
製造数
(個数）]]</f>
        <v>0</v>
      </c>
      <c r="N16" s="11">
        <f>IFERROR(テーブル1[[#This Row],[粗利]]/テーブル1[[#This Row],[実際
売単価]],"")</f>
        <v>0.6428571428571429</v>
      </c>
      <c r="O16" s="10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56"/>
      <c r="AC16" s="43"/>
      <c r="AD16" s="56"/>
      <c r="AE16" s="56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 t="str">
        <f t="shared" si="0"/>
        <v/>
      </c>
      <c r="AT16" s="43">
        <f>IFERROR(テーブル1[[#This Row],[実際
売単価]]*テーブル1[[#This Row],[日産
製造数
（個数）]]*テーブル1[[#This Row],[付加価値率]],"")</f>
        <v>0</v>
      </c>
      <c r="AU16" s="43" t="str">
        <f>IFERROR(テーブル1[[#This Row],[付加価値]]/テーブル1[[#This Row],[合計]],"")</f>
        <v/>
      </c>
      <c r="AV16" s="13"/>
      <c r="AW16" s="64" t="str">
        <f>IFERROR(テーブル1[[#This Row],[合計]]/テーブル1[[#This Row],[日産
製造数
（個数）]],"")</f>
        <v/>
      </c>
      <c r="AX16" s="5">
        <f>IFERROR(+テーブル1[[#This Row],[粗利]]*O16,"")</f>
        <v>0</v>
      </c>
      <c r="AY16" s="45" t="str">
        <f t="shared" si="1"/>
        <v/>
      </c>
    </row>
    <row r="17" spans="2:51">
      <c r="B17" s="44">
        <v>9</v>
      </c>
      <c r="C17" s="2" t="s">
        <v>97</v>
      </c>
      <c r="D17" s="10">
        <v>210</v>
      </c>
      <c r="E17" s="10" t="str">
        <f>IFERROR(テーブル1[[#This Row],[必要
単価]]+テーブル1[[#This Row],[原価
（材料費）]],"")</f>
        <v/>
      </c>
      <c r="F17" s="13" t="str">
        <f>IFERROR($L$5*テーブル1[[#This Row],[分]],"")</f>
        <v/>
      </c>
      <c r="G17" s="13" t="str">
        <f>IFERROR($L$6*テーブル1[[#This Row],[分]],"")</f>
        <v/>
      </c>
      <c r="H17" s="10"/>
      <c r="I17" s="55">
        <v>100</v>
      </c>
      <c r="J17" s="10">
        <f>IFERROR(テーブル1[[#This Row],[実際
売単価]]-テーブル1[[#This Row],[原価
（材料費）]],"")</f>
        <v>110</v>
      </c>
      <c r="K17" s="10"/>
      <c r="L17" s="10">
        <f>テーブル1[[#This Row],[実際
売単価]]*テーブル1[[#This Row],[月間
製造数
(個数）]]</f>
        <v>0</v>
      </c>
      <c r="M17" s="10">
        <f>テーブル1[[#This Row],[原価
（材料費）]]*テーブル1[[#This Row],[月間
製造数
(個数）]]</f>
        <v>0</v>
      </c>
      <c r="N17" s="11">
        <f>IFERROR(テーブル1[[#This Row],[粗利]]/テーブル1[[#This Row],[実際
売単価]],"")</f>
        <v>0.52380952380952384</v>
      </c>
      <c r="O17" s="10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56"/>
      <c r="AC17" s="43"/>
      <c r="AD17" s="56"/>
      <c r="AE17" s="56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 t="str">
        <f t="shared" si="0"/>
        <v/>
      </c>
      <c r="AT17" s="43">
        <f>IFERROR(テーブル1[[#This Row],[実際
売単価]]*テーブル1[[#This Row],[日産
製造数
（個数）]]*テーブル1[[#This Row],[付加価値率]],"")</f>
        <v>0</v>
      </c>
      <c r="AU17" s="43" t="str">
        <f>IFERROR(テーブル1[[#This Row],[付加価値]]/テーブル1[[#This Row],[合計]],"")</f>
        <v/>
      </c>
      <c r="AV17" s="12"/>
      <c r="AW17" s="64" t="str">
        <f>IFERROR(テーブル1[[#This Row],[合計]]/テーブル1[[#This Row],[日産
製造数
（個数）]],"")</f>
        <v/>
      </c>
      <c r="AX17" s="5">
        <f>IFERROR(+テーブル1[[#This Row],[粗利]]*O17,"")</f>
        <v>0</v>
      </c>
      <c r="AY17" s="45" t="str">
        <f t="shared" si="1"/>
        <v/>
      </c>
    </row>
    <row r="18" spans="2:51">
      <c r="B18" s="44">
        <v>10</v>
      </c>
      <c r="C18" s="2" t="s">
        <v>98</v>
      </c>
      <c r="D18" s="10">
        <v>334</v>
      </c>
      <c r="E18" s="10" t="str">
        <f>IFERROR(テーブル1[[#This Row],[必要
単価]]+テーブル1[[#This Row],[原価
（材料費）]],"")</f>
        <v/>
      </c>
      <c r="F18" s="13" t="str">
        <f>IFERROR($L$5*テーブル1[[#This Row],[分]],"")</f>
        <v/>
      </c>
      <c r="G18" s="13" t="str">
        <f>IFERROR($L$6*テーブル1[[#This Row],[分]],"")</f>
        <v/>
      </c>
      <c r="H18" s="10"/>
      <c r="I18" s="55">
        <v>100</v>
      </c>
      <c r="J18" s="10">
        <f>IFERROR(テーブル1[[#This Row],[実際
売単価]]-テーブル1[[#This Row],[原価
（材料費）]],"")</f>
        <v>234</v>
      </c>
      <c r="K18" s="10"/>
      <c r="L18" s="10">
        <f>テーブル1[[#This Row],[実際
売単価]]*テーブル1[[#This Row],[月間
製造数
(個数）]]</f>
        <v>0</v>
      </c>
      <c r="M18" s="10">
        <f>テーブル1[[#This Row],[原価
（材料費）]]*テーブル1[[#This Row],[月間
製造数
(個数）]]</f>
        <v>0</v>
      </c>
      <c r="N18" s="11">
        <f>IFERROR(テーブル1[[#This Row],[粗利]]/テーブル1[[#This Row],[実際
売単価]],"")</f>
        <v>0.70059880239520955</v>
      </c>
      <c r="O18" s="10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56"/>
      <c r="AC18" s="43"/>
      <c r="AD18" s="56"/>
      <c r="AE18" s="56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 t="str">
        <f t="shared" si="0"/>
        <v/>
      </c>
      <c r="AT18" s="43">
        <f>IFERROR(テーブル1[[#This Row],[実際
売単価]]*テーブル1[[#This Row],[日産
製造数
（個数）]]*テーブル1[[#This Row],[付加価値率]],"")</f>
        <v>0</v>
      </c>
      <c r="AU18" s="43" t="str">
        <f>IFERROR(テーブル1[[#This Row],[付加価値]]/テーブル1[[#This Row],[合計]],"")</f>
        <v/>
      </c>
      <c r="AV18" s="13"/>
      <c r="AW18" s="64" t="str">
        <f>IFERROR(テーブル1[[#This Row],[合計]]/テーブル1[[#This Row],[日産
製造数
（個数）]],"")</f>
        <v/>
      </c>
      <c r="AX18" s="5">
        <f>IFERROR(+テーブル1[[#This Row],[粗利]]*O18,"")</f>
        <v>0</v>
      </c>
      <c r="AY18" s="45" t="str">
        <f t="shared" si="1"/>
        <v/>
      </c>
    </row>
    <row r="19" spans="2:51">
      <c r="B19" s="44">
        <v>11</v>
      </c>
      <c r="C19" s="2" t="s">
        <v>99</v>
      </c>
      <c r="D19" s="10">
        <v>300</v>
      </c>
      <c r="E19" s="10" t="str">
        <f>IFERROR(テーブル1[[#This Row],[必要
単価]]+テーブル1[[#This Row],[原価
（材料費）]],"")</f>
        <v/>
      </c>
      <c r="F19" s="13" t="str">
        <f>IFERROR($L$5*テーブル1[[#This Row],[分]],"")</f>
        <v/>
      </c>
      <c r="G19" s="13" t="str">
        <f>IFERROR($L$6*テーブル1[[#This Row],[分]],"")</f>
        <v/>
      </c>
      <c r="H19" s="10"/>
      <c r="I19" s="55">
        <v>100</v>
      </c>
      <c r="J19" s="10">
        <f>IFERROR(テーブル1[[#This Row],[実際
売単価]]-テーブル1[[#This Row],[原価
（材料費）]],"")</f>
        <v>200</v>
      </c>
      <c r="K19" s="10"/>
      <c r="L19" s="10">
        <f>テーブル1[[#This Row],[実際
売単価]]*テーブル1[[#This Row],[月間
製造数
(個数）]]</f>
        <v>0</v>
      </c>
      <c r="M19" s="10">
        <f>テーブル1[[#This Row],[原価
（材料費）]]*テーブル1[[#This Row],[月間
製造数
(個数）]]</f>
        <v>0</v>
      </c>
      <c r="N19" s="11">
        <f>IFERROR(テーブル1[[#This Row],[粗利]]/テーブル1[[#This Row],[実際
売単価]],"")</f>
        <v>0.66666666666666663</v>
      </c>
      <c r="O19" s="10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56"/>
      <c r="AC19" s="43"/>
      <c r="AD19" s="56"/>
      <c r="AE19" s="56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 t="str">
        <f t="shared" si="0"/>
        <v/>
      </c>
      <c r="AT19" s="43">
        <f>IFERROR(テーブル1[[#This Row],[実際
売単価]]*テーブル1[[#This Row],[日産
製造数
（個数）]]*テーブル1[[#This Row],[付加価値率]],"")</f>
        <v>0</v>
      </c>
      <c r="AU19" s="43" t="str">
        <f>IFERROR(テーブル1[[#This Row],[付加価値]]/テーブル1[[#This Row],[合計]],"")</f>
        <v/>
      </c>
      <c r="AV19" s="13"/>
      <c r="AW19" s="64" t="str">
        <f>IFERROR(テーブル1[[#This Row],[合計]]/テーブル1[[#This Row],[日産
製造数
（個数）]],"")</f>
        <v/>
      </c>
      <c r="AX19" s="5">
        <f>IFERROR(+テーブル1[[#This Row],[粗利]]*O19,"")</f>
        <v>0</v>
      </c>
      <c r="AY19" s="45" t="str">
        <f t="shared" si="1"/>
        <v/>
      </c>
    </row>
    <row r="20" spans="2:51">
      <c r="B20" s="44">
        <v>12</v>
      </c>
      <c r="C20" s="2" t="s">
        <v>100</v>
      </c>
      <c r="D20" s="10">
        <v>334</v>
      </c>
      <c r="E20" s="10" t="str">
        <f>IFERROR(テーブル1[[#This Row],[必要
単価]]+テーブル1[[#This Row],[原価
（材料費）]],"")</f>
        <v/>
      </c>
      <c r="F20" s="13" t="str">
        <f>IFERROR($L$5*テーブル1[[#This Row],[分]],"")</f>
        <v/>
      </c>
      <c r="G20" s="13" t="str">
        <f>IFERROR($L$6*テーブル1[[#This Row],[分]],"")</f>
        <v/>
      </c>
      <c r="H20" s="10"/>
      <c r="I20" s="55">
        <v>100</v>
      </c>
      <c r="J20" s="10">
        <f>IFERROR(テーブル1[[#This Row],[実際
売単価]]-テーブル1[[#This Row],[原価
（材料費）]],"")</f>
        <v>234</v>
      </c>
      <c r="K20" s="10"/>
      <c r="L20" s="10">
        <f>テーブル1[[#This Row],[実際
売単価]]*テーブル1[[#This Row],[月間
製造数
(個数）]]</f>
        <v>0</v>
      </c>
      <c r="M20" s="10">
        <f>テーブル1[[#This Row],[原価
（材料費）]]*テーブル1[[#This Row],[月間
製造数
(個数）]]</f>
        <v>0</v>
      </c>
      <c r="N20" s="11">
        <f>IFERROR(テーブル1[[#This Row],[粗利]]/テーブル1[[#This Row],[実際
売単価]],"")</f>
        <v>0.70059880239520955</v>
      </c>
      <c r="O20" s="10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56"/>
      <c r="AC20" s="43"/>
      <c r="AD20" s="56"/>
      <c r="AE20" s="56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 t="str">
        <f t="shared" si="0"/>
        <v/>
      </c>
      <c r="AT20" s="43">
        <f>IFERROR(テーブル1[[#This Row],[実際
売単価]]*テーブル1[[#This Row],[日産
製造数
（個数）]]*テーブル1[[#This Row],[付加価値率]],"")</f>
        <v>0</v>
      </c>
      <c r="AU20" s="43" t="str">
        <f>IFERROR(テーブル1[[#This Row],[付加価値]]/テーブル1[[#This Row],[合計]],"")</f>
        <v/>
      </c>
      <c r="AV20" s="13"/>
      <c r="AW20" s="64" t="str">
        <f>IFERROR(テーブル1[[#This Row],[合計]]/テーブル1[[#This Row],[日産
製造数
（個数）]],"")</f>
        <v/>
      </c>
      <c r="AX20" s="5">
        <f>IFERROR(+テーブル1[[#This Row],[粗利]]*O20,"")</f>
        <v>0</v>
      </c>
      <c r="AY20" s="45" t="str">
        <f t="shared" si="1"/>
        <v/>
      </c>
    </row>
    <row r="21" spans="2:51">
      <c r="B21" s="44">
        <v>13</v>
      </c>
      <c r="C21" s="2" t="s">
        <v>101</v>
      </c>
      <c r="D21" s="10">
        <v>352</v>
      </c>
      <c r="E21" s="10" t="str">
        <f>IFERROR(テーブル1[[#This Row],[必要
単価]]+テーブル1[[#This Row],[原価
（材料費）]],"")</f>
        <v/>
      </c>
      <c r="F21" s="13" t="str">
        <f>IFERROR($L$5*テーブル1[[#This Row],[分]],"")</f>
        <v/>
      </c>
      <c r="G21" s="13" t="str">
        <f>IFERROR($L$6*テーブル1[[#This Row],[分]],"")</f>
        <v/>
      </c>
      <c r="H21" s="10"/>
      <c r="I21" s="55">
        <v>100</v>
      </c>
      <c r="J21" s="10">
        <f>IFERROR(テーブル1[[#This Row],[実際
売単価]]-テーブル1[[#This Row],[原価
（材料費）]],"")</f>
        <v>252</v>
      </c>
      <c r="K21" s="10"/>
      <c r="L21" s="10">
        <f>テーブル1[[#This Row],[実際
売単価]]*テーブル1[[#This Row],[月間
製造数
(個数）]]</f>
        <v>0</v>
      </c>
      <c r="M21" s="10">
        <f>テーブル1[[#This Row],[原価
（材料費）]]*テーブル1[[#This Row],[月間
製造数
(個数）]]</f>
        <v>0</v>
      </c>
      <c r="N21" s="11">
        <f>IFERROR(テーブル1[[#This Row],[粗利]]/テーブル1[[#This Row],[実際
売単価]],"")</f>
        <v>0.71590909090909094</v>
      </c>
      <c r="O21" s="10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56"/>
      <c r="AC21" s="43"/>
      <c r="AD21" s="56"/>
      <c r="AE21" s="56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 t="str">
        <f t="shared" si="0"/>
        <v/>
      </c>
      <c r="AT21" s="43">
        <f>IFERROR(テーブル1[[#This Row],[実際
売単価]]*テーブル1[[#This Row],[日産
製造数
（個数）]]*テーブル1[[#This Row],[付加価値率]],"")</f>
        <v>0</v>
      </c>
      <c r="AU21" s="43" t="str">
        <f>IFERROR(テーブル1[[#This Row],[付加価値]]/テーブル1[[#This Row],[合計]],"")</f>
        <v/>
      </c>
      <c r="AV21" s="13"/>
      <c r="AW21" s="64" t="str">
        <f>IFERROR(テーブル1[[#This Row],[合計]]/テーブル1[[#This Row],[日産
製造数
（個数）]],"")</f>
        <v/>
      </c>
      <c r="AX21" s="5">
        <f>IFERROR(+テーブル1[[#This Row],[粗利]]*O21,"")</f>
        <v>0</v>
      </c>
      <c r="AY21" s="45" t="str">
        <f t="shared" si="1"/>
        <v/>
      </c>
    </row>
    <row r="22" spans="2:51">
      <c r="B22" s="44">
        <v>14</v>
      </c>
      <c r="C22" s="2" t="s">
        <v>102</v>
      </c>
      <c r="D22" s="10">
        <v>360</v>
      </c>
      <c r="E22" s="10" t="str">
        <f>IFERROR(テーブル1[[#This Row],[必要
単価]]+テーブル1[[#This Row],[原価
（材料費）]],"")</f>
        <v/>
      </c>
      <c r="F22" s="13" t="str">
        <f>IFERROR($L$5*テーブル1[[#This Row],[分]],"")</f>
        <v/>
      </c>
      <c r="G22" s="13" t="str">
        <f>IFERROR($L$6*テーブル1[[#This Row],[分]],"")</f>
        <v/>
      </c>
      <c r="H22" s="10"/>
      <c r="I22" s="55">
        <v>100</v>
      </c>
      <c r="J22" s="10">
        <f>IFERROR(テーブル1[[#This Row],[実際
売単価]]-テーブル1[[#This Row],[原価
（材料費）]],"")</f>
        <v>260</v>
      </c>
      <c r="K22" s="10"/>
      <c r="L22" s="10">
        <f>テーブル1[[#This Row],[実際
売単価]]*テーブル1[[#This Row],[月間
製造数
(個数）]]</f>
        <v>0</v>
      </c>
      <c r="M22" s="10">
        <f>テーブル1[[#This Row],[原価
（材料費）]]*テーブル1[[#This Row],[月間
製造数
(個数）]]</f>
        <v>0</v>
      </c>
      <c r="N22" s="11">
        <f>IFERROR(テーブル1[[#This Row],[粗利]]/テーブル1[[#This Row],[実際
売単価]],"")</f>
        <v>0.72222222222222221</v>
      </c>
      <c r="O22" s="10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56"/>
      <c r="AC22" s="43"/>
      <c r="AD22" s="56"/>
      <c r="AE22" s="56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 t="str">
        <f t="shared" si="0"/>
        <v/>
      </c>
      <c r="AT22" s="43">
        <f>IFERROR(テーブル1[[#This Row],[実際
売単価]]*テーブル1[[#This Row],[日産
製造数
（個数）]]*テーブル1[[#This Row],[付加価値率]],"")</f>
        <v>0</v>
      </c>
      <c r="AU22" s="43" t="str">
        <f>IFERROR(テーブル1[[#This Row],[付加価値]]/テーブル1[[#This Row],[合計]],"")</f>
        <v/>
      </c>
      <c r="AV22" s="13"/>
      <c r="AW22" s="64" t="str">
        <f>IFERROR(テーブル1[[#This Row],[合計]]/テーブル1[[#This Row],[日産
製造数
（個数）]],"")</f>
        <v/>
      </c>
      <c r="AX22" s="5">
        <f>IFERROR(+テーブル1[[#This Row],[粗利]]*O22,"")</f>
        <v>0</v>
      </c>
      <c r="AY22" s="45" t="str">
        <f t="shared" si="1"/>
        <v/>
      </c>
    </row>
    <row r="23" spans="2:51">
      <c r="B23" s="44">
        <v>15</v>
      </c>
      <c r="C23" s="2" t="s">
        <v>103</v>
      </c>
      <c r="D23" s="10">
        <v>280</v>
      </c>
      <c r="E23" s="10" t="str">
        <f>IFERROR(テーブル1[[#This Row],[必要
単価]]+テーブル1[[#This Row],[原価
（材料費）]],"")</f>
        <v/>
      </c>
      <c r="F23" s="13" t="str">
        <f>IFERROR($L$5*テーブル1[[#This Row],[分]],"")</f>
        <v/>
      </c>
      <c r="G23" s="13" t="str">
        <f>IFERROR($L$6*テーブル1[[#This Row],[分]],"")</f>
        <v/>
      </c>
      <c r="H23" s="10"/>
      <c r="I23" s="55">
        <v>100</v>
      </c>
      <c r="J23" s="10">
        <f>IFERROR(テーブル1[[#This Row],[実際
売単価]]-テーブル1[[#This Row],[原価
（材料費）]],"")</f>
        <v>180</v>
      </c>
      <c r="K23" s="10"/>
      <c r="L23" s="10">
        <f>テーブル1[[#This Row],[実際
売単価]]*テーブル1[[#This Row],[月間
製造数
(個数）]]</f>
        <v>0</v>
      </c>
      <c r="M23" s="10">
        <f>テーブル1[[#This Row],[原価
（材料費）]]*テーブル1[[#This Row],[月間
製造数
(個数）]]</f>
        <v>0</v>
      </c>
      <c r="N23" s="11">
        <f>IFERROR(テーブル1[[#This Row],[粗利]]/テーブル1[[#This Row],[実際
売単価]],"")</f>
        <v>0.6428571428571429</v>
      </c>
      <c r="O23" s="10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56"/>
      <c r="AC23" s="43"/>
      <c r="AD23" s="56"/>
      <c r="AE23" s="56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 t="str">
        <f t="shared" si="0"/>
        <v/>
      </c>
      <c r="AT23" s="43">
        <f>IFERROR(テーブル1[[#This Row],[実際
売単価]]*テーブル1[[#This Row],[日産
製造数
（個数）]]*テーブル1[[#This Row],[付加価値率]],"")</f>
        <v>0</v>
      </c>
      <c r="AU23" s="43" t="str">
        <f>IFERROR(テーブル1[[#This Row],[付加価値]]/テーブル1[[#This Row],[合計]],"")</f>
        <v/>
      </c>
      <c r="AV23" s="10"/>
      <c r="AW23" s="64" t="str">
        <f>IFERROR(テーブル1[[#This Row],[合計]]/テーブル1[[#This Row],[日産
製造数
（個数）]],"")</f>
        <v/>
      </c>
      <c r="AX23" s="5">
        <f>IFERROR(+テーブル1[[#This Row],[粗利]]*O23,"")</f>
        <v>0</v>
      </c>
      <c r="AY23" s="45" t="str">
        <f t="shared" si="1"/>
        <v/>
      </c>
    </row>
    <row r="24" spans="2:51">
      <c r="B24" s="44">
        <v>16</v>
      </c>
      <c r="C24" s="2" t="s">
        <v>104</v>
      </c>
      <c r="D24" s="10">
        <v>280</v>
      </c>
      <c r="E24" s="10" t="str">
        <f>IFERROR(テーブル1[[#This Row],[必要
単価]]+テーブル1[[#This Row],[原価
（材料費）]],"")</f>
        <v/>
      </c>
      <c r="F24" s="13" t="str">
        <f>IFERROR($L$5*テーブル1[[#This Row],[分]],"")</f>
        <v/>
      </c>
      <c r="G24" s="13" t="str">
        <f>IFERROR($L$6*テーブル1[[#This Row],[分]],"")</f>
        <v/>
      </c>
      <c r="H24" s="10"/>
      <c r="I24" s="55">
        <v>100</v>
      </c>
      <c r="J24" s="10">
        <f>IFERROR(テーブル1[[#This Row],[実際
売単価]]-テーブル1[[#This Row],[原価
（材料費）]],"")</f>
        <v>180</v>
      </c>
      <c r="K24" s="10"/>
      <c r="L24" s="10">
        <f>テーブル1[[#This Row],[実際
売単価]]*テーブル1[[#This Row],[月間
製造数
(個数）]]</f>
        <v>0</v>
      </c>
      <c r="M24" s="10">
        <f>テーブル1[[#This Row],[原価
（材料費）]]*テーブル1[[#This Row],[月間
製造数
(個数）]]</f>
        <v>0</v>
      </c>
      <c r="N24" s="11">
        <f>IFERROR(テーブル1[[#This Row],[粗利]]/テーブル1[[#This Row],[実際
売単価]],"")</f>
        <v>0.6428571428571429</v>
      </c>
      <c r="O24" s="10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56"/>
      <c r="AC24" s="43"/>
      <c r="AD24" s="56"/>
      <c r="AE24" s="56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 t="str">
        <f t="shared" si="0"/>
        <v/>
      </c>
      <c r="AT24" s="43">
        <f>IFERROR(テーブル1[[#This Row],[実際
売単価]]*テーブル1[[#This Row],[日産
製造数
（個数）]]*テーブル1[[#This Row],[付加価値率]],"")</f>
        <v>0</v>
      </c>
      <c r="AU24" s="43" t="str">
        <f>IFERROR(テーブル1[[#This Row],[付加価値]]/テーブル1[[#This Row],[合計]],"")</f>
        <v/>
      </c>
      <c r="AV24" s="10"/>
      <c r="AW24" s="64" t="str">
        <f>IFERROR(テーブル1[[#This Row],[合計]]/テーブル1[[#This Row],[日産
製造数
（個数）]],"")</f>
        <v/>
      </c>
      <c r="AX24" s="5">
        <f>IFERROR(+テーブル1[[#This Row],[粗利]]*O24,"")</f>
        <v>0</v>
      </c>
      <c r="AY24" s="45" t="str">
        <f t="shared" si="1"/>
        <v/>
      </c>
    </row>
    <row r="25" spans="2:51">
      <c r="B25" s="44">
        <v>17</v>
      </c>
      <c r="C25" s="2" t="s">
        <v>105</v>
      </c>
      <c r="D25" s="10"/>
      <c r="E25" s="10" t="str">
        <f>IFERROR(テーブル1[[#This Row],[必要
単価]]+テーブル1[[#This Row],[原価
（材料費）]],"")</f>
        <v/>
      </c>
      <c r="F25" s="13" t="str">
        <f>IFERROR($L$5*テーブル1[[#This Row],[分]],"")</f>
        <v/>
      </c>
      <c r="G25" s="13" t="str">
        <f>IFERROR($L$6*テーブル1[[#This Row],[分]],"")</f>
        <v/>
      </c>
      <c r="H25" s="10"/>
      <c r="I25" s="55"/>
      <c r="J25" s="10">
        <f>IFERROR(テーブル1[[#This Row],[実際
売単価]]-テーブル1[[#This Row],[原価
（材料費）]],"")</f>
        <v>0</v>
      </c>
      <c r="K25" s="10"/>
      <c r="L25" s="10">
        <f>テーブル1[[#This Row],[実際
売単価]]*テーブル1[[#This Row],[月間
製造数
(個数）]]</f>
        <v>0</v>
      </c>
      <c r="M25" s="10">
        <f>テーブル1[[#This Row],[原価
（材料費）]]*テーブル1[[#This Row],[月間
製造数
(個数）]]</f>
        <v>0</v>
      </c>
      <c r="N25" s="11" t="str">
        <f>IFERROR(テーブル1[[#This Row],[粗利]]/テーブル1[[#This Row],[実際
売単価]],"")</f>
        <v/>
      </c>
      <c r="O25" s="10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56"/>
      <c r="AC25" s="43"/>
      <c r="AD25" s="56"/>
      <c r="AE25" s="56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 t="str">
        <f t="shared" si="0"/>
        <v/>
      </c>
      <c r="AT25" s="43" t="str">
        <f>IFERROR(テーブル1[[#This Row],[実際
売単価]]*テーブル1[[#This Row],[日産
製造数
（個数）]]*テーブル1[[#This Row],[付加価値率]],"")</f>
        <v/>
      </c>
      <c r="AU25" s="43" t="str">
        <f>IFERROR(テーブル1[[#This Row],[付加価値]]/テーブル1[[#This Row],[合計]],"")</f>
        <v/>
      </c>
      <c r="AV25" s="10"/>
      <c r="AW25" s="64" t="str">
        <f>IFERROR(テーブル1[[#This Row],[合計]]/テーブル1[[#This Row],[日産
製造数
（個数）]],"")</f>
        <v/>
      </c>
      <c r="AX25" s="5">
        <f>IFERROR(+テーブル1[[#This Row],[粗利]]*O25,"")</f>
        <v>0</v>
      </c>
      <c r="AY25" s="45" t="str">
        <f t="shared" si="1"/>
        <v/>
      </c>
    </row>
    <row r="26" spans="2:51">
      <c r="B26" s="44">
        <v>18</v>
      </c>
      <c r="C26" s="2" t="s">
        <v>106</v>
      </c>
      <c r="D26" s="10"/>
      <c r="E26" s="10" t="str">
        <f>IFERROR(テーブル1[[#This Row],[必要
単価]]+テーブル1[[#This Row],[原価
（材料費）]],"")</f>
        <v/>
      </c>
      <c r="F26" s="13" t="str">
        <f>IFERROR($L$5*テーブル1[[#This Row],[分]],"")</f>
        <v/>
      </c>
      <c r="G26" s="13" t="str">
        <f>IFERROR($L$6*テーブル1[[#This Row],[分]],"")</f>
        <v/>
      </c>
      <c r="H26" s="10"/>
      <c r="I26" s="55"/>
      <c r="J26" s="10">
        <f>IFERROR(テーブル1[[#This Row],[実際
売単価]]-テーブル1[[#This Row],[原価
（材料費）]],"")</f>
        <v>0</v>
      </c>
      <c r="K26" s="10"/>
      <c r="L26" s="10">
        <f>テーブル1[[#This Row],[実際
売単価]]*テーブル1[[#This Row],[月間
製造数
(個数）]]</f>
        <v>0</v>
      </c>
      <c r="M26" s="10">
        <f>テーブル1[[#This Row],[原価
（材料費）]]*テーブル1[[#This Row],[月間
製造数
(個数）]]</f>
        <v>0</v>
      </c>
      <c r="N26" s="11" t="str">
        <f>IFERROR(テーブル1[[#This Row],[粗利]]/テーブル1[[#This Row],[実際
売単価]],"")</f>
        <v/>
      </c>
      <c r="O26" s="10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56"/>
      <c r="AC26" s="43"/>
      <c r="AD26" s="56"/>
      <c r="AE26" s="56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 t="str">
        <f t="shared" si="0"/>
        <v/>
      </c>
      <c r="AT26" s="43" t="str">
        <f>IFERROR(テーブル1[[#This Row],[実際
売単価]]*テーブル1[[#This Row],[日産
製造数
（個数）]]*テーブル1[[#This Row],[付加価値率]],"")</f>
        <v/>
      </c>
      <c r="AU26" s="43" t="str">
        <f>IFERROR(テーブル1[[#This Row],[付加価値]]/テーブル1[[#This Row],[合計]],"")</f>
        <v/>
      </c>
      <c r="AV26" s="10"/>
      <c r="AW26" s="64" t="str">
        <f>IFERROR(テーブル1[[#This Row],[合計]]/テーブル1[[#This Row],[日産
製造数
（個数）]],"")</f>
        <v/>
      </c>
      <c r="AX26" s="5">
        <f>IFERROR(+テーブル1[[#This Row],[粗利]]*O26,"")</f>
        <v>0</v>
      </c>
      <c r="AY26" s="45" t="str">
        <f t="shared" si="1"/>
        <v/>
      </c>
    </row>
    <row r="27" spans="2:51">
      <c r="B27" s="44">
        <v>19</v>
      </c>
      <c r="C27" s="2" t="s">
        <v>107</v>
      </c>
      <c r="D27" s="10"/>
      <c r="E27" s="10">
        <f>IFERROR(テーブル1[[#This Row],[必要
単価]]+テーブル1[[#This Row],[原価
（材料費）]],"")</f>
        <v>7.509114579826389</v>
      </c>
      <c r="F27" s="13">
        <f>IFERROR($L$5*テーブル1[[#This Row],[分]],"")</f>
        <v>6.4096169764449975</v>
      </c>
      <c r="G27" s="13">
        <f>IFERROR($L$6*テーブル1[[#This Row],[分]],"")</f>
        <v>7.509114579826389</v>
      </c>
      <c r="H27" s="10"/>
      <c r="I27" s="55"/>
      <c r="J27" s="10">
        <f>IFERROR(テーブル1[[#This Row],[実際
売単価]]-テーブル1[[#This Row],[原価
（材料費）]],"")</f>
        <v>0</v>
      </c>
      <c r="K27" s="10">
        <v>869</v>
      </c>
      <c r="L27" s="10">
        <f>テーブル1[[#This Row],[実際
売単価]]*テーブル1[[#This Row],[月間
製造数
(個数）]]</f>
        <v>0</v>
      </c>
      <c r="M27" s="10">
        <f>テーブル1[[#This Row],[原価
（材料費）]]*テーブル1[[#This Row],[月間
製造数
(個数）]]</f>
        <v>0</v>
      </c>
      <c r="N27" s="11" t="str">
        <f>IFERROR(テーブル1[[#This Row],[粗利]]/テーブル1[[#This Row],[実際
売単価]],"")</f>
        <v/>
      </c>
      <c r="O27" s="10">
        <v>580</v>
      </c>
      <c r="P27" s="43">
        <v>7</v>
      </c>
      <c r="Q27" s="43"/>
      <c r="R27" s="43"/>
      <c r="S27" s="43">
        <v>13</v>
      </c>
      <c r="T27" s="43"/>
      <c r="U27" s="43"/>
      <c r="V27" s="43"/>
      <c r="W27" s="43"/>
      <c r="X27" s="43"/>
      <c r="Y27" s="43"/>
      <c r="Z27" s="43"/>
      <c r="AA27" s="43"/>
      <c r="AB27" s="56"/>
      <c r="AC27" s="43"/>
      <c r="AD27" s="56"/>
      <c r="AE27" s="56"/>
      <c r="AF27" s="43">
        <v>8</v>
      </c>
      <c r="AG27" s="43">
        <v>5</v>
      </c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>
        <f t="shared" si="0"/>
        <v>33</v>
      </c>
      <c r="AT27" s="43" t="str">
        <f>IFERROR(テーブル1[[#This Row],[実際
売単価]]*テーブル1[[#This Row],[日産
製造数
（個数）]]*テーブル1[[#This Row],[付加価値率]],"")</f>
        <v/>
      </c>
      <c r="AU27" s="43" t="str">
        <f>IFERROR(テーブル1[[#This Row],[付加価値]]/テーブル1[[#This Row],[合計]],"")</f>
        <v/>
      </c>
      <c r="AV27" s="10"/>
      <c r="AW27" s="64">
        <f>IFERROR(テーブル1[[#This Row],[合計]]/テーブル1[[#This Row],[日産
製造数
（個数）]],"")</f>
        <v>5.6896551724137934E-2</v>
      </c>
      <c r="AX27" s="5">
        <f>IFERROR(+テーブル1[[#This Row],[粗利]]*O27,"")</f>
        <v>0</v>
      </c>
      <c r="AY27" s="45">
        <f t="shared" si="1"/>
        <v>0</v>
      </c>
    </row>
    <row r="28" spans="2:51">
      <c r="B28" s="44">
        <v>20</v>
      </c>
      <c r="C28" s="2" t="s">
        <v>108</v>
      </c>
      <c r="D28" s="10"/>
      <c r="E28" s="10" t="str">
        <f>IFERROR(テーブル1[[#This Row],[必要
単価]]+テーブル1[[#This Row],[原価
（材料費）]],"")</f>
        <v/>
      </c>
      <c r="F28" s="13" t="str">
        <f>IFERROR($L$5*テーブル1[[#This Row],[分]],"")</f>
        <v/>
      </c>
      <c r="G28" s="13" t="str">
        <f>IFERROR($L$6*テーブル1[[#This Row],[分]],"")</f>
        <v/>
      </c>
      <c r="H28" s="10"/>
      <c r="I28" s="55"/>
      <c r="J28" s="10">
        <f>IFERROR(テーブル1[[#This Row],[実際
売単価]]-テーブル1[[#This Row],[原価
（材料費）]],"")</f>
        <v>0</v>
      </c>
      <c r="K28" s="10"/>
      <c r="L28" s="10">
        <f>テーブル1[[#This Row],[実際
売単価]]*テーブル1[[#This Row],[月間
製造数
(個数）]]</f>
        <v>0</v>
      </c>
      <c r="M28" s="10">
        <f>テーブル1[[#This Row],[原価
（材料費）]]*テーブル1[[#This Row],[月間
製造数
(個数）]]</f>
        <v>0</v>
      </c>
      <c r="N28" s="11" t="str">
        <f>IFERROR(テーブル1[[#This Row],[粗利]]/テーブル1[[#This Row],[実際
売単価]],"")</f>
        <v/>
      </c>
      <c r="O28" s="10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56"/>
      <c r="AC28" s="43"/>
      <c r="AD28" s="56"/>
      <c r="AE28" s="56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 t="str">
        <f t="shared" si="0"/>
        <v/>
      </c>
      <c r="AT28" s="43" t="str">
        <f>IFERROR(テーブル1[[#This Row],[実際
売単価]]*テーブル1[[#This Row],[日産
製造数
（個数）]]*テーブル1[[#This Row],[付加価値率]],"")</f>
        <v/>
      </c>
      <c r="AU28" s="43" t="str">
        <f>IFERROR(テーブル1[[#This Row],[付加価値]]/テーブル1[[#This Row],[合計]],"")</f>
        <v/>
      </c>
      <c r="AV28" s="10"/>
      <c r="AW28" s="64" t="str">
        <f>IFERROR(テーブル1[[#This Row],[合計]]/テーブル1[[#This Row],[日産
製造数
（個数）]],"")</f>
        <v/>
      </c>
      <c r="AX28" s="5">
        <f>IFERROR(+テーブル1[[#This Row],[粗利]]*O28,"")</f>
        <v>0</v>
      </c>
      <c r="AY28" s="45" t="str">
        <f t="shared" si="1"/>
        <v/>
      </c>
    </row>
    <row r="29" spans="2:51">
      <c r="B29" s="44">
        <v>21</v>
      </c>
      <c r="C29" s="2" t="s">
        <v>109</v>
      </c>
      <c r="D29" s="10"/>
      <c r="E29" s="10" t="str">
        <f>IFERROR(テーブル1[[#This Row],[必要
単価]]+テーブル1[[#This Row],[原価
（材料費）]],"")</f>
        <v/>
      </c>
      <c r="F29" s="13" t="str">
        <f>IFERROR($L$5*テーブル1[[#This Row],[分]],"")</f>
        <v/>
      </c>
      <c r="G29" s="13" t="str">
        <f>IFERROR($L$6*テーブル1[[#This Row],[分]],"")</f>
        <v/>
      </c>
      <c r="H29" s="10"/>
      <c r="I29" s="55"/>
      <c r="J29" s="10">
        <f>IFERROR(テーブル1[[#This Row],[実際
売単価]]-テーブル1[[#This Row],[原価
（材料費）]],"")</f>
        <v>0</v>
      </c>
      <c r="K29" s="10"/>
      <c r="L29" s="10">
        <f>テーブル1[[#This Row],[実際
売単価]]*テーブル1[[#This Row],[月間
製造数
(個数）]]</f>
        <v>0</v>
      </c>
      <c r="M29" s="10">
        <f>テーブル1[[#This Row],[原価
（材料費）]]*テーブル1[[#This Row],[月間
製造数
(個数）]]</f>
        <v>0</v>
      </c>
      <c r="N29" s="11" t="str">
        <f>IFERROR(テーブル1[[#This Row],[粗利]]/テーブル1[[#This Row],[実際
売単価]],"")</f>
        <v/>
      </c>
      <c r="O29" s="10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56"/>
      <c r="AC29" s="43"/>
      <c r="AD29" s="56"/>
      <c r="AE29" s="56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 t="str">
        <f t="shared" si="0"/>
        <v/>
      </c>
      <c r="AT29" s="43" t="str">
        <f>IFERROR(テーブル1[[#This Row],[実際
売単価]]*テーブル1[[#This Row],[日産
製造数
（個数）]]*テーブル1[[#This Row],[付加価値率]],"")</f>
        <v/>
      </c>
      <c r="AU29" s="43" t="str">
        <f>IFERROR(テーブル1[[#This Row],[付加価値]]/テーブル1[[#This Row],[合計]],"")</f>
        <v/>
      </c>
      <c r="AV29" s="10"/>
      <c r="AW29" s="64" t="str">
        <f>IFERROR(テーブル1[[#This Row],[合計]]/テーブル1[[#This Row],[日産
製造数
（個数）]],"")</f>
        <v/>
      </c>
      <c r="AX29" s="5">
        <f>IFERROR(+テーブル1[[#This Row],[粗利]]*O29,"")</f>
        <v>0</v>
      </c>
      <c r="AY29" s="45" t="str">
        <f t="shared" si="1"/>
        <v/>
      </c>
    </row>
    <row r="30" spans="2:51">
      <c r="B30" s="44">
        <v>22</v>
      </c>
      <c r="C30" s="2" t="s">
        <v>110</v>
      </c>
      <c r="D30" s="10"/>
      <c r="E30" s="10">
        <f>IFERROR(テーブル1[[#This Row],[必要
単価]]+テーブル1[[#This Row],[原価
（材料費）]],"")</f>
        <v>11.383135056236821</v>
      </c>
      <c r="F30" s="13">
        <f>IFERROR($L$5*テーブル1[[#This Row],[分]],"")</f>
        <v>9.7163966438382108</v>
      </c>
      <c r="G30" s="13">
        <f>IFERROR($L$6*テーブル1[[#This Row],[分]],"")</f>
        <v>11.383135056236821</v>
      </c>
      <c r="H30" s="10"/>
      <c r="I30" s="55"/>
      <c r="J30" s="10">
        <f>IFERROR(テーブル1[[#This Row],[実際
売単価]]-テーブル1[[#This Row],[原価
（材料費）]],"")</f>
        <v>0</v>
      </c>
      <c r="K30" s="10">
        <v>2400</v>
      </c>
      <c r="L30" s="10">
        <f>テーブル1[[#This Row],[実際
売単価]]*テーブル1[[#This Row],[月間
製造数
(個数）]]</f>
        <v>0</v>
      </c>
      <c r="M30" s="10">
        <f>テーブル1[[#This Row],[原価
（材料費）]]*テーブル1[[#This Row],[月間
製造数
(個数）]]</f>
        <v>0</v>
      </c>
      <c r="N30" s="11" t="str">
        <f>IFERROR(テーブル1[[#This Row],[粗利]]/テーブル1[[#This Row],[実際
売単価]],"")</f>
        <v/>
      </c>
      <c r="O30" s="10">
        <v>800</v>
      </c>
      <c r="P30" s="43">
        <v>8</v>
      </c>
      <c r="Q30" s="43"/>
      <c r="R30" s="43"/>
      <c r="S30" s="43">
        <v>5</v>
      </c>
      <c r="T30" s="43">
        <v>8</v>
      </c>
      <c r="U30" s="43">
        <v>5</v>
      </c>
      <c r="V30" s="43"/>
      <c r="W30" s="43"/>
      <c r="X30" s="43"/>
      <c r="Y30" s="43">
        <v>25</v>
      </c>
      <c r="Z30" s="43"/>
      <c r="AA30" s="43"/>
      <c r="AB30" s="56"/>
      <c r="AC30" s="43"/>
      <c r="AD30" s="56"/>
      <c r="AE30" s="56"/>
      <c r="AF30" s="43">
        <v>8</v>
      </c>
      <c r="AG30" s="43">
        <v>10</v>
      </c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>
        <f t="shared" si="0"/>
        <v>69</v>
      </c>
      <c r="AT30" s="43" t="str">
        <f>IFERROR(テーブル1[[#This Row],[実際
売単価]]*テーブル1[[#This Row],[日産
製造数
（個数）]]*テーブル1[[#This Row],[付加価値率]],"")</f>
        <v/>
      </c>
      <c r="AU30" s="43" t="str">
        <f>IFERROR(テーブル1[[#This Row],[付加価値]]/テーブル1[[#This Row],[合計]],"")</f>
        <v/>
      </c>
      <c r="AV30" s="10"/>
      <c r="AW30" s="64">
        <f>IFERROR(テーブル1[[#This Row],[合計]]/テーブル1[[#This Row],[日産
製造数
（個数）]],"")</f>
        <v>8.6249999999999993E-2</v>
      </c>
      <c r="AX30" s="5">
        <f>IFERROR(+テーブル1[[#This Row],[粗利]]*O30,"")</f>
        <v>0</v>
      </c>
      <c r="AY30" s="45">
        <f t="shared" si="1"/>
        <v>0</v>
      </c>
    </row>
    <row r="31" spans="2:51">
      <c r="B31" s="44">
        <v>23</v>
      </c>
      <c r="C31" s="2" t="s">
        <v>111</v>
      </c>
      <c r="D31" s="10"/>
      <c r="E31" s="10" t="str">
        <f>IFERROR(テーブル1[[#This Row],[必要
単価]]+テーブル1[[#This Row],[原価
（材料費）]],"")</f>
        <v/>
      </c>
      <c r="F31" s="13" t="str">
        <f>IFERROR($L$5*テーブル1[[#This Row],[分]],"")</f>
        <v/>
      </c>
      <c r="G31" s="13" t="str">
        <f>IFERROR($L$6*テーブル1[[#This Row],[分]],"")</f>
        <v/>
      </c>
      <c r="H31" s="10"/>
      <c r="I31" s="55"/>
      <c r="J31" s="10">
        <f>IFERROR(テーブル1[[#This Row],[実際
売単価]]-テーブル1[[#This Row],[原価
（材料費）]],"")</f>
        <v>0</v>
      </c>
      <c r="K31" s="10"/>
      <c r="L31" s="10">
        <f>テーブル1[[#This Row],[実際
売単価]]*テーブル1[[#This Row],[月間
製造数
(個数）]]</f>
        <v>0</v>
      </c>
      <c r="M31" s="10">
        <f>テーブル1[[#This Row],[原価
（材料費）]]*テーブル1[[#This Row],[月間
製造数
(個数）]]</f>
        <v>0</v>
      </c>
      <c r="N31" s="11" t="str">
        <f>IFERROR(テーブル1[[#This Row],[粗利]]/テーブル1[[#This Row],[実際
売単価]],"")</f>
        <v/>
      </c>
      <c r="O31" s="10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56"/>
      <c r="AC31" s="43"/>
      <c r="AD31" s="56"/>
      <c r="AE31" s="56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 t="str">
        <f t="shared" si="0"/>
        <v/>
      </c>
      <c r="AT31" s="43" t="str">
        <f>IFERROR(テーブル1[[#This Row],[実際
売単価]]*テーブル1[[#This Row],[日産
製造数
（個数）]]*テーブル1[[#This Row],[付加価値率]],"")</f>
        <v/>
      </c>
      <c r="AU31" s="43" t="str">
        <f>IFERROR(テーブル1[[#This Row],[付加価値]]/テーブル1[[#This Row],[合計]],"")</f>
        <v/>
      </c>
      <c r="AV31" s="10"/>
      <c r="AW31" s="64" t="str">
        <f>IFERROR(テーブル1[[#This Row],[合計]]/テーブル1[[#This Row],[日産
製造数
（個数）]],"")</f>
        <v/>
      </c>
      <c r="AX31" s="5">
        <f>IFERROR(+テーブル1[[#This Row],[粗利]]*O31,"")</f>
        <v>0</v>
      </c>
      <c r="AY31" s="45" t="str">
        <f t="shared" si="1"/>
        <v/>
      </c>
    </row>
    <row r="32" spans="2:51">
      <c r="B32" s="44">
        <v>24</v>
      </c>
      <c r="C32" s="2" t="s">
        <v>112</v>
      </c>
      <c r="D32" s="10"/>
      <c r="E32" s="10" t="str">
        <f>IFERROR(テーブル1[[#This Row],[必要
単価]]+テーブル1[[#This Row],[原価
（材料費）]],"")</f>
        <v/>
      </c>
      <c r="F32" s="13" t="str">
        <f>IFERROR($L$5*テーブル1[[#This Row],[分]],"")</f>
        <v/>
      </c>
      <c r="G32" s="13" t="str">
        <f>IFERROR($L$6*テーブル1[[#This Row],[分]],"")</f>
        <v/>
      </c>
      <c r="H32" s="10"/>
      <c r="I32" s="55"/>
      <c r="J32" s="10">
        <f>IFERROR(テーブル1[[#This Row],[実際
売単価]]-テーブル1[[#This Row],[原価
（材料費）]],"")</f>
        <v>0</v>
      </c>
      <c r="K32" s="10"/>
      <c r="L32" s="10">
        <f>テーブル1[[#This Row],[実際
売単価]]*テーブル1[[#This Row],[月間
製造数
(個数）]]</f>
        <v>0</v>
      </c>
      <c r="M32" s="10">
        <f>テーブル1[[#This Row],[原価
（材料費）]]*テーブル1[[#This Row],[月間
製造数
(個数）]]</f>
        <v>0</v>
      </c>
      <c r="N32" s="11" t="str">
        <f>IFERROR(テーブル1[[#This Row],[粗利]]/テーブル1[[#This Row],[実際
売単価]],"")</f>
        <v/>
      </c>
      <c r="O32" s="10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56"/>
      <c r="AC32" s="43"/>
      <c r="AD32" s="56"/>
      <c r="AE32" s="56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 t="str">
        <f t="shared" si="0"/>
        <v/>
      </c>
      <c r="AT32" s="43" t="str">
        <f>IFERROR(テーブル1[[#This Row],[実際
売単価]]*テーブル1[[#This Row],[日産
製造数
（個数）]]*テーブル1[[#This Row],[付加価値率]],"")</f>
        <v/>
      </c>
      <c r="AU32" s="43" t="str">
        <f>IFERROR(テーブル1[[#This Row],[付加価値]]/テーブル1[[#This Row],[合計]],"")</f>
        <v/>
      </c>
      <c r="AV32" s="10"/>
      <c r="AW32" s="64" t="str">
        <f>IFERROR(テーブル1[[#This Row],[合計]]/テーブル1[[#This Row],[日産
製造数
（個数）]],"")</f>
        <v/>
      </c>
      <c r="AX32" s="5">
        <f>IFERROR(+テーブル1[[#This Row],[粗利]]*O32,"")</f>
        <v>0</v>
      </c>
      <c r="AY32" s="45" t="str">
        <f t="shared" si="1"/>
        <v/>
      </c>
    </row>
    <row r="33" spans="2:51">
      <c r="B33" s="44">
        <v>25</v>
      </c>
      <c r="C33" s="2" t="s">
        <v>113</v>
      </c>
      <c r="D33" s="10"/>
      <c r="E33" s="10" t="str">
        <f>IFERROR(テーブル1[[#This Row],[必要
単価]]+テーブル1[[#This Row],[原価
（材料費）]],"")</f>
        <v/>
      </c>
      <c r="F33" s="13" t="str">
        <f>IFERROR($L$5*テーブル1[[#This Row],[分]],"")</f>
        <v/>
      </c>
      <c r="G33" s="13" t="str">
        <f>IFERROR($L$6*テーブル1[[#This Row],[分]],"")</f>
        <v/>
      </c>
      <c r="H33" s="10"/>
      <c r="I33" s="55"/>
      <c r="J33" s="10">
        <f>IFERROR(テーブル1[[#This Row],[実際
売単価]]-テーブル1[[#This Row],[原価
（材料費）]],"")</f>
        <v>0</v>
      </c>
      <c r="K33" s="10"/>
      <c r="L33" s="10">
        <f>テーブル1[[#This Row],[実際
売単価]]*テーブル1[[#This Row],[月間
製造数
(個数）]]</f>
        <v>0</v>
      </c>
      <c r="M33" s="10">
        <f>テーブル1[[#This Row],[原価
（材料費）]]*テーブル1[[#This Row],[月間
製造数
(個数）]]</f>
        <v>0</v>
      </c>
      <c r="N33" s="11" t="str">
        <f>IFERROR(テーブル1[[#This Row],[粗利]]/テーブル1[[#This Row],[実際
売単価]],"")</f>
        <v/>
      </c>
      <c r="O33" s="10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56"/>
      <c r="AC33" s="43"/>
      <c r="AD33" s="56"/>
      <c r="AE33" s="56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 t="str">
        <f t="shared" si="0"/>
        <v/>
      </c>
      <c r="AT33" s="43" t="str">
        <f>IFERROR(テーブル1[[#This Row],[実際
売単価]]*テーブル1[[#This Row],[日産
製造数
（個数）]]*テーブル1[[#This Row],[付加価値率]],"")</f>
        <v/>
      </c>
      <c r="AU33" s="43" t="str">
        <f>IFERROR(テーブル1[[#This Row],[付加価値]]/テーブル1[[#This Row],[合計]],"")</f>
        <v/>
      </c>
      <c r="AV33" s="10"/>
      <c r="AW33" s="64" t="str">
        <f>IFERROR(テーブル1[[#This Row],[合計]]/テーブル1[[#This Row],[日産
製造数
（個数）]],"")</f>
        <v/>
      </c>
      <c r="AX33" s="5">
        <f>IFERROR(+テーブル1[[#This Row],[粗利]]*O33,"")</f>
        <v>0</v>
      </c>
      <c r="AY33" s="45" t="str">
        <f t="shared" si="1"/>
        <v/>
      </c>
    </row>
    <row r="34" spans="2:51">
      <c r="B34" s="44">
        <v>26</v>
      </c>
      <c r="C34" s="2" t="s">
        <v>114</v>
      </c>
      <c r="D34" s="10"/>
      <c r="E34" s="10" t="str">
        <f>IFERROR(テーブル1[[#This Row],[必要
単価]]+テーブル1[[#This Row],[原価
（材料費）]],"")</f>
        <v/>
      </c>
      <c r="F34" s="13" t="str">
        <f>IFERROR($L$5*テーブル1[[#This Row],[分]],"")</f>
        <v/>
      </c>
      <c r="G34" s="13" t="str">
        <f>IFERROR($L$6*テーブル1[[#This Row],[分]],"")</f>
        <v/>
      </c>
      <c r="H34" s="10"/>
      <c r="I34" s="55"/>
      <c r="J34" s="10">
        <f>IFERROR(テーブル1[[#This Row],[実際
売単価]]-テーブル1[[#This Row],[原価
（材料費）]],"")</f>
        <v>0</v>
      </c>
      <c r="K34" s="10"/>
      <c r="L34" s="10">
        <f>テーブル1[[#This Row],[実際
売単価]]*テーブル1[[#This Row],[月間
製造数
(個数）]]</f>
        <v>0</v>
      </c>
      <c r="M34" s="10">
        <f>テーブル1[[#This Row],[原価
（材料費）]]*テーブル1[[#This Row],[月間
製造数
(個数）]]</f>
        <v>0</v>
      </c>
      <c r="N34" s="11" t="str">
        <f>IFERROR(テーブル1[[#This Row],[粗利]]/テーブル1[[#This Row],[実際
売単価]],"")</f>
        <v/>
      </c>
      <c r="O34" s="10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56"/>
      <c r="AC34" s="43"/>
      <c r="AD34" s="56"/>
      <c r="AE34" s="56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 t="str">
        <f t="shared" si="0"/>
        <v/>
      </c>
      <c r="AT34" s="43" t="str">
        <f>IFERROR(テーブル1[[#This Row],[実際
売単価]]*テーブル1[[#This Row],[日産
製造数
（個数）]]*テーブル1[[#This Row],[付加価値率]],"")</f>
        <v/>
      </c>
      <c r="AU34" s="43" t="str">
        <f>IFERROR(テーブル1[[#This Row],[付加価値]]/テーブル1[[#This Row],[合計]],"")</f>
        <v/>
      </c>
      <c r="AV34" s="10"/>
      <c r="AW34" s="64" t="str">
        <f>IFERROR(テーブル1[[#This Row],[合計]]/テーブル1[[#This Row],[日産
製造数
（個数）]],"")</f>
        <v/>
      </c>
      <c r="AX34" s="5">
        <f>IFERROR(+テーブル1[[#This Row],[粗利]]*O34,"")</f>
        <v>0</v>
      </c>
      <c r="AY34" s="45" t="str">
        <f t="shared" si="1"/>
        <v/>
      </c>
    </row>
    <row r="35" spans="2:51">
      <c r="B35" s="44">
        <v>27</v>
      </c>
      <c r="C35" s="2" t="s">
        <v>115</v>
      </c>
      <c r="D35" s="10">
        <v>130</v>
      </c>
      <c r="E35" s="10" t="str">
        <f>IFERROR(テーブル1[[#This Row],[必要
単価]]+テーブル1[[#This Row],[原価
（材料費）]],"")</f>
        <v/>
      </c>
      <c r="F35" s="13" t="str">
        <f>IFERROR($L$5*テーブル1[[#This Row],[分]],"")</f>
        <v/>
      </c>
      <c r="G35" s="13" t="str">
        <f>IFERROR($L$6*テーブル1[[#This Row],[分]],"")</f>
        <v/>
      </c>
      <c r="H35" s="10"/>
      <c r="I35" s="55">
        <v>18</v>
      </c>
      <c r="J35" s="10">
        <f>IFERROR(テーブル1[[#This Row],[実際
売単価]]-テーブル1[[#This Row],[原価
（材料費）]],"")</f>
        <v>112</v>
      </c>
      <c r="K35" s="10"/>
      <c r="L35" s="10">
        <f>テーブル1[[#This Row],[実際
売単価]]*テーブル1[[#This Row],[月間
製造数
(個数）]]</f>
        <v>0</v>
      </c>
      <c r="M35" s="10">
        <f>テーブル1[[#This Row],[原価
（材料費）]]*テーブル1[[#This Row],[月間
製造数
(個数）]]</f>
        <v>0</v>
      </c>
      <c r="N35" s="11">
        <f>IFERROR(テーブル1[[#This Row],[粗利]]/テーブル1[[#This Row],[実際
売単価]],"")</f>
        <v>0.86153846153846159</v>
      </c>
      <c r="O35" s="10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56"/>
      <c r="AC35" s="43"/>
      <c r="AD35" s="56"/>
      <c r="AE35" s="56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 t="str">
        <f t="shared" si="0"/>
        <v/>
      </c>
      <c r="AT35" s="43">
        <f>IFERROR(テーブル1[[#This Row],[実際
売単価]]*テーブル1[[#This Row],[日産
製造数
（個数）]]*テーブル1[[#This Row],[付加価値率]],"")</f>
        <v>0</v>
      </c>
      <c r="AU35" s="43" t="str">
        <f>IFERROR(テーブル1[[#This Row],[付加価値]]/テーブル1[[#This Row],[合計]],"")</f>
        <v/>
      </c>
      <c r="AV35" s="10"/>
      <c r="AW35" s="64" t="str">
        <f>IFERROR(テーブル1[[#This Row],[合計]]/テーブル1[[#This Row],[日産
製造数
（個数）]],"")</f>
        <v/>
      </c>
      <c r="AX35" s="5">
        <f>IFERROR(+テーブル1[[#This Row],[粗利]]*O35,"")</f>
        <v>0</v>
      </c>
      <c r="AY35" s="45" t="str">
        <f t="shared" si="1"/>
        <v/>
      </c>
    </row>
    <row r="36" spans="2:51">
      <c r="B36" s="44">
        <v>28</v>
      </c>
      <c r="C36" s="2" t="s">
        <v>116</v>
      </c>
      <c r="D36" s="10">
        <v>700</v>
      </c>
      <c r="E36" s="10" t="str">
        <f>IFERROR(テーブル1[[#This Row],[必要
単価]]+テーブル1[[#This Row],[原価
（材料費）]],"")</f>
        <v/>
      </c>
      <c r="F36" s="13" t="str">
        <f>IFERROR($L$5*テーブル1[[#This Row],[分]],"")</f>
        <v/>
      </c>
      <c r="G36" s="13" t="str">
        <f>IFERROR($L$6*テーブル1[[#This Row],[分]],"")</f>
        <v/>
      </c>
      <c r="H36" s="10"/>
      <c r="I36" s="55"/>
      <c r="J36" s="10">
        <f>IFERROR(テーブル1[[#This Row],[実際
売単価]]-テーブル1[[#This Row],[原価
（材料費）]],"")</f>
        <v>700</v>
      </c>
      <c r="K36" s="10"/>
      <c r="L36" s="10">
        <f>テーブル1[[#This Row],[実際
売単価]]*テーブル1[[#This Row],[月間
製造数
(個数）]]</f>
        <v>0</v>
      </c>
      <c r="M36" s="10">
        <f>テーブル1[[#This Row],[原価
（材料費）]]*テーブル1[[#This Row],[月間
製造数
(個数）]]</f>
        <v>0</v>
      </c>
      <c r="N36" s="11">
        <f>IFERROR(テーブル1[[#This Row],[粗利]]/テーブル1[[#This Row],[実際
売単価]],"")</f>
        <v>1</v>
      </c>
      <c r="O36" s="10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56"/>
      <c r="AC36" s="43"/>
      <c r="AD36" s="56"/>
      <c r="AE36" s="56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 t="str">
        <f t="shared" si="0"/>
        <v/>
      </c>
      <c r="AT36" s="43">
        <f>IFERROR(テーブル1[[#This Row],[実際
売単価]]*テーブル1[[#This Row],[日産
製造数
（個数）]]*テーブル1[[#This Row],[付加価値率]],"")</f>
        <v>0</v>
      </c>
      <c r="AU36" s="43" t="str">
        <f>IFERROR(テーブル1[[#This Row],[付加価値]]/テーブル1[[#This Row],[合計]],"")</f>
        <v/>
      </c>
      <c r="AV36" s="10"/>
      <c r="AW36" s="64" t="str">
        <f>IFERROR(テーブル1[[#This Row],[合計]]/テーブル1[[#This Row],[日産
製造数
（個数）]],"")</f>
        <v/>
      </c>
      <c r="AX36" s="5">
        <f>IFERROR(+テーブル1[[#This Row],[粗利]]*O36,"")</f>
        <v>0</v>
      </c>
      <c r="AY36" s="45" t="str">
        <f t="shared" si="1"/>
        <v/>
      </c>
    </row>
    <row r="37" spans="2:51">
      <c r="B37" s="44">
        <v>29</v>
      </c>
      <c r="C37" s="2" t="s">
        <v>117</v>
      </c>
      <c r="D37" s="10">
        <v>172</v>
      </c>
      <c r="E37" s="10" t="str">
        <f>IFERROR(テーブル1[[#This Row],[必要
単価]]+テーブル1[[#This Row],[原価
（材料費）]],"")</f>
        <v/>
      </c>
      <c r="F37" s="13" t="str">
        <f>IFERROR($L$5*テーブル1[[#This Row],[分]],"")</f>
        <v/>
      </c>
      <c r="G37" s="13" t="str">
        <f>IFERROR($L$6*テーブル1[[#This Row],[分]],"")</f>
        <v/>
      </c>
      <c r="H37" s="10"/>
      <c r="I37" s="55"/>
      <c r="J37" s="10">
        <f>IFERROR(テーブル1[[#This Row],[実際
売単価]]-テーブル1[[#This Row],[原価
（材料費）]],"")</f>
        <v>172</v>
      </c>
      <c r="K37" s="10"/>
      <c r="L37" s="10">
        <f>テーブル1[[#This Row],[実際
売単価]]*テーブル1[[#This Row],[月間
製造数
(個数）]]</f>
        <v>0</v>
      </c>
      <c r="M37" s="10">
        <f>テーブル1[[#This Row],[原価
（材料費）]]*テーブル1[[#This Row],[月間
製造数
(個数）]]</f>
        <v>0</v>
      </c>
      <c r="N37" s="11">
        <f>IFERROR(テーブル1[[#This Row],[粗利]]/テーブル1[[#This Row],[実際
売単価]],"")</f>
        <v>1</v>
      </c>
      <c r="O37" s="10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56"/>
      <c r="AC37" s="43"/>
      <c r="AD37" s="56"/>
      <c r="AE37" s="56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 t="str">
        <f t="shared" si="0"/>
        <v/>
      </c>
      <c r="AT37" s="43">
        <f>IFERROR(テーブル1[[#This Row],[実際
売単価]]*テーブル1[[#This Row],[日産
製造数
（個数）]]*テーブル1[[#This Row],[付加価値率]],"")</f>
        <v>0</v>
      </c>
      <c r="AU37" s="43" t="str">
        <f>IFERROR(テーブル1[[#This Row],[付加価値]]/テーブル1[[#This Row],[合計]],"")</f>
        <v/>
      </c>
      <c r="AV37" s="10"/>
      <c r="AW37" s="64" t="str">
        <f>IFERROR(テーブル1[[#This Row],[合計]]/テーブル1[[#This Row],[日産
製造数
（個数）]],"")</f>
        <v/>
      </c>
      <c r="AX37" s="5">
        <f>IFERROR(+テーブル1[[#This Row],[粗利]]*O37,"")</f>
        <v>0</v>
      </c>
      <c r="AY37" s="45" t="str">
        <f t="shared" si="1"/>
        <v/>
      </c>
    </row>
    <row r="38" spans="2:51">
      <c r="B38" s="44">
        <v>30</v>
      </c>
      <c r="C38" s="2" t="s">
        <v>118</v>
      </c>
      <c r="D38" s="10">
        <v>756</v>
      </c>
      <c r="E38" s="10" t="str">
        <f>IFERROR(テーブル1[[#This Row],[必要
単価]]+テーブル1[[#This Row],[原価
（材料費）]],"")</f>
        <v/>
      </c>
      <c r="F38" s="13" t="str">
        <f>IFERROR($L$5*テーブル1[[#This Row],[分]],"")</f>
        <v/>
      </c>
      <c r="G38" s="13" t="str">
        <f>IFERROR($L$6*テーブル1[[#This Row],[分]],"")</f>
        <v/>
      </c>
      <c r="H38" s="10"/>
      <c r="I38" s="55"/>
      <c r="J38" s="10">
        <f>IFERROR(テーブル1[[#This Row],[実際
売単価]]-テーブル1[[#This Row],[原価
（材料費）]],"")</f>
        <v>756</v>
      </c>
      <c r="K38" s="10"/>
      <c r="L38" s="10">
        <f>テーブル1[[#This Row],[実際
売単価]]*テーブル1[[#This Row],[月間
製造数
(個数）]]</f>
        <v>0</v>
      </c>
      <c r="M38" s="10">
        <f>テーブル1[[#This Row],[原価
（材料費）]]*テーブル1[[#This Row],[月間
製造数
(個数）]]</f>
        <v>0</v>
      </c>
      <c r="N38" s="11">
        <f>IFERROR(テーブル1[[#This Row],[粗利]]/テーブル1[[#This Row],[実際
売単価]],"")</f>
        <v>1</v>
      </c>
      <c r="O38" s="10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56"/>
      <c r="AC38" s="43"/>
      <c r="AD38" s="56"/>
      <c r="AE38" s="56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 t="str">
        <f t="shared" si="0"/>
        <v/>
      </c>
      <c r="AT38" s="43">
        <f>IFERROR(テーブル1[[#This Row],[実際
売単価]]*テーブル1[[#This Row],[日産
製造数
（個数）]]*テーブル1[[#This Row],[付加価値率]],"")</f>
        <v>0</v>
      </c>
      <c r="AU38" s="43" t="str">
        <f>IFERROR(テーブル1[[#This Row],[付加価値]]/テーブル1[[#This Row],[合計]],"")</f>
        <v/>
      </c>
      <c r="AV38" s="10"/>
      <c r="AW38" s="64" t="str">
        <f>IFERROR(テーブル1[[#This Row],[合計]]/テーブル1[[#This Row],[日産
製造数
（個数）]],"")</f>
        <v/>
      </c>
      <c r="AX38" s="5">
        <f>IFERROR(+テーブル1[[#This Row],[粗利]]*O38,"")</f>
        <v>0</v>
      </c>
      <c r="AY38" s="45" t="str">
        <f t="shared" si="1"/>
        <v/>
      </c>
    </row>
    <row r="39" spans="2:51">
      <c r="B39" s="44">
        <v>31</v>
      </c>
      <c r="C39" s="2" t="s">
        <v>119</v>
      </c>
      <c r="D39" s="10">
        <v>167</v>
      </c>
      <c r="E39" s="10">
        <f>IFERROR(テーブル1[[#This Row],[必要
単価]]+テーブル1[[#This Row],[原価
（材料費）]],"")</f>
        <v>193.81967433228078</v>
      </c>
      <c r="F39" s="13">
        <f>IFERROR($L$5*テーブル1[[#This Row],[分]],"")</f>
        <v>165.4402608673405</v>
      </c>
      <c r="G39" s="13">
        <f>IFERROR($L$6*テーブル1[[#This Row],[分]],"")</f>
        <v>193.81967433228078</v>
      </c>
      <c r="H39" s="10"/>
      <c r="I39" s="55"/>
      <c r="J39" s="10">
        <f>IFERROR(テーブル1[[#This Row],[実際
売単価]]-テーブル1[[#This Row],[原価
（材料費）]],"")</f>
        <v>167</v>
      </c>
      <c r="K39" s="10">
        <v>980</v>
      </c>
      <c r="L39" s="10">
        <f>テーブル1[[#This Row],[実際
売単価]]*テーブル1[[#This Row],[月間
製造数
(個数）]]</f>
        <v>163660</v>
      </c>
      <c r="M39" s="10">
        <f>テーブル1[[#This Row],[原価
（材料費）]]*テーブル1[[#This Row],[月間
製造数
(個数）]]</f>
        <v>0</v>
      </c>
      <c r="N39" s="11">
        <f>IFERROR(テーブル1[[#This Row],[粗利]]/テーブル1[[#This Row],[実際
売単価]],"")</f>
        <v>1</v>
      </c>
      <c r="O39" s="10">
        <v>700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56"/>
      <c r="AC39" s="43"/>
      <c r="AD39" s="56"/>
      <c r="AE39" s="56"/>
      <c r="AF39" s="43"/>
      <c r="AG39" s="43"/>
      <c r="AH39" s="43"/>
      <c r="AI39" s="43"/>
      <c r="AJ39" s="43"/>
      <c r="AK39" s="43"/>
      <c r="AL39" s="43"/>
      <c r="AM39" s="43"/>
      <c r="AN39" s="43">
        <v>307</v>
      </c>
      <c r="AO39" s="43">
        <v>21</v>
      </c>
      <c r="AP39" s="43"/>
      <c r="AQ39" s="43">
        <v>700</v>
      </c>
      <c r="AR39" s="43"/>
      <c r="AS39" s="43">
        <f t="shared" si="0"/>
        <v>1028</v>
      </c>
      <c r="AT39" s="43">
        <f>IFERROR(テーブル1[[#This Row],[実際
売単価]]*テーブル1[[#This Row],[日産
製造数
（個数）]]*テーブル1[[#This Row],[付加価値率]],"")</f>
        <v>116900</v>
      </c>
      <c r="AU39" s="43">
        <f>IFERROR(テーブル1[[#This Row],[付加価値]]/テーブル1[[#This Row],[合計]],"")</f>
        <v>113.71595330739299</v>
      </c>
      <c r="AV39" s="10"/>
      <c r="AW39" s="64">
        <f>IFERROR(テーブル1[[#This Row],[合計]]/テーブル1[[#This Row],[日産
製造数
（個数）]],"")</f>
        <v>1.4685714285714286</v>
      </c>
      <c r="AX39" s="5">
        <f>IFERROR(+テーブル1[[#This Row],[粗利]]*O39,"")</f>
        <v>116900</v>
      </c>
      <c r="AY39" s="45">
        <f t="shared" si="1"/>
        <v>113.71595330739299</v>
      </c>
    </row>
    <row r="40" spans="2:51">
      <c r="B40" s="44">
        <v>32</v>
      </c>
      <c r="C40" s="2" t="s">
        <v>120</v>
      </c>
      <c r="D40" s="10">
        <v>167</v>
      </c>
      <c r="E40" s="10">
        <f>IFERROR(テーブル1[[#This Row],[必要
単価]]+テーブル1[[#This Row],[原価
（材料費）]],"")</f>
        <v>283.75351154677293</v>
      </c>
      <c r="F40" s="13">
        <f>IFERROR($L$5*テーブル1[[#This Row],[分]],"")</f>
        <v>242.20582938263368</v>
      </c>
      <c r="G40" s="13">
        <f>IFERROR($L$6*テーブル1[[#This Row],[分]],"")</f>
        <v>283.75351154677293</v>
      </c>
      <c r="H40" s="10"/>
      <c r="I40" s="55"/>
      <c r="J40" s="10">
        <f>IFERROR(テーブル1[[#This Row],[実際
売単価]]-テーブル1[[#This Row],[原価
（材料費）]],"")</f>
        <v>167</v>
      </c>
      <c r="K40" s="10">
        <v>140</v>
      </c>
      <c r="L40" s="10">
        <f>テーブル1[[#This Row],[実際
売単価]]*テーブル1[[#This Row],[月間
製造数
(個数）]]</f>
        <v>23380</v>
      </c>
      <c r="M40" s="10">
        <f>テーブル1[[#This Row],[原価
（材料費）]]*テーブル1[[#This Row],[月間
製造数
(個数）]]</f>
        <v>0</v>
      </c>
      <c r="N40" s="11">
        <f>IFERROR(テーブル1[[#This Row],[粗利]]/テーブル1[[#This Row],[実際
売単価]],"")</f>
        <v>1</v>
      </c>
      <c r="O40" s="10">
        <v>120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56"/>
      <c r="AC40" s="43"/>
      <c r="AD40" s="56"/>
      <c r="AE40" s="56"/>
      <c r="AF40" s="43"/>
      <c r="AG40" s="43"/>
      <c r="AH40" s="43"/>
      <c r="AI40" s="43"/>
      <c r="AJ40" s="43"/>
      <c r="AK40" s="43"/>
      <c r="AL40" s="43"/>
      <c r="AM40" s="43"/>
      <c r="AN40" s="43">
        <v>127</v>
      </c>
      <c r="AO40" s="43">
        <v>11</v>
      </c>
      <c r="AP40" s="43"/>
      <c r="AQ40" s="43">
        <v>120</v>
      </c>
      <c r="AR40" s="43"/>
      <c r="AS40" s="43">
        <f t="shared" si="0"/>
        <v>258</v>
      </c>
      <c r="AT40" s="43">
        <f>IFERROR(テーブル1[[#This Row],[実際
売単価]]*テーブル1[[#This Row],[日産
製造数
（個数）]]*テーブル1[[#This Row],[付加価値率]],"")</f>
        <v>20040</v>
      </c>
      <c r="AU40" s="43">
        <f>IFERROR(テーブル1[[#This Row],[付加価値]]/テーブル1[[#This Row],[合計]],"")</f>
        <v>77.674418604651166</v>
      </c>
      <c r="AV40" s="10"/>
      <c r="AW40" s="64">
        <f>IFERROR(テーブル1[[#This Row],[合計]]/テーブル1[[#This Row],[日産
製造数
（個数）]],"")</f>
        <v>2.15</v>
      </c>
      <c r="AX40" s="5">
        <f>IFERROR(+テーブル1[[#This Row],[粗利]]*O40,"")</f>
        <v>20040</v>
      </c>
      <c r="AY40" s="45">
        <f t="shared" si="1"/>
        <v>77.674418604651166</v>
      </c>
    </row>
    <row r="41" spans="2:51">
      <c r="B41" s="44">
        <v>33</v>
      </c>
      <c r="C41" s="2" t="s">
        <v>121</v>
      </c>
      <c r="D41" s="10">
        <v>213</v>
      </c>
      <c r="E41" s="10">
        <f>IFERROR(テーブル1[[#This Row],[必要
単価]]+テーブル1[[#This Row],[原価
（材料費）]],"")</f>
        <v>181.68451962523667</v>
      </c>
      <c r="F41" s="13">
        <f>IFERROR($L$5*テーブル1[[#This Row],[分]],"")</f>
        <v>155.08195659655192</v>
      </c>
      <c r="G41" s="13">
        <f>IFERROR($L$6*テーブル1[[#This Row],[分]],"")</f>
        <v>181.68451962523667</v>
      </c>
      <c r="H41" s="10"/>
      <c r="I41" s="55"/>
      <c r="J41" s="10">
        <f>IFERROR(テーブル1[[#This Row],[実際
売単価]]-テーブル1[[#This Row],[原価
（材料費）]],"")</f>
        <v>213</v>
      </c>
      <c r="K41" s="10">
        <v>1140</v>
      </c>
      <c r="L41" s="10">
        <f>テーブル1[[#This Row],[実際
売単価]]*テーブル1[[#This Row],[月間
製造数
(個数）]]</f>
        <v>242820</v>
      </c>
      <c r="M41" s="10">
        <f>テーブル1[[#This Row],[原価
（材料費）]]*テーブル1[[#This Row],[月間
製造数
(個数）]]</f>
        <v>0</v>
      </c>
      <c r="N41" s="11">
        <f>IFERROR(テーブル1[[#This Row],[粗利]]/テーブル1[[#This Row],[実際
売単価]],"")</f>
        <v>1</v>
      </c>
      <c r="O41" s="10">
        <v>770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56"/>
      <c r="AC41" s="43"/>
      <c r="AD41" s="56"/>
      <c r="AE41" s="56"/>
      <c r="AF41" s="43"/>
      <c r="AG41" s="43"/>
      <c r="AH41" s="43"/>
      <c r="AI41" s="43"/>
      <c r="AJ41" s="43"/>
      <c r="AK41" s="43"/>
      <c r="AL41" s="43"/>
      <c r="AM41" s="43"/>
      <c r="AN41" s="43">
        <v>250</v>
      </c>
      <c r="AO41" s="43">
        <v>140</v>
      </c>
      <c r="AP41" s="43">
        <v>10</v>
      </c>
      <c r="AQ41" s="43">
        <v>660</v>
      </c>
      <c r="AR41" s="43"/>
      <c r="AS41" s="43">
        <f t="shared" ref="AS41:AS72" si="2">IF(SUM(P41:AR41),SUM(P41:AR41),"")</f>
        <v>1060</v>
      </c>
      <c r="AT41" s="43">
        <f>IFERROR(テーブル1[[#This Row],[実際
売単価]]*テーブル1[[#This Row],[日産
製造数
（個数）]]*テーブル1[[#This Row],[付加価値率]],"")</f>
        <v>164010</v>
      </c>
      <c r="AU41" s="43">
        <f>IFERROR(テーブル1[[#This Row],[付加価値]]/テーブル1[[#This Row],[合計]],"")</f>
        <v>154.72641509433961</v>
      </c>
      <c r="AV41" s="10"/>
      <c r="AW41" s="64">
        <f>IFERROR(テーブル1[[#This Row],[合計]]/テーブル1[[#This Row],[日産
製造数
（個数）]],"")</f>
        <v>1.3766233766233766</v>
      </c>
      <c r="AX41" s="5">
        <f>IFERROR(+テーブル1[[#This Row],[粗利]]*O41,"")</f>
        <v>164010</v>
      </c>
      <c r="AY41" s="45">
        <f t="shared" si="1"/>
        <v>154.72641509433961</v>
      </c>
    </row>
    <row r="42" spans="2:51">
      <c r="B42" s="44">
        <v>34</v>
      </c>
      <c r="C42" s="2" t="s">
        <v>122</v>
      </c>
      <c r="D42" s="10">
        <v>186</v>
      </c>
      <c r="E42" s="10" t="str">
        <f>IFERROR(テーブル1[[#This Row],[必要
単価]]+テーブル1[[#This Row],[原価
（材料費）]],"")</f>
        <v/>
      </c>
      <c r="F42" s="13" t="str">
        <f>IFERROR($L$5*テーブル1[[#This Row],[分]],"")</f>
        <v/>
      </c>
      <c r="G42" s="13" t="str">
        <f>IFERROR($L$6*テーブル1[[#This Row],[分]],"")</f>
        <v/>
      </c>
      <c r="H42" s="10"/>
      <c r="I42" s="55"/>
      <c r="J42" s="10">
        <f>IFERROR(テーブル1[[#This Row],[実際
売単価]]-テーブル1[[#This Row],[原価
（材料費）]],"")</f>
        <v>186</v>
      </c>
      <c r="K42" s="10"/>
      <c r="L42" s="10">
        <f>テーブル1[[#This Row],[実際
売単価]]*テーブル1[[#This Row],[月間
製造数
(個数）]]</f>
        <v>0</v>
      </c>
      <c r="M42" s="10">
        <f>テーブル1[[#This Row],[原価
（材料費）]]*テーブル1[[#This Row],[月間
製造数
(個数）]]</f>
        <v>0</v>
      </c>
      <c r="N42" s="11">
        <f>IFERROR(テーブル1[[#This Row],[粗利]]/テーブル1[[#This Row],[実際
売単価]],"")</f>
        <v>1</v>
      </c>
      <c r="O42" s="10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56"/>
      <c r="AC42" s="43"/>
      <c r="AD42" s="56"/>
      <c r="AE42" s="56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 t="str">
        <f t="shared" si="2"/>
        <v/>
      </c>
      <c r="AT42" s="43">
        <f>IFERROR(テーブル1[[#This Row],[実際
売単価]]*テーブル1[[#This Row],[日産
製造数
（個数）]]*テーブル1[[#This Row],[付加価値率]],"")</f>
        <v>0</v>
      </c>
      <c r="AU42" s="43" t="str">
        <f>IFERROR(テーブル1[[#This Row],[付加価値]]/テーブル1[[#This Row],[合計]],"")</f>
        <v/>
      </c>
      <c r="AV42" s="10"/>
      <c r="AW42" s="64" t="str">
        <f>IFERROR(テーブル1[[#This Row],[合計]]/テーブル1[[#This Row],[日産
製造数
（個数）]],"")</f>
        <v/>
      </c>
      <c r="AX42" s="5">
        <f>IFERROR(+テーブル1[[#This Row],[粗利]]*O42,"")</f>
        <v>0</v>
      </c>
      <c r="AY42" s="45" t="str">
        <f t="shared" si="1"/>
        <v/>
      </c>
    </row>
    <row r="43" spans="2:51">
      <c r="B43" s="44">
        <v>35</v>
      </c>
      <c r="C43" s="2" t="s">
        <v>123</v>
      </c>
      <c r="D43" s="10">
        <v>167</v>
      </c>
      <c r="E43" s="10" t="str">
        <f>IFERROR(テーブル1[[#This Row],[必要
単価]]+テーブル1[[#This Row],[原価
（材料費）]],"")</f>
        <v/>
      </c>
      <c r="F43" s="13" t="str">
        <f>IFERROR($L$5*テーブル1[[#This Row],[分]],"")</f>
        <v/>
      </c>
      <c r="G43" s="13" t="str">
        <f>IFERROR($L$6*テーブル1[[#This Row],[分]],"")</f>
        <v/>
      </c>
      <c r="H43" s="10"/>
      <c r="I43" s="55"/>
      <c r="J43" s="10">
        <f>IFERROR(テーブル1[[#This Row],[実際
売単価]]-テーブル1[[#This Row],[原価
（材料費）]],"")</f>
        <v>167</v>
      </c>
      <c r="K43" s="10"/>
      <c r="L43" s="10">
        <f>テーブル1[[#This Row],[実際
売単価]]*テーブル1[[#This Row],[月間
製造数
(個数）]]</f>
        <v>0</v>
      </c>
      <c r="M43" s="10">
        <f>テーブル1[[#This Row],[原価
（材料費）]]*テーブル1[[#This Row],[月間
製造数
(個数）]]</f>
        <v>0</v>
      </c>
      <c r="N43" s="11">
        <f>IFERROR(テーブル1[[#This Row],[粗利]]/テーブル1[[#This Row],[実際
売単価]],"")</f>
        <v>1</v>
      </c>
      <c r="O43" s="10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56"/>
      <c r="AC43" s="43"/>
      <c r="AD43" s="56"/>
      <c r="AE43" s="56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 t="str">
        <f t="shared" si="2"/>
        <v/>
      </c>
      <c r="AT43" s="43">
        <f>IFERROR(テーブル1[[#This Row],[実際
売単価]]*テーブル1[[#This Row],[日産
製造数
（個数）]]*テーブル1[[#This Row],[付加価値率]],"")</f>
        <v>0</v>
      </c>
      <c r="AU43" s="43" t="str">
        <f>IFERROR(テーブル1[[#This Row],[付加価値]]/テーブル1[[#This Row],[合計]],"")</f>
        <v/>
      </c>
      <c r="AV43" s="10"/>
      <c r="AW43" s="64" t="str">
        <f>IFERROR(テーブル1[[#This Row],[合計]]/テーブル1[[#This Row],[日産
製造数
（個数）]],"")</f>
        <v/>
      </c>
      <c r="AX43" s="5">
        <f>IFERROR(+テーブル1[[#This Row],[粗利]]*O43,"")</f>
        <v>0</v>
      </c>
      <c r="AY43" s="45" t="str">
        <f t="shared" si="1"/>
        <v/>
      </c>
    </row>
    <row r="44" spans="2:51">
      <c r="B44" s="44">
        <v>36</v>
      </c>
      <c r="C44" s="2" t="s">
        <v>124</v>
      </c>
      <c r="D44" s="10">
        <v>172</v>
      </c>
      <c r="E44" s="10" t="str">
        <f>IFERROR(テーブル1[[#This Row],[必要
単価]]+テーブル1[[#This Row],[原価
（材料費）]],"")</f>
        <v/>
      </c>
      <c r="F44" s="13" t="str">
        <f>IFERROR($L$5*テーブル1[[#This Row],[分]],"")</f>
        <v/>
      </c>
      <c r="G44" s="13" t="str">
        <f>IFERROR($L$6*テーブル1[[#This Row],[分]],"")</f>
        <v/>
      </c>
      <c r="H44" s="10"/>
      <c r="I44" s="55"/>
      <c r="J44" s="10">
        <f>IFERROR(テーブル1[[#This Row],[実際
売単価]]-テーブル1[[#This Row],[原価
（材料費）]],"")</f>
        <v>172</v>
      </c>
      <c r="K44" s="10"/>
      <c r="L44" s="10">
        <f>テーブル1[[#This Row],[実際
売単価]]*テーブル1[[#This Row],[月間
製造数
(個数）]]</f>
        <v>0</v>
      </c>
      <c r="M44" s="10">
        <f>テーブル1[[#This Row],[原価
（材料費）]]*テーブル1[[#This Row],[月間
製造数
(個数）]]</f>
        <v>0</v>
      </c>
      <c r="N44" s="11">
        <f>IFERROR(テーブル1[[#This Row],[粗利]]/テーブル1[[#This Row],[実際
売単価]],"")</f>
        <v>1</v>
      </c>
      <c r="O44" s="10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56"/>
      <c r="AC44" s="43"/>
      <c r="AD44" s="56"/>
      <c r="AE44" s="56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 t="str">
        <f t="shared" si="2"/>
        <v/>
      </c>
      <c r="AT44" s="43">
        <f>IFERROR(テーブル1[[#This Row],[実際
売単価]]*テーブル1[[#This Row],[日産
製造数
（個数）]]*テーブル1[[#This Row],[付加価値率]],"")</f>
        <v>0</v>
      </c>
      <c r="AU44" s="43" t="str">
        <f>IFERROR(テーブル1[[#This Row],[付加価値]]/テーブル1[[#This Row],[合計]],"")</f>
        <v/>
      </c>
      <c r="AV44" s="10"/>
      <c r="AW44" s="64" t="str">
        <f>IFERROR(テーブル1[[#This Row],[合計]]/テーブル1[[#This Row],[日産
製造数
（個数）]],"")</f>
        <v/>
      </c>
      <c r="AX44" s="5">
        <f>IFERROR(+テーブル1[[#This Row],[粗利]]*O44,"")</f>
        <v>0</v>
      </c>
      <c r="AY44" s="45" t="str">
        <f t="shared" si="1"/>
        <v/>
      </c>
    </row>
    <row r="45" spans="2:51">
      <c r="B45" s="44">
        <v>37</v>
      </c>
      <c r="C45" s="2" t="s">
        <v>125</v>
      </c>
      <c r="D45" s="10">
        <v>143</v>
      </c>
      <c r="E45" s="10">
        <f>IFERROR(テーブル1[[#This Row],[必要
単価]]+テーブル1[[#This Row],[原価
（材料費）]],"")</f>
        <v>157.65870580371666</v>
      </c>
      <c r="F45" s="13">
        <f>IFERROR($L$5*テーブル1[[#This Row],[分]],"")</f>
        <v>115.81239396691895</v>
      </c>
      <c r="G45" s="13">
        <f>IFERROR($L$6*テーブル1[[#This Row],[分]],"")</f>
        <v>135.67870580371667</v>
      </c>
      <c r="H45" s="10"/>
      <c r="I45" s="55">
        <v>21.98</v>
      </c>
      <c r="J45" s="10">
        <f>IFERROR(テーブル1[[#This Row],[実際
売単価]]-テーブル1[[#This Row],[原価
（材料費）]],"")</f>
        <v>121.02</v>
      </c>
      <c r="K45" s="10">
        <v>7694</v>
      </c>
      <c r="L45" s="10">
        <f>テーブル1[[#This Row],[実際
売単価]]*テーブル1[[#This Row],[月間
製造数
(個数）]]</f>
        <v>1100242</v>
      </c>
      <c r="M45" s="10">
        <f>テーブル1[[#This Row],[原価
（材料費）]]*テーブル1[[#This Row],[月間
製造数
(個数）]]</f>
        <v>169114.12</v>
      </c>
      <c r="N45" s="11">
        <f>IFERROR(テーブル1[[#This Row],[粗利]]/テーブル1[[#This Row],[実際
売単価]],"")</f>
        <v>0.84629370629370626</v>
      </c>
      <c r="O45" s="10">
        <v>321</v>
      </c>
      <c r="P45" s="43"/>
      <c r="Q45" s="43" t="s">
        <v>126</v>
      </c>
      <c r="R45" s="43" t="s">
        <v>127</v>
      </c>
      <c r="S45" s="43"/>
      <c r="T45" s="43"/>
      <c r="U45" s="43"/>
      <c r="V45" s="43"/>
      <c r="W45" s="43"/>
      <c r="X45" s="43"/>
      <c r="Y45" s="43"/>
      <c r="Z45" s="43"/>
      <c r="AA45" s="43"/>
      <c r="AB45" s="56" t="s">
        <v>128</v>
      </c>
      <c r="AC45" s="43" t="s">
        <v>129</v>
      </c>
      <c r="AD45" s="56" t="s">
        <v>130</v>
      </c>
      <c r="AE45" s="56" t="s">
        <v>131</v>
      </c>
      <c r="AF45" s="43" t="s">
        <v>131</v>
      </c>
      <c r="AG45" s="43" t="s">
        <v>132</v>
      </c>
      <c r="AH45" s="43">
        <v>266</v>
      </c>
      <c r="AI45" s="43"/>
      <c r="AJ45" s="43"/>
      <c r="AK45" s="43"/>
      <c r="AL45" s="43"/>
      <c r="AM45" s="43"/>
      <c r="AN45" s="43"/>
      <c r="AO45" s="43">
        <v>30</v>
      </c>
      <c r="AP45" s="43"/>
      <c r="AQ45" s="43">
        <v>34</v>
      </c>
      <c r="AR45" s="43"/>
      <c r="AS45" s="43">
        <f t="shared" si="2"/>
        <v>330</v>
      </c>
      <c r="AT45" s="43">
        <f>IFERROR(テーブル1[[#This Row],[実際
売単価]]*テーブル1[[#This Row],[日産
製造数
（個数）]]*テーブル1[[#This Row],[付加価値率]],"")</f>
        <v>38847.42</v>
      </c>
      <c r="AU45" s="43">
        <f>IFERROR(テーブル1[[#This Row],[付加価値]]/テーブル1[[#This Row],[合計]],"")</f>
        <v>117.71945454545454</v>
      </c>
      <c r="AV45" s="10"/>
      <c r="AW45" s="64">
        <f>IFERROR(テーブル1[[#This Row],[合計]]/テーブル1[[#This Row],[日産
製造数
（個数）]],"")</f>
        <v>1.02803738317757</v>
      </c>
      <c r="AX45" s="5">
        <f>IFERROR(+テーブル1[[#This Row],[粗利]]*O45,"")</f>
        <v>38847.42</v>
      </c>
      <c r="AY45" s="45">
        <f t="shared" si="1"/>
        <v>117.71945454545454</v>
      </c>
    </row>
    <row r="46" spans="2:51">
      <c r="B46" s="44">
        <v>38</v>
      </c>
      <c r="C46" s="2" t="s">
        <v>133</v>
      </c>
      <c r="D46" s="10">
        <v>143</v>
      </c>
      <c r="E46" s="10">
        <f>IFERROR(テーブル1[[#This Row],[必要
単価]]+テーブル1[[#This Row],[原価
（材料費）]],"")</f>
        <v>148.0025931218693</v>
      </c>
      <c r="F46" s="13">
        <f>IFERROR($L$5*テーブル1[[#This Row],[分]],"")</f>
        <v>106.9897128622781</v>
      </c>
      <c r="G46" s="13">
        <f>IFERROR($L$6*テーブル1[[#This Row],[分]],"")</f>
        <v>125.3425931218693</v>
      </c>
      <c r="H46" s="10"/>
      <c r="I46" s="55">
        <v>22.66</v>
      </c>
      <c r="J46" s="10">
        <f>IFERROR(テーブル1[[#This Row],[実際
売単価]]-テーブル1[[#This Row],[原価
（材料費）]],"")</f>
        <v>120.34</v>
      </c>
      <c r="K46" s="10">
        <v>4300</v>
      </c>
      <c r="L46" s="10">
        <f>テーブル1[[#This Row],[実際
売単価]]*テーブル1[[#This Row],[月間
製造数
(個数）]]</f>
        <v>614900</v>
      </c>
      <c r="M46" s="10">
        <f>テーブル1[[#This Row],[原価
（材料費）]]*テーブル1[[#This Row],[月間
製造数
(個数）]]</f>
        <v>97438</v>
      </c>
      <c r="N46" s="11">
        <f>IFERROR(テーブル1[[#This Row],[粗利]]/テーブル1[[#This Row],[実際
売単価]],"")</f>
        <v>0.84153846153846157</v>
      </c>
      <c r="O46" s="10">
        <v>179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56"/>
      <c r="AC46" s="43"/>
      <c r="AD46" s="56"/>
      <c r="AE46" s="56"/>
      <c r="AF46" s="43"/>
      <c r="AG46" s="43"/>
      <c r="AH46" s="43">
        <v>133</v>
      </c>
      <c r="AI46" s="43"/>
      <c r="AJ46" s="43"/>
      <c r="AK46" s="43"/>
      <c r="AL46" s="43"/>
      <c r="AM46" s="43"/>
      <c r="AN46" s="43"/>
      <c r="AO46" s="43">
        <v>17</v>
      </c>
      <c r="AP46" s="43"/>
      <c r="AQ46" s="43">
        <v>20</v>
      </c>
      <c r="AR46" s="43"/>
      <c r="AS46" s="43">
        <f t="shared" si="2"/>
        <v>170</v>
      </c>
      <c r="AT46" s="43">
        <f>IFERROR(テーブル1[[#This Row],[実際
売単価]]*テーブル1[[#This Row],[日産
製造数
（個数）]]*テーブル1[[#This Row],[付加価値率]],"")</f>
        <v>21540.86</v>
      </c>
      <c r="AU46" s="43">
        <f>IFERROR(テーブル1[[#This Row],[付加価値]]/テーブル1[[#This Row],[合計]],"")</f>
        <v>126.7109411764706</v>
      </c>
      <c r="AV46" s="10"/>
      <c r="AW46" s="64">
        <f>IFERROR(テーブル1[[#This Row],[合計]]/テーブル1[[#This Row],[日産
製造数
（個数）]],"")</f>
        <v>0.94972067039106145</v>
      </c>
      <c r="AX46" s="5">
        <f>IFERROR(+テーブル1[[#This Row],[粗利]]*O46,"")</f>
        <v>21540.86</v>
      </c>
      <c r="AY46" s="45">
        <f t="shared" si="1"/>
        <v>126.7109411764706</v>
      </c>
    </row>
    <row r="47" spans="2:51">
      <c r="B47" s="44">
        <v>39</v>
      </c>
      <c r="C47" s="2" t="s">
        <v>134</v>
      </c>
      <c r="D47" s="10">
        <v>143</v>
      </c>
      <c r="E47" s="10">
        <f>IFERROR(テーブル1[[#This Row],[必要
単価]]+テーブル1[[#This Row],[原価
（材料費）]],"")</f>
        <v>141.87766580531206</v>
      </c>
      <c r="F47" s="13">
        <f>IFERROR($L$5*テーブル1[[#This Row],[分]],"")</f>
        <v>100.26784608559048</v>
      </c>
      <c r="G47" s="13">
        <f>IFERROR($L$6*テーブル1[[#This Row],[分]],"")</f>
        <v>117.46766580531207</v>
      </c>
      <c r="H47" s="10"/>
      <c r="I47" s="55">
        <v>24.41</v>
      </c>
      <c r="J47" s="10">
        <f>IFERROR(テーブル1[[#This Row],[実際
売単価]]-テーブル1[[#This Row],[原価
（材料費）]],"")</f>
        <v>118.59</v>
      </c>
      <c r="K47" s="10">
        <v>4575</v>
      </c>
      <c r="L47" s="10">
        <f>テーブル1[[#This Row],[実際
売単価]]*テーブル1[[#This Row],[月間
製造数
(個数）]]</f>
        <v>654225</v>
      </c>
      <c r="M47" s="10">
        <f>テーブル1[[#This Row],[原価
（材料費）]]*テーブル1[[#This Row],[月間
製造数
(個数）]]</f>
        <v>111675.75</v>
      </c>
      <c r="N47" s="11">
        <f>IFERROR(テーブル1[[#This Row],[粗利]]/テーブル1[[#This Row],[実際
売単価]],"")</f>
        <v>0.82930069930069927</v>
      </c>
      <c r="O47" s="10">
        <v>191</v>
      </c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56"/>
      <c r="AC47" s="43"/>
      <c r="AD47" s="56"/>
      <c r="AE47" s="56"/>
      <c r="AF47" s="43"/>
      <c r="AG47" s="43"/>
      <c r="AH47" s="43">
        <v>133</v>
      </c>
      <c r="AI47" s="43"/>
      <c r="AJ47" s="43"/>
      <c r="AK47" s="43"/>
      <c r="AL47" s="43"/>
      <c r="AM47" s="43"/>
      <c r="AN47" s="43"/>
      <c r="AO47" s="43">
        <v>17</v>
      </c>
      <c r="AP47" s="43"/>
      <c r="AQ47" s="43">
        <v>20</v>
      </c>
      <c r="AR47" s="43"/>
      <c r="AS47" s="43">
        <f t="shared" si="2"/>
        <v>170</v>
      </c>
      <c r="AT47" s="43">
        <f>IFERROR(テーブル1[[#This Row],[実際
売単価]]*テーブル1[[#This Row],[日産
製造数
（個数）]]*テーブル1[[#This Row],[付加価値率]],"")</f>
        <v>22650.69</v>
      </c>
      <c r="AU47" s="43">
        <f>IFERROR(テーブル1[[#This Row],[付加価値]]/テーブル1[[#This Row],[合計]],"")</f>
        <v>133.23935294117646</v>
      </c>
      <c r="AV47" s="10"/>
      <c r="AW47" s="64">
        <f>IFERROR(テーブル1[[#This Row],[合計]]/テーブル1[[#This Row],[日産
製造数
（個数）]],"")</f>
        <v>0.89005235602094246</v>
      </c>
      <c r="AX47" s="5">
        <f>IFERROR(+テーブル1[[#This Row],[粗利]]*O47,"")</f>
        <v>22650.690000000002</v>
      </c>
      <c r="AY47" s="45">
        <f t="shared" si="1"/>
        <v>133.23935294117649</v>
      </c>
    </row>
    <row r="48" spans="2:51">
      <c r="B48" s="44">
        <v>40</v>
      </c>
      <c r="C48" s="2" t="s">
        <v>135</v>
      </c>
      <c r="D48" s="10">
        <v>143</v>
      </c>
      <c r="E48" s="10">
        <f>IFERROR(テーブル1[[#This Row],[必要
単価]]+テーブル1[[#This Row],[原価
（材料費）]],"")</f>
        <v>144.82259312186929</v>
      </c>
      <c r="F48" s="13">
        <f>IFERROR($L$5*テーブル1[[#This Row],[分]],"")</f>
        <v>106.9897128622781</v>
      </c>
      <c r="G48" s="13">
        <f>IFERROR($L$6*テーブル1[[#This Row],[分]],"")</f>
        <v>125.3425931218693</v>
      </c>
      <c r="H48" s="10"/>
      <c r="I48" s="55">
        <v>19.48</v>
      </c>
      <c r="J48" s="10">
        <f>IFERROR(テーブル1[[#This Row],[実際
売単価]]-テーブル1[[#This Row],[原価
（材料費）]],"")</f>
        <v>123.52</v>
      </c>
      <c r="K48" s="10">
        <v>4300</v>
      </c>
      <c r="L48" s="10">
        <f>テーブル1[[#This Row],[実際
売単価]]*テーブル1[[#This Row],[月間
製造数
(個数）]]</f>
        <v>614900</v>
      </c>
      <c r="M48" s="10">
        <f>テーブル1[[#This Row],[原価
（材料費）]]*テーブル1[[#This Row],[月間
製造数
(個数）]]</f>
        <v>83764</v>
      </c>
      <c r="N48" s="11">
        <f>IFERROR(テーブル1[[#This Row],[粗利]]/テーブル1[[#This Row],[実際
売単価]],"")</f>
        <v>0.86377622377622376</v>
      </c>
      <c r="O48" s="10">
        <v>179</v>
      </c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56"/>
      <c r="AC48" s="43"/>
      <c r="AD48" s="56"/>
      <c r="AE48" s="56"/>
      <c r="AF48" s="43"/>
      <c r="AG48" s="43"/>
      <c r="AH48" s="43">
        <v>133</v>
      </c>
      <c r="AI48" s="43"/>
      <c r="AJ48" s="43"/>
      <c r="AK48" s="43"/>
      <c r="AL48" s="43"/>
      <c r="AM48" s="43"/>
      <c r="AN48" s="43"/>
      <c r="AO48" s="43">
        <v>17</v>
      </c>
      <c r="AP48" s="43"/>
      <c r="AQ48" s="43">
        <v>20</v>
      </c>
      <c r="AR48" s="43"/>
      <c r="AS48" s="43">
        <f t="shared" si="2"/>
        <v>170</v>
      </c>
      <c r="AT48" s="43">
        <f>IFERROR(テーブル1[[#This Row],[実際
売単価]]*テーブル1[[#This Row],[日産
製造数
（個数）]]*テーブル1[[#This Row],[付加価値率]],"")</f>
        <v>22110.079999999998</v>
      </c>
      <c r="AU48" s="43">
        <f>IFERROR(テーブル1[[#This Row],[付加価値]]/テーブル1[[#This Row],[合計]],"")</f>
        <v>130.05929411764706</v>
      </c>
      <c r="AV48" s="10"/>
      <c r="AW48" s="64">
        <f>IFERROR(テーブル1[[#This Row],[合計]]/テーブル1[[#This Row],[日産
製造数
（個数）]],"")</f>
        <v>0.94972067039106145</v>
      </c>
      <c r="AX48" s="5">
        <f>IFERROR(+テーブル1[[#This Row],[粗利]]*O48,"")</f>
        <v>22110.079999999998</v>
      </c>
      <c r="AY48" s="45">
        <f t="shared" si="1"/>
        <v>130.05929411764706</v>
      </c>
    </row>
    <row r="49" spans="2:51">
      <c r="B49" s="44">
        <v>41</v>
      </c>
      <c r="C49" s="2" t="s">
        <v>136</v>
      </c>
      <c r="D49" s="10">
        <v>143</v>
      </c>
      <c r="E49" s="10">
        <f>IFERROR(テーブル1[[#This Row],[必要
単価]]+テーブル1[[#This Row],[原価
（材料費）]],"")</f>
        <v>138.41214983412024</v>
      </c>
      <c r="F49" s="13">
        <f>IFERROR($L$5*テーブル1[[#This Row],[分]],"")</f>
        <v>101.86786490610521</v>
      </c>
      <c r="G49" s="13">
        <f>IFERROR($L$6*テーブル1[[#This Row],[分]],"")</f>
        <v>119.34214983412024</v>
      </c>
      <c r="H49" s="10"/>
      <c r="I49" s="55">
        <v>19.07</v>
      </c>
      <c r="J49" s="10">
        <f>IFERROR(テーブル1[[#This Row],[実際
売単価]]-テーブル1[[#This Row],[原価
（材料費）]],"")</f>
        <v>123.93</v>
      </c>
      <c r="K49" s="10">
        <v>4500</v>
      </c>
      <c r="L49" s="10">
        <f>テーブル1[[#This Row],[実際
売単価]]*テーブル1[[#This Row],[月間
製造数
(個数）]]</f>
        <v>643500</v>
      </c>
      <c r="M49" s="10">
        <f>テーブル1[[#This Row],[原価
（材料費）]]*テーブル1[[#This Row],[月間
製造数
(個数）]]</f>
        <v>85815</v>
      </c>
      <c r="N49" s="11">
        <f>IFERROR(テーブル1[[#This Row],[粗利]]/テーブル1[[#This Row],[実際
売単価]],"")</f>
        <v>0.86664335664335668</v>
      </c>
      <c r="O49" s="10">
        <v>188</v>
      </c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56"/>
      <c r="AC49" s="43"/>
      <c r="AD49" s="56"/>
      <c r="AE49" s="56"/>
      <c r="AF49" s="43"/>
      <c r="AG49" s="43"/>
      <c r="AH49" s="43">
        <v>133</v>
      </c>
      <c r="AI49" s="43"/>
      <c r="AJ49" s="43"/>
      <c r="AK49" s="43"/>
      <c r="AL49" s="43"/>
      <c r="AM49" s="43"/>
      <c r="AN49" s="43"/>
      <c r="AO49" s="43">
        <v>17</v>
      </c>
      <c r="AP49" s="43"/>
      <c r="AQ49" s="43">
        <v>20</v>
      </c>
      <c r="AR49" s="43"/>
      <c r="AS49" s="43">
        <f t="shared" si="2"/>
        <v>170</v>
      </c>
      <c r="AT49" s="43">
        <f>IFERROR(テーブル1[[#This Row],[実際
売単価]]*テーブル1[[#This Row],[日産
製造数
（個数）]]*テーブル1[[#This Row],[付加価値率]],"")</f>
        <v>23298.84</v>
      </c>
      <c r="AU49" s="43">
        <f>IFERROR(テーブル1[[#This Row],[付加価値]]/テーブル1[[#This Row],[合計]],"")</f>
        <v>137.05199999999999</v>
      </c>
      <c r="AV49" s="10"/>
      <c r="AW49" s="64">
        <f>IFERROR(テーブル1[[#This Row],[合計]]/テーブル1[[#This Row],[日産
製造数
（個数）]],"")</f>
        <v>0.9042553191489362</v>
      </c>
      <c r="AX49" s="5">
        <f>IFERROR(+テーブル1[[#This Row],[粗利]]*O49,"")</f>
        <v>23298.84</v>
      </c>
      <c r="AY49" s="45">
        <f t="shared" si="1"/>
        <v>137.05199999999999</v>
      </c>
    </row>
    <row r="50" spans="2:51">
      <c r="B50" s="44">
        <v>42</v>
      </c>
      <c r="C50" s="2" t="s">
        <v>137</v>
      </c>
      <c r="D50" s="10">
        <v>143</v>
      </c>
      <c r="E50" s="10">
        <f>IFERROR(テーブル1[[#This Row],[必要
単価]]+テーブル1[[#This Row],[原価
（材料費）]],"")</f>
        <v>148.79259312186929</v>
      </c>
      <c r="F50" s="13">
        <f>IFERROR($L$5*テーブル1[[#This Row],[分]],"")</f>
        <v>106.9897128622781</v>
      </c>
      <c r="G50" s="13">
        <f>IFERROR($L$6*テーブル1[[#This Row],[分]],"")</f>
        <v>125.3425931218693</v>
      </c>
      <c r="H50" s="10"/>
      <c r="I50" s="55">
        <v>23.45</v>
      </c>
      <c r="J50" s="10">
        <f>IFERROR(テーブル1[[#This Row],[実際
売単価]]-テーブル1[[#This Row],[原価
（材料費）]],"")</f>
        <v>119.55</v>
      </c>
      <c r="K50" s="10">
        <v>4294</v>
      </c>
      <c r="L50" s="10">
        <f>テーブル1[[#This Row],[実際
売単価]]*テーブル1[[#This Row],[月間
製造数
(個数）]]</f>
        <v>614042</v>
      </c>
      <c r="M50" s="10">
        <f>テーブル1[[#This Row],[原価
（材料費）]]*テーブル1[[#This Row],[月間
製造数
(個数）]]</f>
        <v>100694.3</v>
      </c>
      <c r="N50" s="11">
        <f>IFERROR(テーブル1[[#This Row],[粗利]]/テーブル1[[#This Row],[実際
売単価]],"")</f>
        <v>0.83601398601398602</v>
      </c>
      <c r="O50" s="10">
        <v>179</v>
      </c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56"/>
      <c r="AC50" s="43"/>
      <c r="AD50" s="56"/>
      <c r="AE50" s="56"/>
      <c r="AF50" s="43"/>
      <c r="AG50" s="43"/>
      <c r="AH50" s="43">
        <v>133</v>
      </c>
      <c r="AI50" s="43"/>
      <c r="AJ50" s="43"/>
      <c r="AK50" s="43"/>
      <c r="AL50" s="43"/>
      <c r="AM50" s="43"/>
      <c r="AN50" s="43"/>
      <c r="AO50" s="43">
        <v>17</v>
      </c>
      <c r="AP50" s="43"/>
      <c r="AQ50" s="43">
        <v>20</v>
      </c>
      <c r="AR50" s="43"/>
      <c r="AS50" s="43">
        <f t="shared" si="2"/>
        <v>170</v>
      </c>
      <c r="AT50" s="43">
        <f>IFERROR(テーブル1[[#This Row],[実際
売単価]]*テーブル1[[#This Row],[日産
製造数
（個数）]]*テーブル1[[#This Row],[付加価値率]],"")</f>
        <v>21399.45</v>
      </c>
      <c r="AU50" s="43">
        <f>IFERROR(テーブル1[[#This Row],[付加価値]]/テーブル1[[#This Row],[合計]],"")</f>
        <v>125.87911764705883</v>
      </c>
      <c r="AV50" s="10"/>
      <c r="AW50" s="64">
        <f>IFERROR(テーブル1[[#This Row],[合計]]/テーブル1[[#This Row],[日産
製造数
（個数）]],"")</f>
        <v>0.94972067039106145</v>
      </c>
      <c r="AX50" s="5">
        <f>IFERROR(+テーブル1[[#This Row],[粗利]]*O50,"")</f>
        <v>21399.45</v>
      </c>
      <c r="AY50" s="45">
        <f t="shared" si="1"/>
        <v>125.87911764705883</v>
      </c>
    </row>
    <row r="51" spans="2:51">
      <c r="B51" s="44">
        <v>43</v>
      </c>
      <c r="C51" s="2" t="s">
        <v>138</v>
      </c>
      <c r="D51" s="10">
        <v>297</v>
      </c>
      <c r="E51" s="10" t="str">
        <f>IFERROR(テーブル1[[#This Row],[必要
単価]]+テーブル1[[#This Row],[原価
（材料費）]],"")</f>
        <v/>
      </c>
      <c r="F51" s="13" t="str">
        <f>IFERROR($L$5*テーブル1[[#This Row],[分]],"")</f>
        <v/>
      </c>
      <c r="G51" s="13" t="str">
        <f>IFERROR($L$6*テーブル1[[#This Row],[分]],"")</f>
        <v/>
      </c>
      <c r="H51" s="10"/>
      <c r="I51" s="55"/>
      <c r="J51" s="10">
        <f>IFERROR(テーブル1[[#This Row],[実際
売単価]]-テーブル1[[#This Row],[原価
（材料費）]],"")</f>
        <v>297</v>
      </c>
      <c r="K51" s="10"/>
      <c r="L51" s="10">
        <f>テーブル1[[#This Row],[実際
売単価]]*テーブル1[[#This Row],[月間
製造数
(個数）]]</f>
        <v>0</v>
      </c>
      <c r="M51" s="10">
        <f>テーブル1[[#This Row],[原価
（材料費）]]*テーブル1[[#This Row],[月間
製造数
(個数）]]</f>
        <v>0</v>
      </c>
      <c r="N51" s="11">
        <f>IFERROR(テーブル1[[#This Row],[粗利]]/テーブル1[[#This Row],[実際
売単価]],"")</f>
        <v>1</v>
      </c>
      <c r="O51" s="10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56"/>
      <c r="AC51" s="43"/>
      <c r="AD51" s="56"/>
      <c r="AE51" s="56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 t="str">
        <f t="shared" si="2"/>
        <v/>
      </c>
      <c r="AT51" s="43">
        <f>IFERROR(テーブル1[[#This Row],[実際
売単価]]*テーブル1[[#This Row],[日産
製造数
（個数）]]*テーブル1[[#This Row],[付加価値率]],"")</f>
        <v>0</v>
      </c>
      <c r="AU51" s="43" t="str">
        <f>IFERROR(テーブル1[[#This Row],[付加価値]]/テーブル1[[#This Row],[合計]],"")</f>
        <v/>
      </c>
      <c r="AV51" s="10"/>
      <c r="AW51" s="64" t="str">
        <f>IFERROR(テーブル1[[#This Row],[合計]]/テーブル1[[#This Row],[日産
製造数
（個数）]],"")</f>
        <v/>
      </c>
      <c r="AX51" s="5">
        <f>IFERROR(+テーブル1[[#This Row],[粗利]]*O51,"")</f>
        <v>0</v>
      </c>
      <c r="AY51" s="45" t="str">
        <f t="shared" si="1"/>
        <v/>
      </c>
    </row>
    <row r="52" spans="2:51">
      <c r="B52" s="44">
        <v>44</v>
      </c>
      <c r="C52" s="2" t="s">
        <v>139</v>
      </c>
      <c r="D52" s="10">
        <v>149</v>
      </c>
      <c r="E52" s="10" t="str">
        <f>IFERROR(テーブル1[[#This Row],[必要
単価]]+テーブル1[[#This Row],[原価
（材料費）]],"")</f>
        <v/>
      </c>
      <c r="F52" s="13" t="str">
        <f>IFERROR($L$5*テーブル1[[#This Row],[分]],"")</f>
        <v/>
      </c>
      <c r="G52" s="13" t="str">
        <f>IFERROR($L$6*テーブル1[[#This Row],[分]],"")</f>
        <v/>
      </c>
      <c r="H52" s="10"/>
      <c r="I52" s="55"/>
      <c r="J52" s="10">
        <f>IFERROR(テーブル1[[#This Row],[実際
売単価]]-テーブル1[[#This Row],[原価
（材料費）]],"")</f>
        <v>149</v>
      </c>
      <c r="K52" s="10"/>
      <c r="L52" s="10">
        <f>テーブル1[[#This Row],[実際
売単価]]*テーブル1[[#This Row],[月間
製造数
(個数）]]</f>
        <v>0</v>
      </c>
      <c r="M52" s="10">
        <f>テーブル1[[#This Row],[原価
（材料費）]]*テーブル1[[#This Row],[月間
製造数
(個数）]]</f>
        <v>0</v>
      </c>
      <c r="N52" s="11">
        <f>IFERROR(テーブル1[[#This Row],[粗利]]/テーブル1[[#This Row],[実際
売単価]],"")</f>
        <v>1</v>
      </c>
      <c r="O52" s="10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56"/>
      <c r="AC52" s="43"/>
      <c r="AD52" s="56"/>
      <c r="AE52" s="56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 t="str">
        <f t="shared" si="2"/>
        <v/>
      </c>
      <c r="AT52" s="43">
        <f>IFERROR(テーブル1[[#This Row],[実際
売単価]]*テーブル1[[#This Row],[日産
製造数
（個数）]]*テーブル1[[#This Row],[付加価値率]],"")</f>
        <v>0</v>
      </c>
      <c r="AU52" s="43" t="str">
        <f>IFERROR(テーブル1[[#This Row],[付加価値]]/テーブル1[[#This Row],[合計]],"")</f>
        <v/>
      </c>
      <c r="AV52" s="10"/>
      <c r="AW52" s="64" t="str">
        <f>IFERROR(テーブル1[[#This Row],[合計]]/テーブル1[[#This Row],[日産
製造数
（個数）]],"")</f>
        <v/>
      </c>
      <c r="AX52" s="5">
        <f>IFERROR(+テーブル1[[#This Row],[粗利]]*O52,"")</f>
        <v>0</v>
      </c>
      <c r="AY52" s="45" t="str">
        <f t="shared" si="1"/>
        <v/>
      </c>
    </row>
    <row r="53" spans="2:51">
      <c r="B53" s="44">
        <v>45</v>
      </c>
      <c r="C53" s="2" t="s">
        <v>140</v>
      </c>
      <c r="D53" s="10">
        <v>170</v>
      </c>
      <c r="E53" s="10">
        <f>IFERROR(テーブル1[[#This Row],[必要
単価]]+テーブル1[[#This Row],[原価
（材料費）]],"")</f>
        <v>180.48047266836164</v>
      </c>
      <c r="F53" s="13">
        <f>IFERROR($L$5*テーブル1[[#This Row],[分]],"")</f>
        <v>131.0075951978186</v>
      </c>
      <c r="G53" s="13">
        <f>IFERROR($L$6*テーブル1[[#This Row],[分]],"")</f>
        <v>153.48047266836164</v>
      </c>
      <c r="H53" s="10"/>
      <c r="I53" s="55">
        <v>27</v>
      </c>
      <c r="J53" s="10">
        <f>IFERROR(テーブル1[[#This Row],[実際
売単価]]-テーブル1[[#This Row],[原価
（材料費）]],"")</f>
        <v>143</v>
      </c>
      <c r="K53" s="10"/>
      <c r="L53" s="10">
        <f>テーブル1[[#This Row],[実際
売単価]]*テーブル1[[#This Row],[月間
製造数
(個数）]]</f>
        <v>0</v>
      </c>
      <c r="M53" s="10">
        <f>テーブル1[[#This Row],[原価
（材料費）]]*テーブル1[[#This Row],[月間
製造数
(個数）]]</f>
        <v>0</v>
      </c>
      <c r="N53" s="11">
        <f>IFERROR(テーブル1[[#This Row],[粗利]]/テーブル1[[#This Row],[実際
売単価]],"")</f>
        <v>0.8411764705882353</v>
      </c>
      <c r="O53" s="10">
        <v>356</v>
      </c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56"/>
      <c r="AC53" s="43"/>
      <c r="AD53" s="56"/>
      <c r="AE53" s="56"/>
      <c r="AF53" s="43"/>
      <c r="AG53" s="43"/>
      <c r="AH53" s="43">
        <v>20</v>
      </c>
      <c r="AI53" s="43">
        <v>30</v>
      </c>
      <c r="AJ53" s="43">
        <v>45</v>
      </c>
      <c r="AK53" s="43"/>
      <c r="AL53" s="43">
        <v>180</v>
      </c>
      <c r="AM53" s="43"/>
      <c r="AN53" s="43">
        <v>120</v>
      </c>
      <c r="AO53" s="43">
        <v>4</v>
      </c>
      <c r="AP53" s="43">
        <v>5</v>
      </c>
      <c r="AQ53" s="43"/>
      <c r="AR53" s="43">
        <v>10</v>
      </c>
      <c r="AS53" s="43">
        <f t="shared" si="2"/>
        <v>414</v>
      </c>
      <c r="AT53" s="43">
        <f>IFERROR(テーブル1[[#This Row],[実際
売単価]]*テーブル1[[#This Row],[日産
製造数
（個数）]]*テーブル1[[#This Row],[付加価値率]],"")</f>
        <v>50908</v>
      </c>
      <c r="AU53" s="43">
        <f>IFERROR(テーブル1[[#This Row],[付加価値]]/テーブル1[[#This Row],[合計]],"")</f>
        <v>122.96618357487922</v>
      </c>
      <c r="AV53" s="10"/>
      <c r="AW53" s="64">
        <f>IFERROR(テーブル1[[#This Row],[合計]]/テーブル1[[#This Row],[日産
製造数
（個数）]],"")</f>
        <v>1.1629213483146068</v>
      </c>
      <c r="AX53" s="5">
        <f>IFERROR(+テーブル1[[#This Row],[粗利]]*O53,"")</f>
        <v>50908</v>
      </c>
      <c r="AY53" s="45">
        <f t="shared" si="1"/>
        <v>122.96618357487922</v>
      </c>
    </row>
    <row r="54" spans="2:51">
      <c r="B54" s="44">
        <v>46</v>
      </c>
      <c r="C54" s="2" t="s">
        <v>141</v>
      </c>
      <c r="D54" s="10">
        <v>505</v>
      </c>
      <c r="E54" s="10">
        <f>IFERROR(テーブル1[[#This Row],[必要
単価]]+テーブル1[[#This Row],[原価
（材料費）]],"")</f>
        <v>550.45047781880226</v>
      </c>
      <c r="F54" s="13">
        <f>IFERROR($L$5*テーブル1[[#This Row],[分]],"")</f>
        <v>390.46978406581468</v>
      </c>
      <c r="G54" s="13">
        <f>IFERROR($L$6*テーブル1[[#This Row],[分]],"")</f>
        <v>457.45047781880226</v>
      </c>
      <c r="H54" s="10"/>
      <c r="I54" s="55">
        <v>93</v>
      </c>
      <c r="J54" s="10">
        <f>IFERROR(テーブル1[[#This Row],[実際
売単価]]-テーブル1[[#This Row],[原価
（材料費）]],"")</f>
        <v>412</v>
      </c>
      <c r="K54" s="10"/>
      <c r="L54" s="10">
        <f>テーブル1[[#This Row],[実際
売単価]]*テーブル1[[#This Row],[月間
製造数
(個数）]]</f>
        <v>0</v>
      </c>
      <c r="M54" s="10">
        <f>テーブル1[[#This Row],[原価
（材料費）]]*テーブル1[[#This Row],[月間
製造数
(個数）]]</f>
        <v>0</v>
      </c>
      <c r="N54" s="11">
        <f>IFERROR(テーブル1[[#This Row],[粗利]]/テーブル1[[#This Row],[実際
売単価]],"")</f>
        <v>0.81584158415841579</v>
      </c>
      <c r="O54" s="10">
        <v>118</v>
      </c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56"/>
      <c r="AC54" s="43"/>
      <c r="AD54" s="56"/>
      <c r="AE54" s="56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>
        <v>409</v>
      </c>
      <c r="AS54" s="43">
        <f t="shared" si="2"/>
        <v>409</v>
      </c>
      <c r="AT54" s="43">
        <f>IFERROR(テーブル1[[#This Row],[実際
売単価]]*テーブル1[[#This Row],[日産
製造数
（個数）]]*テーブル1[[#This Row],[付加価値率]],"")</f>
        <v>48616</v>
      </c>
      <c r="AU54" s="43">
        <f>IFERROR(テーブル1[[#This Row],[付加価値]]/テーブル1[[#This Row],[合計]],"")</f>
        <v>118.86552567237163</v>
      </c>
      <c r="AV54" s="10"/>
      <c r="AW54" s="64">
        <f>IFERROR(テーブル1[[#This Row],[合計]]/テーブル1[[#This Row],[日産
製造数
（個数）]],"")</f>
        <v>3.4661016949152543</v>
      </c>
      <c r="AX54" s="5">
        <f>IFERROR(+テーブル1[[#This Row],[粗利]]*O54,"")</f>
        <v>48616</v>
      </c>
      <c r="AY54" s="45">
        <f t="shared" si="1"/>
        <v>118.86552567237163</v>
      </c>
    </row>
    <row r="55" spans="2:51">
      <c r="B55" s="44">
        <v>47</v>
      </c>
      <c r="C55" s="2" t="s">
        <v>142</v>
      </c>
      <c r="D55" s="10">
        <v>167</v>
      </c>
      <c r="E55" s="10">
        <f>IFERROR(テーブル1[[#This Row],[必要
単価]]+テーブル1[[#This Row],[原価
（材料費）]],"")</f>
        <v>191.57287354526287</v>
      </c>
      <c r="F55" s="13">
        <f>IFERROR($L$5*テーブル1[[#This Row],[分]],"")</f>
        <v>141.32940572855583</v>
      </c>
      <c r="G55" s="13">
        <f>IFERROR($L$6*テーブル1[[#This Row],[分]],"")</f>
        <v>165.57287354526287</v>
      </c>
      <c r="H55" s="10"/>
      <c r="I55" s="55">
        <v>26</v>
      </c>
      <c r="J55" s="10">
        <f>IFERROR(テーブル1[[#This Row],[実際
売単価]]-テーブル1[[#This Row],[原価
（材料費）]],"")</f>
        <v>141</v>
      </c>
      <c r="K55" s="10">
        <v>1629</v>
      </c>
      <c r="L55" s="10">
        <f>テーブル1[[#This Row],[実際
売単価]]*テーブル1[[#This Row],[月間
製造数
(個数）]]</f>
        <v>272043</v>
      </c>
      <c r="M55" s="10">
        <f>テーブル1[[#This Row],[原価
（材料費）]]*テーブル1[[#This Row],[月間
製造数
(個数）]]</f>
        <v>42354</v>
      </c>
      <c r="N55" s="11">
        <f>IFERROR(テーブル1[[#This Row],[粗利]]/テーブル1[[#This Row],[実際
売単価]],"")</f>
        <v>0.84431137724550898</v>
      </c>
      <c r="O55" s="10">
        <v>220</v>
      </c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56"/>
      <c r="AC55" s="43"/>
      <c r="AD55" s="56"/>
      <c r="AE55" s="56"/>
      <c r="AF55" s="43"/>
      <c r="AG55" s="43"/>
      <c r="AH55" s="43"/>
      <c r="AI55" s="43"/>
      <c r="AJ55" s="43"/>
      <c r="AK55" s="43">
        <v>99</v>
      </c>
      <c r="AL55" s="43">
        <v>160</v>
      </c>
      <c r="AM55" s="43"/>
      <c r="AN55" s="43">
        <v>10</v>
      </c>
      <c r="AO55" s="43"/>
      <c r="AP55" s="43"/>
      <c r="AQ55" s="43"/>
      <c r="AR55" s="43">
        <v>7</v>
      </c>
      <c r="AS55" s="43">
        <f t="shared" si="2"/>
        <v>276</v>
      </c>
      <c r="AT55" s="43">
        <f>IFERROR(テーブル1[[#This Row],[実際
売単価]]*テーブル1[[#This Row],[日産
製造数
（個数）]]*テーブル1[[#This Row],[付加価値率]],"")</f>
        <v>31020</v>
      </c>
      <c r="AU55" s="43">
        <f>IFERROR(テーブル1[[#This Row],[付加価値]]/テーブル1[[#This Row],[合計]],"")</f>
        <v>112.39130434782609</v>
      </c>
      <c r="AV55" s="10"/>
      <c r="AW55" s="64">
        <f>IFERROR(テーブル1[[#This Row],[合計]]/テーブル1[[#This Row],[日産
製造数
（個数）]],"")</f>
        <v>1.2545454545454546</v>
      </c>
      <c r="AX55" s="5">
        <f>IFERROR(+テーブル1[[#This Row],[粗利]]*O55,"")</f>
        <v>31020</v>
      </c>
      <c r="AY55" s="45">
        <f t="shared" si="1"/>
        <v>112.39130434782609</v>
      </c>
    </row>
    <row r="56" spans="2:51">
      <c r="B56" s="44">
        <v>48</v>
      </c>
      <c r="C56" s="2" t="s">
        <v>143</v>
      </c>
      <c r="D56" s="10">
        <v>181</v>
      </c>
      <c r="E56" s="10">
        <f>IFERROR(テーブル1[[#This Row],[必要
単価]]+テーブル1[[#This Row],[原価
（材料費）]],"")</f>
        <v>186.80016502542477</v>
      </c>
      <c r="F56" s="13">
        <f>IFERROR($L$5*テーブル1[[#This Row],[分]],"")</f>
        <v>159.44856030913991</v>
      </c>
      <c r="G56" s="13">
        <f>IFERROR($L$6*テーブル1[[#This Row],[分]],"")</f>
        <v>186.80016502542477</v>
      </c>
      <c r="H56" s="10"/>
      <c r="I56" s="55"/>
      <c r="J56" s="10">
        <f>IFERROR(テーブル1[[#This Row],[実際
売単価]]-テーブル1[[#This Row],[原価
（材料費）]],"")</f>
        <v>181</v>
      </c>
      <c r="K56" s="10"/>
      <c r="L56" s="10">
        <f>テーブル1[[#This Row],[実際
売単価]]*テーブル1[[#This Row],[月間
製造数
(個数）]]</f>
        <v>0</v>
      </c>
      <c r="M56" s="10">
        <f>テーブル1[[#This Row],[原価
（材料費）]]*テーブル1[[#This Row],[月間
製造数
(個数）]]</f>
        <v>0</v>
      </c>
      <c r="N56" s="11">
        <f>IFERROR(テーブル1[[#This Row],[粗利]]/テーブル1[[#This Row],[実際
売単価]],"")</f>
        <v>1</v>
      </c>
      <c r="O56" s="10">
        <v>130</v>
      </c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56"/>
      <c r="AC56" s="43"/>
      <c r="AD56" s="56"/>
      <c r="AE56" s="56"/>
      <c r="AF56" s="43"/>
      <c r="AG56" s="43"/>
      <c r="AH56" s="43"/>
      <c r="AI56" s="43"/>
      <c r="AJ56" s="43"/>
      <c r="AK56" s="43">
        <v>99</v>
      </c>
      <c r="AL56" s="43">
        <v>68</v>
      </c>
      <c r="AM56" s="43"/>
      <c r="AN56" s="43">
        <v>10</v>
      </c>
      <c r="AO56" s="43"/>
      <c r="AP56" s="43"/>
      <c r="AQ56" s="43"/>
      <c r="AR56" s="43">
        <v>7</v>
      </c>
      <c r="AS56" s="43">
        <f t="shared" si="2"/>
        <v>184</v>
      </c>
      <c r="AT56" s="43">
        <f>IFERROR(テーブル1[[#This Row],[実際
売単価]]*テーブル1[[#This Row],[日産
製造数
（個数）]]*テーブル1[[#This Row],[付加価値率]],"")</f>
        <v>23530</v>
      </c>
      <c r="AU56" s="43">
        <f>IFERROR(テーブル1[[#This Row],[付加価値]]/テーブル1[[#This Row],[合計]],"")</f>
        <v>127.8804347826087</v>
      </c>
      <c r="AV56" s="10"/>
      <c r="AW56" s="64">
        <f>IFERROR(テーブル1[[#This Row],[合計]]/テーブル1[[#This Row],[日産
製造数
（個数）]],"")</f>
        <v>1.4153846153846155</v>
      </c>
      <c r="AX56" s="5">
        <f>IFERROR(+テーブル1[[#This Row],[粗利]]*O56,"")</f>
        <v>23530</v>
      </c>
      <c r="AY56" s="45">
        <f t="shared" si="1"/>
        <v>127.8804347826087</v>
      </c>
    </row>
    <row r="57" spans="2:51">
      <c r="B57" s="44">
        <v>49</v>
      </c>
      <c r="C57" s="2" t="s">
        <v>144</v>
      </c>
      <c r="D57" s="10"/>
      <c r="E57" s="10" t="str">
        <f>IFERROR(テーブル1[[#This Row],[必要
単価]]+テーブル1[[#This Row],[原価
（材料費）]],"")</f>
        <v/>
      </c>
      <c r="F57" s="13" t="str">
        <f>IFERROR($L$5*テーブル1[[#This Row],[分]],"")</f>
        <v/>
      </c>
      <c r="G57" s="13" t="str">
        <f>IFERROR($L$6*テーブル1[[#This Row],[分]],"")</f>
        <v/>
      </c>
      <c r="H57" s="10"/>
      <c r="I57" s="55"/>
      <c r="J57" s="10">
        <f>IFERROR(テーブル1[[#This Row],[実際
売単価]]-テーブル1[[#This Row],[原価
（材料費）]],"")</f>
        <v>0</v>
      </c>
      <c r="K57" s="10"/>
      <c r="L57" s="10">
        <f>テーブル1[[#This Row],[実際
売単価]]*テーブル1[[#This Row],[月間
製造数
(個数）]]</f>
        <v>0</v>
      </c>
      <c r="M57" s="10">
        <f>テーブル1[[#This Row],[原価
（材料費）]]*テーブル1[[#This Row],[月間
製造数
(個数）]]</f>
        <v>0</v>
      </c>
      <c r="N57" s="11" t="str">
        <f>IFERROR(テーブル1[[#This Row],[粗利]]/テーブル1[[#This Row],[実際
売単価]],"")</f>
        <v/>
      </c>
      <c r="O57" s="10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56"/>
      <c r="AC57" s="43"/>
      <c r="AD57" s="56"/>
      <c r="AE57" s="56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 t="str">
        <f t="shared" si="2"/>
        <v/>
      </c>
      <c r="AT57" s="43" t="str">
        <f>IFERROR(テーブル1[[#This Row],[実際
売単価]]*テーブル1[[#This Row],[日産
製造数
（個数）]]*テーブル1[[#This Row],[付加価値率]],"")</f>
        <v/>
      </c>
      <c r="AU57" s="43" t="str">
        <f>IFERROR(テーブル1[[#This Row],[付加価値]]/テーブル1[[#This Row],[合計]],"")</f>
        <v/>
      </c>
      <c r="AV57" s="10"/>
      <c r="AW57" s="64" t="str">
        <f>IFERROR(テーブル1[[#This Row],[合計]]/テーブル1[[#This Row],[日産
製造数
（個数）]],"")</f>
        <v/>
      </c>
      <c r="AX57" s="5">
        <f>IFERROR(+テーブル1[[#This Row],[粗利]]*O57,"")</f>
        <v>0</v>
      </c>
      <c r="AY57" s="45" t="str">
        <f t="shared" si="1"/>
        <v/>
      </c>
    </row>
    <row r="58" spans="2:51">
      <c r="B58" s="44">
        <v>50</v>
      </c>
      <c r="C58" s="2" t="s">
        <v>145</v>
      </c>
      <c r="D58" s="10"/>
      <c r="E58" s="10" t="str">
        <f>IFERROR(テーブル1[[#This Row],[必要
単価]]+テーブル1[[#This Row],[原価
（材料費）]],"")</f>
        <v/>
      </c>
      <c r="F58" s="13" t="str">
        <f>IFERROR($L$5*テーブル1[[#This Row],[分]],"")</f>
        <v/>
      </c>
      <c r="G58" s="13" t="str">
        <f>IFERROR($L$6*テーブル1[[#This Row],[分]],"")</f>
        <v/>
      </c>
      <c r="H58" s="10"/>
      <c r="I58" s="55"/>
      <c r="J58" s="10">
        <f>IFERROR(テーブル1[[#This Row],[実際
売単価]]-テーブル1[[#This Row],[原価
（材料費）]],"")</f>
        <v>0</v>
      </c>
      <c r="K58" s="10"/>
      <c r="L58" s="10">
        <f>テーブル1[[#This Row],[実際
売単価]]*テーブル1[[#This Row],[月間
製造数
(個数）]]</f>
        <v>0</v>
      </c>
      <c r="M58" s="10">
        <f>テーブル1[[#This Row],[原価
（材料費）]]*テーブル1[[#This Row],[月間
製造数
(個数）]]</f>
        <v>0</v>
      </c>
      <c r="N58" s="11" t="str">
        <f>IFERROR(テーブル1[[#This Row],[粗利]]/テーブル1[[#This Row],[実際
売単価]],"")</f>
        <v/>
      </c>
      <c r="O58" s="10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56"/>
      <c r="AC58" s="43"/>
      <c r="AD58" s="56"/>
      <c r="AE58" s="56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 t="str">
        <f t="shared" si="2"/>
        <v/>
      </c>
      <c r="AT58" s="43" t="str">
        <f>IFERROR(テーブル1[[#This Row],[実際
売単価]]*テーブル1[[#This Row],[日産
製造数
（個数）]]*テーブル1[[#This Row],[付加価値率]],"")</f>
        <v/>
      </c>
      <c r="AU58" s="43" t="str">
        <f>IFERROR(テーブル1[[#This Row],[付加価値]]/テーブル1[[#This Row],[合計]],"")</f>
        <v/>
      </c>
      <c r="AV58" s="10"/>
      <c r="AW58" s="64" t="str">
        <f>IFERROR(テーブル1[[#This Row],[合計]]/テーブル1[[#This Row],[日産
製造数
（個数）]],"")</f>
        <v/>
      </c>
      <c r="AX58" s="5">
        <f>IFERROR(+テーブル1[[#This Row],[粗利]]*O58,"")</f>
        <v>0</v>
      </c>
      <c r="AY58" s="45" t="str">
        <f t="shared" si="1"/>
        <v/>
      </c>
    </row>
    <row r="59" spans="2:51">
      <c r="B59" s="44">
        <v>51</v>
      </c>
      <c r="C59" s="2" t="s">
        <v>146</v>
      </c>
      <c r="D59" s="10"/>
      <c r="E59" s="10" t="str">
        <f>IFERROR(テーブル1[[#This Row],[必要
単価]]+テーブル1[[#This Row],[原価
（材料費）]],"")</f>
        <v/>
      </c>
      <c r="F59" s="13" t="str">
        <f>IFERROR($L$5*テーブル1[[#This Row],[分]],"")</f>
        <v/>
      </c>
      <c r="G59" s="13" t="str">
        <f>IFERROR($L$6*テーブル1[[#This Row],[分]],"")</f>
        <v/>
      </c>
      <c r="H59" s="10"/>
      <c r="I59" s="55"/>
      <c r="J59" s="10">
        <f>IFERROR(テーブル1[[#This Row],[実際
売単価]]-テーブル1[[#This Row],[原価
（材料費）]],"")</f>
        <v>0</v>
      </c>
      <c r="K59" s="10"/>
      <c r="L59" s="10">
        <f>テーブル1[[#This Row],[実際
売単価]]*テーブル1[[#This Row],[月間
製造数
(個数）]]</f>
        <v>0</v>
      </c>
      <c r="M59" s="10">
        <f>テーブル1[[#This Row],[原価
（材料費）]]*テーブル1[[#This Row],[月間
製造数
(個数）]]</f>
        <v>0</v>
      </c>
      <c r="N59" s="11" t="str">
        <f>IFERROR(テーブル1[[#This Row],[粗利]]/テーブル1[[#This Row],[実際
売単価]],"")</f>
        <v/>
      </c>
      <c r="O59" s="10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56"/>
      <c r="AC59" s="43"/>
      <c r="AD59" s="56"/>
      <c r="AE59" s="56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 t="str">
        <f t="shared" si="2"/>
        <v/>
      </c>
      <c r="AT59" s="43" t="str">
        <f>IFERROR(テーブル1[[#This Row],[実際
売単価]]*テーブル1[[#This Row],[日産
製造数
（個数）]]*テーブル1[[#This Row],[付加価値率]],"")</f>
        <v/>
      </c>
      <c r="AU59" s="43" t="str">
        <f>IFERROR(テーブル1[[#This Row],[付加価値]]/テーブル1[[#This Row],[合計]],"")</f>
        <v/>
      </c>
      <c r="AV59" s="10"/>
      <c r="AW59" s="64" t="str">
        <f>IFERROR(テーブル1[[#This Row],[合計]]/テーブル1[[#This Row],[日産
製造数
（個数）]],"")</f>
        <v/>
      </c>
      <c r="AX59" s="5">
        <f>IFERROR(+テーブル1[[#This Row],[粗利]]*O59,"")</f>
        <v>0</v>
      </c>
      <c r="AY59" s="45" t="str">
        <f t="shared" si="1"/>
        <v/>
      </c>
    </row>
    <row r="60" spans="2:51">
      <c r="B60" s="44">
        <v>52</v>
      </c>
      <c r="C60" s="2" t="s">
        <v>147</v>
      </c>
      <c r="D60" s="10"/>
      <c r="E60" s="10" t="str">
        <f>IFERROR(テーブル1[[#This Row],[必要
単価]]+テーブル1[[#This Row],[原価
（材料費）]],"")</f>
        <v/>
      </c>
      <c r="F60" s="13" t="str">
        <f>IFERROR($L$5*テーブル1[[#This Row],[分]],"")</f>
        <v/>
      </c>
      <c r="G60" s="13" t="str">
        <f>IFERROR($L$6*テーブル1[[#This Row],[分]],"")</f>
        <v/>
      </c>
      <c r="H60" s="10"/>
      <c r="I60" s="55"/>
      <c r="J60" s="10">
        <f>IFERROR(テーブル1[[#This Row],[実際
売単価]]-テーブル1[[#This Row],[原価
（材料費）]],"")</f>
        <v>0</v>
      </c>
      <c r="K60" s="10"/>
      <c r="L60" s="10">
        <f>テーブル1[[#This Row],[実際
売単価]]*テーブル1[[#This Row],[月間
製造数
(個数）]]</f>
        <v>0</v>
      </c>
      <c r="M60" s="10">
        <f>テーブル1[[#This Row],[原価
（材料費）]]*テーブル1[[#This Row],[月間
製造数
(個数）]]</f>
        <v>0</v>
      </c>
      <c r="N60" s="11" t="str">
        <f>IFERROR(テーブル1[[#This Row],[粗利]]/テーブル1[[#This Row],[実際
売単価]],"")</f>
        <v/>
      </c>
      <c r="O60" s="10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56"/>
      <c r="AC60" s="43"/>
      <c r="AD60" s="56"/>
      <c r="AE60" s="56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 t="str">
        <f t="shared" si="2"/>
        <v/>
      </c>
      <c r="AT60" s="43" t="str">
        <f>IFERROR(テーブル1[[#This Row],[実際
売単価]]*テーブル1[[#This Row],[日産
製造数
（個数）]]*テーブル1[[#This Row],[付加価値率]],"")</f>
        <v/>
      </c>
      <c r="AU60" s="43" t="str">
        <f>IFERROR(テーブル1[[#This Row],[付加価値]]/テーブル1[[#This Row],[合計]],"")</f>
        <v/>
      </c>
      <c r="AV60" s="10"/>
      <c r="AW60" s="64" t="str">
        <f>IFERROR(テーブル1[[#This Row],[合計]]/テーブル1[[#This Row],[日産
製造数
（個数）]],"")</f>
        <v/>
      </c>
      <c r="AX60" s="5">
        <f>IFERROR(+テーブル1[[#This Row],[粗利]]*O60,"")</f>
        <v>0</v>
      </c>
      <c r="AY60" s="45" t="str">
        <f t="shared" si="1"/>
        <v/>
      </c>
    </row>
    <row r="61" spans="2:51">
      <c r="B61" s="44">
        <v>53</v>
      </c>
      <c r="C61" s="2" t="s">
        <v>148</v>
      </c>
      <c r="D61" s="10"/>
      <c r="E61" s="10" t="str">
        <f>IFERROR(テーブル1[[#This Row],[必要
単価]]+テーブル1[[#This Row],[原価
（材料費）]],"")</f>
        <v/>
      </c>
      <c r="F61" s="13" t="str">
        <f>IFERROR($L$5*テーブル1[[#This Row],[分]],"")</f>
        <v/>
      </c>
      <c r="G61" s="13" t="str">
        <f>IFERROR($L$6*テーブル1[[#This Row],[分]],"")</f>
        <v/>
      </c>
      <c r="H61" s="10"/>
      <c r="I61" s="55"/>
      <c r="J61" s="10">
        <f>IFERROR(テーブル1[[#This Row],[実際
売単価]]-テーブル1[[#This Row],[原価
（材料費）]],"")</f>
        <v>0</v>
      </c>
      <c r="K61" s="10"/>
      <c r="L61" s="10">
        <f>テーブル1[[#This Row],[実際
売単価]]*テーブル1[[#This Row],[月間
製造数
(個数）]]</f>
        <v>0</v>
      </c>
      <c r="M61" s="10">
        <f>テーブル1[[#This Row],[原価
（材料費）]]*テーブル1[[#This Row],[月間
製造数
(個数）]]</f>
        <v>0</v>
      </c>
      <c r="N61" s="11" t="str">
        <f>IFERROR(テーブル1[[#This Row],[粗利]]/テーブル1[[#This Row],[実際
売単価]],"")</f>
        <v/>
      </c>
      <c r="O61" s="10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56"/>
      <c r="AC61" s="43"/>
      <c r="AD61" s="56"/>
      <c r="AE61" s="56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 t="str">
        <f t="shared" si="2"/>
        <v/>
      </c>
      <c r="AT61" s="43" t="str">
        <f>IFERROR(テーブル1[[#This Row],[実際
売単価]]*テーブル1[[#This Row],[日産
製造数
（個数）]]*テーブル1[[#This Row],[付加価値率]],"")</f>
        <v/>
      </c>
      <c r="AU61" s="43" t="str">
        <f>IFERROR(テーブル1[[#This Row],[付加価値]]/テーブル1[[#This Row],[合計]],"")</f>
        <v/>
      </c>
      <c r="AV61" s="10"/>
      <c r="AW61" s="64" t="str">
        <f>IFERROR(テーブル1[[#This Row],[合計]]/テーブル1[[#This Row],[日産
製造数
（個数）]],"")</f>
        <v/>
      </c>
      <c r="AX61" s="5">
        <f>IFERROR(+テーブル1[[#This Row],[粗利]]*O61,"")</f>
        <v>0</v>
      </c>
      <c r="AY61" s="45" t="str">
        <f t="shared" si="1"/>
        <v/>
      </c>
    </row>
    <row r="62" spans="2:51">
      <c r="B62" s="44">
        <v>54</v>
      </c>
      <c r="C62" s="2" t="s">
        <v>149</v>
      </c>
      <c r="D62" s="10"/>
      <c r="E62" s="10">
        <f>IFERROR(テーブル1[[#This Row],[必要
単価]]+テーブル1[[#This Row],[原価
（材料費）]],"")</f>
        <v>72.588107604988437</v>
      </c>
      <c r="F62" s="13">
        <f>IFERROR($L$5*テーブル1[[#This Row],[分]],"")</f>
        <v>61.959630772301644</v>
      </c>
      <c r="G62" s="13">
        <f>IFERROR($L$6*テーブル1[[#This Row],[分]],"")</f>
        <v>72.588107604988437</v>
      </c>
      <c r="H62" s="10"/>
      <c r="I62" s="55"/>
      <c r="J62" s="10">
        <f>IFERROR(テーブル1[[#This Row],[実際
売単価]]-テーブル1[[#This Row],[原価
（材料費）]],"")</f>
        <v>0</v>
      </c>
      <c r="K62" s="10">
        <v>775</v>
      </c>
      <c r="L62" s="10">
        <f>テーブル1[[#This Row],[実際
売単価]]*テーブル1[[#This Row],[月間
製造数
(個数）]]</f>
        <v>0</v>
      </c>
      <c r="M62" s="10">
        <f>テーブル1[[#This Row],[原価
（材料費）]]*テーブル1[[#This Row],[月間
製造数
(個数）]]</f>
        <v>0</v>
      </c>
      <c r="N62" s="11" t="str">
        <f>IFERROR(テーブル1[[#This Row],[粗利]]/テーブル1[[#This Row],[実際
売単価]],"")</f>
        <v/>
      </c>
      <c r="O62" s="10">
        <v>60</v>
      </c>
      <c r="P62" s="43">
        <v>2</v>
      </c>
      <c r="Q62" s="43"/>
      <c r="R62" s="43">
        <v>19</v>
      </c>
      <c r="S62" s="43"/>
      <c r="T62" s="43"/>
      <c r="U62" s="43"/>
      <c r="V62" s="43"/>
      <c r="W62" s="43"/>
      <c r="X62" s="43"/>
      <c r="Y62" s="43">
        <v>6</v>
      </c>
      <c r="Z62" s="43"/>
      <c r="AA62" s="43"/>
      <c r="AB62" s="56"/>
      <c r="AC62" s="43"/>
      <c r="AD62" s="56"/>
      <c r="AE62" s="56"/>
      <c r="AF62" s="43">
        <v>4</v>
      </c>
      <c r="AG62" s="43">
        <v>2</v>
      </c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>
        <f t="shared" si="2"/>
        <v>33</v>
      </c>
      <c r="AT62" s="43" t="str">
        <f>IFERROR(テーブル1[[#This Row],[実際
売単価]]*テーブル1[[#This Row],[日産
製造数
（個数）]]*テーブル1[[#This Row],[付加価値率]],"")</f>
        <v/>
      </c>
      <c r="AU62" s="43" t="str">
        <f>IFERROR(テーブル1[[#This Row],[付加価値]]/テーブル1[[#This Row],[合計]],"")</f>
        <v/>
      </c>
      <c r="AV62" s="10"/>
      <c r="AW62" s="64">
        <f>IFERROR(テーブル1[[#This Row],[合計]]/テーブル1[[#This Row],[日産
製造数
（個数）]],"")</f>
        <v>0.55000000000000004</v>
      </c>
      <c r="AX62" s="5">
        <f>IFERROR(+テーブル1[[#This Row],[粗利]]*O62,"")</f>
        <v>0</v>
      </c>
      <c r="AY62" s="45">
        <f t="shared" si="1"/>
        <v>0</v>
      </c>
    </row>
    <row r="63" spans="2:51">
      <c r="B63" s="44">
        <v>55</v>
      </c>
      <c r="C63" s="2" t="s">
        <v>150</v>
      </c>
      <c r="D63" s="10">
        <v>213</v>
      </c>
      <c r="E63" s="10" t="str">
        <f>IFERROR(テーブル1[[#This Row],[必要
単価]]+テーブル1[[#This Row],[原価
（材料費）]],"")</f>
        <v/>
      </c>
      <c r="F63" s="13" t="str">
        <f>IFERROR($L$5*テーブル1[[#This Row],[分]],"")</f>
        <v/>
      </c>
      <c r="G63" s="13" t="str">
        <f>IFERROR($L$6*テーブル1[[#This Row],[分]],"")</f>
        <v/>
      </c>
      <c r="H63" s="10"/>
      <c r="I63" s="55"/>
      <c r="J63" s="10">
        <f>IFERROR(テーブル1[[#This Row],[実際
売単価]]-テーブル1[[#This Row],[原価
（材料費）]],"")</f>
        <v>213</v>
      </c>
      <c r="K63" s="10">
        <v>321</v>
      </c>
      <c r="L63" s="10">
        <f>テーブル1[[#This Row],[実際
売単価]]*テーブル1[[#This Row],[月間
製造数
(個数）]]</f>
        <v>68373</v>
      </c>
      <c r="M63" s="10">
        <f>テーブル1[[#This Row],[原価
（材料費）]]*テーブル1[[#This Row],[月間
製造数
(個数）]]</f>
        <v>0</v>
      </c>
      <c r="N63" s="11">
        <f>IFERROR(テーブル1[[#This Row],[粗利]]/テーブル1[[#This Row],[実際
売単価]],"")</f>
        <v>1</v>
      </c>
      <c r="O63" s="10">
        <v>13</v>
      </c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56"/>
      <c r="AC63" s="43"/>
      <c r="AD63" s="56"/>
      <c r="AE63" s="56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 t="str">
        <f t="shared" si="2"/>
        <v/>
      </c>
      <c r="AT63" s="43">
        <f>IFERROR(テーブル1[[#This Row],[実際
売単価]]*テーブル1[[#This Row],[日産
製造数
（個数）]]*テーブル1[[#This Row],[付加価値率]],"")</f>
        <v>2769</v>
      </c>
      <c r="AU63" s="43" t="str">
        <f>IFERROR(テーブル1[[#This Row],[付加価値]]/テーブル1[[#This Row],[合計]],"")</f>
        <v/>
      </c>
      <c r="AV63" s="10"/>
      <c r="AW63" s="64" t="str">
        <f>IFERROR(テーブル1[[#This Row],[合計]]/テーブル1[[#This Row],[日産
製造数
（個数）]],"")</f>
        <v/>
      </c>
      <c r="AX63" s="5">
        <f>IFERROR(+テーブル1[[#This Row],[粗利]]*O63,"")</f>
        <v>2769</v>
      </c>
      <c r="AY63" s="45" t="str">
        <f t="shared" si="1"/>
        <v/>
      </c>
    </row>
    <row r="64" spans="2:51">
      <c r="B64" s="44">
        <v>56</v>
      </c>
      <c r="C64" s="2" t="s">
        <v>151</v>
      </c>
      <c r="D64" s="10">
        <v>204</v>
      </c>
      <c r="E64" s="10" t="str">
        <f>IFERROR(テーブル1[[#This Row],[必要
単価]]+テーブル1[[#This Row],[原価
（材料費）]],"")</f>
        <v/>
      </c>
      <c r="F64" s="13" t="str">
        <f>IFERROR($L$5*テーブル1[[#This Row],[分]],"")</f>
        <v/>
      </c>
      <c r="G64" s="13" t="str">
        <f>IFERROR($L$6*テーブル1[[#This Row],[分]],"")</f>
        <v/>
      </c>
      <c r="H64" s="10"/>
      <c r="I64" s="55"/>
      <c r="J64" s="10">
        <f>IFERROR(テーブル1[[#This Row],[実際
売単価]]-テーブル1[[#This Row],[原価
（材料費）]],"")</f>
        <v>204</v>
      </c>
      <c r="K64" s="10">
        <v>122</v>
      </c>
      <c r="L64" s="10">
        <f>テーブル1[[#This Row],[実際
売単価]]*テーブル1[[#This Row],[月間
製造数
(個数）]]</f>
        <v>24888</v>
      </c>
      <c r="M64" s="10">
        <f>テーブル1[[#This Row],[原価
（材料費）]]*テーブル1[[#This Row],[月間
製造数
(個数）]]</f>
        <v>0</v>
      </c>
      <c r="N64" s="11">
        <f>IFERROR(テーブル1[[#This Row],[粗利]]/テーブル1[[#This Row],[実際
売単価]],"")</f>
        <v>1</v>
      </c>
      <c r="O64" s="10">
        <v>5</v>
      </c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56"/>
      <c r="AC64" s="43"/>
      <c r="AD64" s="56"/>
      <c r="AE64" s="56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 t="str">
        <f t="shared" si="2"/>
        <v/>
      </c>
      <c r="AT64" s="43">
        <f>IFERROR(テーブル1[[#This Row],[実際
売単価]]*テーブル1[[#This Row],[日産
製造数
（個数）]]*テーブル1[[#This Row],[付加価値率]],"")</f>
        <v>1020</v>
      </c>
      <c r="AU64" s="43" t="str">
        <f>IFERROR(テーブル1[[#This Row],[付加価値]]/テーブル1[[#This Row],[合計]],"")</f>
        <v/>
      </c>
      <c r="AV64" s="10"/>
      <c r="AW64" s="64" t="str">
        <f>IFERROR(テーブル1[[#This Row],[合計]]/テーブル1[[#This Row],[日産
製造数
（個数）]],"")</f>
        <v/>
      </c>
      <c r="AX64" s="5">
        <f>IFERROR(+テーブル1[[#This Row],[粗利]]*O64,"")</f>
        <v>1020</v>
      </c>
      <c r="AY64" s="45" t="str">
        <f t="shared" si="1"/>
        <v/>
      </c>
    </row>
    <row r="65" spans="2:51">
      <c r="B65" s="44">
        <v>57</v>
      </c>
      <c r="C65" s="2" t="s">
        <v>152</v>
      </c>
      <c r="D65" s="10">
        <v>223</v>
      </c>
      <c r="E65" s="10" t="str">
        <f>IFERROR(テーブル1[[#This Row],[必要
単価]]+テーブル1[[#This Row],[原価
（材料費）]],"")</f>
        <v/>
      </c>
      <c r="F65" s="13" t="str">
        <f>IFERROR($L$5*テーブル1[[#This Row],[分]],"")</f>
        <v/>
      </c>
      <c r="G65" s="13" t="str">
        <f>IFERROR($L$6*テーブル1[[#This Row],[分]],"")</f>
        <v/>
      </c>
      <c r="H65" s="10"/>
      <c r="I65" s="55"/>
      <c r="J65" s="10">
        <f>IFERROR(テーブル1[[#This Row],[実際
売単価]]-テーブル1[[#This Row],[原価
（材料費）]],"")</f>
        <v>223</v>
      </c>
      <c r="K65" s="10">
        <v>332</v>
      </c>
      <c r="L65" s="10">
        <f>テーブル1[[#This Row],[実際
売単価]]*テーブル1[[#This Row],[月間
製造数
(個数）]]</f>
        <v>74036</v>
      </c>
      <c r="M65" s="10">
        <f>テーブル1[[#This Row],[原価
（材料費）]]*テーブル1[[#This Row],[月間
製造数
(個数）]]</f>
        <v>0</v>
      </c>
      <c r="N65" s="11">
        <f>IFERROR(テーブル1[[#This Row],[粗利]]/テーブル1[[#This Row],[実際
売単価]],"")</f>
        <v>1</v>
      </c>
      <c r="O65" s="10">
        <v>13</v>
      </c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56"/>
      <c r="AC65" s="43"/>
      <c r="AD65" s="56"/>
      <c r="AE65" s="56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 t="str">
        <f t="shared" si="2"/>
        <v/>
      </c>
      <c r="AT65" s="43">
        <f>IFERROR(テーブル1[[#This Row],[実際
売単価]]*テーブル1[[#This Row],[日産
製造数
（個数）]]*テーブル1[[#This Row],[付加価値率]],"")</f>
        <v>2899</v>
      </c>
      <c r="AU65" s="43" t="str">
        <f>IFERROR(テーブル1[[#This Row],[付加価値]]/テーブル1[[#This Row],[合計]],"")</f>
        <v/>
      </c>
      <c r="AV65" s="10"/>
      <c r="AW65" s="64" t="str">
        <f>IFERROR(テーブル1[[#This Row],[合計]]/テーブル1[[#This Row],[日産
製造数
（個数）]],"")</f>
        <v/>
      </c>
      <c r="AX65" s="5">
        <f>IFERROR(+テーブル1[[#This Row],[粗利]]*O65,"")</f>
        <v>2899</v>
      </c>
      <c r="AY65" s="45" t="str">
        <f t="shared" si="1"/>
        <v/>
      </c>
    </row>
    <row r="66" spans="2:51">
      <c r="B66" s="44">
        <v>58</v>
      </c>
      <c r="C66" s="2" t="s">
        <v>153</v>
      </c>
      <c r="D66" s="10"/>
      <c r="E66" s="10" t="str">
        <f>IFERROR(テーブル1[[#This Row],[必要
単価]]+テーブル1[[#This Row],[原価
（材料費）]],"")</f>
        <v/>
      </c>
      <c r="F66" s="13" t="str">
        <f>IFERROR($L$5*テーブル1[[#This Row],[分]],"")</f>
        <v/>
      </c>
      <c r="G66" s="13" t="str">
        <f>IFERROR($L$6*テーブル1[[#This Row],[分]],"")</f>
        <v/>
      </c>
      <c r="H66" s="10"/>
      <c r="I66" s="55"/>
      <c r="J66" s="10">
        <f>IFERROR(テーブル1[[#This Row],[実際
売単価]]-テーブル1[[#This Row],[原価
（材料費）]],"")</f>
        <v>0</v>
      </c>
      <c r="K66" s="10"/>
      <c r="L66" s="10">
        <f>テーブル1[[#This Row],[実際
売単価]]*テーブル1[[#This Row],[月間
製造数
(個数）]]</f>
        <v>0</v>
      </c>
      <c r="M66" s="10">
        <f>テーブル1[[#This Row],[原価
（材料費）]]*テーブル1[[#This Row],[月間
製造数
(個数）]]</f>
        <v>0</v>
      </c>
      <c r="N66" s="11" t="str">
        <f>IFERROR(テーブル1[[#This Row],[粗利]]/テーブル1[[#This Row],[実際
売単価]],"")</f>
        <v/>
      </c>
      <c r="O66" s="10"/>
      <c r="P66" s="43"/>
      <c r="Q66" s="43">
        <v>7</v>
      </c>
      <c r="R66" s="43">
        <v>22</v>
      </c>
      <c r="S66" s="43"/>
      <c r="T66" s="43"/>
      <c r="U66" s="43"/>
      <c r="V66" s="43"/>
      <c r="W66" s="43">
        <v>26</v>
      </c>
      <c r="X66" s="43">
        <v>26</v>
      </c>
      <c r="Y66" s="43">
        <v>1</v>
      </c>
      <c r="Z66" s="43"/>
      <c r="AA66" s="43"/>
      <c r="AB66" s="56"/>
      <c r="AC66" s="43"/>
      <c r="AD66" s="56"/>
      <c r="AE66" s="56"/>
      <c r="AF66" s="43">
        <v>3</v>
      </c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>
        <f t="shared" si="2"/>
        <v>85</v>
      </c>
      <c r="AT66" s="43" t="str">
        <f>IFERROR(テーブル1[[#This Row],[実際
売単価]]*テーブル1[[#This Row],[日産
製造数
（個数）]]*テーブル1[[#This Row],[付加価値率]],"")</f>
        <v/>
      </c>
      <c r="AU66" s="43" t="str">
        <f>IFERROR(テーブル1[[#This Row],[付加価値]]/テーブル1[[#This Row],[合計]],"")</f>
        <v/>
      </c>
      <c r="AV66" s="10"/>
      <c r="AW66" s="64" t="str">
        <f>IFERROR(テーブル1[[#This Row],[合計]]/テーブル1[[#This Row],[日産
製造数
（個数）]],"")</f>
        <v/>
      </c>
      <c r="AX66" s="5">
        <f>IFERROR(+テーブル1[[#This Row],[粗利]]*O66,"")</f>
        <v>0</v>
      </c>
      <c r="AY66" s="45">
        <f t="shared" si="1"/>
        <v>0</v>
      </c>
    </row>
    <row r="67" spans="2:51">
      <c r="B67" s="44">
        <v>59</v>
      </c>
      <c r="C67" s="2" t="s">
        <v>154</v>
      </c>
      <c r="D67" s="10">
        <v>241</v>
      </c>
      <c r="E67" s="10">
        <f>IFERROR(テーブル1[[#This Row],[必要
単価]]+テーブル1[[#This Row],[原価
（材料費）]],"")</f>
        <v>194.66810675883261</v>
      </c>
      <c r="F67" s="13">
        <f>IFERROR($L$5*テーブル1[[#This Row],[分]],"")</f>
        <v>166.16446434389985</v>
      </c>
      <c r="G67" s="13">
        <f>IFERROR($L$6*テーブル1[[#This Row],[分]],"")</f>
        <v>194.66810675883261</v>
      </c>
      <c r="H67" s="10"/>
      <c r="I67" s="55"/>
      <c r="J67" s="10">
        <f>IFERROR(テーブル1[[#This Row],[実際
売単価]]-テーブル1[[#This Row],[原価
（材料費）]],"")</f>
        <v>241</v>
      </c>
      <c r="K67" s="10">
        <v>550</v>
      </c>
      <c r="L67" s="10">
        <f>テーブル1[[#This Row],[実際
売単価]]*テーブル1[[#This Row],[月間
製造数
(個数）]]</f>
        <v>132550</v>
      </c>
      <c r="M67" s="10">
        <f>テーブル1[[#This Row],[原価
（材料費）]]*テーブル1[[#This Row],[月間
製造数
(個数）]]</f>
        <v>0</v>
      </c>
      <c r="N67" s="11">
        <f>IFERROR(テーブル1[[#This Row],[粗利]]/テーブル1[[#This Row],[実際
売単価]],"")</f>
        <v>1</v>
      </c>
      <c r="O67" s="10">
        <v>40</v>
      </c>
      <c r="P67" s="43">
        <v>14</v>
      </c>
      <c r="Q67" s="43">
        <v>16</v>
      </c>
      <c r="R67" s="43">
        <v>5</v>
      </c>
      <c r="S67" s="43"/>
      <c r="T67" s="43"/>
      <c r="U67" s="43"/>
      <c r="V67" s="43">
        <v>9</v>
      </c>
      <c r="W67" s="43"/>
      <c r="X67" s="43"/>
      <c r="Y67" s="43">
        <v>1</v>
      </c>
      <c r="Z67" s="43"/>
      <c r="AA67" s="43"/>
      <c r="AB67" s="56"/>
      <c r="AC67" s="43"/>
      <c r="AD67" s="56"/>
      <c r="AE67" s="56"/>
      <c r="AF67" s="43">
        <v>3</v>
      </c>
      <c r="AG67" s="43">
        <v>11</v>
      </c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>
        <f t="shared" si="2"/>
        <v>59</v>
      </c>
      <c r="AT67" s="43">
        <f>IFERROR(テーブル1[[#This Row],[実際
売単価]]*テーブル1[[#This Row],[日産
製造数
（個数）]]*テーブル1[[#This Row],[付加価値率]],"")</f>
        <v>9640</v>
      </c>
      <c r="AU67" s="43">
        <f>IFERROR(テーブル1[[#This Row],[付加価値]]/テーブル1[[#This Row],[合計]],"")</f>
        <v>163.38983050847457</v>
      </c>
      <c r="AV67" s="10"/>
      <c r="AW67" s="64">
        <f>IFERROR(テーブル1[[#This Row],[合計]]/テーブル1[[#This Row],[日産
製造数
（個数）]],"")</f>
        <v>1.4750000000000001</v>
      </c>
      <c r="AX67" s="5">
        <f>IFERROR(+テーブル1[[#This Row],[粗利]]*O67,"")</f>
        <v>9640</v>
      </c>
      <c r="AY67" s="45">
        <f t="shared" si="1"/>
        <v>163.38983050847457</v>
      </c>
    </row>
    <row r="68" spans="2:51">
      <c r="B68" s="44">
        <v>60</v>
      </c>
      <c r="C68" s="2" t="s">
        <v>155</v>
      </c>
      <c r="D68" s="10">
        <v>343</v>
      </c>
      <c r="E68" s="10" t="str">
        <f>IFERROR(テーブル1[[#This Row],[必要
単価]]+テーブル1[[#This Row],[原価
（材料費）]],"")</f>
        <v/>
      </c>
      <c r="F68" s="13" t="str">
        <f>IFERROR($L$5*テーブル1[[#This Row],[分]],"")</f>
        <v/>
      </c>
      <c r="G68" s="13" t="str">
        <f>IFERROR($L$6*テーブル1[[#This Row],[分]],"")</f>
        <v/>
      </c>
      <c r="H68" s="10"/>
      <c r="I68" s="55"/>
      <c r="J68" s="10">
        <f>IFERROR(テーブル1[[#This Row],[実際
売単価]]-テーブル1[[#This Row],[原価
（材料費）]],"")</f>
        <v>343</v>
      </c>
      <c r="K68" s="10"/>
      <c r="L68" s="10">
        <f>テーブル1[[#This Row],[実際
売単価]]*テーブル1[[#This Row],[月間
製造数
(個数）]]</f>
        <v>0</v>
      </c>
      <c r="M68" s="10">
        <f>テーブル1[[#This Row],[原価
（材料費）]]*テーブル1[[#This Row],[月間
製造数
(個数）]]</f>
        <v>0</v>
      </c>
      <c r="N68" s="11">
        <f>IFERROR(テーブル1[[#This Row],[粗利]]/テーブル1[[#This Row],[実際
売単価]],"")</f>
        <v>1</v>
      </c>
      <c r="O68" s="10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56"/>
      <c r="AC68" s="43"/>
      <c r="AD68" s="56"/>
      <c r="AE68" s="56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 t="str">
        <f t="shared" si="2"/>
        <v/>
      </c>
      <c r="AT68" s="43">
        <f>IFERROR(テーブル1[[#This Row],[実際
売単価]]*テーブル1[[#This Row],[日産
製造数
（個数）]]*テーブル1[[#This Row],[付加価値率]],"")</f>
        <v>0</v>
      </c>
      <c r="AU68" s="43" t="str">
        <f>IFERROR(テーブル1[[#This Row],[付加価値]]/テーブル1[[#This Row],[合計]],"")</f>
        <v/>
      </c>
      <c r="AV68" s="10"/>
      <c r="AW68" s="64" t="str">
        <f>IFERROR(テーブル1[[#This Row],[合計]]/テーブル1[[#This Row],[日産
製造数
（個数）]],"")</f>
        <v/>
      </c>
      <c r="AX68" s="5">
        <f>IFERROR(+テーブル1[[#This Row],[粗利]]*O68,"")</f>
        <v>0</v>
      </c>
      <c r="AY68" s="45" t="str">
        <f t="shared" si="1"/>
        <v/>
      </c>
    </row>
    <row r="69" spans="2:51">
      <c r="B69" s="44">
        <v>61</v>
      </c>
      <c r="C69" s="2" t="s">
        <v>156</v>
      </c>
      <c r="D69" s="10">
        <v>380</v>
      </c>
      <c r="E69" s="10" t="str">
        <f>IFERROR(テーブル1[[#This Row],[必要
単価]]+テーブル1[[#This Row],[原価
（材料費）]],"")</f>
        <v/>
      </c>
      <c r="F69" s="13" t="str">
        <f>IFERROR($L$5*テーブル1[[#This Row],[分]],"")</f>
        <v/>
      </c>
      <c r="G69" s="13" t="str">
        <f>IFERROR($L$6*テーブル1[[#This Row],[分]],"")</f>
        <v/>
      </c>
      <c r="H69" s="10"/>
      <c r="I69" s="55"/>
      <c r="J69" s="10">
        <f>IFERROR(テーブル1[[#This Row],[実際
売単価]]-テーブル1[[#This Row],[原価
（材料費）]],"")</f>
        <v>380</v>
      </c>
      <c r="K69" s="10"/>
      <c r="L69" s="10">
        <f>テーブル1[[#This Row],[実際
売単価]]*テーブル1[[#This Row],[月間
製造数
(個数）]]</f>
        <v>0</v>
      </c>
      <c r="M69" s="10">
        <f>テーブル1[[#This Row],[原価
（材料費）]]*テーブル1[[#This Row],[月間
製造数
(個数）]]</f>
        <v>0</v>
      </c>
      <c r="N69" s="11">
        <f>IFERROR(テーブル1[[#This Row],[粗利]]/テーブル1[[#This Row],[実際
売単価]],"")</f>
        <v>1</v>
      </c>
      <c r="O69" s="10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56"/>
      <c r="AC69" s="43"/>
      <c r="AD69" s="56"/>
      <c r="AE69" s="56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 t="str">
        <f t="shared" si="2"/>
        <v/>
      </c>
      <c r="AT69" s="43">
        <f>IFERROR(テーブル1[[#This Row],[実際
売単価]]*テーブル1[[#This Row],[日産
製造数
（個数）]]*テーブル1[[#This Row],[付加価値率]],"")</f>
        <v>0</v>
      </c>
      <c r="AU69" s="43" t="str">
        <f>IFERROR(テーブル1[[#This Row],[付加価値]]/テーブル1[[#This Row],[合計]],"")</f>
        <v/>
      </c>
      <c r="AV69" s="10"/>
      <c r="AW69" s="64" t="str">
        <f>IFERROR(テーブル1[[#This Row],[合計]]/テーブル1[[#This Row],[日産
製造数
（個数）]],"")</f>
        <v/>
      </c>
      <c r="AX69" s="5">
        <f>IFERROR(+テーブル1[[#This Row],[粗利]]*O69,"")</f>
        <v>0</v>
      </c>
      <c r="AY69" s="45" t="str">
        <f t="shared" si="1"/>
        <v/>
      </c>
    </row>
    <row r="70" spans="2:51">
      <c r="B70" s="44">
        <v>62</v>
      </c>
      <c r="C70" s="2" t="s">
        <v>157</v>
      </c>
      <c r="D70" s="10"/>
      <c r="E70" s="10" t="str">
        <f>IFERROR(テーブル1[[#This Row],[必要
単価]]+テーブル1[[#This Row],[原価
（材料費）]],"")</f>
        <v/>
      </c>
      <c r="F70" s="13" t="str">
        <f>IFERROR($L$5*テーブル1[[#This Row],[分]],"")</f>
        <v/>
      </c>
      <c r="G70" s="13" t="str">
        <f>IFERROR($L$6*テーブル1[[#This Row],[分]],"")</f>
        <v/>
      </c>
      <c r="H70" s="10"/>
      <c r="I70" s="55"/>
      <c r="J70" s="10">
        <f>IFERROR(テーブル1[[#This Row],[実際
売単価]]-テーブル1[[#This Row],[原価
（材料費）]],"")</f>
        <v>0</v>
      </c>
      <c r="K70" s="10"/>
      <c r="L70" s="10">
        <f>テーブル1[[#This Row],[実際
売単価]]*テーブル1[[#This Row],[月間
製造数
(個数）]]</f>
        <v>0</v>
      </c>
      <c r="M70" s="10">
        <f>テーブル1[[#This Row],[原価
（材料費）]]*テーブル1[[#This Row],[月間
製造数
(個数）]]</f>
        <v>0</v>
      </c>
      <c r="N70" s="11" t="str">
        <f>IFERROR(テーブル1[[#This Row],[粗利]]/テーブル1[[#This Row],[実際
売単価]],"")</f>
        <v/>
      </c>
      <c r="O70" s="10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56"/>
      <c r="AC70" s="43"/>
      <c r="AD70" s="56"/>
      <c r="AE70" s="56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 t="str">
        <f t="shared" si="2"/>
        <v/>
      </c>
      <c r="AT70" s="43" t="str">
        <f>IFERROR(テーブル1[[#This Row],[実際
売単価]]*テーブル1[[#This Row],[日産
製造数
（個数）]]*テーブル1[[#This Row],[付加価値率]],"")</f>
        <v/>
      </c>
      <c r="AU70" s="43" t="str">
        <f>IFERROR(テーブル1[[#This Row],[付加価値]]/テーブル1[[#This Row],[合計]],"")</f>
        <v/>
      </c>
      <c r="AV70" s="10"/>
      <c r="AW70" s="64" t="str">
        <f>IFERROR(テーブル1[[#This Row],[合計]]/テーブル1[[#This Row],[日産
製造数
（個数）]],"")</f>
        <v/>
      </c>
      <c r="AX70" s="5">
        <f>IFERROR(+テーブル1[[#This Row],[粗利]]*O70,"")</f>
        <v>0</v>
      </c>
      <c r="AY70" s="45" t="str">
        <f t="shared" si="1"/>
        <v/>
      </c>
    </row>
    <row r="71" spans="2:51">
      <c r="B71" s="44">
        <v>63</v>
      </c>
      <c r="C71" s="2" t="s">
        <v>158</v>
      </c>
      <c r="D71" s="10">
        <v>260</v>
      </c>
      <c r="E71" s="10" t="str">
        <f>IFERROR(テーブル1[[#This Row],[必要
単価]]+テーブル1[[#This Row],[原価
（材料費）]],"")</f>
        <v/>
      </c>
      <c r="F71" s="13" t="str">
        <f>IFERROR($L$5*テーブル1[[#This Row],[分]],"")</f>
        <v/>
      </c>
      <c r="G71" s="13" t="str">
        <f>IFERROR($L$6*テーブル1[[#This Row],[分]],"")</f>
        <v/>
      </c>
      <c r="H71" s="10"/>
      <c r="I71" s="55"/>
      <c r="J71" s="10">
        <f>IFERROR(テーブル1[[#This Row],[実際
売単価]]-テーブル1[[#This Row],[原価
（材料費）]],"")</f>
        <v>260</v>
      </c>
      <c r="K71" s="10"/>
      <c r="L71" s="10">
        <f>テーブル1[[#This Row],[実際
売単価]]*テーブル1[[#This Row],[月間
製造数
(個数）]]</f>
        <v>0</v>
      </c>
      <c r="M71" s="10">
        <f>テーブル1[[#This Row],[原価
（材料費）]]*テーブル1[[#This Row],[月間
製造数
(個数）]]</f>
        <v>0</v>
      </c>
      <c r="N71" s="11">
        <f>IFERROR(テーブル1[[#This Row],[粗利]]/テーブル1[[#This Row],[実際
売単価]],"")</f>
        <v>1</v>
      </c>
      <c r="O71" s="10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56"/>
      <c r="AC71" s="43"/>
      <c r="AD71" s="56"/>
      <c r="AE71" s="56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 t="str">
        <f t="shared" si="2"/>
        <v/>
      </c>
      <c r="AT71" s="43">
        <f>IFERROR(テーブル1[[#This Row],[実際
売単価]]*テーブル1[[#This Row],[日産
製造数
（個数）]]*テーブル1[[#This Row],[付加価値率]],"")</f>
        <v>0</v>
      </c>
      <c r="AU71" s="43" t="str">
        <f>IFERROR(テーブル1[[#This Row],[付加価値]]/テーブル1[[#This Row],[合計]],"")</f>
        <v/>
      </c>
      <c r="AV71" s="10"/>
      <c r="AW71" s="64" t="str">
        <f>IFERROR(テーブル1[[#This Row],[合計]]/テーブル1[[#This Row],[日産
製造数
（個数）]],"")</f>
        <v/>
      </c>
      <c r="AX71" s="5">
        <f>IFERROR(+テーブル1[[#This Row],[粗利]]*O71,"")</f>
        <v>0</v>
      </c>
      <c r="AY71" s="45" t="str">
        <f t="shared" si="1"/>
        <v/>
      </c>
    </row>
    <row r="72" spans="2:51">
      <c r="B72" s="44">
        <v>64</v>
      </c>
      <c r="C72" s="2" t="s">
        <v>159</v>
      </c>
      <c r="D72" s="10"/>
      <c r="E72" s="10" t="str">
        <f>IFERROR(テーブル1[[#This Row],[必要
単価]]+テーブル1[[#This Row],[原価
（材料費）]],"")</f>
        <v/>
      </c>
      <c r="F72" s="13" t="str">
        <f>IFERROR($L$5*テーブル1[[#This Row],[分]],"")</f>
        <v/>
      </c>
      <c r="G72" s="13" t="str">
        <f>IFERROR($L$6*テーブル1[[#This Row],[分]],"")</f>
        <v/>
      </c>
      <c r="H72" s="10"/>
      <c r="I72" s="55"/>
      <c r="J72" s="10">
        <f>IFERROR(テーブル1[[#This Row],[実際
売単価]]-テーブル1[[#This Row],[原価
（材料費）]],"")</f>
        <v>0</v>
      </c>
      <c r="K72" s="10"/>
      <c r="L72" s="10">
        <f>テーブル1[[#This Row],[実際
売単価]]*テーブル1[[#This Row],[月間
製造数
(個数）]]</f>
        <v>0</v>
      </c>
      <c r="M72" s="10">
        <f>テーブル1[[#This Row],[原価
（材料費）]]*テーブル1[[#This Row],[月間
製造数
(個数）]]</f>
        <v>0</v>
      </c>
      <c r="N72" s="11" t="str">
        <f>IFERROR(テーブル1[[#This Row],[粗利]]/テーブル1[[#This Row],[実際
売単価]],"")</f>
        <v/>
      </c>
      <c r="O72" s="10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56"/>
      <c r="AC72" s="43"/>
      <c r="AD72" s="56"/>
      <c r="AE72" s="56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 t="str">
        <f t="shared" si="2"/>
        <v/>
      </c>
      <c r="AT72" s="43" t="str">
        <f>IFERROR(テーブル1[[#This Row],[実際
売単価]]*テーブル1[[#This Row],[日産
製造数
（個数）]]*テーブル1[[#This Row],[付加価値率]],"")</f>
        <v/>
      </c>
      <c r="AU72" s="43" t="str">
        <f>IFERROR(テーブル1[[#This Row],[付加価値]]/テーブル1[[#This Row],[合計]],"")</f>
        <v/>
      </c>
      <c r="AV72" s="10"/>
      <c r="AW72" s="64" t="str">
        <f>IFERROR(テーブル1[[#This Row],[合計]]/テーブル1[[#This Row],[日産
製造数
（個数）]],"")</f>
        <v/>
      </c>
      <c r="AX72" s="5">
        <f>IFERROR(+テーブル1[[#This Row],[粗利]]*O72,"")</f>
        <v>0</v>
      </c>
      <c r="AY72" s="45" t="str">
        <f t="shared" si="1"/>
        <v/>
      </c>
    </row>
    <row r="73" spans="2:51">
      <c r="B73" s="44">
        <v>65</v>
      </c>
      <c r="C73" s="2" t="s">
        <v>160</v>
      </c>
      <c r="D73" s="10">
        <v>170</v>
      </c>
      <c r="E73" s="10" t="str">
        <f>IFERROR(テーブル1[[#This Row],[必要
単価]]+テーブル1[[#This Row],[原価
（材料費）]],"")</f>
        <v/>
      </c>
      <c r="F73" s="13" t="str">
        <f>IFERROR($L$5*テーブル1[[#This Row],[分]],"")</f>
        <v/>
      </c>
      <c r="G73" s="13" t="str">
        <f>IFERROR($L$6*テーブル1[[#This Row],[分]],"")</f>
        <v/>
      </c>
      <c r="H73" s="10"/>
      <c r="I73" s="55"/>
      <c r="J73" s="10">
        <f>IFERROR(テーブル1[[#This Row],[実際
売単価]]-テーブル1[[#This Row],[原価
（材料費）]],"")</f>
        <v>170</v>
      </c>
      <c r="K73" s="10"/>
      <c r="L73" s="10">
        <f>テーブル1[[#This Row],[実際
売単価]]*テーブル1[[#This Row],[月間
製造数
(個数）]]</f>
        <v>0</v>
      </c>
      <c r="M73" s="10">
        <f>テーブル1[[#This Row],[原価
（材料費）]]*テーブル1[[#This Row],[月間
製造数
(個数）]]</f>
        <v>0</v>
      </c>
      <c r="N73" s="11">
        <f>IFERROR(テーブル1[[#This Row],[粗利]]/テーブル1[[#This Row],[実際
売単価]],"")</f>
        <v>1</v>
      </c>
      <c r="O73" s="10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56"/>
      <c r="AC73" s="43"/>
      <c r="AD73" s="56"/>
      <c r="AE73" s="56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 t="str">
        <f t="shared" ref="AS73:AS104" si="3">IF(SUM(P73:AR73),SUM(P73:AR73),"")</f>
        <v/>
      </c>
      <c r="AT73" s="43">
        <f>IFERROR(テーブル1[[#This Row],[実際
売単価]]*テーブル1[[#This Row],[日産
製造数
（個数）]]*テーブル1[[#This Row],[付加価値率]],"")</f>
        <v>0</v>
      </c>
      <c r="AU73" s="43" t="str">
        <f>IFERROR(テーブル1[[#This Row],[付加価値]]/テーブル1[[#This Row],[合計]],"")</f>
        <v/>
      </c>
      <c r="AV73" s="10"/>
      <c r="AW73" s="64" t="str">
        <f>IFERROR(テーブル1[[#This Row],[合計]]/テーブル1[[#This Row],[日産
製造数
（個数）]],"")</f>
        <v/>
      </c>
      <c r="AX73" s="5">
        <f>IFERROR(+テーブル1[[#This Row],[粗利]]*O73,"")</f>
        <v>0</v>
      </c>
      <c r="AY73" s="45" t="str">
        <f t="shared" ref="AY73:AY136" si="4">IFERROR(+AX73/AS73,"")</f>
        <v/>
      </c>
    </row>
    <row r="74" spans="2:51">
      <c r="B74" s="44">
        <v>66</v>
      </c>
      <c r="C74" s="2" t="s">
        <v>161</v>
      </c>
      <c r="D74" s="10">
        <v>1463</v>
      </c>
      <c r="E74" s="10" t="str">
        <f>IFERROR(テーブル1[[#This Row],[必要
単価]]+テーブル1[[#This Row],[原価
（材料費）]],"")</f>
        <v/>
      </c>
      <c r="F74" s="13" t="str">
        <f>IFERROR($L$5*テーブル1[[#This Row],[分]],"")</f>
        <v/>
      </c>
      <c r="G74" s="13" t="str">
        <f>IFERROR($L$6*テーブル1[[#This Row],[分]],"")</f>
        <v/>
      </c>
      <c r="H74" s="10"/>
      <c r="I74" s="55"/>
      <c r="J74" s="10">
        <f>IFERROR(テーブル1[[#This Row],[実際
売単価]]-テーブル1[[#This Row],[原価
（材料費）]],"")</f>
        <v>1463</v>
      </c>
      <c r="K74" s="10"/>
      <c r="L74" s="10">
        <f>テーブル1[[#This Row],[実際
売単価]]*テーブル1[[#This Row],[月間
製造数
(個数）]]</f>
        <v>0</v>
      </c>
      <c r="M74" s="10">
        <f>テーブル1[[#This Row],[原価
（材料費）]]*テーブル1[[#This Row],[月間
製造数
(個数）]]</f>
        <v>0</v>
      </c>
      <c r="N74" s="11">
        <f>IFERROR(テーブル1[[#This Row],[粗利]]/テーブル1[[#This Row],[実際
売単価]],"")</f>
        <v>1</v>
      </c>
      <c r="O74" s="10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56"/>
      <c r="AC74" s="43"/>
      <c r="AD74" s="56"/>
      <c r="AE74" s="56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 t="str">
        <f t="shared" si="3"/>
        <v/>
      </c>
      <c r="AT74" s="43">
        <f>IFERROR(テーブル1[[#This Row],[実際
売単価]]*テーブル1[[#This Row],[日産
製造数
（個数）]]*テーブル1[[#This Row],[付加価値率]],"")</f>
        <v>0</v>
      </c>
      <c r="AU74" s="43" t="str">
        <f>IFERROR(テーブル1[[#This Row],[付加価値]]/テーブル1[[#This Row],[合計]],"")</f>
        <v/>
      </c>
      <c r="AV74" s="10"/>
      <c r="AW74" s="64" t="str">
        <f>IFERROR(テーブル1[[#This Row],[合計]]/テーブル1[[#This Row],[日産
製造数
（個数）]],"")</f>
        <v/>
      </c>
      <c r="AX74" s="5">
        <f>IFERROR(+テーブル1[[#This Row],[粗利]]*O74,"")</f>
        <v>0</v>
      </c>
      <c r="AY74" s="45" t="str">
        <f t="shared" si="4"/>
        <v/>
      </c>
    </row>
    <row r="75" spans="2:51">
      <c r="B75" s="44">
        <v>67</v>
      </c>
      <c r="C75" s="2" t="s">
        <v>162</v>
      </c>
      <c r="D75" s="10">
        <v>1371</v>
      </c>
      <c r="E75" s="10" t="str">
        <f>IFERROR(テーブル1[[#This Row],[必要
単価]]+テーブル1[[#This Row],[原価
（材料費）]],"")</f>
        <v/>
      </c>
      <c r="F75" s="13" t="str">
        <f>IFERROR($L$5*テーブル1[[#This Row],[分]],"")</f>
        <v/>
      </c>
      <c r="G75" s="13" t="str">
        <f>IFERROR($L$6*テーブル1[[#This Row],[分]],"")</f>
        <v/>
      </c>
      <c r="H75" s="10"/>
      <c r="I75" s="55">
        <v>241.55</v>
      </c>
      <c r="J75" s="10">
        <f>IFERROR(テーブル1[[#This Row],[実際
売単価]]-テーブル1[[#This Row],[原価
（材料費）]],"")</f>
        <v>1129.45</v>
      </c>
      <c r="K75" s="10"/>
      <c r="L75" s="10">
        <f>テーブル1[[#This Row],[実際
売単価]]*テーブル1[[#This Row],[月間
製造数
(個数）]]</f>
        <v>0</v>
      </c>
      <c r="M75" s="10">
        <f>テーブル1[[#This Row],[原価
（材料費）]]*テーブル1[[#This Row],[月間
製造数
(個数）]]</f>
        <v>0</v>
      </c>
      <c r="N75" s="11">
        <f>IFERROR(テーブル1[[#This Row],[粗利]]/テーブル1[[#This Row],[実際
売単価]],"")</f>
        <v>0.82381473377097014</v>
      </c>
      <c r="O75" s="10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56"/>
      <c r="AC75" s="43"/>
      <c r="AD75" s="56"/>
      <c r="AE75" s="56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 t="str">
        <f t="shared" si="3"/>
        <v/>
      </c>
      <c r="AT75" s="43">
        <f>IFERROR(テーブル1[[#This Row],[実際
売単価]]*テーブル1[[#This Row],[日産
製造数
（個数）]]*テーブル1[[#This Row],[付加価値率]],"")</f>
        <v>0</v>
      </c>
      <c r="AU75" s="43" t="str">
        <f>IFERROR(テーブル1[[#This Row],[付加価値]]/テーブル1[[#This Row],[合計]],"")</f>
        <v/>
      </c>
      <c r="AV75" s="10"/>
      <c r="AW75" s="64" t="str">
        <f>IFERROR(テーブル1[[#This Row],[合計]]/テーブル1[[#This Row],[日産
製造数
（個数）]],"")</f>
        <v/>
      </c>
      <c r="AX75" s="5">
        <f>IFERROR(+テーブル1[[#This Row],[粗利]]*O75,"")</f>
        <v>0</v>
      </c>
      <c r="AY75" s="45" t="str">
        <f t="shared" si="4"/>
        <v/>
      </c>
    </row>
    <row r="76" spans="2:51">
      <c r="B76" s="44">
        <v>68</v>
      </c>
      <c r="C76" s="2" t="s">
        <v>163</v>
      </c>
      <c r="D76" s="10">
        <v>180</v>
      </c>
      <c r="E76" s="10" t="str">
        <f>IFERROR(テーブル1[[#This Row],[必要
単価]]+テーブル1[[#This Row],[原価
（材料費）]],"")</f>
        <v/>
      </c>
      <c r="F76" s="13" t="str">
        <f>IFERROR($L$5*テーブル1[[#This Row],[分]],"")</f>
        <v/>
      </c>
      <c r="G76" s="13" t="str">
        <f>IFERROR($L$6*テーブル1[[#This Row],[分]],"")</f>
        <v/>
      </c>
      <c r="H76" s="10"/>
      <c r="I76" s="55">
        <v>44.47</v>
      </c>
      <c r="J76" s="10">
        <f>IFERROR(テーブル1[[#This Row],[実際
売単価]]-テーブル1[[#This Row],[原価
（材料費）]],"")</f>
        <v>135.53</v>
      </c>
      <c r="K76" s="10">
        <v>512</v>
      </c>
      <c r="L76" s="10">
        <f>テーブル1[[#This Row],[実際
売単価]]*テーブル1[[#This Row],[月間
製造数
(個数）]]</f>
        <v>92160</v>
      </c>
      <c r="M76" s="10">
        <f>テーブル1[[#This Row],[原価
（材料費）]]*テーブル1[[#This Row],[月間
製造数
(個数）]]</f>
        <v>22768.639999999999</v>
      </c>
      <c r="N76" s="11">
        <f>IFERROR(テーブル1[[#This Row],[粗利]]/テーブル1[[#This Row],[実際
売単価]],"")</f>
        <v>0.75294444444444442</v>
      </c>
      <c r="O76" s="10">
        <v>110</v>
      </c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56"/>
      <c r="AC76" s="43"/>
      <c r="AD76" s="56"/>
      <c r="AE76" s="56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 t="str">
        <f t="shared" si="3"/>
        <v/>
      </c>
      <c r="AT76" s="43">
        <f>IFERROR(テーブル1[[#This Row],[実際
売単価]]*テーブル1[[#This Row],[日産
製造数
（個数）]]*テーブル1[[#This Row],[付加価値率]],"")</f>
        <v>14908.3</v>
      </c>
      <c r="AU76" s="43" t="str">
        <f>IFERROR(テーブル1[[#This Row],[付加価値]]/テーブル1[[#This Row],[合計]],"")</f>
        <v/>
      </c>
      <c r="AV76" s="10"/>
      <c r="AW76" s="64" t="str">
        <f>IFERROR(テーブル1[[#This Row],[合計]]/テーブル1[[#This Row],[日産
製造数
（個数）]],"")</f>
        <v/>
      </c>
      <c r="AX76" s="5">
        <f>IFERROR(+テーブル1[[#This Row],[粗利]]*O76,"")</f>
        <v>14908.3</v>
      </c>
      <c r="AY76" s="45" t="str">
        <f t="shared" si="4"/>
        <v/>
      </c>
    </row>
    <row r="77" spans="2:51">
      <c r="B77" s="44">
        <v>69</v>
      </c>
      <c r="C77" s="2" t="s">
        <v>164</v>
      </c>
      <c r="D77" s="10">
        <v>170</v>
      </c>
      <c r="E77" s="10">
        <f>IFERROR(テーブル1[[#This Row],[必要
単価]]+テーブル1[[#This Row],[原価
（材料費）]],"")</f>
        <v>211.03221491986628</v>
      </c>
      <c r="F77" s="13">
        <f>IFERROR($L$5*テーブル1[[#This Row],[分]],"")</f>
        <v>159.6466330548655</v>
      </c>
      <c r="G77" s="13">
        <f>IFERROR($L$6*テーブル1[[#This Row],[分]],"")</f>
        <v>187.03221491986628</v>
      </c>
      <c r="H77" s="10"/>
      <c r="I77" s="55">
        <v>24</v>
      </c>
      <c r="J77" s="10">
        <f>IFERROR(テーブル1[[#This Row],[実際
売単価]]-テーブル1[[#This Row],[原価
（材料費）]],"")</f>
        <v>146</v>
      </c>
      <c r="K77" s="10">
        <v>1434</v>
      </c>
      <c r="L77" s="10">
        <f>テーブル1[[#This Row],[実際
売単価]]*テーブル1[[#This Row],[月間
製造数
(個数）]]</f>
        <v>243780</v>
      </c>
      <c r="M77" s="10">
        <f>テーブル1[[#This Row],[原価
（材料費）]]*テーブル1[[#This Row],[月間
製造数
(個数）]]</f>
        <v>34416</v>
      </c>
      <c r="N77" s="11">
        <f>IFERROR(テーブル1[[#This Row],[粗利]]/テーブル1[[#This Row],[実際
売単価]],"")</f>
        <v>0.85882352941176465</v>
      </c>
      <c r="O77" s="10">
        <v>350</v>
      </c>
      <c r="P77" s="43"/>
      <c r="Q77" s="43">
        <v>95</v>
      </c>
      <c r="R77" s="43">
        <v>70</v>
      </c>
      <c r="S77" s="43"/>
      <c r="T77" s="43"/>
      <c r="U77" s="43"/>
      <c r="V77" s="43"/>
      <c r="W77" s="43"/>
      <c r="X77" s="43"/>
      <c r="Y77" s="43"/>
      <c r="Z77" s="43"/>
      <c r="AA77" s="43"/>
      <c r="AB77" s="56">
        <v>30</v>
      </c>
      <c r="AC77" s="43">
        <v>180</v>
      </c>
      <c r="AD77" s="56">
        <v>63</v>
      </c>
      <c r="AE77" s="56">
        <v>10</v>
      </c>
      <c r="AF77" s="43">
        <v>10</v>
      </c>
      <c r="AG77" s="43"/>
      <c r="AH77" s="43"/>
      <c r="AI77" s="43"/>
      <c r="AJ77" s="43"/>
      <c r="AK77" s="43"/>
      <c r="AL77" s="43"/>
      <c r="AM77" s="43"/>
      <c r="AN77" s="43"/>
      <c r="AO77" s="43">
        <v>18</v>
      </c>
      <c r="AP77" s="43"/>
      <c r="AQ77" s="43">
        <v>20</v>
      </c>
      <c r="AR77" s="43"/>
      <c r="AS77" s="43">
        <f t="shared" si="3"/>
        <v>496</v>
      </c>
      <c r="AT77" s="43">
        <f>IFERROR(テーブル1[[#This Row],[実際
売単価]]*テーブル1[[#This Row],[日産
製造数
（個数）]]*テーブル1[[#This Row],[付加価値率]],"")</f>
        <v>51100</v>
      </c>
      <c r="AU77" s="43">
        <f>IFERROR(テーブル1[[#This Row],[付加価値]]/テーブル1[[#This Row],[合計]],"")</f>
        <v>103.0241935483871</v>
      </c>
      <c r="AV77" s="10"/>
      <c r="AW77" s="64">
        <f>IFERROR(テーブル1[[#This Row],[合計]]/テーブル1[[#This Row],[日産
製造数
（個数）]],"")</f>
        <v>1.417142857142857</v>
      </c>
      <c r="AX77" s="5">
        <f>IFERROR(+テーブル1[[#This Row],[粗利]]*O77,"")</f>
        <v>51100</v>
      </c>
      <c r="AY77" s="45">
        <f t="shared" si="4"/>
        <v>103.0241935483871</v>
      </c>
    </row>
    <row r="78" spans="2:51">
      <c r="B78" s="44">
        <v>70</v>
      </c>
      <c r="C78" s="2" t="s">
        <v>165</v>
      </c>
      <c r="D78" s="10">
        <v>694</v>
      </c>
      <c r="E78" s="10" t="str">
        <f>IFERROR(テーブル1[[#This Row],[必要
単価]]+テーブル1[[#This Row],[原価
（材料費）]],"")</f>
        <v/>
      </c>
      <c r="F78" s="13" t="str">
        <f>IFERROR($L$5*テーブル1[[#This Row],[分]],"")</f>
        <v/>
      </c>
      <c r="G78" s="13" t="str">
        <f>IFERROR($L$6*テーブル1[[#This Row],[分]],"")</f>
        <v/>
      </c>
      <c r="H78" s="10"/>
      <c r="I78" s="55"/>
      <c r="J78" s="10">
        <f>IFERROR(テーブル1[[#This Row],[実際
売単価]]-テーブル1[[#This Row],[原価
（材料費）]],"")</f>
        <v>694</v>
      </c>
      <c r="K78" s="10"/>
      <c r="L78" s="10">
        <f>テーブル1[[#This Row],[実際
売単価]]*テーブル1[[#This Row],[月間
製造数
(個数）]]</f>
        <v>0</v>
      </c>
      <c r="M78" s="10">
        <f>テーブル1[[#This Row],[原価
（材料費）]]*テーブル1[[#This Row],[月間
製造数
(個数）]]</f>
        <v>0</v>
      </c>
      <c r="N78" s="11">
        <f>IFERROR(テーブル1[[#This Row],[粗利]]/テーブル1[[#This Row],[実際
売単価]],"")</f>
        <v>1</v>
      </c>
      <c r="O78" s="10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56"/>
      <c r="AC78" s="43"/>
      <c r="AD78" s="56"/>
      <c r="AE78" s="56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 t="str">
        <f t="shared" si="3"/>
        <v/>
      </c>
      <c r="AT78" s="43">
        <f>IFERROR(テーブル1[[#This Row],[実際
売単価]]*テーブル1[[#This Row],[日産
製造数
（個数）]]*テーブル1[[#This Row],[付加価値率]],"")</f>
        <v>0</v>
      </c>
      <c r="AU78" s="43" t="str">
        <f>IFERROR(テーブル1[[#This Row],[付加価値]]/テーブル1[[#This Row],[合計]],"")</f>
        <v/>
      </c>
      <c r="AV78" s="10"/>
      <c r="AW78" s="64" t="str">
        <f>IFERROR(テーブル1[[#This Row],[合計]]/テーブル1[[#This Row],[日産
製造数
（個数）]],"")</f>
        <v/>
      </c>
      <c r="AX78" s="5">
        <f>IFERROR(+テーブル1[[#This Row],[粗利]]*O78,"")</f>
        <v>0</v>
      </c>
      <c r="AY78" s="45" t="str">
        <f t="shared" si="4"/>
        <v/>
      </c>
    </row>
    <row r="79" spans="2:51">
      <c r="B79" s="44">
        <v>71</v>
      </c>
      <c r="C79" s="2" t="s">
        <v>166</v>
      </c>
      <c r="D79" s="10">
        <v>102</v>
      </c>
      <c r="E79" s="10">
        <f>IFERROR(テーブル1[[#This Row],[必要
単価]]+テーブル1[[#This Row],[原価
（材料費）]],"")</f>
        <v>82.164407019989312</v>
      </c>
      <c r="F79" s="13">
        <f>IFERROR($L$5*テーブル1[[#This Row],[分]],"")</f>
        <v>57.193505328278434</v>
      </c>
      <c r="G79" s="13">
        <f>IFERROR($L$6*テーブル1[[#This Row],[分]],"")</f>
        <v>67.004407019989316</v>
      </c>
      <c r="H79" s="10"/>
      <c r="I79" s="55">
        <v>15.16</v>
      </c>
      <c r="J79" s="10">
        <f>IFERROR(テーブル1[[#This Row],[実際
売単価]]-テーブル1[[#This Row],[原価
（材料費）]],"")</f>
        <v>86.84</v>
      </c>
      <c r="K79" s="10">
        <v>3411</v>
      </c>
      <c r="L79" s="10">
        <f>テーブル1[[#This Row],[実際
売単価]]*テーブル1[[#This Row],[月間
製造数
(個数）]]</f>
        <v>347922</v>
      </c>
      <c r="M79" s="10">
        <f>テーブル1[[#This Row],[原価
（材料費）]]*テーブル1[[#This Row],[月間
製造数
(個数）]]</f>
        <v>51710.76</v>
      </c>
      <c r="N79" s="11">
        <f>IFERROR(テーブル1[[#This Row],[粗利]]/テーブル1[[#This Row],[実際
売単価]],"")</f>
        <v>0.8513725490196079</v>
      </c>
      <c r="O79" s="10">
        <v>650</v>
      </c>
      <c r="P79" s="43">
        <v>20</v>
      </c>
      <c r="Q79" s="43">
        <v>30</v>
      </c>
      <c r="R79" s="43">
        <v>40</v>
      </c>
      <c r="S79" s="43"/>
      <c r="T79" s="43"/>
      <c r="U79" s="43"/>
      <c r="V79" s="43"/>
      <c r="W79" s="43"/>
      <c r="X79" s="43"/>
      <c r="Y79" s="43"/>
      <c r="Z79" s="43"/>
      <c r="AA79" s="43"/>
      <c r="AB79" s="56">
        <v>10</v>
      </c>
      <c r="AC79" s="43">
        <v>60</v>
      </c>
      <c r="AD79" s="56">
        <v>10</v>
      </c>
      <c r="AE79" s="56">
        <v>10</v>
      </c>
      <c r="AF79" s="43"/>
      <c r="AG79" s="43"/>
      <c r="AH79" s="43"/>
      <c r="AI79" s="43"/>
      <c r="AJ79" s="43"/>
      <c r="AK79" s="43"/>
      <c r="AL79" s="43"/>
      <c r="AM79" s="43"/>
      <c r="AN79" s="43"/>
      <c r="AO79" s="43">
        <v>60</v>
      </c>
      <c r="AP79" s="43"/>
      <c r="AQ79" s="43">
        <v>80</v>
      </c>
      <c r="AR79" s="43">
        <v>10</v>
      </c>
      <c r="AS79" s="43">
        <f t="shared" si="3"/>
        <v>330</v>
      </c>
      <c r="AT79" s="43">
        <f>IFERROR(テーブル1[[#This Row],[実際
売単価]]*テーブル1[[#This Row],[日産
製造数
（個数）]]*テーブル1[[#This Row],[付加価値率]],"")</f>
        <v>56446.000000000007</v>
      </c>
      <c r="AU79" s="43">
        <f>IFERROR(テーブル1[[#This Row],[付加価値]]/テーブル1[[#This Row],[合計]],"")</f>
        <v>171.04848484848486</v>
      </c>
      <c r="AV79" s="10"/>
      <c r="AW79" s="64">
        <f>IFERROR(テーブル1[[#This Row],[合計]]/テーブル1[[#This Row],[日産
製造数
（個数）]],"")</f>
        <v>0.50769230769230766</v>
      </c>
      <c r="AX79" s="5">
        <f>IFERROR(+テーブル1[[#This Row],[粗利]]*O79,"")</f>
        <v>56446</v>
      </c>
      <c r="AY79" s="45">
        <f t="shared" si="4"/>
        <v>171.04848484848486</v>
      </c>
    </row>
    <row r="80" spans="2:51">
      <c r="B80" s="44">
        <v>72</v>
      </c>
      <c r="C80" s="2" t="s">
        <v>167</v>
      </c>
      <c r="D80" s="10">
        <v>527</v>
      </c>
      <c r="E80" s="10" t="str">
        <f>IFERROR(テーブル1[[#This Row],[必要
単価]]+テーブル1[[#This Row],[原価
（材料費）]],"")</f>
        <v/>
      </c>
      <c r="F80" s="13" t="str">
        <f>IFERROR($L$5*テーブル1[[#This Row],[分]],"")</f>
        <v/>
      </c>
      <c r="G80" s="13" t="str">
        <f>IFERROR($L$6*テーブル1[[#This Row],[分]],"")</f>
        <v/>
      </c>
      <c r="H80" s="10"/>
      <c r="I80" s="55"/>
      <c r="J80" s="10">
        <f>IFERROR(テーブル1[[#This Row],[実際
売単価]]-テーブル1[[#This Row],[原価
（材料費）]],"")</f>
        <v>527</v>
      </c>
      <c r="K80" s="10"/>
      <c r="L80" s="10">
        <f>テーブル1[[#This Row],[実際
売単価]]*テーブル1[[#This Row],[月間
製造数
(個数）]]</f>
        <v>0</v>
      </c>
      <c r="M80" s="10">
        <f>テーブル1[[#This Row],[原価
（材料費）]]*テーブル1[[#This Row],[月間
製造数
(個数）]]</f>
        <v>0</v>
      </c>
      <c r="N80" s="11">
        <f>IFERROR(テーブル1[[#This Row],[粗利]]/テーブル1[[#This Row],[実際
売単価]],"")</f>
        <v>1</v>
      </c>
      <c r="O80" s="10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56"/>
      <c r="AC80" s="43"/>
      <c r="AD80" s="56"/>
      <c r="AE80" s="56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 t="str">
        <f t="shared" si="3"/>
        <v/>
      </c>
      <c r="AT80" s="43">
        <f>IFERROR(テーブル1[[#This Row],[実際
売単価]]*テーブル1[[#This Row],[日産
製造数
（個数）]]*テーブル1[[#This Row],[付加価値率]],"")</f>
        <v>0</v>
      </c>
      <c r="AU80" s="43" t="str">
        <f>IFERROR(テーブル1[[#This Row],[付加価値]]/テーブル1[[#This Row],[合計]],"")</f>
        <v/>
      </c>
      <c r="AV80" s="10"/>
      <c r="AW80" s="64" t="str">
        <f>IFERROR(テーブル1[[#This Row],[合計]]/テーブル1[[#This Row],[日産
製造数
（個数）]],"")</f>
        <v/>
      </c>
      <c r="AX80" s="5">
        <f>IFERROR(+テーブル1[[#This Row],[粗利]]*O80,"")</f>
        <v>0</v>
      </c>
      <c r="AY80" s="45" t="str">
        <f t="shared" si="4"/>
        <v/>
      </c>
    </row>
    <row r="81" spans="2:51">
      <c r="B81" s="44">
        <v>73</v>
      </c>
      <c r="C81" s="2" t="s">
        <v>168</v>
      </c>
      <c r="D81" s="10">
        <v>324.5</v>
      </c>
      <c r="E81" s="10" t="str">
        <f>IFERROR(テーブル1[[#This Row],[必要
単価]]+テーブル1[[#This Row],[原価
（材料費）]],"")</f>
        <v/>
      </c>
      <c r="F81" s="13" t="str">
        <f>IFERROR($L$5*テーブル1[[#This Row],[分]],"")</f>
        <v/>
      </c>
      <c r="G81" s="13" t="str">
        <f>IFERROR($L$6*テーブル1[[#This Row],[分]],"")</f>
        <v/>
      </c>
      <c r="H81" s="10"/>
      <c r="I81" s="55"/>
      <c r="J81" s="10">
        <f>IFERROR(テーブル1[[#This Row],[実際
売単価]]-テーブル1[[#This Row],[原価
（材料費）]],"")</f>
        <v>324.5</v>
      </c>
      <c r="K81" s="10"/>
      <c r="L81" s="10">
        <f>テーブル1[[#This Row],[実際
売単価]]*テーブル1[[#This Row],[月間
製造数
(個数）]]</f>
        <v>0</v>
      </c>
      <c r="M81" s="10">
        <f>テーブル1[[#This Row],[原価
（材料費）]]*テーブル1[[#This Row],[月間
製造数
(個数）]]</f>
        <v>0</v>
      </c>
      <c r="N81" s="11">
        <f>IFERROR(テーブル1[[#This Row],[粗利]]/テーブル1[[#This Row],[実際
売単価]],"")</f>
        <v>1</v>
      </c>
      <c r="O81" s="10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56"/>
      <c r="AC81" s="43"/>
      <c r="AD81" s="56"/>
      <c r="AE81" s="56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 t="str">
        <f t="shared" si="3"/>
        <v/>
      </c>
      <c r="AT81" s="43">
        <f>IFERROR(テーブル1[[#This Row],[実際
売単価]]*テーブル1[[#This Row],[日産
製造数
（個数）]]*テーブル1[[#This Row],[付加価値率]],"")</f>
        <v>0</v>
      </c>
      <c r="AU81" s="43" t="str">
        <f>IFERROR(テーブル1[[#This Row],[付加価値]]/テーブル1[[#This Row],[合計]],"")</f>
        <v/>
      </c>
      <c r="AV81" s="10"/>
      <c r="AW81" s="64" t="str">
        <f>IFERROR(テーブル1[[#This Row],[合計]]/テーブル1[[#This Row],[日産
製造数
（個数）]],"")</f>
        <v/>
      </c>
      <c r="AX81" s="5">
        <f>IFERROR(+テーブル1[[#This Row],[粗利]]*O81,"")</f>
        <v>0</v>
      </c>
      <c r="AY81" s="45" t="str">
        <f t="shared" si="4"/>
        <v/>
      </c>
    </row>
    <row r="82" spans="2:51">
      <c r="B82" s="44">
        <v>74</v>
      </c>
      <c r="C82" s="2" t="s">
        <v>169</v>
      </c>
      <c r="D82" s="10">
        <v>324.5</v>
      </c>
      <c r="E82" s="10">
        <f>IFERROR(テーブル1[[#This Row],[必要
単価]]+テーブル1[[#This Row],[原価
（材料費）]],"")</f>
        <v>345.75624692218463</v>
      </c>
      <c r="F82" s="13">
        <f>IFERROR($L$5*テーブル1[[#This Row],[分]],"")</f>
        <v>201.23640763653526</v>
      </c>
      <c r="G82" s="13">
        <f>IFERROR($L$6*テーブル1[[#This Row],[分]],"")</f>
        <v>235.75624692218463</v>
      </c>
      <c r="H82" s="10"/>
      <c r="I82" s="55">
        <v>110</v>
      </c>
      <c r="J82" s="10">
        <f>IFERROR(テーブル1[[#This Row],[実際
売単価]]-テーブル1[[#This Row],[原価
（材料費）]],"")</f>
        <v>214.5</v>
      </c>
      <c r="K82" s="10">
        <v>1869</v>
      </c>
      <c r="L82" s="10">
        <f>テーブル1[[#This Row],[実際
売単価]]*テーブル1[[#This Row],[月間
製造数
(個数）]]</f>
        <v>606490.5</v>
      </c>
      <c r="M82" s="10">
        <f>テーブル1[[#This Row],[原価
（材料費）]]*テーブル1[[#This Row],[月間
製造数
(個数）]]</f>
        <v>205590</v>
      </c>
      <c r="N82" s="11">
        <f>IFERROR(テーブル1[[#This Row],[粗利]]/テーブル1[[#This Row],[実際
売単価]],"")</f>
        <v>0.66101694915254239</v>
      </c>
      <c r="O82" s="10">
        <v>117</v>
      </c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>
        <v>80</v>
      </c>
      <c r="AA82" s="43"/>
      <c r="AB82" s="56"/>
      <c r="AC82" s="43"/>
      <c r="AD82" s="56"/>
      <c r="AE82" s="56"/>
      <c r="AF82" s="43"/>
      <c r="AG82" s="43"/>
      <c r="AH82" s="43">
        <v>7</v>
      </c>
      <c r="AI82" s="43"/>
      <c r="AJ82" s="43"/>
      <c r="AK82" s="43"/>
      <c r="AL82" s="43">
        <v>56</v>
      </c>
      <c r="AM82" s="43"/>
      <c r="AN82" s="43">
        <v>23</v>
      </c>
      <c r="AO82" s="43"/>
      <c r="AP82" s="43"/>
      <c r="AQ82" s="43">
        <v>37</v>
      </c>
      <c r="AR82" s="43">
        <v>6</v>
      </c>
      <c r="AS82" s="43">
        <f t="shared" si="3"/>
        <v>209</v>
      </c>
      <c r="AT82" s="43">
        <f>IFERROR(テーブル1[[#This Row],[実際
売単価]]*テーブル1[[#This Row],[日産
製造数
（個数）]]*テーブル1[[#This Row],[付加価値率]],"")</f>
        <v>25096.5</v>
      </c>
      <c r="AU82" s="43">
        <f>IFERROR(テーブル1[[#This Row],[付加価値]]/テーブル1[[#This Row],[合計]],"")</f>
        <v>120.07894736842105</v>
      </c>
      <c r="AV82" s="10"/>
      <c r="AW82" s="64">
        <f>IFERROR(テーブル1[[#This Row],[合計]]/テーブル1[[#This Row],[日産
製造数
（個数）]],"")</f>
        <v>1.7863247863247864</v>
      </c>
      <c r="AX82" s="5">
        <f>IFERROR(+テーブル1[[#This Row],[粗利]]*O82,"")</f>
        <v>25096.5</v>
      </c>
      <c r="AY82" s="45">
        <f t="shared" si="4"/>
        <v>120.07894736842105</v>
      </c>
    </row>
    <row r="83" spans="2:51">
      <c r="B83" s="44">
        <v>75</v>
      </c>
      <c r="C83" s="2" t="s">
        <v>170</v>
      </c>
      <c r="D83" s="10">
        <v>1404</v>
      </c>
      <c r="E83" s="10" t="str">
        <f>IFERROR(テーブル1[[#This Row],[必要
単価]]+テーブル1[[#This Row],[原価
（材料費）]],"")</f>
        <v/>
      </c>
      <c r="F83" s="13" t="str">
        <f>IFERROR($L$5*テーブル1[[#This Row],[分]],"")</f>
        <v/>
      </c>
      <c r="G83" s="13" t="str">
        <f>IFERROR($L$6*テーブル1[[#This Row],[分]],"")</f>
        <v/>
      </c>
      <c r="H83" s="10"/>
      <c r="I83" s="55"/>
      <c r="J83" s="10">
        <f>IFERROR(テーブル1[[#This Row],[実際
売単価]]-テーブル1[[#This Row],[原価
（材料費）]],"")</f>
        <v>1404</v>
      </c>
      <c r="K83" s="10"/>
      <c r="L83" s="10">
        <f>テーブル1[[#This Row],[実際
売単価]]*テーブル1[[#This Row],[月間
製造数
(個数）]]</f>
        <v>0</v>
      </c>
      <c r="M83" s="10">
        <f>テーブル1[[#This Row],[原価
（材料費）]]*テーブル1[[#This Row],[月間
製造数
(個数）]]</f>
        <v>0</v>
      </c>
      <c r="N83" s="11">
        <f>IFERROR(テーブル1[[#This Row],[粗利]]/テーブル1[[#This Row],[実際
売単価]],"")</f>
        <v>1</v>
      </c>
      <c r="O83" s="10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56"/>
      <c r="AC83" s="43"/>
      <c r="AD83" s="56"/>
      <c r="AE83" s="56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 t="str">
        <f t="shared" si="3"/>
        <v/>
      </c>
      <c r="AT83" s="43">
        <f>IFERROR(テーブル1[[#This Row],[実際
売単価]]*テーブル1[[#This Row],[日産
製造数
（個数）]]*テーブル1[[#This Row],[付加価値率]],"")</f>
        <v>0</v>
      </c>
      <c r="AU83" s="43" t="str">
        <f>IFERROR(テーブル1[[#This Row],[付加価値]]/テーブル1[[#This Row],[合計]],"")</f>
        <v/>
      </c>
      <c r="AV83" s="10"/>
      <c r="AW83" s="64" t="str">
        <f>IFERROR(テーブル1[[#This Row],[合計]]/テーブル1[[#This Row],[日産
製造数
（個数）]],"")</f>
        <v/>
      </c>
      <c r="AX83" s="5">
        <f>IFERROR(+テーブル1[[#This Row],[粗利]]*O83,"")</f>
        <v>0</v>
      </c>
      <c r="AY83" s="45" t="str">
        <f t="shared" si="4"/>
        <v/>
      </c>
    </row>
    <row r="84" spans="2:51">
      <c r="B84" s="44">
        <v>76</v>
      </c>
      <c r="C84" s="2" t="s">
        <v>171</v>
      </c>
      <c r="D84" s="10">
        <v>176</v>
      </c>
      <c r="E84" s="10" t="str">
        <f>IFERROR(テーブル1[[#This Row],[必要
単価]]+テーブル1[[#This Row],[原価
（材料費）]],"")</f>
        <v/>
      </c>
      <c r="F84" s="13" t="str">
        <f>IFERROR($L$5*テーブル1[[#This Row],[分]],"")</f>
        <v/>
      </c>
      <c r="G84" s="13" t="str">
        <f>IFERROR($L$6*テーブル1[[#This Row],[分]],"")</f>
        <v/>
      </c>
      <c r="H84" s="10"/>
      <c r="I84" s="55">
        <v>38.18</v>
      </c>
      <c r="J84" s="10">
        <f>IFERROR(テーブル1[[#This Row],[実際
売単価]]-テーブル1[[#This Row],[原価
（材料費）]],"")</f>
        <v>137.82</v>
      </c>
      <c r="K84" s="10"/>
      <c r="L84" s="10">
        <f>テーブル1[[#This Row],[実際
売単価]]*テーブル1[[#This Row],[月間
製造数
(個数）]]</f>
        <v>0</v>
      </c>
      <c r="M84" s="10">
        <f>テーブル1[[#This Row],[原価
（材料費）]]*テーブル1[[#This Row],[月間
製造数
(個数）]]</f>
        <v>0</v>
      </c>
      <c r="N84" s="11">
        <f>IFERROR(テーブル1[[#This Row],[粗利]]/テーブル1[[#This Row],[実際
売単価]],"")</f>
        <v>0.78306818181818183</v>
      </c>
      <c r="O84" s="10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56"/>
      <c r="AC84" s="43"/>
      <c r="AD84" s="56"/>
      <c r="AE84" s="56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 t="str">
        <f t="shared" si="3"/>
        <v/>
      </c>
      <c r="AT84" s="43">
        <f>IFERROR(テーブル1[[#This Row],[実際
売単価]]*テーブル1[[#This Row],[日産
製造数
（個数）]]*テーブル1[[#This Row],[付加価値率]],"")</f>
        <v>0</v>
      </c>
      <c r="AU84" s="43" t="str">
        <f>IFERROR(テーブル1[[#This Row],[付加価値]]/テーブル1[[#This Row],[合計]],"")</f>
        <v/>
      </c>
      <c r="AV84" s="10"/>
      <c r="AW84" s="64" t="str">
        <f>IFERROR(テーブル1[[#This Row],[合計]]/テーブル1[[#This Row],[日産
製造数
（個数）]],"")</f>
        <v/>
      </c>
      <c r="AX84" s="5">
        <f>IFERROR(+テーブル1[[#This Row],[粗利]]*O84,"")</f>
        <v>0</v>
      </c>
      <c r="AY84" s="45" t="str">
        <f t="shared" si="4"/>
        <v/>
      </c>
    </row>
    <row r="85" spans="2:51">
      <c r="B85" s="44">
        <v>77</v>
      </c>
      <c r="C85" s="2" t="s">
        <v>172</v>
      </c>
      <c r="D85" s="10">
        <v>200</v>
      </c>
      <c r="E85" s="10" t="str">
        <f>IFERROR(テーブル1[[#This Row],[必要
単価]]+テーブル1[[#This Row],[原価
（材料費）]],"")</f>
        <v/>
      </c>
      <c r="F85" s="13" t="str">
        <f>IFERROR($L$5*テーブル1[[#This Row],[分]],"")</f>
        <v/>
      </c>
      <c r="G85" s="13" t="str">
        <f>IFERROR($L$6*テーブル1[[#This Row],[分]],"")</f>
        <v/>
      </c>
      <c r="H85" s="10"/>
      <c r="I85" s="55">
        <v>42</v>
      </c>
      <c r="J85" s="10">
        <f>IFERROR(テーブル1[[#This Row],[実際
売単価]]-テーブル1[[#This Row],[原価
（材料費）]],"")</f>
        <v>158</v>
      </c>
      <c r="K85" s="10"/>
      <c r="L85" s="10">
        <f>テーブル1[[#This Row],[実際
売単価]]*テーブル1[[#This Row],[月間
製造数
(個数）]]</f>
        <v>0</v>
      </c>
      <c r="M85" s="10">
        <f>テーブル1[[#This Row],[原価
（材料費）]]*テーブル1[[#This Row],[月間
製造数
(個数）]]</f>
        <v>0</v>
      </c>
      <c r="N85" s="11">
        <f>IFERROR(テーブル1[[#This Row],[粗利]]/テーブル1[[#This Row],[実際
売単価]],"")</f>
        <v>0.79</v>
      </c>
      <c r="O85" s="10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56"/>
      <c r="AC85" s="43"/>
      <c r="AD85" s="56"/>
      <c r="AE85" s="56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 t="str">
        <f t="shared" si="3"/>
        <v/>
      </c>
      <c r="AT85" s="43">
        <f>IFERROR(テーブル1[[#This Row],[実際
売単価]]*テーブル1[[#This Row],[日産
製造数
（個数）]]*テーブル1[[#This Row],[付加価値率]],"")</f>
        <v>0</v>
      </c>
      <c r="AU85" s="43" t="str">
        <f>IFERROR(テーブル1[[#This Row],[付加価値]]/テーブル1[[#This Row],[合計]],"")</f>
        <v/>
      </c>
      <c r="AV85" s="10"/>
      <c r="AW85" s="64" t="str">
        <f>IFERROR(テーブル1[[#This Row],[合計]]/テーブル1[[#This Row],[日産
製造数
（個数）]],"")</f>
        <v/>
      </c>
      <c r="AX85" s="5">
        <f>IFERROR(+テーブル1[[#This Row],[粗利]]*O85,"")</f>
        <v>0</v>
      </c>
      <c r="AY85" s="45" t="str">
        <f t="shared" si="4"/>
        <v/>
      </c>
    </row>
    <row r="86" spans="2:51">
      <c r="B86" s="44">
        <v>78</v>
      </c>
      <c r="C86" s="2" t="s">
        <v>173</v>
      </c>
      <c r="D86" s="10">
        <v>150</v>
      </c>
      <c r="E86" s="10">
        <f>IFERROR(テーブル1[[#This Row],[必要
単価]]+テーブル1[[#This Row],[原価
（材料費）]],"")</f>
        <v>168.60745850581898</v>
      </c>
      <c r="F86" s="13">
        <f>IFERROR($L$5*テーブル1[[#This Row],[分]],"")</f>
        <v>117.44166378204447</v>
      </c>
      <c r="G86" s="13">
        <f>IFERROR($L$6*テーブル1[[#This Row],[分]],"")</f>
        <v>137.58745850581897</v>
      </c>
      <c r="H86" s="10"/>
      <c r="I86" s="55">
        <v>31.02</v>
      </c>
      <c r="J86" s="10">
        <f>IFERROR(テーブル1[[#This Row],[実際
売単価]]-テーブル1[[#This Row],[原価
（材料費）]],"")</f>
        <v>118.98</v>
      </c>
      <c r="K86" s="10">
        <v>1854</v>
      </c>
      <c r="L86" s="10">
        <f>テーブル1[[#This Row],[実際
売単価]]*テーブル1[[#This Row],[月間
製造数
(個数）]]</f>
        <v>278100</v>
      </c>
      <c r="M86" s="10">
        <f>テーブル1[[#This Row],[原価
（材料費）]]*テーブル1[[#This Row],[月間
製造数
(個数）]]</f>
        <v>57511.08</v>
      </c>
      <c r="N86" s="11">
        <f>IFERROR(テーブル1[[#This Row],[粗利]]/テーブル1[[#This Row],[実際
売単価]],"")</f>
        <v>0.79320000000000002</v>
      </c>
      <c r="O86" s="10">
        <v>400</v>
      </c>
      <c r="P86" s="43"/>
      <c r="Q86" s="43">
        <v>55</v>
      </c>
      <c r="R86" s="43">
        <v>10</v>
      </c>
      <c r="S86" s="43"/>
      <c r="T86" s="43"/>
      <c r="U86" s="43"/>
      <c r="V86" s="43"/>
      <c r="W86" s="43"/>
      <c r="X86" s="43"/>
      <c r="Y86" s="43"/>
      <c r="Z86" s="43"/>
      <c r="AA86" s="43"/>
      <c r="AB86" s="56">
        <v>40</v>
      </c>
      <c r="AC86" s="43">
        <v>100</v>
      </c>
      <c r="AD86" s="56">
        <v>60</v>
      </c>
      <c r="AE86" s="56">
        <v>30</v>
      </c>
      <c r="AF86" s="43">
        <v>10</v>
      </c>
      <c r="AG86" s="43"/>
      <c r="AH86" s="43"/>
      <c r="AI86" s="43"/>
      <c r="AJ86" s="43"/>
      <c r="AK86" s="43"/>
      <c r="AL86" s="43"/>
      <c r="AM86" s="43"/>
      <c r="AN86" s="43"/>
      <c r="AO86" s="43">
        <v>18</v>
      </c>
      <c r="AP86" s="43">
        <v>30</v>
      </c>
      <c r="AQ86" s="43">
        <v>64</v>
      </c>
      <c r="AR86" s="43"/>
      <c r="AS86" s="43">
        <f t="shared" si="3"/>
        <v>417</v>
      </c>
      <c r="AT86" s="43">
        <f>IFERROR(テーブル1[[#This Row],[実際
売単価]]*テーブル1[[#This Row],[日産
製造数
（個数）]]*テーブル1[[#This Row],[付加価値率]],"")</f>
        <v>47592</v>
      </c>
      <c r="AU86" s="43">
        <f>IFERROR(テーブル1[[#This Row],[付加価値]]/テーブル1[[#This Row],[合計]],"")</f>
        <v>114.12949640287769</v>
      </c>
      <c r="AV86" s="10"/>
      <c r="AW86" s="64">
        <f>IFERROR(テーブル1[[#This Row],[合計]]/テーブル1[[#This Row],[日産
製造数
（個数）]],"")</f>
        <v>1.0425</v>
      </c>
      <c r="AX86" s="5">
        <f>IFERROR(+テーブル1[[#This Row],[粗利]]*O86,"")</f>
        <v>47592</v>
      </c>
      <c r="AY86" s="45">
        <f t="shared" si="4"/>
        <v>114.12949640287769</v>
      </c>
    </row>
    <row r="87" spans="2:51">
      <c r="B87" s="44">
        <v>79</v>
      </c>
      <c r="C87" s="2" t="s">
        <v>174</v>
      </c>
      <c r="D87" s="10"/>
      <c r="E87" s="10" t="str">
        <f>IFERROR(テーブル1[[#This Row],[必要
単価]]+テーブル1[[#This Row],[原価
（材料費）]],"")</f>
        <v/>
      </c>
      <c r="F87" s="13" t="str">
        <f>IFERROR($L$5*テーブル1[[#This Row],[分]],"")</f>
        <v/>
      </c>
      <c r="G87" s="13" t="str">
        <f>IFERROR($L$6*テーブル1[[#This Row],[分]],"")</f>
        <v/>
      </c>
      <c r="H87" s="10"/>
      <c r="I87" s="55"/>
      <c r="J87" s="10">
        <f>IFERROR(テーブル1[[#This Row],[実際
売単価]]-テーブル1[[#This Row],[原価
（材料費）]],"")</f>
        <v>0</v>
      </c>
      <c r="K87" s="10"/>
      <c r="L87" s="10">
        <f>テーブル1[[#This Row],[実際
売単価]]*テーブル1[[#This Row],[月間
製造数
(個数）]]</f>
        <v>0</v>
      </c>
      <c r="M87" s="10">
        <f>テーブル1[[#This Row],[原価
（材料費）]]*テーブル1[[#This Row],[月間
製造数
(個数）]]</f>
        <v>0</v>
      </c>
      <c r="N87" s="11" t="str">
        <f>IFERROR(テーブル1[[#This Row],[粗利]]/テーブル1[[#This Row],[実際
売単価]],"")</f>
        <v/>
      </c>
      <c r="O87" s="10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56"/>
      <c r="AC87" s="43"/>
      <c r="AD87" s="56"/>
      <c r="AE87" s="56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 t="str">
        <f t="shared" si="3"/>
        <v/>
      </c>
      <c r="AT87" s="43" t="str">
        <f>IFERROR(テーブル1[[#This Row],[実際
売単価]]*テーブル1[[#This Row],[日産
製造数
（個数）]]*テーブル1[[#This Row],[付加価値率]],"")</f>
        <v/>
      </c>
      <c r="AU87" s="43" t="str">
        <f>IFERROR(テーブル1[[#This Row],[付加価値]]/テーブル1[[#This Row],[合計]],"")</f>
        <v/>
      </c>
      <c r="AV87" s="10"/>
      <c r="AW87" s="64" t="str">
        <f>IFERROR(テーブル1[[#This Row],[合計]]/テーブル1[[#This Row],[日産
製造数
（個数）]],"")</f>
        <v/>
      </c>
      <c r="AX87" s="5">
        <f>IFERROR(+テーブル1[[#This Row],[粗利]]*O87,"")</f>
        <v>0</v>
      </c>
      <c r="AY87" s="45" t="str">
        <f t="shared" si="4"/>
        <v/>
      </c>
    </row>
    <row r="88" spans="2:51">
      <c r="B88" s="44">
        <v>80</v>
      </c>
      <c r="C88" s="2" t="s">
        <v>175</v>
      </c>
      <c r="D88" s="10">
        <v>167</v>
      </c>
      <c r="E88" s="10">
        <f>IFERROR(テーブル1[[#This Row],[必要
単価]]+テーブル1[[#This Row],[原価
（材料費）]],"")</f>
        <v>183.00802488547183</v>
      </c>
      <c r="F88" s="13">
        <f>IFERROR($L$5*テーブル1[[#This Row],[分]],"")</f>
        <v>119.02126701714859</v>
      </c>
      <c r="G88" s="13">
        <f>IFERROR($L$6*テーブル1[[#This Row],[分]],"")</f>
        <v>139.43802488547183</v>
      </c>
      <c r="H88" s="10"/>
      <c r="I88" s="55">
        <v>43.57</v>
      </c>
      <c r="J88" s="10">
        <f>IFERROR(テーブル1[[#This Row],[実際
売単価]]-テーブル1[[#This Row],[原価
（材料費）]],"")</f>
        <v>123.43</v>
      </c>
      <c r="K88" s="10">
        <v>1324</v>
      </c>
      <c r="L88" s="10">
        <f>テーブル1[[#This Row],[実際
売単価]]*テーブル1[[#This Row],[月間
製造数
(個数）]]</f>
        <v>221108</v>
      </c>
      <c r="M88" s="10">
        <f>テーブル1[[#This Row],[原価
（材料費）]]*テーブル1[[#This Row],[月間
製造数
(個数）]]</f>
        <v>57686.68</v>
      </c>
      <c r="N88" s="11">
        <f>IFERROR(テーブル1[[#This Row],[粗利]]/テーブル1[[#This Row],[実際
売単価]],"")</f>
        <v>0.73910179640718565</v>
      </c>
      <c r="O88" s="10">
        <v>230</v>
      </c>
      <c r="P88" s="43">
        <v>40</v>
      </c>
      <c r="Q88" s="43"/>
      <c r="R88" s="43"/>
      <c r="S88" s="43"/>
      <c r="T88" s="43"/>
      <c r="U88" s="43"/>
      <c r="V88" s="43"/>
      <c r="W88" s="43"/>
      <c r="X88" s="43"/>
      <c r="Y88" s="43">
        <v>66</v>
      </c>
      <c r="Z88" s="43"/>
      <c r="AA88" s="43"/>
      <c r="AB88" s="56"/>
      <c r="AC88" s="43"/>
      <c r="AD88" s="56"/>
      <c r="AE88" s="56"/>
      <c r="AF88" s="43">
        <v>57</v>
      </c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>
        <v>80</v>
      </c>
      <c r="AR88" s="43"/>
      <c r="AS88" s="43">
        <f t="shared" si="3"/>
        <v>243</v>
      </c>
      <c r="AT88" s="43">
        <f>IFERROR(テーブル1[[#This Row],[実際
売単価]]*テーブル1[[#This Row],[日産
製造数
（個数）]]*テーブル1[[#This Row],[付加価値率]],"")</f>
        <v>28388.9</v>
      </c>
      <c r="AU88" s="43">
        <f>IFERROR(テーブル1[[#This Row],[付加価値]]/テーブル1[[#This Row],[合計]],"")</f>
        <v>116.82674897119342</v>
      </c>
      <c r="AV88" s="10"/>
      <c r="AW88" s="64">
        <f>IFERROR(テーブル1[[#This Row],[合計]]/テーブル1[[#This Row],[日産
製造数
（個数）]],"")</f>
        <v>1.0565217391304347</v>
      </c>
      <c r="AX88" s="5">
        <f>IFERROR(+テーブル1[[#This Row],[粗利]]*O88,"")</f>
        <v>28388.9</v>
      </c>
      <c r="AY88" s="45">
        <f t="shared" si="4"/>
        <v>116.82674897119342</v>
      </c>
    </row>
    <row r="89" spans="2:51">
      <c r="B89" s="44">
        <v>81</v>
      </c>
      <c r="C89" s="2" t="s">
        <v>176</v>
      </c>
      <c r="D89" s="10">
        <v>324</v>
      </c>
      <c r="E89" s="10" t="str">
        <f>IFERROR(テーブル1[[#This Row],[必要
単価]]+テーブル1[[#This Row],[原価
（材料費）]],"")</f>
        <v/>
      </c>
      <c r="F89" s="13" t="str">
        <f>IFERROR($L$5*テーブル1[[#This Row],[分]],"")</f>
        <v/>
      </c>
      <c r="G89" s="13" t="str">
        <f>IFERROR($L$6*テーブル1[[#This Row],[分]],"")</f>
        <v/>
      </c>
      <c r="H89" s="10"/>
      <c r="I89" s="55"/>
      <c r="J89" s="10">
        <f>IFERROR(テーブル1[[#This Row],[実際
売単価]]-テーブル1[[#This Row],[原価
（材料費）]],"")</f>
        <v>324</v>
      </c>
      <c r="K89" s="10"/>
      <c r="L89" s="10">
        <f>テーブル1[[#This Row],[実際
売単価]]*テーブル1[[#This Row],[月間
製造数
(個数）]]</f>
        <v>0</v>
      </c>
      <c r="M89" s="10">
        <f>テーブル1[[#This Row],[原価
（材料費）]]*テーブル1[[#This Row],[月間
製造数
(個数）]]</f>
        <v>0</v>
      </c>
      <c r="N89" s="11">
        <f>IFERROR(テーブル1[[#This Row],[粗利]]/テーブル1[[#This Row],[実際
売単価]],"")</f>
        <v>1</v>
      </c>
      <c r="O89" s="10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56"/>
      <c r="AC89" s="43"/>
      <c r="AD89" s="56"/>
      <c r="AE89" s="56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 t="str">
        <f t="shared" si="3"/>
        <v/>
      </c>
      <c r="AT89" s="43">
        <f>IFERROR(テーブル1[[#This Row],[実際
売単価]]*テーブル1[[#This Row],[日産
製造数
（個数）]]*テーブル1[[#This Row],[付加価値率]],"")</f>
        <v>0</v>
      </c>
      <c r="AU89" s="43" t="str">
        <f>IFERROR(テーブル1[[#This Row],[付加価値]]/テーブル1[[#This Row],[合計]],"")</f>
        <v/>
      </c>
      <c r="AV89" s="10"/>
      <c r="AW89" s="64" t="str">
        <f>IFERROR(テーブル1[[#This Row],[合計]]/テーブル1[[#This Row],[日産
製造数
（個数）]],"")</f>
        <v/>
      </c>
      <c r="AX89" s="5">
        <f>IFERROR(+テーブル1[[#This Row],[粗利]]*O89,"")</f>
        <v>0</v>
      </c>
      <c r="AY89" s="45" t="str">
        <f t="shared" si="4"/>
        <v/>
      </c>
    </row>
    <row r="90" spans="2:51">
      <c r="B90" s="44">
        <v>82</v>
      </c>
      <c r="C90" s="2" t="s">
        <v>177</v>
      </c>
      <c r="D90" s="10">
        <v>230</v>
      </c>
      <c r="E90" s="10">
        <f>IFERROR(テーブル1[[#This Row],[必要
単価]]+テーブル1[[#This Row],[原価
（材料費）]],"")</f>
        <v>182.8092423650707</v>
      </c>
      <c r="F90" s="13">
        <f>IFERROR($L$5*テーブル1[[#This Row],[分]],"")</f>
        <v>108.14771916619922</v>
      </c>
      <c r="G90" s="13">
        <f>IFERROR($L$6*テーブル1[[#This Row],[分]],"")</f>
        <v>126.6992423650707</v>
      </c>
      <c r="H90" s="10"/>
      <c r="I90" s="55">
        <v>56.11</v>
      </c>
      <c r="J90" s="10">
        <f>IFERROR(テーブル1[[#This Row],[実際
売単価]]-テーブル1[[#This Row],[原価
（材料費）]],"")</f>
        <v>173.89</v>
      </c>
      <c r="K90" s="10">
        <v>750</v>
      </c>
      <c r="L90" s="10">
        <f>テーブル1[[#This Row],[実際
売単価]]*テーブル1[[#This Row],[月間
製造数
(個数）]]</f>
        <v>172500</v>
      </c>
      <c r="M90" s="10">
        <f>テーブル1[[#This Row],[原価
（材料費）]]*テーブル1[[#This Row],[月間
製造数
(個数）]]</f>
        <v>42082.5</v>
      </c>
      <c r="N90" s="11">
        <f>IFERROR(テーブル1[[#This Row],[粗利]]/テーブル1[[#This Row],[実際
売単価]],"")</f>
        <v>0.75604347826086948</v>
      </c>
      <c r="O90" s="10">
        <v>250</v>
      </c>
      <c r="P90" s="43">
        <v>5</v>
      </c>
      <c r="Q90" s="43">
        <v>27</v>
      </c>
      <c r="R90" s="43">
        <v>16</v>
      </c>
      <c r="S90" s="43"/>
      <c r="T90" s="43"/>
      <c r="U90" s="43"/>
      <c r="V90" s="43">
        <v>18</v>
      </c>
      <c r="W90" s="43"/>
      <c r="X90" s="43"/>
      <c r="Y90" s="43">
        <v>14</v>
      </c>
      <c r="Z90" s="43"/>
      <c r="AA90" s="43"/>
      <c r="AB90" s="56"/>
      <c r="AC90" s="43"/>
      <c r="AD90" s="56"/>
      <c r="AE90" s="56"/>
      <c r="AF90" s="43"/>
      <c r="AG90" s="43"/>
      <c r="AH90" s="43"/>
      <c r="AI90" s="43"/>
      <c r="AJ90" s="43"/>
      <c r="AK90" s="43"/>
      <c r="AL90" s="43">
        <v>72</v>
      </c>
      <c r="AM90" s="43"/>
      <c r="AN90" s="43"/>
      <c r="AO90" s="43"/>
      <c r="AP90" s="43"/>
      <c r="AQ90" s="43">
        <v>88</v>
      </c>
      <c r="AR90" s="43"/>
      <c r="AS90" s="43">
        <f t="shared" si="3"/>
        <v>240</v>
      </c>
      <c r="AT90" s="43">
        <f>IFERROR(テーブル1[[#This Row],[実際
売単価]]*テーブル1[[#This Row],[日産
製造数
（個数）]]*テーブル1[[#This Row],[付加価値率]],"")</f>
        <v>43472.499999999993</v>
      </c>
      <c r="AU90" s="43">
        <f>IFERROR(テーブル1[[#This Row],[付加価値]]/テーブル1[[#This Row],[合計]],"")</f>
        <v>181.13541666666663</v>
      </c>
      <c r="AV90" s="10"/>
      <c r="AW90" s="64">
        <f>IFERROR(テーブル1[[#This Row],[合計]]/テーブル1[[#This Row],[日産
製造数
（個数）]],"")</f>
        <v>0.96</v>
      </c>
      <c r="AX90" s="5">
        <f>IFERROR(+テーブル1[[#This Row],[粗利]]*O90,"")</f>
        <v>43472.5</v>
      </c>
      <c r="AY90" s="45">
        <f t="shared" si="4"/>
        <v>181.13541666666666</v>
      </c>
    </row>
    <row r="91" spans="2:51">
      <c r="B91" s="44">
        <v>83</v>
      </c>
      <c r="C91" s="2" t="s">
        <v>178</v>
      </c>
      <c r="D91" s="10">
        <v>167</v>
      </c>
      <c r="E91" s="10">
        <f>IFERROR(テーブル1[[#This Row],[必要
単価]]+テーブル1[[#This Row],[原価
（材料費）]],"")</f>
        <v>241.45011545647901</v>
      </c>
      <c r="F91" s="13">
        <f>IFERROR($L$5*テーブル1[[#This Row],[分]],"")</f>
        <v>163.41765691908964</v>
      </c>
      <c r="G91" s="13">
        <f>IFERROR($L$6*テーブル1[[#This Row],[分]],"")</f>
        <v>191.45011545647901</v>
      </c>
      <c r="H91" s="10"/>
      <c r="I91" s="55">
        <v>50</v>
      </c>
      <c r="J91" s="10">
        <f>IFERROR(テーブル1[[#This Row],[実際
売単価]]-テーブル1[[#This Row],[原価
（材料費）]],"")</f>
        <v>117</v>
      </c>
      <c r="K91" s="10">
        <v>1189</v>
      </c>
      <c r="L91" s="10">
        <f>テーブル1[[#This Row],[実際
売単価]]*テーブル1[[#This Row],[月間
製造数
(個数）]]</f>
        <v>198563</v>
      </c>
      <c r="M91" s="10">
        <f>テーブル1[[#This Row],[原価
（材料費）]]*テーブル1[[#This Row],[月間
製造数
(個数）]]</f>
        <v>59450</v>
      </c>
      <c r="N91" s="11">
        <f>IFERROR(テーブル1[[#This Row],[粗利]]/テーブル1[[#This Row],[実際
売単価]],"")</f>
        <v>0.70059880239520955</v>
      </c>
      <c r="O91" s="10">
        <v>324</v>
      </c>
      <c r="P91" s="43">
        <v>160</v>
      </c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56">
        <v>20</v>
      </c>
      <c r="AC91" s="43">
        <v>80</v>
      </c>
      <c r="AD91" s="56">
        <v>40</v>
      </c>
      <c r="AE91" s="56">
        <v>20</v>
      </c>
      <c r="AF91" s="43">
        <v>10</v>
      </c>
      <c r="AG91" s="43"/>
      <c r="AH91" s="43"/>
      <c r="AI91" s="43"/>
      <c r="AJ91" s="43"/>
      <c r="AK91" s="43"/>
      <c r="AL91" s="43"/>
      <c r="AM91" s="43"/>
      <c r="AN91" s="43"/>
      <c r="AO91" s="43">
        <v>60</v>
      </c>
      <c r="AP91" s="43"/>
      <c r="AQ91" s="43">
        <v>80</v>
      </c>
      <c r="AR91" s="43"/>
      <c r="AS91" s="43">
        <f t="shared" si="3"/>
        <v>470</v>
      </c>
      <c r="AT91" s="43">
        <f>IFERROR(テーブル1[[#This Row],[実際
売単価]]*テーブル1[[#This Row],[日産
製造数
（個数）]]*テーブル1[[#This Row],[付加価値率]],"")</f>
        <v>37908</v>
      </c>
      <c r="AU91" s="43">
        <f>IFERROR(テーブル1[[#This Row],[付加価値]]/テーブル1[[#This Row],[合計]],"")</f>
        <v>80.655319148936172</v>
      </c>
      <c r="AV91" s="10"/>
      <c r="AW91" s="64">
        <f>IFERROR(テーブル1[[#This Row],[合計]]/テーブル1[[#This Row],[日産
製造数
（個数）]],"")</f>
        <v>1.4506172839506173</v>
      </c>
      <c r="AX91" s="5">
        <f>IFERROR(+テーブル1[[#This Row],[粗利]]*O91,"")</f>
        <v>37908</v>
      </c>
      <c r="AY91" s="45">
        <f t="shared" si="4"/>
        <v>80.655319148936172</v>
      </c>
    </row>
    <row r="92" spans="2:51">
      <c r="B92" s="44">
        <v>84</v>
      </c>
      <c r="C92" s="2" t="s">
        <v>179</v>
      </c>
      <c r="D92" s="10">
        <v>241</v>
      </c>
      <c r="E92" s="10" t="str">
        <f>IFERROR(テーブル1[[#This Row],[必要
単価]]+テーブル1[[#This Row],[原価
（材料費）]],"")</f>
        <v/>
      </c>
      <c r="F92" s="13" t="str">
        <f>IFERROR($L$5*テーブル1[[#This Row],[分]],"")</f>
        <v/>
      </c>
      <c r="G92" s="13" t="str">
        <f>IFERROR($L$6*テーブル1[[#This Row],[分]],"")</f>
        <v/>
      </c>
      <c r="H92" s="10"/>
      <c r="I92" s="55"/>
      <c r="J92" s="10">
        <f>IFERROR(テーブル1[[#This Row],[実際
売単価]]-テーブル1[[#This Row],[原価
（材料費）]],"")</f>
        <v>241</v>
      </c>
      <c r="K92" s="10"/>
      <c r="L92" s="10">
        <f>テーブル1[[#This Row],[実際
売単価]]*テーブル1[[#This Row],[月間
製造数
(個数）]]</f>
        <v>0</v>
      </c>
      <c r="M92" s="10">
        <f>テーブル1[[#This Row],[原価
（材料費）]]*テーブル1[[#This Row],[月間
製造数
(個数）]]</f>
        <v>0</v>
      </c>
      <c r="N92" s="11">
        <f>IFERROR(テーブル1[[#This Row],[粗利]]/テーブル1[[#This Row],[実際
売単価]],"")</f>
        <v>1</v>
      </c>
      <c r="O92" s="10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56"/>
      <c r="AC92" s="43"/>
      <c r="AD92" s="56"/>
      <c r="AE92" s="56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 t="str">
        <f t="shared" si="3"/>
        <v/>
      </c>
      <c r="AT92" s="43">
        <f>IFERROR(テーブル1[[#This Row],[実際
売単価]]*テーブル1[[#This Row],[日産
製造数
（個数）]]*テーブル1[[#This Row],[付加価値率]],"")</f>
        <v>0</v>
      </c>
      <c r="AU92" s="43" t="str">
        <f>IFERROR(テーブル1[[#This Row],[付加価値]]/テーブル1[[#This Row],[合計]],"")</f>
        <v/>
      </c>
      <c r="AV92" s="10"/>
      <c r="AW92" s="64" t="str">
        <f>IFERROR(テーブル1[[#This Row],[合計]]/テーブル1[[#This Row],[日産
製造数
（個数）]],"")</f>
        <v/>
      </c>
      <c r="AX92" s="5">
        <f>IFERROR(+テーブル1[[#This Row],[粗利]]*O92,"")</f>
        <v>0</v>
      </c>
      <c r="AY92" s="45" t="str">
        <f t="shared" si="4"/>
        <v/>
      </c>
    </row>
    <row r="93" spans="2:51">
      <c r="B93" s="44">
        <v>85</v>
      </c>
      <c r="C93" s="2" t="s">
        <v>180</v>
      </c>
      <c r="D93" s="10">
        <v>2500</v>
      </c>
      <c r="E93" s="10" t="str">
        <f>IFERROR(テーブル1[[#This Row],[必要
単価]]+テーブル1[[#This Row],[原価
（材料費）]],"")</f>
        <v/>
      </c>
      <c r="F93" s="13" t="str">
        <f>IFERROR($L$5*テーブル1[[#This Row],[分]],"")</f>
        <v/>
      </c>
      <c r="G93" s="13" t="str">
        <f>IFERROR($L$6*テーブル1[[#This Row],[分]],"")</f>
        <v/>
      </c>
      <c r="H93" s="10"/>
      <c r="I93" s="55"/>
      <c r="J93" s="10">
        <f>IFERROR(テーブル1[[#This Row],[実際
売単価]]-テーブル1[[#This Row],[原価
（材料費）]],"")</f>
        <v>2500</v>
      </c>
      <c r="K93" s="10"/>
      <c r="L93" s="10">
        <f>テーブル1[[#This Row],[実際
売単価]]*テーブル1[[#This Row],[月間
製造数
(個数）]]</f>
        <v>0</v>
      </c>
      <c r="M93" s="10">
        <f>テーブル1[[#This Row],[原価
（材料費）]]*テーブル1[[#This Row],[月間
製造数
(個数）]]</f>
        <v>0</v>
      </c>
      <c r="N93" s="11">
        <f>IFERROR(テーブル1[[#This Row],[粗利]]/テーブル1[[#This Row],[実際
売単価]],"")</f>
        <v>1</v>
      </c>
      <c r="O93" s="10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56"/>
      <c r="AC93" s="43"/>
      <c r="AD93" s="56"/>
      <c r="AE93" s="56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 t="str">
        <f t="shared" si="3"/>
        <v/>
      </c>
      <c r="AT93" s="43">
        <f>IFERROR(テーブル1[[#This Row],[実際
売単価]]*テーブル1[[#This Row],[日産
製造数
（個数）]]*テーブル1[[#This Row],[付加価値率]],"")</f>
        <v>0</v>
      </c>
      <c r="AU93" s="43" t="str">
        <f>IFERROR(テーブル1[[#This Row],[付加価値]]/テーブル1[[#This Row],[合計]],"")</f>
        <v/>
      </c>
      <c r="AV93" s="10"/>
      <c r="AW93" s="64" t="str">
        <f>IFERROR(テーブル1[[#This Row],[合計]]/テーブル1[[#This Row],[日産
製造数
（個数）]],"")</f>
        <v/>
      </c>
      <c r="AX93" s="5">
        <f>IFERROR(+テーブル1[[#This Row],[粗利]]*O93,"")</f>
        <v>0</v>
      </c>
      <c r="AY93" s="45" t="str">
        <f t="shared" si="4"/>
        <v/>
      </c>
    </row>
    <row r="94" spans="2:51">
      <c r="B94" s="44">
        <v>86</v>
      </c>
      <c r="C94" s="2" t="s">
        <v>181</v>
      </c>
      <c r="D94" s="10">
        <v>204</v>
      </c>
      <c r="E94" s="10" t="str">
        <f>IFERROR(テーブル1[[#This Row],[必要
単価]]+テーブル1[[#This Row],[原価
（材料費）]],"")</f>
        <v/>
      </c>
      <c r="F94" s="13" t="str">
        <f>IFERROR($L$5*テーブル1[[#This Row],[分]],"")</f>
        <v/>
      </c>
      <c r="G94" s="13" t="str">
        <f>IFERROR($L$6*テーブル1[[#This Row],[分]],"")</f>
        <v/>
      </c>
      <c r="H94" s="10"/>
      <c r="I94" s="55"/>
      <c r="J94" s="10">
        <f>IFERROR(テーブル1[[#This Row],[実際
売単価]]-テーブル1[[#This Row],[原価
（材料費）]],"")</f>
        <v>204</v>
      </c>
      <c r="K94" s="10"/>
      <c r="L94" s="10">
        <f>テーブル1[[#This Row],[実際
売単価]]*テーブル1[[#This Row],[月間
製造数
(個数）]]</f>
        <v>0</v>
      </c>
      <c r="M94" s="10">
        <f>テーブル1[[#This Row],[原価
（材料費）]]*テーブル1[[#This Row],[月間
製造数
(個数）]]</f>
        <v>0</v>
      </c>
      <c r="N94" s="11">
        <f>IFERROR(テーブル1[[#This Row],[粗利]]/テーブル1[[#This Row],[実際
売単価]],"")</f>
        <v>1</v>
      </c>
      <c r="O94" s="10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56"/>
      <c r="AC94" s="43"/>
      <c r="AD94" s="56"/>
      <c r="AE94" s="56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 t="str">
        <f t="shared" si="3"/>
        <v/>
      </c>
      <c r="AT94" s="43">
        <f>IFERROR(テーブル1[[#This Row],[実際
売単価]]*テーブル1[[#This Row],[日産
製造数
（個数）]]*テーブル1[[#This Row],[付加価値率]],"")</f>
        <v>0</v>
      </c>
      <c r="AU94" s="43" t="str">
        <f>IFERROR(テーブル1[[#This Row],[付加価値]]/テーブル1[[#This Row],[合計]],"")</f>
        <v/>
      </c>
      <c r="AV94" s="10"/>
      <c r="AW94" s="64" t="str">
        <f>IFERROR(テーブル1[[#This Row],[合計]]/テーブル1[[#This Row],[日産
製造数
（個数）]],"")</f>
        <v/>
      </c>
      <c r="AX94" s="5">
        <f>IFERROR(+テーブル1[[#This Row],[粗利]]*O94,"")</f>
        <v>0</v>
      </c>
      <c r="AY94" s="45" t="str">
        <f t="shared" si="4"/>
        <v/>
      </c>
    </row>
    <row r="95" spans="2:51">
      <c r="B95" s="44">
        <v>87</v>
      </c>
      <c r="C95" s="2" t="s">
        <v>182</v>
      </c>
      <c r="D95" s="10">
        <v>297</v>
      </c>
      <c r="E95" s="10" t="str">
        <f>IFERROR(テーブル1[[#This Row],[必要
単価]]+テーブル1[[#This Row],[原価
（材料費）]],"")</f>
        <v/>
      </c>
      <c r="F95" s="13" t="str">
        <f>IFERROR($L$5*テーブル1[[#This Row],[分]],"")</f>
        <v/>
      </c>
      <c r="G95" s="13" t="str">
        <f>IFERROR($L$6*テーブル1[[#This Row],[分]],"")</f>
        <v/>
      </c>
      <c r="H95" s="10"/>
      <c r="I95" s="55"/>
      <c r="J95" s="10">
        <f>IFERROR(テーブル1[[#This Row],[実際
売単価]]-テーブル1[[#This Row],[原価
（材料費）]],"")</f>
        <v>297</v>
      </c>
      <c r="K95" s="10"/>
      <c r="L95" s="10">
        <f>テーブル1[[#This Row],[実際
売単価]]*テーブル1[[#This Row],[月間
製造数
(個数）]]</f>
        <v>0</v>
      </c>
      <c r="M95" s="10">
        <f>テーブル1[[#This Row],[原価
（材料費）]]*テーブル1[[#This Row],[月間
製造数
(個数）]]</f>
        <v>0</v>
      </c>
      <c r="N95" s="11">
        <f>IFERROR(テーブル1[[#This Row],[粗利]]/テーブル1[[#This Row],[実際
売単価]],"")</f>
        <v>1</v>
      </c>
      <c r="O95" s="10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56"/>
      <c r="AC95" s="43"/>
      <c r="AD95" s="56"/>
      <c r="AE95" s="56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 t="str">
        <f t="shared" si="3"/>
        <v/>
      </c>
      <c r="AT95" s="43">
        <f>IFERROR(テーブル1[[#This Row],[実際
売単価]]*テーブル1[[#This Row],[日産
製造数
（個数）]]*テーブル1[[#This Row],[付加価値率]],"")</f>
        <v>0</v>
      </c>
      <c r="AU95" s="43" t="str">
        <f>IFERROR(テーブル1[[#This Row],[付加価値]]/テーブル1[[#This Row],[合計]],"")</f>
        <v/>
      </c>
      <c r="AV95" s="10"/>
      <c r="AW95" s="64" t="str">
        <f>IFERROR(テーブル1[[#This Row],[合計]]/テーブル1[[#This Row],[日産
製造数
（個数）]],"")</f>
        <v/>
      </c>
      <c r="AX95" s="5">
        <f>IFERROR(+テーブル1[[#This Row],[粗利]]*O95,"")</f>
        <v>0</v>
      </c>
      <c r="AY95" s="45" t="str">
        <f t="shared" si="4"/>
        <v/>
      </c>
    </row>
    <row r="96" spans="2:51">
      <c r="B96" s="44">
        <v>88</v>
      </c>
      <c r="C96" s="2" t="s">
        <v>183</v>
      </c>
      <c r="D96" s="10">
        <v>350</v>
      </c>
      <c r="E96" s="10">
        <f>IFERROR(テーブル1[[#This Row],[必要
単価]]+テーブル1[[#This Row],[原価
（材料費）]],"")</f>
        <v>425.02203509994655</v>
      </c>
      <c r="F96" s="13">
        <f>IFERROR($L$5*テーブル1[[#This Row],[分]],"")</f>
        <v>285.96752664139217</v>
      </c>
      <c r="G96" s="13">
        <f>IFERROR($L$6*テーブル1[[#This Row],[分]],"")</f>
        <v>335.02203509994655</v>
      </c>
      <c r="H96" s="10"/>
      <c r="I96" s="55">
        <v>90</v>
      </c>
      <c r="J96" s="10">
        <f>IFERROR(テーブル1[[#This Row],[実際
売単価]]-テーブル1[[#This Row],[原価
（材料費）]],"")</f>
        <v>260</v>
      </c>
      <c r="K96" s="10"/>
      <c r="L96" s="10">
        <f>テーブル1[[#This Row],[実際
売単価]]*テーブル1[[#This Row],[月間
製造数
(個数）]]</f>
        <v>0</v>
      </c>
      <c r="M96" s="10">
        <f>テーブル1[[#This Row],[原価
（材料費）]]*テーブル1[[#This Row],[月間
製造数
(個数）]]</f>
        <v>0</v>
      </c>
      <c r="N96" s="11">
        <f>IFERROR(テーブル1[[#This Row],[粗利]]/テーブル1[[#This Row],[実際
売単価]],"")</f>
        <v>0.74285714285714288</v>
      </c>
      <c r="O96" s="10">
        <v>130</v>
      </c>
      <c r="P96" s="43"/>
      <c r="Q96" s="43"/>
      <c r="R96" s="43"/>
      <c r="S96" s="43"/>
      <c r="T96" s="43"/>
      <c r="U96" s="43"/>
      <c r="V96" s="43"/>
      <c r="W96" s="43">
        <v>60</v>
      </c>
      <c r="X96" s="43">
        <v>270</v>
      </c>
      <c r="Y96" s="43"/>
      <c r="Z96" s="43"/>
      <c r="AA96" s="43"/>
      <c r="AB96" s="56"/>
      <c r="AC96" s="43"/>
      <c r="AD96" s="56"/>
      <c r="AE96" s="56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>
        <f t="shared" si="3"/>
        <v>330</v>
      </c>
      <c r="AT96" s="43">
        <f>IFERROR(テーブル1[[#This Row],[実際
売単価]]*テーブル1[[#This Row],[日産
製造数
（個数）]]*テーブル1[[#This Row],[付加価値率]],"")</f>
        <v>33800</v>
      </c>
      <c r="AU96" s="43">
        <f>IFERROR(テーブル1[[#This Row],[付加価値]]/テーブル1[[#This Row],[合計]],"")</f>
        <v>102.42424242424242</v>
      </c>
      <c r="AV96" s="10"/>
      <c r="AW96" s="64">
        <f>IFERROR(テーブル1[[#This Row],[合計]]/テーブル1[[#This Row],[日産
製造数
（個数）]],"")</f>
        <v>2.5384615384615383</v>
      </c>
      <c r="AX96" s="5">
        <f>IFERROR(+テーブル1[[#This Row],[粗利]]*O96,"")</f>
        <v>33800</v>
      </c>
      <c r="AY96" s="45">
        <f t="shared" si="4"/>
        <v>102.42424242424242</v>
      </c>
    </row>
    <row r="97" spans="2:51">
      <c r="B97" s="44">
        <v>89</v>
      </c>
      <c r="C97" s="2" t="s">
        <v>184</v>
      </c>
      <c r="D97" s="10">
        <v>350</v>
      </c>
      <c r="E97" s="10">
        <f>IFERROR(テーブル1[[#This Row],[必要
単価]]+テーブル1[[#This Row],[原価
（材料費）]],"")</f>
        <v>425.02203509994655</v>
      </c>
      <c r="F97" s="13">
        <f>IFERROR($L$5*テーブル1[[#This Row],[分]],"")</f>
        <v>285.96752664139217</v>
      </c>
      <c r="G97" s="13">
        <f>IFERROR($L$6*テーブル1[[#This Row],[分]],"")</f>
        <v>335.02203509994655</v>
      </c>
      <c r="H97" s="10"/>
      <c r="I97" s="55">
        <v>90</v>
      </c>
      <c r="J97" s="10">
        <f>IFERROR(テーブル1[[#This Row],[実際
売単価]]-テーブル1[[#This Row],[原価
（材料費）]],"")</f>
        <v>260</v>
      </c>
      <c r="K97" s="10"/>
      <c r="L97" s="10">
        <f>テーブル1[[#This Row],[実際
売単価]]*テーブル1[[#This Row],[月間
製造数
(個数）]]</f>
        <v>0</v>
      </c>
      <c r="M97" s="10">
        <f>テーブル1[[#This Row],[原価
（材料費）]]*テーブル1[[#This Row],[月間
製造数
(個数）]]</f>
        <v>0</v>
      </c>
      <c r="N97" s="11">
        <f>IFERROR(テーブル1[[#This Row],[粗利]]/テーブル1[[#This Row],[実際
売単価]],"")</f>
        <v>0.74285714285714288</v>
      </c>
      <c r="O97" s="10">
        <v>130</v>
      </c>
      <c r="P97" s="43"/>
      <c r="Q97" s="43"/>
      <c r="R97" s="43"/>
      <c r="S97" s="43"/>
      <c r="T97" s="43"/>
      <c r="U97" s="43"/>
      <c r="V97" s="43"/>
      <c r="W97" s="43">
        <v>60</v>
      </c>
      <c r="X97" s="43">
        <v>270</v>
      </c>
      <c r="Y97" s="43"/>
      <c r="Z97" s="43"/>
      <c r="AA97" s="43"/>
      <c r="AB97" s="56"/>
      <c r="AC97" s="43"/>
      <c r="AD97" s="56"/>
      <c r="AE97" s="56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>
        <f t="shared" si="3"/>
        <v>330</v>
      </c>
      <c r="AT97" s="43">
        <f>IFERROR(テーブル1[[#This Row],[実際
売単価]]*テーブル1[[#This Row],[日産
製造数
（個数）]]*テーブル1[[#This Row],[付加価値率]],"")</f>
        <v>33800</v>
      </c>
      <c r="AU97" s="43">
        <f>IFERROR(テーブル1[[#This Row],[付加価値]]/テーブル1[[#This Row],[合計]],"")</f>
        <v>102.42424242424242</v>
      </c>
      <c r="AV97" s="10"/>
      <c r="AW97" s="64">
        <f>IFERROR(テーブル1[[#This Row],[合計]]/テーブル1[[#This Row],[日産
製造数
（個数）]],"")</f>
        <v>2.5384615384615383</v>
      </c>
      <c r="AX97" s="5">
        <f>IFERROR(+テーブル1[[#This Row],[粗利]]*O97,"")</f>
        <v>33800</v>
      </c>
      <c r="AY97" s="45">
        <f t="shared" si="4"/>
        <v>102.42424242424242</v>
      </c>
    </row>
    <row r="98" spans="2:51">
      <c r="B98" s="44">
        <v>90</v>
      </c>
      <c r="C98" s="2" t="s">
        <v>185</v>
      </c>
      <c r="D98" s="10">
        <v>350</v>
      </c>
      <c r="E98" s="10">
        <f>IFERROR(テーブル1[[#This Row],[必要
単価]]+テーブル1[[#This Row],[原価
（材料費）]],"")</f>
        <v>401.09188973566467</v>
      </c>
      <c r="F98" s="13">
        <f>IFERROR($L$5*テーブル1[[#This Row],[分]],"")</f>
        <v>265.54127473843562</v>
      </c>
      <c r="G98" s="13">
        <f>IFERROR($L$6*テーブル1[[#This Row],[分]],"")</f>
        <v>311.09188973566467</v>
      </c>
      <c r="H98" s="10"/>
      <c r="I98" s="55">
        <v>90</v>
      </c>
      <c r="J98" s="10">
        <f>IFERROR(テーブル1[[#This Row],[実際
売単価]]-テーブル1[[#This Row],[原価
（材料費）]],"")</f>
        <v>260</v>
      </c>
      <c r="K98" s="10"/>
      <c r="L98" s="10">
        <f>テーブル1[[#This Row],[実際
売単価]]*テーブル1[[#This Row],[月間
製造数
(個数）]]</f>
        <v>0</v>
      </c>
      <c r="M98" s="10">
        <f>テーブル1[[#This Row],[原価
（材料費）]]*テーブル1[[#This Row],[月間
製造数
(個数）]]</f>
        <v>0</v>
      </c>
      <c r="N98" s="11">
        <f>IFERROR(テーブル1[[#This Row],[粗利]]/テーブル1[[#This Row],[実際
売単価]],"")</f>
        <v>0.74285714285714288</v>
      </c>
      <c r="O98" s="10">
        <v>140</v>
      </c>
      <c r="P98" s="43"/>
      <c r="Q98" s="43"/>
      <c r="R98" s="43"/>
      <c r="S98" s="43"/>
      <c r="T98" s="43"/>
      <c r="U98" s="43"/>
      <c r="V98" s="43"/>
      <c r="W98" s="43">
        <v>60</v>
      </c>
      <c r="X98" s="43">
        <v>270</v>
      </c>
      <c r="Y98" s="43"/>
      <c r="Z98" s="43"/>
      <c r="AA98" s="43"/>
      <c r="AB98" s="56"/>
      <c r="AC98" s="43"/>
      <c r="AD98" s="56"/>
      <c r="AE98" s="56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>
        <f t="shared" si="3"/>
        <v>330</v>
      </c>
      <c r="AT98" s="43">
        <f>IFERROR(テーブル1[[#This Row],[実際
売単価]]*テーブル1[[#This Row],[日産
製造数
（個数）]]*テーブル1[[#This Row],[付加価値率]],"")</f>
        <v>36400</v>
      </c>
      <c r="AU98" s="43">
        <f>IFERROR(テーブル1[[#This Row],[付加価値]]/テーブル1[[#This Row],[合計]],"")</f>
        <v>110.3030303030303</v>
      </c>
      <c r="AV98" s="10"/>
      <c r="AW98" s="64">
        <f>IFERROR(テーブル1[[#This Row],[合計]]/テーブル1[[#This Row],[日産
製造数
（個数）]],"")</f>
        <v>2.3571428571428572</v>
      </c>
      <c r="AX98" s="5">
        <f>IFERROR(+テーブル1[[#This Row],[粗利]]*O98,"")</f>
        <v>36400</v>
      </c>
      <c r="AY98" s="45">
        <f t="shared" si="4"/>
        <v>110.3030303030303</v>
      </c>
    </row>
    <row r="99" spans="2:51">
      <c r="B99" s="44">
        <v>91</v>
      </c>
      <c r="C99" s="2" t="s">
        <v>186</v>
      </c>
      <c r="D99" s="10">
        <v>241</v>
      </c>
      <c r="E99" s="10" t="str">
        <f>IFERROR(テーブル1[[#This Row],[必要
単価]]+テーブル1[[#This Row],[原価
（材料費）]],"")</f>
        <v/>
      </c>
      <c r="F99" s="13" t="str">
        <f>IFERROR($L$5*テーブル1[[#This Row],[分]],"")</f>
        <v/>
      </c>
      <c r="G99" s="13" t="str">
        <f>IFERROR($L$6*テーブル1[[#This Row],[分]],"")</f>
        <v/>
      </c>
      <c r="H99" s="10"/>
      <c r="I99" s="55"/>
      <c r="J99" s="10">
        <f>IFERROR(テーブル1[[#This Row],[実際
売単価]]-テーブル1[[#This Row],[原価
（材料費）]],"")</f>
        <v>241</v>
      </c>
      <c r="K99" s="10"/>
      <c r="L99" s="10">
        <f>テーブル1[[#This Row],[実際
売単価]]*テーブル1[[#This Row],[月間
製造数
(個数）]]</f>
        <v>0</v>
      </c>
      <c r="M99" s="10">
        <f>テーブル1[[#This Row],[原価
（材料費）]]*テーブル1[[#This Row],[月間
製造数
(個数）]]</f>
        <v>0</v>
      </c>
      <c r="N99" s="11">
        <f>IFERROR(テーブル1[[#This Row],[粗利]]/テーブル1[[#This Row],[実際
売単価]],"")</f>
        <v>1</v>
      </c>
      <c r="O99" s="10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56"/>
      <c r="AC99" s="43"/>
      <c r="AD99" s="56"/>
      <c r="AE99" s="56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 t="str">
        <f t="shared" si="3"/>
        <v/>
      </c>
      <c r="AT99" s="43">
        <f>IFERROR(テーブル1[[#This Row],[実際
売単価]]*テーブル1[[#This Row],[日産
製造数
（個数）]]*テーブル1[[#This Row],[付加価値率]],"")</f>
        <v>0</v>
      </c>
      <c r="AU99" s="43" t="str">
        <f>IFERROR(テーブル1[[#This Row],[付加価値]]/テーブル1[[#This Row],[合計]],"")</f>
        <v/>
      </c>
      <c r="AV99" s="10"/>
      <c r="AW99" s="64" t="str">
        <f>IFERROR(テーブル1[[#This Row],[合計]]/テーブル1[[#This Row],[日産
製造数
（個数）]],"")</f>
        <v/>
      </c>
      <c r="AX99" s="5">
        <f>IFERROR(+テーブル1[[#This Row],[粗利]]*O99,"")</f>
        <v>0</v>
      </c>
      <c r="AY99" s="45" t="str">
        <f t="shared" si="4"/>
        <v/>
      </c>
    </row>
    <row r="100" spans="2:51">
      <c r="B100" s="44">
        <v>92</v>
      </c>
      <c r="C100" s="2" t="s">
        <v>187</v>
      </c>
      <c r="D100" s="10">
        <v>269</v>
      </c>
      <c r="E100" s="10" t="str">
        <f>IFERROR(テーブル1[[#This Row],[必要
単価]]+テーブル1[[#This Row],[原価
（材料費）]],"")</f>
        <v/>
      </c>
      <c r="F100" s="13" t="str">
        <f>IFERROR($L$5*テーブル1[[#This Row],[分]],"")</f>
        <v/>
      </c>
      <c r="G100" s="13" t="str">
        <f>IFERROR($L$6*テーブル1[[#This Row],[分]],"")</f>
        <v/>
      </c>
      <c r="H100" s="10"/>
      <c r="I100" s="55"/>
      <c r="J100" s="10">
        <f>IFERROR(テーブル1[[#This Row],[実際
売単価]]-テーブル1[[#This Row],[原価
（材料費）]],"")</f>
        <v>269</v>
      </c>
      <c r="K100" s="10"/>
      <c r="L100" s="10">
        <f>テーブル1[[#This Row],[実際
売単価]]*テーブル1[[#This Row],[月間
製造数
(個数）]]</f>
        <v>0</v>
      </c>
      <c r="M100" s="10">
        <f>テーブル1[[#This Row],[原価
（材料費）]]*テーブル1[[#This Row],[月間
製造数
(個数）]]</f>
        <v>0</v>
      </c>
      <c r="N100" s="11">
        <f>IFERROR(テーブル1[[#This Row],[粗利]]/テーブル1[[#This Row],[実際
売単価]],"")</f>
        <v>1</v>
      </c>
      <c r="O100" s="10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56"/>
      <c r="AC100" s="43"/>
      <c r="AD100" s="56"/>
      <c r="AE100" s="56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 t="str">
        <f t="shared" si="3"/>
        <v/>
      </c>
      <c r="AT100" s="43">
        <f>IFERROR(テーブル1[[#This Row],[実際
売単価]]*テーブル1[[#This Row],[日産
製造数
（個数）]]*テーブル1[[#This Row],[付加価値率]],"")</f>
        <v>0</v>
      </c>
      <c r="AU100" s="43" t="str">
        <f>IFERROR(テーブル1[[#This Row],[付加価値]]/テーブル1[[#This Row],[合計]],"")</f>
        <v/>
      </c>
      <c r="AV100" s="10"/>
      <c r="AW100" s="64" t="str">
        <f>IFERROR(テーブル1[[#This Row],[合計]]/テーブル1[[#This Row],[日産
製造数
（個数）]],"")</f>
        <v/>
      </c>
      <c r="AX100" s="5">
        <f>IFERROR(+テーブル1[[#This Row],[粗利]]*O100,"")</f>
        <v>0</v>
      </c>
      <c r="AY100" s="45" t="str">
        <f t="shared" si="4"/>
        <v/>
      </c>
    </row>
    <row r="101" spans="2:51">
      <c r="B101" s="44">
        <v>93</v>
      </c>
      <c r="C101" s="2" t="s">
        <v>188</v>
      </c>
      <c r="D101" s="10">
        <v>200</v>
      </c>
      <c r="E101" s="10" t="str">
        <f>IFERROR(テーブル1[[#This Row],[必要
単価]]+テーブル1[[#This Row],[原価
（材料費）]],"")</f>
        <v/>
      </c>
      <c r="F101" s="13" t="str">
        <f>IFERROR($L$5*テーブル1[[#This Row],[分]],"")</f>
        <v/>
      </c>
      <c r="G101" s="13" t="str">
        <f>IFERROR($L$6*テーブル1[[#This Row],[分]],"")</f>
        <v/>
      </c>
      <c r="H101" s="10"/>
      <c r="I101" s="55"/>
      <c r="J101" s="10">
        <f>IFERROR(テーブル1[[#This Row],[実際
売単価]]-テーブル1[[#This Row],[原価
（材料費）]],"")</f>
        <v>200</v>
      </c>
      <c r="K101" s="10"/>
      <c r="L101" s="10">
        <f>テーブル1[[#This Row],[実際
売単価]]*テーブル1[[#This Row],[月間
製造数
(個数）]]</f>
        <v>0</v>
      </c>
      <c r="M101" s="10">
        <f>テーブル1[[#This Row],[原価
（材料費）]]*テーブル1[[#This Row],[月間
製造数
(個数）]]</f>
        <v>0</v>
      </c>
      <c r="N101" s="11">
        <f>IFERROR(テーブル1[[#This Row],[粗利]]/テーブル1[[#This Row],[実際
売単価]],"")</f>
        <v>1</v>
      </c>
      <c r="O101" s="10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56"/>
      <c r="AC101" s="43"/>
      <c r="AD101" s="56"/>
      <c r="AE101" s="56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 t="str">
        <f t="shared" si="3"/>
        <v/>
      </c>
      <c r="AT101" s="43">
        <f>IFERROR(テーブル1[[#This Row],[実際
売単価]]*テーブル1[[#This Row],[日産
製造数
（個数）]]*テーブル1[[#This Row],[付加価値率]],"")</f>
        <v>0</v>
      </c>
      <c r="AU101" s="43" t="str">
        <f>IFERROR(テーブル1[[#This Row],[付加価値]]/テーブル1[[#This Row],[合計]],"")</f>
        <v/>
      </c>
      <c r="AV101" s="10"/>
      <c r="AW101" s="64" t="str">
        <f>IFERROR(テーブル1[[#This Row],[合計]]/テーブル1[[#This Row],[日産
製造数
（個数）]],"")</f>
        <v/>
      </c>
      <c r="AX101" s="5">
        <f>IFERROR(+テーブル1[[#This Row],[粗利]]*O101,"")</f>
        <v>0</v>
      </c>
      <c r="AY101" s="45" t="str">
        <f t="shared" si="4"/>
        <v/>
      </c>
    </row>
    <row r="102" spans="2:51">
      <c r="B102" s="44">
        <v>94</v>
      </c>
      <c r="C102" s="2" t="s">
        <v>189</v>
      </c>
      <c r="D102" s="10">
        <v>540</v>
      </c>
      <c r="E102" s="10" t="str">
        <f>IFERROR(テーブル1[[#This Row],[必要
単価]]+テーブル1[[#This Row],[原価
（材料費）]],"")</f>
        <v/>
      </c>
      <c r="F102" s="13" t="str">
        <f>IFERROR($L$5*テーブル1[[#This Row],[分]],"")</f>
        <v/>
      </c>
      <c r="G102" s="13" t="str">
        <f>IFERROR($L$6*テーブル1[[#This Row],[分]],"")</f>
        <v/>
      </c>
      <c r="H102" s="10"/>
      <c r="I102" s="55"/>
      <c r="J102" s="10">
        <f>IFERROR(テーブル1[[#This Row],[実際
売単価]]-テーブル1[[#This Row],[原価
（材料費）]],"")</f>
        <v>540</v>
      </c>
      <c r="K102" s="10"/>
      <c r="L102" s="10">
        <f>テーブル1[[#This Row],[実際
売単価]]*テーブル1[[#This Row],[月間
製造数
(個数）]]</f>
        <v>0</v>
      </c>
      <c r="M102" s="10">
        <f>テーブル1[[#This Row],[原価
（材料費）]]*テーブル1[[#This Row],[月間
製造数
(個数）]]</f>
        <v>0</v>
      </c>
      <c r="N102" s="11">
        <f>IFERROR(テーブル1[[#This Row],[粗利]]/テーブル1[[#This Row],[実際
売単価]],"")</f>
        <v>1</v>
      </c>
      <c r="O102" s="10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56"/>
      <c r="AC102" s="43"/>
      <c r="AD102" s="56"/>
      <c r="AE102" s="56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 t="str">
        <f t="shared" si="3"/>
        <v/>
      </c>
      <c r="AT102" s="43">
        <f>IFERROR(テーブル1[[#This Row],[実際
売単価]]*テーブル1[[#This Row],[日産
製造数
（個数）]]*テーブル1[[#This Row],[付加価値率]],"")</f>
        <v>0</v>
      </c>
      <c r="AU102" s="43" t="str">
        <f>IFERROR(テーブル1[[#This Row],[付加価値]]/テーブル1[[#This Row],[合計]],"")</f>
        <v/>
      </c>
      <c r="AV102" s="10"/>
      <c r="AW102" s="64" t="str">
        <f>IFERROR(テーブル1[[#This Row],[合計]]/テーブル1[[#This Row],[日産
製造数
（個数）]],"")</f>
        <v/>
      </c>
      <c r="AX102" s="5">
        <f>IFERROR(+テーブル1[[#This Row],[粗利]]*O102,"")</f>
        <v>0</v>
      </c>
      <c r="AY102" s="45" t="str">
        <f t="shared" si="4"/>
        <v/>
      </c>
    </row>
    <row r="103" spans="2:51">
      <c r="B103" s="44">
        <v>95</v>
      </c>
      <c r="C103" s="2" t="s">
        <v>190</v>
      </c>
      <c r="D103" s="10">
        <v>232</v>
      </c>
      <c r="E103" s="10" t="str">
        <f>IFERROR(テーブル1[[#This Row],[必要
単価]]+テーブル1[[#This Row],[原価
（材料費）]],"")</f>
        <v/>
      </c>
      <c r="F103" s="13" t="str">
        <f>IFERROR($L$5*テーブル1[[#This Row],[分]],"")</f>
        <v/>
      </c>
      <c r="G103" s="13" t="str">
        <f>IFERROR($L$6*テーブル1[[#This Row],[分]],"")</f>
        <v/>
      </c>
      <c r="H103" s="10"/>
      <c r="I103" s="55"/>
      <c r="J103" s="10">
        <f>IFERROR(テーブル1[[#This Row],[実際
売単価]]-テーブル1[[#This Row],[原価
（材料費）]],"")</f>
        <v>232</v>
      </c>
      <c r="K103" s="10"/>
      <c r="L103" s="10">
        <f>テーブル1[[#This Row],[実際
売単価]]*テーブル1[[#This Row],[月間
製造数
(個数）]]</f>
        <v>0</v>
      </c>
      <c r="M103" s="10">
        <f>テーブル1[[#This Row],[原価
（材料費）]]*テーブル1[[#This Row],[月間
製造数
(個数）]]</f>
        <v>0</v>
      </c>
      <c r="N103" s="11">
        <f>IFERROR(テーブル1[[#This Row],[粗利]]/テーブル1[[#This Row],[実際
売単価]],"")</f>
        <v>1</v>
      </c>
      <c r="O103" s="10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56"/>
      <c r="AC103" s="43"/>
      <c r="AD103" s="56"/>
      <c r="AE103" s="56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 t="str">
        <f t="shared" si="3"/>
        <v/>
      </c>
      <c r="AT103" s="43">
        <f>IFERROR(テーブル1[[#This Row],[実際
売単価]]*テーブル1[[#This Row],[日産
製造数
（個数）]]*テーブル1[[#This Row],[付加価値率]],"")</f>
        <v>0</v>
      </c>
      <c r="AU103" s="43" t="str">
        <f>IFERROR(テーブル1[[#This Row],[付加価値]]/テーブル1[[#This Row],[合計]],"")</f>
        <v/>
      </c>
      <c r="AV103" s="10"/>
      <c r="AW103" s="64" t="str">
        <f>IFERROR(テーブル1[[#This Row],[合計]]/テーブル1[[#This Row],[日産
製造数
（個数）]],"")</f>
        <v/>
      </c>
      <c r="AX103" s="5">
        <f>IFERROR(+テーブル1[[#This Row],[粗利]]*O103,"")</f>
        <v>0</v>
      </c>
      <c r="AY103" s="45" t="str">
        <f t="shared" si="4"/>
        <v/>
      </c>
    </row>
    <row r="104" spans="2:51">
      <c r="B104" s="44">
        <v>96</v>
      </c>
      <c r="C104" s="2" t="s">
        <v>191</v>
      </c>
      <c r="D104" s="10">
        <v>432</v>
      </c>
      <c r="E104" s="10" t="str">
        <f>IFERROR(テーブル1[[#This Row],[必要
単価]]+テーブル1[[#This Row],[原価
（材料費）]],"")</f>
        <v/>
      </c>
      <c r="F104" s="13" t="str">
        <f>IFERROR($L$5*テーブル1[[#This Row],[分]],"")</f>
        <v/>
      </c>
      <c r="G104" s="13" t="str">
        <f>IFERROR($L$6*テーブル1[[#This Row],[分]],"")</f>
        <v/>
      </c>
      <c r="H104" s="10"/>
      <c r="I104" s="55"/>
      <c r="J104" s="10">
        <f>IFERROR(テーブル1[[#This Row],[実際
売単価]]-テーブル1[[#This Row],[原価
（材料費）]],"")</f>
        <v>432</v>
      </c>
      <c r="K104" s="10"/>
      <c r="L104" s="10">
        <f>テーブル1[[#This Row],[実際
売単価]]*テーブル1[[#This Row],[月間
製造数
(個数）]]</f>
        <v>0</v>
      </c>
      <c r="M104" s="10">
        <f>テーブル1[[#This Row],[原価
（材料費）]]*テーブル1[[#This Row],[月間
製造数
(個数）]]</f>
        <v>0</v>
      </c>
      <c r="N104" s="11">
        <f>IFERROR(テーブル1[[#This Row],[粗利]]/テーブル1[[#This Row],[実際
売単価]],"")</f>
        <v>1</v>
      </c>
      <c r="O104" s="10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56"/>
      <c r="AC104" s="43"/>
      <c r="AD104" s="56"/>
      <c r="AE104" s="56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 t="str">
        <f t="shared" si="3"/>
        <v/>
      </c>
      <c r="AT104" s="43">
        <f>IFERROR(テーブル1[[#This Row],[実際
売単価]]*テーブル1[[#This Row],[日産
製造数
（個数）]]*テーブル1[[#This Row],[付加価値率]],"")</f>
        <v>0</v>
      </c>
      <c r="AU104" s="43" t="str">
        <f>IFERROR(テーブル1[[#This Row],[付加価値]]/テーブル1[[#This Row],[合計]],"")</f>
        <v/>
      </c>
      <c r="AV104" s="10"/>
      <c r="AW104" s="64" t="str">
        <f>IFERROR(テーブル1[[#This Row],[合計]]/テーブル1[[#This Row],[日産
製造数
（個数）]],"")</f>
        <v/>
      </c>
      <c r="AX104" s="5">
        <f>IFERROR(+テーブル1[[#This Row],[粗利]]*O104,"")</f>
        <v>0</v>
      </c>
      <c r="AY104" s="45" t="str">
        <f t="shared" si="4"/>
        <v/>
      </c>
    </row>
    <row r="105" spans="2:51">
      <c r="B105" s="44">
        <v>97</v>
      </c>
      <c r="C105" s="2" t="s">
        <v>192</v>
      </c>
      <c r="D105" s="10">
        <v>871</v>
      </c>
      <c r="E105" s="10" t="str">
        <f>IFERROR(テーブル1[[#This Row],[必要
単価]]+テーブル1[[#This Row],[原価
（材料費）]],"")</f>
        <v/>
      </c>
      <c r="F105" s="13" t="str">
        <f>IFERROR($L$5*テーブル1[[#This Row],[分]],"")</f>
        <v/>
      </c>
      <c r="G105" s="13" t="str">
        <f>IFERROR($L$6*テーブル1[[#This Row],[分]],"")</f>
        <v/>
      </c>
      <c r="H105" s="10"/>
      <c r="I105" s="55"/>
      <c r="J105" s="10">
        <f>IFERROR(テーブル1[[#This Row],[実際
売単価]]-テーブル1[[#This Row],[原価
（材料費）]],"")</f>
        <v>871</v>
      </c>
      <c r="K105" s="10"/>
      <c r="L105" s="10">
        <f>テーブル1[[#This Row],[実際
売単価]]*テーブル1[[#This Row],[月間
製造数
(個数）]]</f>
        <v>0</v>
      </c>
      <c r="M105" s="10">
        <f>テーブル1[[#This Row],[原価
（材料費）]]*テーブル1[[#This Row],[月間
製造数
(個数）]]</f>
        <v>0</v>
      </c>
      <c r="N105" s="11">
        <f>IFERROR(テーブル1[[#This Row],[粗利]]/テーブル1[[#This Row],[実際
売単価]],"")</f>
        <v>1</v>
      </c>
      <c r="O105" s="10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56"/>
      <c r="AC105" s="43"/>
      <c r="AD105" s="56"/>
      <c r="AE105" s="56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 t="str">
        <f t="shared" ref="AS105:AS136" si="5">IF(SUM(P105:AR105),SUM(P105:AR105),"")</f>
        <v/>
      </c>
      <c r="AT105" s="43">
        <f>IFERROR(テーブル1[[#This Row],[実際
売単価]]*テーブル1[[#This Row],[日産
製造数
（個数）]]*テーブル1[[#This Row],[付加価値率]],"")</f>
        <v>0</v>
      </c>
      <c r="AU105" s="43" t="str">
        <f>IFERROR(テーブル1[[#This Row],[付加価値]]/テーブル1[[#This Row],[合計]],"")</f>
        <v/>
      </c>
      <c r="AV105" s="10"/>
      <c r="AW105" s="64" t="str">
        <f>IFERROR(テーブル1[[#This Row],[合計]]/テーブル1[[#This Row],[日産
製造数
（個数）]],"")</f>
        <v/>
      </c>
      <c r="AX105" s="5">
        <f>IFERROR(+テーブル1[[#This Row],[粗利]]*O105,"")</f>
        <v>0</v>
      </c>
      <c r="AY105" s="45" t="str">
        <f t="shared" si="4"/>
        <v/>
      </c>
    </row>
    <row r="106" spans="2:51">
      <c r="B106" s="44">
        <v>98</v>
      </c>
      <c r="C106" s="2" t="s">
        <v>193</v>
      </c>
      <c r="D106" s="10">
        <v>1112</v>
      </c>
      <c r="E106" s="10" t="str">
        <f>IFERROR(テーブル1[[#This Row],[必要
単価]]+テーブル1[[#This Row],[原価
（材料費）]],"")</f>
        <v/>
      </c>
      <c r="F106" s="13" t="str">
        <f>IFERROR($L$5*テーブル1[[#This Row],[分]],"")</f>
        <v/>
      </c>
      <c r="G106" s="13" t="str">
        <f>IFERROR($L$6*テーブル1[[#This Row],[分]],"")</f>
        <v/>
      </c>
      <c r="H106" s="10"/>
      <c r="I106" s="55"/>
      <c r="J106" s="10">
        <f>IFERROR(テーブル1[[#This Row],[実際
売単価]]-テーブル1[[#This Row],[原価
（材料費）]],"")</f>
        <v>1112</v>
      </c>
      <c r="K106" s="10"/>
      <c r="L106" s="10">
        <f>テーブル1[[#This Row],[実際
売単価]]*テーブル1[[#This Row],[月間
製造数
(個数）]]</f>
        <v>0</v>
      </c>
      <c r="M106" s="10">
        <f>テーブル1[[#This Row],[原価
（材料費）]]*テーブル1[[#This Row],[月間
製造数
(個数）]]</f>
        <v>0</v>
      </c>
      <c r="N106" s="11">
        <f>IFERROR(テーブル1[[#This Row],[粗利]]/テーブル1[[#This Row],[実際
売単価]],"")</f>
        <v>1</v>
      </c>
      <c r="O106" s="10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56"/>
      <c r="AC106" s="43"/>
      <c r="AD106" s="56"/>
      <c r="AE106" s="56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 t="str">
        <f t="shared" si="5"/>
        <v/>
      </c>
      <c r="AT106" s="43">
        <f>IFERROR(テーブル1[[#This Row],[実際
売単価]]*テーブル1[[#This Row],[日産
製造数
（個数）]]*テーブル1[[#This Row],[付加価値率]],"")</f>
        <v>0</v>
      </c>
      <c r="AU106" s="43" t="str">
        <f>IFERROR(テーブル1[[#This Row],[付加価値]]/テーブル1[[#This Row],[合計]],"")</f>
        <v/>
      </c>
      <c r="AV106" s="10"/>
      <c r="AW106" s="64" t="str">
        <f>IFERROR(テーブル1[[#This Row],[合計]]/テーブル1[[#This Row],[日産
製造数
（個数）]],"")</f>
        <v/>
      </c>
      <c r="AX106" s="5">
        <f>IFERROR(+テーブル1[[#This Row],[粗利]]*O106,"")</f>
        <v>0</v>
      </c>
      <c r="AY106" s="45" t="str">
        <f t="shared" si="4"/>
        <v/>
      </c>
    </row>
    <row r="107" spans="2:51">
      <c r="B107" s="44">
        <v>99</v>
      </c>
      <c r="C107" s="2" t="s">
        <v>194</v>
      </c>
      <c r="D107" s="10">
        <v>1112</v>
      </c>
      <c r="E107" s="10" t="str">
        <f>IFERROR(テーブル1[[#This Row],[必要
単価]]+テーブル1[[#This Row],[原価
（材料費）]],"")</f>
        <v/>
      </c>
      <c r="F107" s="13" t="str">
        <f>IFERROR($L$5*テーブル1[[#This Row],[分]],"")</f>
        <v/>
      </c>
      <c r="G107" s="13" t="str">
        <f>IFERROR($L$6*テーブル1[[#This Row],[分]],"")</f>
        <v/>
      </c>
      <c r="H107" s="10"/>
      <c r="I107" s="55"/>
      <c r="J107" s="10">
        <f>IFERROR(テーブル1[[#This Row],[実際
売単価]]-テーブル1[[#This Row],[原価
（材料費）]],"")</f>
        <v>1112</v>
      </c>
      <c r="K107" s="10"/>
      <c r="L107" s="10">
        <f>テーブル1[[#This Row],[実際
売単価]]*テーブル1[[#This Row],[月間
製造数
(個数）]]</f>
        <v>0</v>
      </c>
      <c r="M107" s="10">
        <f>テーブル1[[#This Row],[原価
（材料費）]]*テーブル1[[#This Row],[月間
製造数
(個数）]]</f>
        <v>0</v>
      </c>
      <c r="N107" s="11">
        <f>IFERROR(テーブル1[[#This Row],[粗利]]/テーブル1[[#This Row],[実際
売単価]],"")</f>
        <v>1</v>
      </c>
      <c r="O107" s="10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56"/>
      <c r="AC107" s="43"/>
      <c r="AD107" s="56"/>
      <c r="AE107" s="56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 t="str">
        <f t="shared" si="5"/>
        <v/>
      </c>
      <c r="AT107" s="43">
        <f>IFERROR(テーブル1[[#This Row],[実際
売単価]]*テーブル1[[#This Row],[日産
製造数
（個数）]]*テーブル1[[#This Row],[付加価値率]],"")</f>
        <v>0</v>
      </c>
      <c r="AU107" s="43" t="str">
        <f>IFERROR(テーブル1[[#This Row],[付加価値]]/テーブル1[[#This Row],[合計]],"")</f>
        <v/>
      </c>
      <c r="AV107" s="10"/>
      <c r="AW107" s="64" t="str">
        <f>IFERROR(テーブル1[[#This Row],[合計]]/テーブル1[[#This Row],[日産
製造数
（個数）]],"")</f>
        <v/>
      </c>
      <c r="AX107" s="5">
        <f>IFERROR(+テーブル1[[#This Row],[粗利]]*O107,"")</f>
        <v>0</v>
      </c>
      <c r="AY107" s="45" t="str">
        <f t="shared" si="4"/>
        <v/>
      </c>
    </row>
    <row r="108" spans="2:51">
      <c r="B108" s="44">
        <v>100</v>
      </c>
      <c r="C108" s="2" t="s">
        <v>195</v>
      </c>
      <c r="D108" s="10">
        <v>519</v>
      </c>
      <c r="E108" s="10" t="str">
        <f>IFERROR(テーブル1[[#This Row],[必要
単価]]+テーブル1[[#This Row],[原価
（材料費）]],"")</f>
        <v/>
      </c>
      <c r="F108" s="13" t="str">
        <f>IFERROR($L$5*テーブル1[[#This Row],[分]],"")</f>
        <v/>
      </c>
      <c r="G108" s="13" t="str">
        <f>IFERROR($L$6*テーブル1[[#This Row],[分]],"")</f>
        <v/>
      </c>
      <c r="H108" s="10"/>
      <c r="I108" s="55"/>
      <c r="J108" s="10">
        <f>IFERROR(テーブル1[[#This Row],[実際
売単価]]-テーブル1[[#This Row],[原価
（材料費）]],"")</f>
        <v>519</v>
      </c>
      <c r="K108" s="10"/>
      <c r="L108" s="10">
        <f>テーブル1[[#This Row],[実際
売単価]]*テーブル1[[#This Row],[月間
製造数
(個数）]]</f>
        <v>0</v>
      </c>
      <c r="M108" s="10">
        <f>テーブル1[[#This Row],[原価
（材料費）]]*テーブル1[[#This Row],[月間
製造数
(個数）]]</f>
        <v>0</v>
      </c>
      <c r="N108" s="11">
        <f>IFERROR(テーブル1[[#This Row],[粗利]]/テーブル1[[#This Row],[実際
売単価]],"")</f>
        <v>1</v>
      </c>
      <c r="O108" s="10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56"/>
      <c r="AC108" s="43"/>
      <c r="AD108" s="56"/>
      <c r="AE108" s="56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 t="str">
        <f t="shared" si="5"/>
        <v/>
      </c>
      <c r="AT108" s="43">
        <f>IFERROR(テーブル1[[#This Row],[実際
売単価]]*テーブル1[[#This Row],[日産
製造数
（個数）]]*テーブル1[[#This Row],[付加価値率]],"")</f>
        <v>0</v>
      </c>
      <c r="AU108" s="43" t="str">
        <f>IFERROR(テーブル1[[#This Row],[付加価値]]/テーブル1[[#This Row],[合計]],"")</f>
        <v/>
      </c>
      <c r="AV108" s="10"/>
      <c r="AW108" s="64" t="str">
        <f>IFERROR(テーブル1[[#This Row],[合計]]/テーブル1[[#This Row],[日産
製造数
（個数）]],"")</f>
        <v/>
      </c>
      <c r="AX108" s="5">
        <f>IFERROR(+テーブル1[[#This Row],[粗利]]*O108,"")</f>
        <v>0</v>
      </c>
      <c r="AY108" s="45" t="str">
        <f t="shared" si="4"/>
        <v/>
      </c>
    </row>
    <row r="109" spans="2:51">
      <c r="B109" s="44">
        <v>101</v>
      </c>
      <c r="C109" s="2" t="s">
        <v>196</v>
      </c>
      <c r="D109" s="10">
        <v>693</v>
      </c>
      <c r="E109" s="10" t="str">
        <f>IFERROR(テーブル1[[#This Row],[必要
単価]]+テーブル1[[#This Row],[原価
（材料費）]],"")</f>
        <v/>
      </c>
      <c r="F109" s="13" t="str">
        <f>IFERROR($L$5*テーブル1[[#This Row],[分]],"")</f>
        <v/>
      </c>
      <c r="G109" s="13" t="str">
        <f>IFERROR($L$6*テーブル1[[#This Row],[分]],"")</f>
        <v/>
      </c>
      <c r="H109" s="10"/>
      <c r="I109" s="55"/>
      <c r="J109" s="10">
        <f>IFERROR(テーブル1[[#This Row],[実際
売単価]]-テーブル1[[#This Row],[原価
（材料費）]],"")</f>
        <v>693</v>
      </c>
      <c r="K109" s="10"/>
      <c r="L109" s="10">
        <f>テーブル1[[#This Row],[実際
売単価]]*テーブル1[[#This Row],[月間
製造数
(個数）]]</f>
        <v>0</v>
      </c>
      <c r="M109" s="10">
        <f>テーブル1[[#This Row],[原価
（材料費）]]*テーブル1[[#This Row],[月間
製造数
(個数）]]</f>
        <v>0</v>
      </c>
      <c r="N109" s="11">
        <f>IFERROR(テーブル1[[#This Row],[粗利]]/テーブル1[[#This Row],[実際
売単価]],"")</f>
        <v>1</v>
      </c>
      <c r="O109" s="10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56"/>
      <c r="AC109" s="43"/>
      <c r="AD109" s="56"/>
      <c r="AE109" s="56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 t="str">
        <f t="shared" si="5"/>
        <v/>
      </c>
      <c r="AT109" s="43">
        <f>IFERROR(テーブル1[[#This Row],[実際
売単価]]*テーブル1[[#This Row],[日産
製造数
（個数）]]*テーブル1[[#This Row],[付加価値率]],"")</f>
        <v>0</v>
      </c>
      <c r="AU109" s="43" t="str">
        <f>IFERROR(テーブル1[[#This Row],[付加価値]]/テーブル1[[#This Row],[合計]],"")</f>
        <v/>
      </c>
      <c r="AV109" s="10"/>
      <c r="AW109" s="64" t="str">
        <f>IFERROR(テーブル1[[#This Row],[合計]]/テーブル1[[#This Row],[日産
製造数
（個数）]],"")</f>
        <v/>
      </c>
      <c r="AX109" s="5">
        <f>IFERROR(+テーブル1[[#This Row],[粗利]]*O109,"")</f>
        <v>0</v>
      </c>
      <c r="AY109" s="45" t="str">
        <f t="shared" si="4"/>
        <v/>
      </c>
    </row>
    <row r="110" spans="2:51">
      <c r="B110" s="44">
        <v>102</v>
      </c>
      <c r="C110" s="2" t="s">
        <v>197</v>
      </c>
      <c r="D110" s="10">
        <v>3519</v>
      </c>
      <c r="E110" s="10" t="str">
        <f>IFERROR(テーブル1[[#This Row],[必要
単価]]+テーブル1[[#This Row],[原価
（材料費）]],"")</f>
        <v/>
      </c>
      <c r="F110" s="13" t="str">
        <f>IFERROR($L$5*テーブル1[[#This Row],[分]],"")</f>
        <v/>
      </c>
      <c r="G110" s="13" t="str">
        <f>IFERROR($L$6*テーブル1[[#This Row],[分]],"")</f>
        <v/>
      </c>
      <c r="H110" s="10"/>
      <c r="I110" s="55"/>
      <c r="J110" s="10">
        <f>IFERROR(テーブル1[[#This Row],[実際
売単価]]-テーブル1[[#This Row],[原価
（材料費）]],"")</f>
        <v>3519</v>
      </c>
      <c r="K110" s="10"/>
      <c r="L110" s="10">
        <f>テーブル1[[#This Row],[実際
売単価]]*テーブル1[[#This Row],[月間
製造数
(個数）]]</f>
        <v>0</v>
      </c>
      <c r="M110" s="10">
        <f>テーブル1[[#This Row],[原価
（材料費）]]*テーブル1[[#This Row],[月間
製造数
(個数）]]</f>
        <v>0</v>
      </c>
      <c r="N110" s="11">
        <f>IFERROR(テーブル1[[#This Row],[粗利]]/テーブル1[[#This Row],[実際
売単価]],"")</f>
        <v>1</v>
      </c>
      <c r="O110" s="10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56"/>
      <c r="AC110" s="43"/>
      <c r="AD110" s="56"/>
      <c r="AE110" s="56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 t="str">
        <f t="shared" si="5"/>
        <v/>
      </c>
      <c r="AT110" s="43">
        <f>IFERROR(テーブル1[[#This Row],[実際
売単価]]*テーブル1[[#This Row],[日産
製造数
（個数）]]*テーブル1[[#This Row],[付加価値率]],"")</f>
        <v>0</v>
      </c>
      <c r="AU110" s="43" t="str">
        <f>IFERROR(テーブル1[[#This Row],[付加価値]]/テーブル1[[#This Row],[合計]],"")</f>
        <v/>
      </c>
      <c r="AV110" s="10"/>
      <c r="AW110" s="64" t="str">
        <f>IFERROR(テーブル1[[#This Row],[合計]]/テーブル1[[#This Row],[日産
製造数
（個数）]],"")</f>
        <v/>
      </c>
      <c r="AX110" s="5">
        <f>IFERROR(+テーブル1[[#This Row],[粗利]]*O110,"")</f>
        <v>0</v>
      </c>
      <c r="AY110" s="45" t="str">
        <f t="shared" si="4"/>
        <v/>
      </c>
    </row>
    <row r="111" spans="2:51">
      <c r="B111" s="44">
        <v>103</v>
      </c>
      <c r="C111" s="2" t="s">
        <v>198</v>
      </c>
      <c r="D111" s="10">
        <v>6000</v>
      </c>
      <c r="E111" s="10" t="str">
        <f>IFERROR(テーブル1[[#This Row],[必要
単価]]+テーブル1[[#This Row],[原価
（材料費）]],"")</f>
        <v/>
      </c>
      <c r="F111" s="13" t="str">
        <f>IFERROR($L$5*テーブル1[[#This Row],[分]],"")</f>
        <v/>
      </c>
      <c r="G111" s="13" t="str">
        <f>IFERROR($L$6*テーブル1[[#This Row],[分]],"")</f>
        <v/>
      </c>
      <c r="H111" s="10"/>
      <c r="I111" s="55"/>
      <c r="J111" s="10">
        <f>IFERROR(テーブル1[[#This Row],[実際
売単価]]-テーブル1[[#This Row],[原価
（材料費）]],"")</f>
        <v>6000</v>
      </c>
      <c r="K111" s="10">
        <v>1</v>
      </c>
      <c r="L111" s="10">
        <f>テーブル1[[#This Row],[実際
売単価]]*テーブル1[[#This Row],[月間
製造数
(個数）]]</f>
        <v>6000</v>
      </c>
      <c r="M111" s="10">
        <f>テーブル1[[#This Row],[原価
（材料費）]]*テーブル1[[#This Row],[月間
製造数
(個数）]]</f>
        <v>0</v>
      </c>
      <c r="N111" s="11">
        <f>IFERROR(テーブル1[[#This Row],[粗利]]/テーブル1[[#This Row],[実際
売単価]],"")</f>
        <v>1</v>
      </c>
      <c r="O111" s="10">
        <v>1</v>
      </c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56"/>
      <c r="AC111" s="43"/>
      <c r="AD111" s="56"/>
      <c r="AE111" s="56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 t="str">
        <f t="shared" si="5"/>
        <v/>
      </c>
      <c r="AT111" s="43">
        <f>IFERROR(テーブル1[[#This Row],[実際
売単価]]*テーブル1[[#This Row],[日産
製造数
（個数）]]*テーブル1[[#This Row],[付加価値率]],"")</f>
        <v>6000</v>
      </c>
      <c r="AU111" s="43" t="str">
        <f>IFERROR(テーブル1[[#This Row],[付加価値]]/テーブル1[[#This Row],[合計]],"")</f>
        <v/>
      </c>
      <c r="AV111" s="10"/>
      <c r="AW111" s="64" t="str">
        <f>IFERROR(テーブル1[[#This Row],[合計]]/テーブル1[[#This Row],[日産
製造数
（個数）]],"")</f>
        <v/>
      </c>
      <c r="AX111" s="5">
        <f>IFERROR(+テーブル1[[#This Row],[粗利]]*O111,"")</f>
        <v>6000</v>
      </c>
      <c r="AY111" s="45" t="str">
        <f t="shared" si="4"/>
        <v/>
      </c>
    </row>
    <row r="112" spans="2:51">
      <c r="B112" s="44">
        <v>104</v>
      </c>
      <c r="C112" s="2" t="s">
        <v>199</v>
      </c>
      <c r="D112" s="10">
        <v>1852</v>
      </c>
      <c r="E112" s="10" t="str">
        <f>IFERROR(テーブル1[[#This Row],[必要
単価]]+テーブル1[[#This Row],[原価
（材料費）]],"")</f>
        <v/>
      </c>
      <c r="F112" s="13" t="str">
        <f>IFERROR($L$5*テーブル1[[#This Row],[分]],"")</f>
        <v/>
      </c>
      <c r="G112" s="13" t="str">
        <f>IFERROR($L$6*テーブル1[[#This Row],[分]],"")</f>
        <v/>
      </c>
      <c r="H112" s="10"/>
      <c r="I112" s="55"/>
      <c r="J112" s="10">
        <f>IFERROR(テーブル1[[#This Row],[実際
売単価]]-テーブル1[[#This Row],[原価
（材料費）]],"")</f>
        <v>1852</v>
      </c>
      <c r="K112" s="10">
        <v>1</v>
      </c>
      <c r="L112" s="10">
        <f>テーブル1[[#This Row],[実際
売単価]]*テーブル1[[#This Row],[月間
製造数
(個数）]]</f>
        <v>1852</v>
      </c>
      <c r="M112" s="10">
        <f>テーブル1[[#This Row],[原価
（材料費）]]*テーブル1[[#This Row],[月間
製造数
(個数）]]</f>
        <v>0</v>
      </c>
      <c r="N112" s="11">
        <f>IFERROR(テーブル1[[#This Row],[粗利]]/テーブル1[[#This Row],[実際
売単価]],"")</f>
        <v>1</v>
      </c>
      <c r="O112" s="10">
        <v>1</v>
      </c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56"/>
      <c r="AC112" s="43"/>
      <c r="AD112" s="56"/>
      <c r="AE112" s="56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 t="str">
        <f t="shared" si="5"/>
        <v/>
      </c>
      <c r="AT112" s="43">
        <f>IFERROR(テーブル1[[#This Row],[実際
売単価]]*テーブル1[[#This Row],[日産
製造数
（個数）]]*テーブル1[[#This Row],[付加価値率]],"")</f>
        <v>1852</v>
      </c>
      <c r="AU112" s="43" t="str">
        <f>IFERROR(テーブル1[[#This Row],[付加価値]]/テーブル1[[#This Row],[合計]],"")</f>
        <v/>
      </c>
      <c r="AV112" s="10"/>
      <c r="AW112" s="64" t="str">
        <f>IFERROR(テーブル1[[#This Row],[合計]]/テーブル1[[#This Row],[日産
製造数
（個数）]],"")</f>
        <v/>
      </c>
      <c r="AX112" s="5">
        <f>IFERROR(+テーブル1[[#This Row],[粗利]]*O112,"")</f>
        <v>1852</v>
      </c>
      <c r="AY112" s="45" t="str">
        <f t="shared" si="4"/>
        <v/>
      </c>
    </row>
    <row r="113" spans="2:51">
      <c r="B113" s="44">
        <v>105</v>
      </c>
      <c r="C113" s="2" t="s">
        <v>200</v>
      </c>
      <c r="D113" s="10">
        <v>695</v>
      </c>
      <c r="E113" s="10" t="str">
        <f>IFERROR(テーブル1[[#This Row],[必要
単価]]+テーブル1[[#This Row],[原価
（材料費）]],"")</f>
        <v/>
      </c>
      <c r="F113" s="13" t="str">
        <f>IFERROR($L$5*テーブル1[[#This Row],[分]],"")</f>
        <v/>
      </c>
      <c r="G113" s="13" t="str">
        <f>IFERROR($L$6*テーブル1[[#This Row],[分]],"")</f>
        <v/>
      </c>
      <c r="H113" s="10"/>
      <c r="I113" s="55"/>
      <c r="J113" s="10">
        <f>IFERROR(テーブル1[[#This Row],[実際
売単価]]-テーブル1[[#This Row],[原価
（材料費）]],"")</f>
        <v>695</v>
      </c>
      <c r="K113" s="10"/>
      <c r="L113" s="10">
        <f>テーブル1[[#This Row],[実際
売単価]]*テーブル1[[#This Row],[月間
製造数
(個数）]]</f>
        <v>0</v>
      </c>
      <c r="M113" s="10">
        <f>テーブル1[[#This Row],[原価
（材料費）]]*テーブル1[[#This Row],[月間
製造数
(個数）]]</f>
        <v>0</v>
      </c>
      <c r="N113" s="11">
        <f>IFERROR(テーブル1[[#This Row],[粗利]]/テーブル1[[#This Row],[実際
売単価]],"")</f>
        <v>1</v>
      </c>
      <c r="O113" s="10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56"/>
      <c r="AC113" s="43"/>
      <c r="AD113" s="56"/>
      <c r="AE113" s="56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 t="str">
        <f t="shared" si="5"/>
        <v/>
      </c>
      <c r="AT113" s="43">
        <f>IFERROR(テーブル1[[#This Row],[実際
売単価]]*テーブル1[[#This Row],[日産
製造数
（個数）]]*テーブル1[[#This Row],[付加価値率]],"")</f>
        <v>0</v>
      </c>
      <c r="AU113" s="43" t="str">
        <f>IFERROR(テーブル1[[#This Row],[付加価値]]/テーブル1[[#This Row],[合計]],"")</f>
        <v/>
      </c>
      <c r="AV113" s="10"/>
      <c r="AW113" s="64" t="str">
        <f>IFERROR(テーブル1[[#This Row],[合計]]/テーブル1[[#This Row],[日産
製造数
（個数）]],"")</f>
        <v/>
      </c>
      <c r="AX113" s="5">
        <f>IFERROR(+テーブル1[[#This Row],[粗利]]*O113,"")</f>
        <v>0</v>
      </c>
      <c r="AY113" s="45" t="str">
        <f t="shared" si="4"/>
        <v/>
      </c>
    </row>
    <row r="114" spans="2:51">
      <c r="B114" s="44">
        <v>106</v>
      </c>
      <c r="C114" s="2" t="s">
        <v>201</v>
      </c>
      <c r="D114" s="10"/>
      <c r="E114" s="10" t="str">
        <f>IFERROR(テーブル1[[#This Row],[必要
単価]]+テーブル1[[#This Row],[原価
（材料費）]],"")</f>
        <v/>
      </c>
      <c r="F114" s="13" t="str">
        <f>IFERROR($L$5*テーブル1[[#This Row],[分]],"")</f>
        <v/>
      </c>
      <c r="G114" s="13" t="str">
        <f>IFERROR($L$6*テーブル1[[#This Row],[分]],"")</f>
        <v/>
      </c>
      <c r="H114" s="10"/>
      <c r="I114" s="55"/>
      <c r="J114" s="10">
        <f>IFERROR(テーブル1[[#This Row],[実際
売単価]]-テーブル1[[#This Row],[原価
（材料費）]],"")</f>
        <v>0</v>
      </c>
      <c r="K114" s="10"/>
      <c r="L114" s="10">
        <f>テーブル1[[#This Row],[実際
売単価]]*テーブル1[[#This Row],[月間
製造数
(個数）]]</f>
        <v>0</v>
      </c>
      <c r="M114" s="10">
        <f>テーブル1[[#This Row],[原価
（材料費）]]*テーブル1[[#This Row],[月間
製造数
(個数）]]</f>
        <v>0</v>
      </c>
      <c r="N114" s="11" t="str">
        <f>IFERROR(テーブル1[[#This Row],[粗利]]/テーブル1[[#This Row],[実際
売単価]],"")</f>
        <v/>
      </c>
      <c r="O114" s="10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56"/>
      <c r="AC114" s="43"/>
      <c r="AD114" s="56"/>
      <c r="AE114" s="56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 t="str">
        <f t="shared" si="5"/>
        <v/>
      </c>
      <c r="AT114" s="43" t="str">
        <f>IFERROR(テーブル1[[#This Row],[実際
売単価]]*テーブル1[[#This Row],[日産
製造数
（個数）]]*テーブル1[[#This Row],[付加価値率]],"")</f>
        <v/>
      </c>
      <c r="AU114" s="43" t="str">
        <f>IFERROR(テーブル1[[#This Row],[付加価値]]/テーブル1[[#This Row],[合計]],"")</f>
        <v/>
      </c>
      <c r="AV114" s="10"/>
      <c r="AW114" s="64" t="str">
        <f>IFERROR(テーブル1[[#This Row],[合計]]/テーブル1[[#This Row],[日産
製造数
（個数）]],"")</f>
        <v/>
      </c>
      <c r="AX114" s="5">
        <f>IFERROR(+テーブル1[[#This Row],[粗利]]*O114,"")</f>
        <v>0</v>
      </c>
      <c r="AY114" s="45" t="str">
        <f t="shared" si="4"/>
        <v/>
      </c>
    </row>
    <row r="115" spans="2:51">
      <c r="B115" s="44">
        <v>107</v>
      </c>
      <c r="C115" s="2" t="s">
        <v>201</v>
      </c>
      <c r="D115" s="10"/>
      <c r="E115" s="10" t="str">
        <f>IFERROR(テーブル1[[#This Row],[必要
単価]]+テーブル1[[#This Row],[原価
（材料費）]],"")</f>
        <v/>
      </c>
      <c r="F115" s="13" t="str">
        <f>IFERROR($L$5*テーブル1[[#This Row],[分]],"")</f>
        <v/>
      </c>
      <c r="G115" s="13" t="str">
        <f>IFERROR($L$6*テーブル1[[#This Row],[分]],"")</f>
        <v/>
      </c>
      <c r="H115" s="10"/>
      <c r="I115" s="55"/>
      <c r="J115" s="10">
        <f>IFERROR(テーブル1[[#This Row],[実際
売単価]]-テーブル1[[#This Row],[原価
（材料費）]],"")</f>
        <v>0</v>
      </c>
      <c r="K115" s="10"/>
      <c r="L115" s="10">
        <f>テーブル1[[#This Row],[実際
売単価]]*テーブル1[[#This Row],[月間
製造数
(個数）]]</f>
        <v>0</v>
      </c>
      <c r="M115" s="10">
        <f>テーブル1[[#This Row],[原価
（材料費）]]*テーブル1[[#This Row],[月間
製造数
(個数）]]</f>
        <v>0</v>
      </c>
      <c r="N115" s="11" t="str">
        <f>IFERROR(テーブル1[[#This Row],[粗利]]/テーブル1[[#This Row],[実際
売単価]],"")</f>
        <v/>
      </c>
      <c r="O115" s="10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56"/>
      <c r="AC115" s="43"/>
      <c r="AD115" s="56"/>
      <c r="AE115" s="56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 t="str">
        <f t="shared" si="5"/>
        <v/>
      </c>
      <c r="AT115" s="43" t="str">
        <f>IFERROR(テーブル1[[#This Row],[実際
売単価]]*テーブル1[[#This Row],[日産
製造数
（個数）]]*テーブル1[[#This Row],[付加価値率]],"")</f>
        <v/>
      </c>
      <c r="AU115" s="43" t="str">
        <f>IFERROR(テーブル1[[#This Row],[付加価値]]/テーブル1[[#This Row],[合計]],"")</f>
        <v/>
      </c>
      <c r="AV115" s="10"/>
      <c r="AW115" s="64" t="str">
        <f>IFERROR(テーブル1[[#This Row],[合計]]/テーブル1[[#This Row],[日産
製造数
（個数）]],"")</f>
        <v/>
      </c>
      <c r="AX115" s="5">
        <f>IFERROR(+テーブル1[[#This Row],[粗利]]*O115,"")</f>
        <v>0</v>
      </c>
      <c r="AY115" s="45" t="str">
        <f t="shared" si="4"/>
        <v/>
      </c>
    </row>
    <row r="116" spans="2:51">
      <c r="B116" s="44">
        <v>108</v>
      </c>
      <c r="C116" s="2" t="s">
        <v>201</v>
      </c>
      <c r="D116" s="10"/>
      <c r="E116" s="10" t="str">
        <f>IFERROR(テーブル1[[#This Row],[必要
単価]]+テーブル1[[#This Row],[原価
（材料費）]],"")</f>
        <v/>
      </c>
      <c r="F116" s="13" t="str">
        <f>IFERROR($L$5*テーブル1[[#This Row],[分]],"")</f>
        <v/>
      </c>
      <c r="G116" s="13" t="str">
        <f>IFERROR($L$6*テーブル1[[#This Row],[分]],"")</f>
        <v/>
      </c>
      <c r="H116" s="10"/>
      <c r="I116" s="55"/>
      <c r="J116" s="10">
        <f>IFERROR(テーブル1[[#This Row],[実際
売単価]]-テーブル1[[#This Row],[原価
（材料費）]],"")</f>
        <v>0</v>
      </c>
      <c r="K116" s="10"/>
      <c r="L116" s="10">
        <f>テーブル1[[#This Row],[実際
売単価]]*テーブル1[[#This Row],[月間
製造数
(個数）]]</f>
        <v>0</v>
      </c>
      <c r="M116" s="10">
        <f>テーブル1[[#This Row],[原価
（材料費）]]*テーブル1[[#This Row],[月間
製造数
(個数）]]</f>
        <v>0</v>
      </c>
      <c r="N116" s="11" t="str">
        <f>IFERROR(テーブル1[[#This Row],[粗利]]/テーブル1[[#This Row],[実際
売単価]],"")</f>
        <v/>
      </c>
      <c r="O116" s="10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56"/>
      <c r="AC116" s="43"/>
      <c r="AD116" s="56"/>
      <c r="AE116" s="56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 t="str">
        <f t="shared" si="5"/>
        <v/>
      </c>
      <c r="AT116" s="43" t="str">
        <f>IFERROR(テーブル1[[#This Row],[実際
売単価]]*テーブル1[[#This Row],[日産
製造数
（個数）]]*テーブル1[[#This Row],[付加価値率]],"")</f>
        <v/>
      </c>
      <c r="AU116" s="43" t="str">
        <f>IFERROR(テーブル1[[#This Row],[付加価値]]/テーブル1[[#This Row],[合計]],"")</f>
        <v/>
      </c>
      <c r="AV116" s="10"/>
      <c r="AW116" s="64" t="str">
        <f>IFERROR(テーブル1[[#This Row],[合計]]/テーブル1[[#This Row],[日産
製造数
（個数）]],"")</f>
        <v/>
      </c>
      <c r="AX116" s="5">
        <f>IFERROR(+テーブル1[[#This Row],[粗利]]*O116,"")</f>
        <v>0</v>
      </c>
      <c r="AY116" s="45" t="str">
        <f t="shared" si="4"/>
        <v/>
      </c>
    </row>
    <row r="117" spans="2:51">
      <c r="B117" s="44">
        <v>109</v>
      </c>
      <c r="C117" s="2" t="s">
        <v>201</v>
      </c>
      <c r="D117" s="10"/>
      <c r="E117" s="10" t="str">
        <f>IFERROR(テーブル1[[#This Row],[必要
単価]]+テーブル1[[#This Row],[原価
（材料費）]],"")</f>
        <v/>
      </c>
      <c r="F117" s="13" t="str">
        <f>IFERROR($L$5*テーブル1[[#This Row],[分]],"")</f>
        <v/>
      </c>
      <c r="G117" s="13" t="str">
        <f>IFERROR($L$6*テーブル1[[#This Row],[分]],"")</f>
        <v/>
      </c>
      <c r="H117" s="10"/>
      <c r="I117" s="55"/>
      <c r="J117" s="10">
        <f>IFERROR(テーブル1[[#This Row],[実際
売単価]]-テーブル1[[#This Row],[原価
（材料費）]],"")</f>
        <v>0</v>
      </c>
      <c r="K117" s="10"/>
      <c r="L117" s="10">
        <f>テーブル1[[#This Row],[実際
売単価]]*テーブル1[[#This Row],[月間
製造数
(個数）]]</f>
        <v>0</v>
      </c>
      <c r="M117" s="10">
        <f>テーブル1[[#This Row],[原価
（材料費）]]*テーブル1[[#This Row],[月間
製造数
(個数）]]</f>
        <v>0</v>
      </c>
      <c r="N117" s="11" t="str">
        <f>IFERROR(テーブル1[[#This Row],[粗利]]/テーブル1[[#This Row],[実際
売単価]],"")</f>
        <v/>
      </c>
      <c r="O117" s="10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56"/>
      <c r="AC117" s="43"/>
      <c r="AD117" s="56"/>
      <c r="AE117" s="56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 t="str">
        <f t="shared" si="5"/>
        <v/>
      </c>
      <c r="AT117" s="43" t="str">
        <f>IFERROR(テーブル1[[#This Row],[実際
売単価]]*テーブル1[[#This Row],[日産
製造数
（個数）]]*テーブル1[[#This Row],[付加価値率]],"")</f>
        <v/>
      </c>
      <c r="AU117" s="43" t="str">
        <f>IFERROR(テーブル1[[#This Row],[付加価値]]/テーブル1[[#This Row],[合計]],"")</f>
        <v/>
      </c>
      <c r="AV117" s="10"/>
      <c r="AW117" s="64" t="str">
        <f>IFERROR(テーブル1[[#This Row],[合計]]/テーブル1[[#This Row],[日産
製造数
（個数）]],"")</f>
        <v/>
      </c>
      <c r="AX117" s="5">
        <f>IFERROR(+テーブル1[[#This Row],[粗利]]*O117,"")</f>
        <v>0</v>
      </c>
      <c r="AY117" s="45" t="str">
        <f t="shared" si="4"/>
        <v/>
      </c>
    </row>
    <row r="118" spans="2:51">
      <c r="B118" s="44">
        <v>110</v>
      </c>
      <c r="C118" s="2" t="s">
        <v>201</v>
      </c>
      <c r="D118" s="10"/>
      <c r="E118" s="10" t="str">
        <f>IFERROR(テーブル1[[#This Row],[必要
単価]]+テーブル1[[#This Row],[原価
（材料費）]],"")</f>
        <v/>
      </c>
      <c r="F118" s="13" t="str">
        <f>IFERROR($L$5*テーブル1[[#This Row],[分]],"")</f>
        <v/>
      </c>
      <c r="G118" s="13" t="str">
        <f>IFERROR($L$6*テーブル1[[#This Row],[分]],"")</f>
        <v/>
      </c>
      <c r="H118" s="10"/>
      <c r="I118" s="55"/>
      <c r="J118" s="10">
        <f>IFERROR(テーブル1[[#This Row],[実際
売単価]]-テーブル1[[#This Row],[原価
（材料費）]],"")</f>
        <v>0</v>
      </c>
      <c r="K118" s="10"/>
      <c r="L118" s="10">
        <f>テーブル1[[#This Row],[実際
売単価]]*テーブル1[[#This Row],[月間
製造数
(個数）]]</f>
        <v>0</v>
      </c>
      <c r="M118" s="10">
        <f>テーブル1[[#This Row],[原価
（材料費）]]*テーブル1[[#This Row],[月間
製造数
(個数）]]</f>
        <v>0</v>
      </c>
      <c r="N118" s="11" t="str">
        <f>IFERROR(テーブル1[[#This Row],[粗利]]/テーブル1[[#This Row],[実際
売単価]],"")</f>
        <v/>
      </c>
      <c r="O118" s="10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56"/>
      <c r="AC118" s="43"/>
      <c r="AD118" s="56"/>
      <c r="AE118" s="56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 t="str">
        <f t="shared" si="5"/>
        <v/>
      </c>
      <c r="AT118" s="43" t="str">
        <f>IFERROR(テーブル1[[#This Row],[実際
売単価]]*テーブル1[[#This Row],[日産
製造数
（個数）]]*テーブル1[[#This Row],[付加価値率]],"")</f>
        <v/>
      </c>
      <c r="AU118" s="43" t="str">
        <f>IFERROR(テーブル1[[#This Row],[付加価値]]/テーブル1[[#This Row],[合計]],"")</f>
        <v/>
      </c>
      <c r="AV118" s="10"/>
      <c r="AW118" s="64" t="str">
        <f>IFERROR(テーブル1[[#This Row],[合計]]/テーブル1[[#This Row],[日産
製造数
（個数）]],"")</f>
        <v/>
      </c>
      <c r="AX118" s="5">
        <f>IFERROR(+テーブル1[[#This Row],[粗利]]*O118,"")</f>
        <v>0</v>
      </c>
      <c r="AY118" s="45" t="str">
        <f t="shared" si="4"/>
        <v/>
      </c>
    </row>
    <row r="119" spans="2:51">
      <c r="B119" s="44">
        <v>111</v>
      </c>
      <c r="C119" s="2" t="s">
        <v>201</v>
      </c>
      <c r="D119" s="10"/>
      <c r="E119" s="10" t="str">
        <f>IFERROR(テーブル1[[#This Row],[必要
単価]]+テーブル1[[#This Row],[原価
（材料費）]],"")</f>
        <v/>
      </c>
      <c r="F119" s="13" t="str">
        <f>IFERROR($L$5*テーブル1[[#This Row],[分]],"")</f>
        <v/>
      </c>
      <c r="G119" s="13" t="str">
        <f>IFERROR($L$6*テーブル1[[#This Row],[分]],"")</f>
        <v/>
      </c>
      <c r="H119" s="10"/>
      <c r="I119" s="55"/>
      <c r="J119" s="10">
        <f>IFERROR(テーブル1[[#This Row],[実際
売単価]]-テーブル1[[#This Row],[原価
（材料費）]],"")</f>
        <v>0</v>
      </c>
      <c r="K119" s="10"/>
      <c r="L119" s="10">
        <f>テーブル1[[#This Row],[実際
売単価]]*テーブル1[[#This Row],[月間
製造数
(個数）]]</f>
        <v>0</v>
      </c>
      <c r="M119" s="10">
        <f>テーブル1[[#This Row],[原価
（材料費）]]*テーブル1[[#This Row],[月間
製造数
(個数）]]</f>
        <v>0</v>
      </c>
      <c r="N119" s="11" t="str">
        <f>IFERROR(テーブル1[[#This Row],[粗利]]/テーブル1[[#This Row],[実際
売単価]],"")</f>
        <v/>
      </c>
      <c r="O119" s="10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56"/>
      <c r="AC119" s="43"/>
      <c r="AD119" s="56"/>
      <c r="AE119" s="56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 t="str">
        <f t="shared" si="5"/>
        <v/>
      </c>
      <c r="AT119" s="43" t="str">
        <f>IFERROR(テーブル1[[#This Row],[実際
売単価]]*テーブル1[[#This Row],[日産
製造数
（個数）]]*テーブル1[[#This Row],[付加価値率]],"")</f>
        <v/>
      </c>
      <c r="AU119" s="43" t="str">
        <f>IFERROR(テーブル1[[#This Row],[付加価値]]/テーブル1[[#This Row],[合計]],"")</f>
        <v/>
      </c>
      <c r="AV119" s="10"/>
      <c r="AW119" s="64" t="str">
        <f>IFERROR(テーブル1[[#This Row],[合計]]/テーブル1[[#This Row],[日産
製造数
（個数）]],"")</f>
        <v/>
      </c>
      <c r="AX119" s="5">
        <f>IFERROR(+テーブル1[[#This Row],[粗利]]*O119,"")</f>
        <v>0</v>
      </c>
      <c r="AY119" s="45" t="str">
        <f t="shared" si="4"/>
        <v/>
      </c>
    </row>
    <row r="120" spans="2:51">
      <c r="B120" s="44">
        <v>112</v>
      </c>
      <c r="C120" s="2" t="s">
        <v>201</v>
      </c>
      <c r="D120" s="10"/>
      <c r="E120" s="10" t="str">
        <f>IFERROR(テーブル1[[#This Row],[必要
単価]]+テーブル1[[#This Row],[原価
（材料費）]],"")</f>
        <v/>
      </c>
      <c r="F120" s="13" t="str">
        <f>IFERROR($L$5*テーブル1[[#This Row],[分]],"")</f>
        <v/>
      </c>
      <c r="G120" s="13" t="str">
        <f>IFERROR($L$6*テーブル1[[#This Row],[分]],"")</f>
        <v/>
      </c>
      <c r="H120" s="10"/>
      <c r="I120" s="55"/>
      <c r="J120" s="10">
        <f>IFERROR(テーブル1[[#This Row],[実際
売単価]]-テーブル1[[#This Row],[原価
（材料費）]],"")</f>
        <v>0</v>
      </c>
      <c r="K120" s="10"/>
      <c r="L120" s="10">
        <f>テーブル1[[#This Row],[実際
売単価]]*テーブル1[[#This Row],[月間
製造数
(個数）]]</f>
        <v>0</v>
      </c>
      <c r="M120" s="10">
        <f>テーブル1[[#This Row],[原価
（材料費）]]*テーブル1[[#This Row],[月間
製造数
(個数）]]</f>
        <v>0</v>
      </c>
      <c r="N120" s="11" t="str">
        <f>IFERROR(テーブル1[[#This Row],[粗利]]/テーブル1[[#This Row],[実際
売単価]],"")</f>
        <v/>
      </c>
      <c r="O120" s="10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56"/>
      <c r="AC120" s="43"/>
      <c r="AD120" s="56"/>
      <c r="AE120" s="56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 t="str">
        <f t="shared" si="5"/>
        <v/>
      </c>
      <c r="AT120" s="43" t="str">
        <f>IFERROR(テーブル1[[#This Row],[実際
売単価]]*テーブル1[[#This Row],[日産
製造数
（個数）]]*テーブル1[[#This Row],[付加価値率]],"")</f>
        <v/>
      </c>
      <c r="AU120" s="43" t="str">
        <f>IFERROR(テーブル1[[#This Row],[付加価値]]/テーブル1[[#This Row],[合計]],"")</f>
        <v/>
      </c>
      <c r="AV120" s="10"/>
      <c r="AW120" s="64" t="str">
        <f>IFERROR(テーブル1[[#This Row],[合計]]/テーブル1[[#This Row],[日産
製造数
（個数）]],"")</f>
        <v/>
      </c>
      <c r="AX120" s="5">
        <f>IFERROR(+テーブル1[[#This Row],[粗利]]*O120,"")</f>
        <v>0</v>
      </c>
      <c r="AY120" s="45" t="str">
        <f t="shared" si="4"/>
        <v/>
      </c>
    </row>
    <row r="121" spans="2:51">
      <c r="B121" s="44">
        <v>113</v>
      </c>
      <c r="C121" s="2" t="s">
        <v>201</v>
      </c>
      <c r="D121" s="10"/>
      <c r="E121" s="10" t="str">
        <f>IFERROR(テーブル1[[#This Row],[必要
単価]]+テーブル1[[#This Row],[原価
（材料費）]],"")</f>
        <v/>
      </c>
      <c r="F121" s="13" t="str">
        <f>IFERROR($L$5*テーブル1[[#This Row],[分]],"")</f>
        <v/>
      </c>
      <c r="G121" s="13" t="str">
        <f>IFERROR($L$6*テーブル1[[#This Row],[分]],"")</f>
        <v/>
      </c>
      <c r="H121" s="10"/>
      <c r="I121" s="55"/>
      <c r="J121" s="10">
        <f>IFERROR(テーブル1[[#This Row],[実際
売単価]]-テーブル1[[#This Row],[原価
（材料費）]],"")</f>
        <v>0</v>
      </c>
      <c r="K121" s="10"/>
      <c r="L121" s="10">
        <f>テーブル1[[#This Row],[実際
売単価]]*テーブル1[[#This Row],[月間
製造数
(個数）]]</f>
        <v>0</v>
      </c>
      <c r="M121" s="10">
        <f>テーブル1[[#This Row],[原価
（材料費）]]*テーブル1[[#This Row],[月間
製造数
(個数）]]</f>
        <v>0</v>
      </c>
      <c r="N121" s="11" t="str">
        <f>IFERROR(テーブル1[[#This Row],[粗利]]/テーブル1[[#This Row],[実際
売単価]],"")</f>
        <v/>
      </c>
      <c r="O121" s="10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56"/>
      <c r="AC121" s="43"/>
      <c r="AD121" s="56"/>
      <c r="AE121" s="56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 t="str">
        <f t="shared" si="5"/>
        <v/>
      </c>
      <c r="AT121" s="43" t="str">
        <f>IFERROR(テーブル1[[#This Row],[実際
売単価]]*テーブル1[[#This Row],[日産
製造数
（個数）]]*テーブル1[[#This Row],[付加価値率]],"")</f>
        <v/>
      </c>
      <c r="AU121" s="43" t="str">
        <f>IFERROR(テーブル1[[#This Row],[付加価値]]/テーブル1[[#This Row],[合計]],"")</f>
        <v/>
      </c>
      <c r="AV121" s="10"/>
      <c r="AW121" s="64" t="str">
        <f>IFERROR(テーブル1[[#This Row],[合計]]/テーブル1[[#This Row],[日産
製造数
（個数）]],"")</f>
        <v/>
      </c>
      <c r="AX121" s="5">
        <f>IFERROR(+テーブル1[[#This Row],[粗利]]*O121,"")</f>
        <v>0</v>
      </c>
      <c r="AY121" s="45" t="str">
        <f t="shared" si="4"/>
        <v/>
      </c>
    </row>
    <row r="122" spans="2:51">
      <c r="B122" s="44">
        <v>114</v>
      </c>
      <c r="C122" s="2" t="s">
        <v>201</v>
      </c>
      <c r="D122" s="10"/>
      <c r="E122" s="10" t="str">
        <f>IFERROR(テーブル1[[#This Row],[必要
単価]]+テーブル1[[#This Row],[原価
（材料費）]],"")</f>
        <v/>
      </c>
      <c r="F122" s="13" t="str">
        <f>IFERROR($L$5*テーブル1[[#This Row],[分]],"")</f>
        <v/>
      </c>
      <c r="G122" s="13" t="str">
        <f>IFERROR($L$6*テーブル1[[#This Row],[分]],"")</f>
        <v/>
      </c>
      <c r="H122" s="10"/>
      <c r="I122" s="55"/>
      <c r="J122" s="10">
        <f>IFERROR(テーブル1[[#This Row],[実際
売単価]]-テーブル1[[#This Row],[原価
（材料費）]],"")</f>
        <v>0</v>
      </c>
      <c r="K122" s="10"/>
      <c r="L122" s="10">
        <f>テーブル1[[#This Row],[実際
売単価]]*テーブル1[[#This Row],[月間
製造数
(個数）]]</f>
        <v>0</v>
      </c>
      <c r="M122" s="10">
        <f>テーブル1[[#This Row],[原価
（材料費）]]*テーブル1[[#This Row],[月間
製造数
(個数）]]</f>
        <v>0</v>
      </c>
      <c r="N122" s="11" t="str">
        <f>IFERROR(テーブル1[[#This Row],[粗利]]/テーブル1[[#This Row],[実際
売単価]],"")</f>
        <v/>
      </c>
      <c r="O122" s="10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56"/>
      <c r="AC122" s="43"/>
      <c r="AD122" s="56"/>
      <c r="AE122" s="56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 t="str">
        <f t="shared" si="5"/>
        <v/>
      </c>
      <c r="AT122" s="43" t="str">
        <f>IFERROR(テーブル1[[#This Row],[実際
売単価]]*テーブル1[[#This Row],[日産
製造数
（個数）]]*テーブル1[[#This Row],[付加価値率]],"")</f>
        <v/>
      </c>
      <c r="AU122" s="43" t="str">
        <f>IFERROR(テーブル1[[#This Row],[付加価値]]/テーブル1[[#This Row],[合計]],"")</f>
        <v/>
      </c>
      <c r="AV122" s="10"/>
      <c r="AW122" s="64" t="str">
        <f>IFERROR(テーブル1[[#This Row],[合計]]/テーブル1[[#This Row],[日産
製造数
（個数）]],"")</f>
        <v/>
      </c>
      <c r="AX122" s="5">
        <f>IFERROR(+テーブル1[[#This Row],[粗利]]*O122,"")</f>
        <v>0</v>
      </c>
      <c r="AY122" s="45" t="str">
        <f t="shared" si="4"/>
        <v/>
      </c>
    </row>
    <row r="123" spans="2:51">
      <c r="B123" s="44">
        <v>115</v>
      </c>
      <c r="C123" s="2" t="s">
        <v>201</v>
      </c>
      <c r="D123" s="10"/>
      <c r="E123" s="10" t="str">
        <f>IFERROR(テーブル1[[#This Row],[必要
単価]]+テーブル1[[#This Row],[原価
（材料費）]],"")</f>
        <v/>
      </c>
      <c r="F123" s="13" t="str">
        <f>IFERROR($L$5*テーブル1[[#This Row],[分]],"")</f>
        <v/>
      </c>
      <c r="G123" s="13" t="str">
        <f>IFERROR($L$6*テーブル1[[#This Row],[分]],"")</f>
        <v/>
      </c>
      <c r="H123" s="10"/>
      <c r="I123" s="55"/>
      <c r="J123" s="10">
        <f>IFERROR(テーブル1[[#This Row],[実際
売単価]]-テーブル1[[#This Row],[原価
（材料費）]],"")</f>
        <v>0</v>
      </c>
      <c r="K123" s="10"/>
      <c r="L123" s="10">
        <f>テーブル1[[#This Row],[実際
売単価]]*テーブル1[[#This Row],[月間
製造数
(個数）]]</f>
        <v>0</v>
      </c>
      <c r="M123" s="10">
        <f>テーブル1[[#This Row],[原価
（材料費）]]*テーブル1[[#This Row],[月間
製造数
(個数）]]</f>
        <v>0</v>
      </c>
      <c r="N123" s="11" t="str">
        <f>IFERROR(テーブル1[[#This Row],[粗利]]/テーブル1[[#This Row],[実際
売単価]],"")</f>
        <v/>
      </c>
      <c r="O123" s="10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56"/>
      <c r="AC123" s="43"/>
      <c r="AD123" s="56"/>
      <c r="AE123" s="56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 t="str">
        <f t="shared" si="5"/>
        <v/>
      </c>
      <c r="AT123" s="43" t="str">
        <f>IFERROR(テーブル1[[#This Row],[実際
売単価]]*テーブル1[[#This Row],[日産
製造数
（個数）]]*テーブル1[[#This Row],[付加価値率]],"")</f>
        <v/>
      </c>
      <c r="AU123" s="43" t="str">
        <f>IFERROR(テーブル1[[#This Row],[付加価値]]/テーブル1[[#This Row],[合計]],"")</f>
        <v/>
      </c>
      <c r="AV123" s="10"/>
      <c r="AW123" s="64" t="str">
        <f>IFERROR(テーブル1[[#This Row],[合計]]/テーブル1[[#This Row],[日産
製造数
（個数）]],"")</f>
        <v/>
      </c>
      <c r="AX123" s="5">
        <f>IFERROR(+テーブル1[[#This Row],[粗利]]*O123,"")</f>
        <v>0</v>
      </c>
      <c r="AY123" s="45" t="str">
        <f t="shared" si="4"/>
        <v/>
      </c>
    </row>
    <row r="124" spans="2:51">
      <c r="B124" s="44">
        <v>116</v>
      </c>
      <c r="C124" s="2" t="s">
        <v>201</v>
      </c>
      <c r="D124" s="10"/>
      <c r="E124" s="10" t="str">
        <f>IFERROR(テーブル1[[#This Row],[必要
単価]]+テーブル1[[#This Row],[原価
（材料費）]],"")</f>
        <v/>
      </c>
      <c r="F124" s="13" t="str">
        <f>IFERROR($L$5*テーブル1[[#This Row],[分]],"")</f>
        <v/>
      </c>
      <c r="G124" s="13" t="str">
        <f>IFERROR($L$6*テーブル1[[#This Row],[分]],"")</f>
        <v/>
      </c>
      <c r="H124" s="10"/>
      <c r="I124" s="55"/>
      <c r="J124" s="10">
        <f>IFERROR(テーブル1[[#This Row],[実際
売単価]]-テーブル1[[#This Row],[原価
（材料費）]],"")</f>
        <v>0</v>
      </c>
      <c r="K124" s="10"/>
      <c r="L124" s="10">
        <f>テーブル1[[#This Row],[実際
売単価]]*テーブル1[[#This Row],[月間
製造数
(個数）]]</f>
        <v>0</v>
      </c>
      <c r="M124" s="10">
        <f>テーブル1[[#This Row],[原価
（材料費）]]*テーブル1[[#This Row],[月間
製造数
(個数）]]</f>
        <v>0</v>
      </c>
      <c r="N124" s="11" t="str">
        <f>IFERROR(テーブル1[[#This Row],[粗利]]/テーブル1[[#This Row],[実際
売単価]],"")</f>
        <v/>
      </c>
      <c r="O124" s="10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56"/>
      <c r="AC124" s="43"/>
      <c r="AD124" s="56"/>
      <c r="AE124" s="56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 t="str">
        <f t="shared" si="5"/>
        <v/>
      </c>
      <c r="AT124" s="43" t="str">
        <f>IFERROR(テーブル1[[#This Row],[実際
売単価]]*テーブル1[[#This Row],[日産
製造数
（個数）]]*テーブル1[[#This Row],[付加価値率]],"")</f>
        <v/>
      </c>
      <c r="AU124" s="43" t="str">
        <f>IFERROR(テーブル1[[#This Row],[付加価値]]/テーブル1[[#This Row],[合計]],"")</f>
        <v/>
      </c>
      <c r="AV124" s="10"/>
      <c r="AW124" s="64" t="str">
        <f>IFERROR(テーブル1[[#This Row],[合計]]/テーブル1[[#This Row],[日産
製造数
（個数）]],"")</f>
        <v/>
      </c>
      <c r="AX124" s="5">
        <f>IFERROR(+テーブル1[[#This Row],[粗利]]*O124,"")</f>
        <v>0</v>
      </c>
      <c r="AY124" s="45" t="str">
        <f t="shared" si="4"/>
        <v/>
      </c>
    </row>
    <row r="125" spans="2:51">
      <c r="B125" s="44">
        <v>117</v>
      </c>
      <c r="C125" s="2" t="s">
        <v>202</v>
      </c>
      <c r="D125" s="10"/>
      <c r="E125" s="10" t="str">
        <f>IFERROR(テーブル1[[#This Row],[必要
単価]]+テーブル1[[#This Row],[原価
（材料費）]],"")</f>
        <v/>
      </c>
      <c r="F125" s="13" t="str">
        <f>IFERROR($L$5*テーブル1[[#This Row],[分]],"")</f>
        <v/>
      </c>
      <c r="G125" s="13" t="str">
        <f>IFERROR($L$6*テーブル1[[#This Row],[分]],"")</f>
        <v/>
      </c>
      <c r="H125" s="10"/>
      <c r="I125" s="55"/>
      <c r="J125" s="10">
        <f>IFERROR(テーブル1[[#This Row],[実際
売単価]]-テーブル1[[#This Row],[原価
（材料費）]],"")</f>
        <v>0</v>
      </c>
      <c r="K125" s="10"/>
      <c r="L125" s="10">
        <f>テーブル1[[#This Row],[実際
売単価]]*テーブル1[[#This Row],[月間
製造数
(個数）]]</f>
        <v>0</v>
      </c>
      <c r="M125" s="10">
        <f>テーブル1[[#This Row],[原価
（材料費）]]*テーブル1[[#This Row],[月間
製造数
(個数）]]</f>
        <v>0</v>
      </c>
      <c r="N125" s="11" t="str">
        <f>IFERROR(テーブル1[[#This Row],[粗利]]/テーブル1[[#This Row],[実際
売単価]],"")</f>
        <v/>
      </c>
      <c r="O125" s="10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56"/>
      <c r="AC125" s="43"/>
      <c r="AD125" s="56"/>
      <c r="AE125" s="56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 t="str">
        <f t="shared" si="5"/>
        <v/>
      </c>
      <c r="AT125" s="43" t="str">
        <f>IFERROR(テーブル1[[#This Row],[実際
売単価]]*テーブル1[[#This Row],[日産
製造数
（個数）]]*テーブル1[[#This Row],[付加価値率]],"")</f>
        <v/>
      </c>
      <c r="AU125" s="43" t="str">
        <f>IFERROR(テーブル1[[#This Row],[付加価値]]/テーブル1[[#This Row],[合計]],"")</f>
        <v/>
      </c>
      <c r="AV125" s="10"/>
      <c r="AW125" s="64" t="str">
        <f>IFERROR(テーブル1[[#This Row],[合計]]/テーブル1[[#This Row],[日産
製造数
（個数）]],"")</f>
        <v/>
      </c>
      <c r="AX125" s="5">
        <f>IFERROR(+テーブル1[[#This Row],[粗利]]*O125,"")</f>
        <v>0</v>
      </c>
      <c r="AY125" s="45" t="str">
        <f t="shared" si="4"/>
        <v/>
      </c>
    </row>
    <row r="126" spans="2:51">
      <c r="B126" s="44">
        <v>118</v>
      </c>
      <c r="C126" s="2" t="s">
        <v>202</v>
      </c>
      <c r="D126" s="10"/>
      <c r="E126" s="10" t="str">
        <f>IFERROR(テーブル1[[#This Row],[必要
単価]]+テーブル1[[#This Row],[原価
（材料費）]],"")</f>
        <v/>
      </c>
      <c r="F126" s="13" t="str">
        <f>IFERROR($L$5*テーブル1[[#This Row],[分]],"")</f>
        <v/>
      </c>
      <c r="G126" s="13" t="str">
        <f>IFERROR($L$6*テーブル1[[#This Row],[分]],"")</f>
        <v/>
      </c>
      <c r="H126" s="10"/>
      <c r="I126" s="55"/>
      <c r="J126" s="10">
        <f>IFERROR(テーブル1[[#This Row],[実際
売単価]]-テーブル1[[#This Row],[原価
（材料費）]],"")</f>
        <v>0</v>
      </c>
      <c r="K126" s="10"/>
      <c r="L126" s="10">
        <f>テーブル1[[#This Row],[実際
売単価]]*テーブル1[[#This Row],[月間
製造数
(個数）]]</f>
        <v>0</v>
      </c>
      <c r="M126" s="10">
        <f>テーブル1[[#This Row],[原価
（材料費）]]*テーブル1[[#This Row],[月間
製造数
(個数）]]</f>
        <v>0</v>
      </c>
      <c r="N126" s="11" t="str">
        <f>IFERROR(テーブル1[[#This Row],[粗利]]/テーブル1[[#This Row],[実際
売単価]],"")</f>
        <v/>
      </c>
      <c r="O126" s="10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56"/>
      <c r="AC126" s="43"/>
      <c r="AD126" s="56"/>
      <c r="AE126" s="56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 t="str">
        <f t="shared" si="5"/>
        <v/>
      </c>
      <c r="AT126" s="43" t="str">
        <f>IFERROR(テーブル1[[#This Row],[実際
売単価]]*テーブル1[[#This Row],[日産
製造数
（個数）]]*テーブル1[[#This Row],[付加価値率]],"")</f>
        <v/>
      </c>
      <c r="AU126" s="43" t="str">
        <f>IFERROR(テーブル1[[#This Row],[付加価値]]/テーブル1[[#This Row],[合計]],"")</f>
        <v/>
      </c>
      <c r="AV126" s="10"/>
      <c r="AW126" s="64" t="str">
        <f>IFERROR(テーブル1[[#This Row],[合計]]/テーブル1[[#This Row],[日産
製造数
（個数）]],"")</f>
        <v/>
      </c>
      <c r="AX126" s="5">
        <f>IFERROR(+テーブル1[[#This Row],[粗利]]*O126,"")</f>
        <v>0</v>
      </c>
      <c r="AY126" s="45" t="str">
        <f t="shared" si="4"/>
        <v/>
      </c>
    </row>
    <row r="127" spans="2:51">
      <c r="B127" s="44">
        <v>119</v>
      </c>
      <c r="C127" s="2" t="s">
        <v>202</v>
      </c>
      <c r="D127" s="10"/>
      <c r="E127" s="10" t="str">
        <f>IFERROR(テーブル1[[#This Row],[必要
単価]]+テーブル1[[#This Row],[原価
（材料費）]],"")</f>
        <v/>
      </c>
      <c r="F127" s="13" t="str">
        <f>IFERROR($L$5*テーブル1[[#This Row],[分]],"")</f>
        <v/>
      </c>
      <c r="G127" s="13" t="str">
        <f>IFERROR($L$6*テーブル1[[#This Row],[分]],"")</f>
        <v/>
      </c>
      <c r="H127" s="10"/>
      <c r="I127" s="55"/>
      <c r="J127" s="10">
        <f>IFERROR(テーブル1[[#This Row],[実際
売単価]]-テーブル1[[#This Row],[原価
（材料費）]],"")</f>
        <v>0</v>
      </c>
      <c r="K127" s="10"/>
      <c r="L127" s="10">
        <f>テーブル1[[#This Row],[実際
売単価]]*テーブル1[[#This Row],[月間
製造数
(個数）]]</f>
        <v>0</v>
      </c>
      <c r="M127" s="10">
        <f>テーブル1[[#This Row],[原価
（材料費）]]*テーブル1[[#This Row],[月間
製造数
(個数）]]</f>
        <v>0</v>
      </c>
      <c r="N127" s="11" t="str">
        <f>IFERROR(テーブル1[[#This Row],[粗利]]/テーブル1[[#This Row],[実際
売単価]],"")</f>
        <v/>
      </c>
      <c r="O127" s="10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56"/>
      <c r="AC127" s="43"/>
      <c r="AD127" s="56"/>
      <c r="AE127" s="56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 t="str">
        <f t="shared" si="5"/>
        <v/>
      </c>
      <c r="AT127" s="43" t="str">
        <f>IFERROR(テーブル1[[#This Row],[実際
売単価]]*テーブル1[[#This Row],[日産
製造数
（個数）]]*テーブル1[[#This Row],[付加価値率]],"")</f>
        <v/>
      </c>
      <c r="AU127" s="43" t="str">
        <f>IFERROR(テーブル1[[#This Row],[付加価値]]/テーブル1[[#This Row],[合計]],"")</f>
        <v/>
      </c>
      <c r="AV127" s="10"/>
      <c r="AW127" s="64" t="str">
        <f>IFERROR(テーブル1[[#This Row],[合計]]/テーブル1[[#This Row],[日産
製造数
（個数）]],"")</f>
        <v/>
      </c>
      <c r="AX127" s="5">
        <f>IFERROR(+テーブル1[[#This Row],[粗利]]*O127,"")</f>
        <v>0</v>
      </c>
      <c r="AY127" s="45" t="str">
        <f t="shared" si="4"/>
        <v/>
      </c>
    </row>
    <row r="128" spans="2:51">
      <c r="B128" s="44">
        <v>120</v>
      </c>
      <c r="C128" s="2" t="s">
        <v>202</v>
      </c>
      <c r="D128" s="10"/>
      <c r="E128" s="10" t="str">
        <f>IFERROR(テーブル1[[#This Row],[必要
単価]]+テーブル1[[#This Row],[原価
（材料費）]],"")</f>
        <v/>
      </c>
      <c r="F128" s="13" t="str">
        <f>IFERROR($L$5*テーブル1[[#This Row],[分]],"")</f>
        <v/>
      </c>
      <c r="G128" s="13" t="str">
        <f>IFERROR($L$6*テーブル1[[#This Row],[分]],"")</f>
        <v/>
      </c>
      <c r="H128" s="10"/>
      <c r="I128" s="55"/>
      <c r="J128" s="10">
        <f>IFERROR(テーブル1[[#This Row],[実際
売単価]]-テーブル1[[#This Row],[原価
（材料費）]],"")</f>
        <v>0</v>
      </c>
      <c r="K128" s="10"/>
      <c r="L128" s="10">
        <f>テーブル1[[#This Row],[実際
売単価]]*テーブル1[[#This Row],[月間
製造数
(個数）]]</f>
        <v>0</v>
      </c>
      <c r="M128" s="10">
        <f>テーブル1[[#This Row],[原価
（材料費）]]*テーブル1[[#This Row],[月間
製造数
(個数）]]</f>
        <v>0</v>
      </c>
      <c r="N128" s="11" t="str">
        <f>IFERROR(テーブル1[[#This Row],[粗利]]/テーブル1[[#This Row],[実際
売単価]],"")</f>
        <v/>
      </c>
      <c r="O128" s="10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56"/>
      <c r="AC128" s="43"/>
      <c r="AD128" s="56"/>
      <c r="AE128" s="56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 t="str">
        <f t="shared" si="5"/>
        <v/>
      </c>
      <c r="AT128" s="43" t="str">
        <f>IFERROR(テーブル1[[#This Row],[実際
売単価]]*テーブル1[[#This Row],[日産
製造数
（個数）]]*テーブル1[[#This Row],[付加価値率]],"")</f>
        <v/>
      </c>
      <c r="AU128" s="43" t="str">
        <f>IFERROR(テーブル1[[#This Row],[付加価値]]/テーブル1[[#This Row],[合計]],"")</f>
        <v/>
      </c>
      <c r="AV128" s="10"/>
      <c r="AW128" s="64" t="str">
        <f>IFERROR(テーブル1[[#This Row],[合計]]/テーブル1[[#This Row],[日産
製造数
（個数）]],"")</f>
        <v/>
      </c>
      <c r="AX128" s="5">
        <f>IFERROR(+テーブル1[[#This Row],[粗利]]*O128,"")</f>
        <v>0</v>
      </c>
      <c r="AY128" s="45" t="str">
        <f t="shared" si="4"/>
        <v/>
      </c>
    </row>
    <row r="129" spans="2:51">
      <c r="B129" s="44">
        <v>121</v>
      </c>
      <c r="C129" s="2" t="s">
        <v>202</v>
      </c>
      <c r="D129" s="10"/>
      <c r="E129" s="10" t="str">
        <f>IFERROR(テーブル1[[#This Row],[必要
単価]]+テーブル1[[#This Row],[原価
（材料費）]],"")</f>
        <v/>
      </c>
      <c r="F129" s="13" t="str">
        <f>IFERROR($L$5*テーブル1[[#This Row],[分]],"")</f>
        <v/>
      </c>
      <c r="G129" s="13" t="str">
        <f>IFERROR($L$6*テーブル1[[#This Row],[分]],"")</f>
        <v/>
      </c>
      <c r="H129" s="10"/>
      <c r="I129" s="55"/>
      <c r="J129" s="10">
        <f>IFERROR(テーブル1[[#This Row],[実際
売単価]]-テーブル1[[#This Row],[原価
（材料費）]],"")</f>
        <v>0</v>
      </c>
      <c r="K129" s="10"/>
      <c r="L129" s="10">
        <f>テーブル1[[#This Row],[実際
売単価]]*テーブル1[[#This Row],[月間
製造数
(個数）]]</f>
        <v>0</v>
      </c>
      <c r="M129" s="10">
        <f>テーブル1[[#This Row],[原価
（材料費）]]*テーブル1[[#This Row],[月間
製造数
(個数）]]</f>
        <v>0</v>
      </c>
      <c r="N129" s="11" t="str">
        <f>IFERROR(テーブル1[[#This Row],[粗利]]/テーブル1[[#This Row],[実際
売単価]],"")</f>
        <v/>
      </c>
      <c r="O129" s="10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56"/>
      <c r="AC129" s="43"/>
      <c r="AD129" s="56"/>
      <c r="AE129" s="56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 t="str">
        <f t="shared" si="5"/>
        <v/>
      </c>
      <c r="AT129" s="43" t="str">
        <f>IFERROR(テーブル1[[#This Row],[実際
売単価]]*テーブル1[[#This Row],[日産
製造数
（個数）]]*テーブル1[[#This Row],[付加価値率]],"")</f>
        <v/>
      </c>
      <c r="AU129" s="43" t="str">
        <f>IFERROR(テーブル1[[#This Row],[付加価値]]/テーブル1[[#This Row],[合計]],"")</f>
        <v/>
      </c>
      <c r="AV129" s="10"/>
      <c r="AW129" s="64" t="str">
        <f>IFERROR(テーブル1[[#This Row],[合計]]/テーブル1[[#This Row],[日産
製造数
（個数）]],"")</f>
        <v/>
      </c>
      <c r="AX129" s="5">
        <f>IFERROR(+テーブル1[[#This Row],[粗利]]*O129,"")</f>
        <v>0</v>
      </c>
      <c r="AY129" s="45" t="str">
        <f t="shared" si="4"/>
        <v/>
      </c>
    </row>
    <row r="130" spans="2:51">
      <c r="B130" s="44">
        <v>122</v>
      </c>
      <c r="C130" s="2" t="s">
        <v>202</v>
      </c>
      <c r="D130" s="10"/>
      <c r="E130" s="10" t="str">
        <f>IFERROR(テーブル1[[#This Row],[必要
単価]]+テーブル1[[#This Row],[原価
（材料費）]],"")</f>
        <v/>
      </c>
      <c r="F130" s="13" t="str">
        <f>IFERROR($L$5*テーブル1[[#This Row],[分]],"")</f>
        <v/>
      </c>
      <c r="G130" s="13" t="str">
        <f>IFERROR($L$6*テーブル1[[#This Row],[分]],"")</f>
        <v/>
      </c>
      <c r="H130" s="10"/>
      <c r="I130" s="55"/>
      <c r="J130" s="10">
        <f>IFERROR(テーブル1[[#This Row],[実際
売単価]]-テーブル1[[#This Row],[原価
（材料費）]],"")</f>
        <v>0</v>
      </c>
      <c r="K130" s="10"/>
      <c r="L130" s="10">
        <f>テーブル1[[#This Row],[実際
売単価]]*テーブル1[[#This Row],[月間
製造数
(個数）]]</f>
        <v>0</v>
      </c>
      <c r="M130" s="10">
        <f>テーブル1[[#This Row],[原価
（材料費）]]*テーブル1[[#This Row],[月間
製造数
(個数）]]</f>
        <v>0</v>
      </c>
      <c r="N130" s="11" t="str">
        <f>IFERROR(テーブル1[[#This Row],[粗利]]/テーブル1[[#This Row],[実際
売単価]],"")</f>
        <v/>
      </c>
      <c r="O130" s="10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56"/>
      <c r="AC130" s="43"/>
      <c r="AD130" s="56"/>
      <c r="AE130" s="56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 t="str">
        <f t="shared" si="5"/>
        <v/>
      </c>
      <c r="AT130" s="43" t="str">
        <f>IFERROR(テーブル1[[#This Row],[実際
売単価]]*テーブル1[[#This Row],[日産
製造数
（個数）]]*テーブル1[[#This Row],[付加価値率]],"")</f>
        <v/>
      </c>
      <c r="AU130" s="43" t="str">
        <f>IFERROR(テーブル1[[#This Row],[付加価値]]/テーブル1[[#This Row],[合計]],"")</f>
        <v/>
      </c>
      <c r="AV130" s="10"/>
      <c r="AW130" s="64" t="str">
        <f>IFERROR(テーブル1[[#This Row],[合計]]/テーブル1[[#This Row],[日産
製造数
（個数）]],"")</f>
        <v/>
      </c>
      <c r="AX130" s="5">
        <f>IFERROR(+テーブル1[[#This Row],[粗利]]*O130,"")</f>
        <v>0</v>
      </c>
      <c r="AY130" s="45" t="str">
        <f t="shared" si="4"/>
        <v/>
      </c>
    </row>
    <row r="131" spans="2:51">
      <c r="B131" s="44">
        <v>123</v>
      </c>
      <c r="C131" s="2" t="s">
        <v>202</v>
      </c>
      <c r="D131" s="10"/>
      <c r="E131" s="10" t="str">
        <f>IFERROR(テーブル1[[#This Row],[必要
単価]]+テーブル1[[#This Row],[原価
（材料費）]],"")</f>
        <v/>
      </c>
      <c r="F131" s="13" t="str">
        <f>IFERROR($L$5*テーブル1[[#This Row],[分]],"")</f>
        <v/>
      </c>
      <c r="G131" s="13" t="str">
        <f>IFERROR($L$6*テーブル1[[#This Row],[分]],"")</f>
        <v/>
      </c>
      <c r="H131" s="10"/>
      <c r="I131" s="55"/>
      <c r="J131" s="10">
        <f>IFERROR(テーブル1[[#This Row],[実際
売単価]]-テーブル1[[#This Row],[原価
（材料費）]],"")</f>
        <v>0</v>
      </c>
      <c r="K131" s="10"/>
      <c r="L131" s="10">
        <f>テーブル1[[#This Row],[実際
売単価]]*テーブル1[[#This Row],[月間
製造数
(個数）]]</f>
        <v>0</v>
      </c>
      <c r="M131" s="10">
        <f>テーブル1[[#This Row],[原価
（材料費）]]*テーブル1[[#This Row],[月間
製造数
(個数）]]</f>
        <v>0</v>
      </c>
      <c r="N131" s="11" t="str">
        <f>IFERROR(テーブル1[[#This Row],[粗利]]/テーブル1[[#This Row],[実際
売単価]],"")</f>
        <v/>
      </c>
      <c r="O131" s="10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56"/>
      <c r="AC131" s="43"/>
      <c r="AD131" s="56"/>
      <c r="AE131" s="56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 t="str">
        <f t="shared" si="5"/>
        <v/>
      </c>
      <c r="AT131" s="43" t="str">
        <f>IFERROR(テーブル1[[#This Row],[実際
売単価]]*テーブル1[[#This Row],[日産
製造数
（個数）]]*テーブル1[[#This Row],[付加価値率]],"")</f>
        <v/>
      </c>
      <c r="AU131" s="43" t="str">
        <f>IFERROR(テーブル1[[#This Row],[付加価値]]/テーブル1[[#This Row],[合計]],"")</f>
        <v/>
      </c>
      <c r="AV131" s="10"/>
      <c r="AW131" s="64" t="str">
        <f>IFERROR(テーブル1[[#This Row],[合計]]/テーブル1[[#This Row],[日産
製造数
（個数）]],"")</f>
        <v/>
      </c>
      <c r="AX131" s="5">
        <f>IFERROR(+テーブル1[[#This Row],[粗利]]*O131,"")</f>
        <v>0</v>
      </c>
      <c r="AY131" s="45" t="str">
        <f t="shared" si="4"/>
        <v/>
      </c>
    </row>
    <row r="132" spans="2:51">
      <c r="B132" s="44">
        <v>124</v>
      </c>
      <c r="C132" s="2" t="s">
        <v>202</v>
      </c>
      <c r="D132" s="10"/>
      <c r="E132" s="10" t="str">
        <f>IFERROR(テーブル1[[#This Row],[必要
単価]]+テーブル1[[#This Row],[原価
（材料費）]],"")</f>
        <v/>
      </c>
      <c r="F132" s="13" t="str">
        <f>IFERROR($L$5*テーブル1[[#This Row],[分]],"")</f>
        <v/>
      </c>
      <c r="G132" s="13" t="str">
        <f>IFERROR($L$6*テーブル1[[#This Row],[分]],"")</f>
        <v/>
      </c>
      <c r="H132" s="10"/>
      <c r="I132" s="55"/>
      <c r="J132" s="10">
        <f>IFERROR(テーブル1[[#This Row],[実際
売単価]]-テーブル1[[#This Row],[原価
（材料費）]],"")</f>
        <v>0</v>
      </c>
      <c r="K132" s="10"/>
      <c r="L132" s="10">
        <f>テーブル1[[#This Row],[実際
売単価]]*テーブル1[[#This Row],[月間
製造数
(個数）]]</f>
        <v>0</v>
      </c>
      <c r="M132" s="10">
        <f>テーブル1[[#This Row],[原価
（材料費）]]*テーブル1[[#This Row],[月間
製造数
(個数）]]</f>
        <v>0</v>
      </c>
      <c r="N132" s="11" t="str">
        <f>IFERROR(テーブル1[[#This Row],[粗利]]/テーブル1[[#This Row],[実際
売単価]],"")</f>
        <v/>
      </c>
      <c r="O132" s="10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56"/>
      <c r="AC132" s="43"/>
      <c r="AD132" s="56"/>
      <c r="AE132" s="56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 t="str">
        <f t="shared" si="5"/>
        <v/>
      </c>
      <c r="AT132" s="43" t="str">
        <f>IFERROR(テーブル1[[#This Row],[実際
売単価]]*テーブル1[[#This Row],[日産
製造数
（個数）]]*テーブル1[[#This Row],[付加価値率]],"")</f>
        <v/>
      </c>
      <c r="AU132" s="43" t="str">
        <f>IFERROR(テーブル1[[#This Row],[付加価値]]/テーブル1[[#This Row],[合計]],"")</f>
        <v/>
      </c>
      <c r="AV132" s="10"/>
      <c r="AW132" s="64" t="str">
        <f>IFERROR(テーブル1[[#This Row],[合計]]/テーブル1[[#This Row],[日産
製造数
（個数）]],"")</f>
        <v/>
      </c>
      <c r="AX132" s="5">
        <f>IFERROR(+テーブル1[[#This Row],[粗利]]*O132,"")</f>
        <v>0</v>
      </c>
      <c r="AY132" s="45" t="str">
        <f t="shared" si="4"/>
        <v/>
      </c>
    </row>
    <row r="133" spans="2:51">
      <c r="B133" s="44">
        <v>125</v>
      </c>
      <c r="C133" s="2" t="s">
        <v>203</v>
      </c>
      <c r="D133" s="10"/>
      <c r="E133" s="10">
        <f>IFERROR(テーブル1[[#This Row],[必要
単価]]+テーブル1[[#This Row],[原価
（材料費）]],"")</f>
        <v>46.742342018363757</v>
      </c>
      <c r="F133" s="13">
        <f>IFERROR($L$5*テーブル1[[#This Row],[分]],"")</f>
        <v>39.898247088224544</v>
      </c>
      <c r="G133" s="13">
        <f>IFERROR($L$6*テーブル1[[#This Row],[分]],"")</f>
        <v>46.742342018363757</v>
      </c>
      <c r="H133" s="10"/>
      <c r="I133" s="55"/>
      <c r="J133" s="10">
        <f>IFERROR(テーブル1[[#This Row],[実際
売単価]]-テーブル1[[#This Row],[原価
（材料費）]],"")</f>
        <v>0</v>
      </c>
      <c r="K133" s="10">
        <v>1200</v>
      </c>
      <c r="L133" s="10">
        <f>テーブル1[[#This Row],[実際
売単価]]*テーブル1[[#This Row],[月間
製造数
(個数）]]</f>
        <v>0</v>
      </c>
      <c r="M133" s="10">
        <f>テーブル1[[#This Row],[原価
（材料費）]]*テーブル1[[#This Row],[月間
製造数
(個数）]]</f>
        <v>0</v>
      </c>
      <c r="N133" s="11" t="str">
        <f>IFERROR(テーブル1[[#This Row],[粗利]]/テーブル1[[#This Row],[実際
売単価]],"")</f>
        <v/>
      </c>
      <c r="O133" s="10">
        <v>1200</v>
      </c>
      <c r="P133" s="43">
        <v>5</v>
      </c>
      <c r="Q133" s="43">
        <v>30</v>
      </c>
      <c r="R133" s="43">
        <v>60</v>
      </c>
      <c r="S133" s="43"/>
      <c r="T133" s="43"/>
      <c r="U133" s="43"/>
      <c r="V133" s="43"/>
      <c r="W133" s="43"/>
      <c r="X133" s="43"/>
      <c r="Y133" s="43"/>
      <c r="Z133" s="43">
        <v>40</v>
      </c>
      <c r="AA133" s="43">
        <v>30</v>
      </c>
      <c r="AB133" s="56">
        <v>30</v>
      </c>
      <c r="AC133" s="43">
        <v>180</v>
      </c>
      <c r="AD133" s="56">
        <v>40</v>
      </c>
      <c r="AE133" s="56">
        <v>10</v>
      </c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>
        <f t="shared" si="5"/>
        <v>425</v>
      </c>
      <c r="AT133" s="43" t="str">
        <f>IFERROR(テーブル1[[#This Row],[実際
売単価]]*テーブル1[[#This Row],[日産
製造数
（個数）]]*テーブル1[[#This Row],[付加価値率]],"")</f>
        <v/>
      </c>
      <c r="AU133" s="43" t="str">
        <f>IFERROR(テーブル1[[#This Row],[付加価値]]/テーブル1[[#This Row],[合計]],"")</f>
        <v/>
      </c>
      <c r="AV133" s="10"/>
      <c r="AW133" s="64">
        <f>IFERROR(テーブル1[[#This Row],[合計]]/テーブル1[[#This Row],[日産
製造数
（個数）]],"")</f>
        <v>0.35416666666666669</v>
      </c>
      <c r="AX133" s="5">
        <f>IFERROR(+テーブル1[[#This Row],[粗利]]*O133,"")</f>
        <v>0</v>
      </c>
      <c r="AY133" s="45">
        <f t="shared" si="4"/>
        <v>0</v>
      </c>
    </row>
    <row r="134" spans="2:51">
      <c r="B134" s="44">
        <v>126</v>
      </c>
      <c r="C134" s="2" t="s">
        <v>204</v>
      </c>
      <c r="D134" s="10"/>
      <c r="E134" s="10" t="str">
        <f>IFERROR(テーブル1[[#This Row],[必要
単価]]+テーブル1[[#This Row],[原価
（材料費）]],"")</f>
        <v/>
      </c>
      <c r="F134" s="13" t="str">
        <f>IFERROR($L$5*テーブル1[[#This Row],[分]],"")</f>
        <v/>
      </c>
      <c r="G134" s="13" t="str">
        <f>IFERROR($L$6*テーブル1[[#This Row],[分]],"")</f>
        <v/>
      </c>
      <c r="H134" s="10"/>
      <c r="I134" s="55"/>
      <c r="J134" s="10">
        <f>IFERROR(テーブル1[[#This Row],[実際
売単価]]-テーブル1[[#This Row],[原価
（材料費）]],"")</f>
        <v>0</v>
      </c>
      <c r="K134" s="10">
        <v>13500</v>
      </c>
      <c r="L134" s="10">
        <f>テーブル1[[#This Row],[実際
売単価]]*テーブル1[[#This Row],[月間
製造数
(個数）]]</f>
        <v>0</v>
      </c>
      <c r="M134" s="10">
        <f>テーブル1[[#This Row],[原価
（材料費）]]*テーブル1[[#This Row],[月間
製造数
(個数）]]</f>
        <v>0</v>
      </c>
      <c r="N134" s="11" t="str">
        <f>IFERROR(テーブル1[[#This Row],[粗利]]/テーブル1[[#This Row],[実際
売単価]],"")</f>
        <v/>
      </c>
      <c r="O134" s="10">
        <v>13500</v>
      </c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56"/>
      <c r="AC134" s="43"/>
      <c r="AD134" s="56"/>
      <c r="AE134" s="56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 t="str">
        <f t="shared" si="5"/>
        <v/>
      </c>
      <c r="AT134" s="43" t="str">
        <f>IFERROR(テーブル1[[#This Row],[実際
売単価]]*テーブル1[[#This Row],[日産
製造数
（個数）]]*テーブル1[[#This Row],[付加価値率]],"")</f>
        <v/>
      </c>
      <c r="AU134" s="43" t="str">
        <f>IFERROR(テーブル1[[#This Row],[付加価値]]/テーブル1[[#This Row],[合計]],"")</f>
        <v/>
      </c>
      <c r="AV134" s="10"/>
      <c r="AW134" s="64" t="str">
        <f>IFERROR(テーブル1[[#This Row],[合計]]/テーブル1[[#This Row],[日産
製造数
（個数）]],"")</f>
        <v/>
      </c>
      <c r="AX134" s="5">
        <f>IFERROR(+テーブル1[[#This Row],[粗利]]*O134,"")</f>
        <v>0</v>
      </c>
      <c r="AY134" s="45" t="str">
        <f t="shared" si="4"/>
        <v/>
      </c>
    </row>
    <row r="135" spans="2:51">
      <c r="B135" s="44">
        <v>127</v>
      </c>
      <c r="C135" s="2" t="s">
        <v>205</v>
      </c>
      <c r="D135" s="10"/>
      <c r="E135" s="10" t="str">
        <f>IFERROR(テーブル1[[#This Row],[必要
単価]]+テーブル1[[#This Row],[原価
（材料費）]],"")</f>
        <v/>
      </c>
      <c r="F135" s="13" t="str">
        <f>IFERROR($L$5*テーブル1[[#This Row],[分]],"")</f>
        <v/>
      </c>
      <c r="G135" s="13" t="str">
        <f>IFERROR($L$6*テーブル1[[#This Row],[分]],"")</f>
        <v/>
      </c>
      <c r="H135" s="10"/>
      <c r="I135" s="55"/>
      <c r="J135" s="10">
        <f>IFERROR(テーブル1[[#This Row],[実際
売単価]]-テーブル1[[#This Row],[原価
（材料費）]],"")</f>
        <v>0</v>
      </c>
      <c r="K135" s="10"/>
      <c r="L135" s="10">
        <f>テーブル1[[#This Row],[実際
売単価]]*テーブル1[[#This Row],[月間
製造数
(個数）]]</f>
        <v>0</v>
      </c>
      <c r="M135" s="10">
        <f>テーブル1[[#This Row],[原価
（材料費）]]*テーブル1[[#This Row],[月間
製造数
(個数）]]</f>
        <v>0</v>
      </c>
      <c r="N135" s="11" t="str">
        <f>IFERROR(テーブル1[[#This Row],[粗利]]/テーブル1[[#This Row],[実際
売単価]],"")</f>
        <v/>
      </c>
      <c r="O135" s="10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56"/>
      <c r="AC135" s="43"/>
      <c r="AD135" s="56"/>
      <c r="AE135" s="56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 t="str">
        <f t="shared" si="5"/>
        <v/>
      </c>
      <c r="AT135" s="43" t="str">
        <f>IFERROR(テーブル1[[#This Row],[実際
売単価]]*テーブル1[[#This Row],[日産
製造数
（個数）]]*テーブル1[[#This Row],[付加価値率]],"")</f>
        <v/>
      </c>
      <c r="AU135" s="43" t="str">
        <f>IFERROR(テーブル1[[#This Row],[付加価値]]/テーブル1[[#This Row],[合計]],"")</f>
        <v/>
      </c>
      <c r="AV135" s="10"/>
      <c r="AW135" s="64" t="str">
        <f>IFERROR(テーブル1[[#This Row],[合計]]/テーブル1[[#This Row],[日産
製造数
（個数）]],"")</f>
        <v/>
      </c>
      <c r="AX135" s="5">
        <f>IFERROR(+テーブル1[[#This Row],[粗利]]*O135,"")</f>
        <v>0</v>
      </c>
      <c r="AY135" s="45" t="str">
        <f t="shared" si="4"/>
        <v/>
      </c>
    </row>
    <row r="136" spans="2:51">
      <c r="B136" s="44">
        <v>128</v>
      </c>
      <c r="C136" s="2" t="s">
        <v>206</v>
      </c>
      <c r="D136" s="10"/>
      <c r="E136" s="10" t="str">
        <f>IFERROR(テーブル1[[#This Row],[必要
単価]]+テーブル1[[#This Row],[原価
（材料費）]],"")</f>
        <v/>
      </c>
      <c r="F136" s="13" t="str">
        <f>IFERROR($L$5*テーブル1[[#This Row],[分]],"")</f>
        <v/>
      </c>
      <c r="G136" s="13" t="str">
        <f>IFERROR($L$6*テーブル1[[#This Row],[分]],"")</f>
        <v/>
      </c>
      <c r="H136" s="10"/>
      <c r="I136" s="55"/>
      <c r="J136" s="10">
        <f>IFERROR(テーブル1[[#This Row],[実際
売単価]]-テーブル1[[#This Row],[原価
（材料費）]],"")</f>
        <v>0</v>
      </c>
      <c r="K136" s="10"/>
      <c r="L136" s="10">
        <f>テーブル1[[#This Row],[実際
売単価]]*テーブル1[[#This Row],[月間
製造数
(個数）]]</f>
        <v>0</v>
      </c>
      <c r="M136" s="10">
        <f>テーブル1[[#This Row],[原価
（材料費）]]*テーブル1[[#This Row],[月間
製造数
(個数）]]</f>
        <v>0</v>
      </c>
      <c r="N136" s="11" t="str">
        <f>IFERROR(テーブル1[[#This Row],[粗利]]/テーブル1[[#This Row],[実際
売単価]],"")</f>
        <v/>
      </c>
      <c r="O136" s="10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56"/>
      <c r="AC136" s="43"/>
      <c r="AD136" s="56"/>
      <c r="AE136" s="56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 t="str">
        <f t="shared" si="5"/>
        <v/>
      </c>
      <c r="AT136" s="43" t="str">
        <f>IFERROR(テーブル1[[#This Row],[実際
売単価]]*テーブル1[[#This Row],[日産
製造数
（個数）]]*テーブル1[[#This Row],[付加価値率]],"")</f>
        <v/>
      </c>
      <c r="AU136" s="43" t="str">
        <f>IFERROR(テーブル1[[#This Row],[付加価値]]/テーブル1[[#This Row],[合計]],"")</f>
        <v/>
      </c>
      <c r="AV136" s="10"/>
      <c r="AW136" s="64" t="str">
        <f>IFERROR(テーブル1[[#This Row],[合計]]/テーブル1[[#This Row],[日産
製造数
（個数）]],"")</f>
        <v/>
      </c>
      <c r="AX136" s="5">
        <f>IFERROR(+テーブル1[[#This Row],[粗利]]*O136,"")</f>
        <v>0</v>
      </c>
      <c r="AY136" s="45" t="str">
        <f t="shared" si="4"/>
        <v/>
      </c>
    </row>
    <row r="137" spans="2:51">
      <c r="B137" s="44">
        <v>129</v>
      </c>
      <c r="C137" s="2" t="s">
        <v>207</v>
      </c>
      <c r="D137" s="10"/>
      <c r="E137" s="10">
        <f>IFERROR(テーブル1[[#This Row],[必要
単価]]+テーブル1[[#This Row],[原価
（材料費）]],"")</f>
        <v>42.850122553121857</v>
      </c>
      <c r="F137" s="13">
        <f>IFERROR($L$5*テーブル1[[#This Row],[分]],"")</f>
        <v>36.57593315956413</v>
      </c>
      <c r="G137" s="13">
        <f>IFERROR($L$6*テーブル1[[#This Row],[分]],"")</f>
        <v>42.850122553121857</v>
      </c>
      <c r="H137" s="10"/>
      <c r="I137" s="55"/>
      <c r="J137" s="10">
        <f>IFERROR(テーブル1[[#This Row],[実際
売単価]]-テーブル1[[#This Row],[原価
（材料費）]],"")</f>
        <v>0</v>
      </c>
      <c r="K137" s="10">
        <v>1140</v>
      </c>
      <c r="L137" s="10">
        <f>テーブル1[[#This Row],[実際
売単価]]*テーブル1[[#This Row],[月間
製造数
(個数）]]</f>
        <v>0</v>
      </c>
      <c r="M137" s="10">
        <f>テーブル1[[#This Row],[原価
（材料費）]]*テーブル1[[#This Row],[月間
製造数
(個数）]]</f>
        <v>0</v>
      </c>
      <c r="N137" s="11" t="str">
        <f>IFERROR(テーブル1[[#This Row],[粗利]]/テーブル1[[#This Row],[実際
売単価]],"")</f>
        <v/>
      </c>
      <c r="O137" s="10">
        <v>770</v>
      </c>
      <c r="P137" s="43"/>
      <c r="Q137" s="43">
        <v>10</v>
      </c>
      <c r="R137" s="43">
        <v>60</v>
      </c>
      <c r="S137" s="43"/>
      <c r="T137" s="43"/>
      <c r="U137" s="43"/>
      <c r="V137" s="43"/>
      <c r="W137" s="43"/>
      <c r="X137" s="43"/>
      <c r="Y137" s="43"/>
      <c r="Z137" s="43"/>
      <c r="AA137" s="43"/>
      <c r="AB137" s="56">
        <v>40</v>
      </c>
      <c r="AC137" s="43">
        <v>80</v>
      </c>
      <c r="AD137" s="56">
        <v>40</v>
      </c>
      <c r="AE137" s="56">
        <v>20</v>
      </c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>
        <f t="shared" ref="AS137:AS162" si="6">IF(SUM(P137:AR137),SUM(P137:AR137),"")</f>
        <v>250</v>
      </c>
      <c r="AT137" s="43" t="str">
        <f>IFERROR(テーブル1[[#This Row],[実際
売単価]]*テーブル1[[#This Row],[日産
製造数
（個数）]]*テーブル1[[#This Row],[付加価値率]],"")</f>
        <v/>
      </c>
      <c r="AU137" s="43" t="str">
        <f>IFERROR(テーブル1[[#This Row],[付加価値]]/テーブル1[[#This Row],[合計]],"")</f>
        <v/>
      </c>
      <c r="AV137" s="10"/>
      <c r="AW137" s="64">
        <f>IFERROR(テーブル1[[#This Row],[合計]]/テーブル1[[#This Row],[日産
製造数
（個数）]],"")</f>
        <v>0.32467532467532467</v>
      </c>
      <c r="AX137" s="5">
        <f>IFERROR(+テーブル1[[#This Row],[粗利]]*O137,"")</f>
        <v>0</v>
      </c>
      <c r="AY137" s="45">
        <f t="shared" ref="AY137:AY162" si="7">IFERROR(+AX137/AS137,"")</f>
        <v>0</v>
      </c>
    </row>
    <row r="138" spans="2:51">
      <c r="B138" s="44">
        <v>130</v>
      </c>
      <c r="C138" s="2" t="s">
        <v>208</v>
      </c>
      <c r="D138" s="10"/>
      <c r="E138" s="10">
        <f>IFERROR(テーブル1[[#This Row],[必要
単価]]+テーブル1[[#This Row],[原価
（材料費）]],"")</f>
        <v>57.881945544757002</v>
      </c>
      <c r="F138" s="13">
        <f>IFERROR($L$5*テーブル1[[#This Row],[分]],"")</f>
        <v>49.406770511939229</v>
      </c>
      <c r="G138" s="13">
        <f>IFERROR($L$6*テーブル1[[#This Row],[分]],"")</f>
        <v>57.881945544757002</v>
      </c>
      <c r="H138" s="10"/>
      <c r="I138" s="55"/>
      <c r="J138" s="10">
        <f>IFERROR(テーブル1[[#This Row],[実際
売単価]]-テーブル1[[#This Row],[原価
（材料費）]],"")</f>
        <v>0</v>
      </c>
      <c r="K138" s="10">
        <v>1867</v>
      </c>
      <c r="L138" s="10">
        <f>テーブル1[[#This Row],[実際
売単価]]*テーブル1[[#This Row],[月間
製造数
(個数）]]</f>
        <v>0</v>
      </c>
      <c r="M138" s="10">
        <f>テーブル1[[#This Row],[原価
（材料費）]]*テーブル1[[#This Row],[月間
製造数
(個数）]]</f>
        <v>0</v>
      </c>
      <c r="N138" s="11" t="str">
        <f>IFERROR(テーブル1[[#This Row],[粗利]]/テーブル1[[#This Row],[実際
売単価]],"")</f>
        <v/>
      </c>
      <c r="O138" s="10">
        <v>700</v>
      </c>
      <c r="P138" s="43"/>
      <c r="Q138" s="43">
        <v>10</v>
      </c>
      <c r="R138" s="43">
        <v>15</v>
      </c>
      <c r="S138" s="43">
        <v>32</v>
      </c>
      <c r="T138" s="43"/>
      <c r="U138" s="43"/>
      <c r="V138" s="43"/>
      <c r="W138" s="43"/>
      <c r="X138" s="43"/>
      <c r="Y138" s="43"/>
      <c r="Z138" s="43">
        <v>30</v>
      </c>
      <c r="AA138" s="43"/>
      <c r="AB138" s="56">
        <v>40</v>
      </c>
      <c r="AC138" s="43">
        <v>100</v>
      </c>
      <c r="AD138" s="56">
        <v>60</v>
      </c>
      <c r="AE138" s="56">
        <v>20</v>
      </c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>
        <f t="shared" si="6"/>
        <v>307</v>
      </c>
      <c r="AT138" s="43" t="str">
        <f>IFERROR(テーブル1[[#This Row],[実際
売単価]]*テーブル1[[#This Row],[日産
製造数
（個数）]]*テーブル1[[#This Row],[付加価値率]],"")</f>
        <v/>
      </c>
      <c r="AU138" s="43" t="str">
        <f>IFERROR(テーブル1[[#This Row],[付加価値]]/テーブル1[[#This Row],[合計]],"")</f>
        <v/>
      </c>
      <c r="AV138" s="10"/>
      <c r="AW138" s="64">
        <f>IFERROR(テーブル1[[#This Row],[合計]]/テーブル1[[#This Row],[日産
製造数
（個数）]],"")</f>
        <v>0.43857142857142856</v>
      </c>
      <c r="AX138" s="5">
        <f>IFERROR(+テーブル1[[#This Row],[粗利]]*O138,"")</f>
        <v>0</v>
      </c>
      <c r="AY138" s="45">
        <f t="shared" si="7"/>
        <v>0</v>
      </c>
    </row>
    <row r="139" spans="2:51">
      <c r="B139" s="44">
        <v>131</v>
      </c>
      <c r="C139" s="2" t="s">
        <v>209</v>
      </c>
      <c r="D139" s="10"/>
      <c r="E139" s="10">
        <f>IFERROR(テーブル1[[#This Row],[必要
単価]]+テーブル1[[#This Row],[原価
（材料費）]],"")</f>
        <v>139.67711614899287</v>
      </c>
      <c r="F139" s="13">
        <f>IFERROR($L$5*テーブル1[[#This Row],[分]],"")</f>
        <v>119.22535012245922</v>
      </c>
      <c r="G139" s="13">
        <f>IFERROR($L$6*テーブル1[[#This Row],[分]],"")</f>
        <v>139.67711614899287</v>
      </c>
      <c r="H139" s="10"/>
      <c r="I139" s="55"/>
      <c r="J139" s="10">
        <f>IFERROR(テーブル1[[#This Row],[実際
売単価]]-テーブル1[[#This Row],[原価
（材料費）]],"")</f>
        <v>0</v>
      </c>
      <c r="K139" s="10">
        <v>140</v>
      </c>
      <c r="L139" s="10">
        <f>テーブル1[[#This Row],[実際
売単価]]*テーブル1[[#This Row],[月間
製造数
(個数）]]</f>
        <v>0</v>
      </c>
      <c r="M139" s="10">
        <f>テーブル1[[#This Row],[原価
（材料費）]]*テーブル1[[#This Row],[月間
製造数
(個数）]]</f>
        <v>0</v>
      </c>
      <c r="N139" s="11" t="str">
        <f>IFERROR(テーブル1[[#This Row],[粗利]]/テーブル1[[#This Row],[実際
売単価]],"")</f>
        <v/>
      </c>
      <c r="O139" s="10">
        <v>120</v>
      </c>
      <c r="P139" s="43"/>
      <c r="Q139" s="43">
        <v>10</v>
      </c>
      <c r="R139" s="43">
        <v>15</v>
      </c>
      <c r="S139" s="43">
        <v>52</v>
      </c>
      <c r="T139" s="43"/>
      <c r="U139" s="43"/>
      <c r="V139" s="43"/>
      <c r="W139" s="43">
        <v>50</v>
      </c>
      <c r="X139" s="43"/>
      <c r="Y139" s="43"/>
      <c r="Z139" s="43"/>
      <c r="AA139" s="43"/>
      <c r="AB139" s="56"/>
      <c r="AC139" s="43"/>
      <c r="AD139" s="56"/>
      <c r="AE139" s="56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>
        <f t="shared" ref="AS139" si="8">IF(SUM(P139:AR139),SUM(P139:AR139),"")</f>
        <v>127</v>
      </c>
      <c r="AT139" s="43" t="str">
        <f>IFERROR(テーブル1[[#This Row],[実際
売単価]]*テーブル1[[#This Row],[日産
製造数
（個数）]]*テーブル1[[#This Row],[付加価値率]],"")</f>
        <v/>
      </c>
      <c r="AU139" s="43" t="str">
        <f>IFERROR(テーブル1[[#This Row],[付加価値]]/テーブル1[[#This Row],[合計]],"")</f>
        <v/>
      </c>
      <c r="AV139" s="10"/>
      <c r="AW139" s="64">
        <f>IFERROR(テーブル1[[#This Row],[合計]]/テーブル1[[#This Row],[日産
製造数
（個数）]],"")</f>
        <v>1.0583333333333333</v>
      </c>
      <c r="AX139" s="5">
        <f>IFERROR(+テーブル1[[#This Row],[粗利]]*O139,"")</f>
        <v>0</v>
      </c>
      <c r="AY139" s="45">
        <f t="shared" ref="AY139" si="9">IFERROR(+AX139/AS139,"")</f>
        <v>0</v>
      </c>
    </row>
    <row r="140" spans="2:51">
      <c r="B140" s="44">
        <v>132</v>
      </c>
      <c r="C140" s="2" t="s">
        <v>210</v>
      </c>
      <c r="D140" s="10"/>
      <c r="E140" s="10" t="str">
        <f>IFERROR(テーブル1[[#This Row],[必要
単価]]+テーブル1[[#This Row],[原価
（材料費）]],"")</f>
        <v/>
      </c>
      <c r="F140" s="13" t="str">
        <f>IFERROR($L$5*テーブル1[[#This Row],[分]],"")</f>
        <v/>
      </c>
      <c r="G140" s="13" t="str">
        <f>IFERROR($L$6*テーブル1[[#This Row],[分]],"")</f>
        <v/>
      </c>
      <c r="H140" s="10"/>
      <c r="I140" s="55"/>
      <c r="J140" s="10">
        <f>IFERROR(テーブル1[[#This Row],[実際
売単価]]-テーブル1[[#This Row],[原価
（材料費）]],"")</f>
        <v>0</v>
      </c>
      <c r="K140" s="10"/>
      <c r="L140" s="10">
        <f>テーブル1[[#This Row],[実際
売単価]]*テーブル1[[#This Row],[月間
製造数
(個数）]]</f>
        <v>0</v>
      </c>
      <c r="M140" s="10">
        <f>テーブル1[[#This Row],[原価
（材料費）]]*テーブル1[[#This Row],[月間
製造数
(個数）]]</f>
        <v>0</v>
      </c>
      <c r="N140" s="11" t="str">
        <f>IFERROR(テーブル1[[#This Row],[粗利]]/テーブル1[[#This Row],[実際
売単価]],"")</f>
        <v/>
      </c>
      <c r="O140" s="10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56"/>
      <c r="AC140" s="43"/>
      <c r="AD140" s="56"/>
      <c r="AE140" s="56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 t="str">
        <f t="shared" si="6"/>
        <v/>
      </c>
      <c r="AT140" s="43" t="str">
        <f>IFERROR(テーブル1[[#This Row],[実際
売単価]]*テーブル1[[#This Row],[日産
製造数
（個数）]]*テーブル1[[#This Row],[付加価値率]],"")</f>
        <v/>
      </c>
      <c r="AU140" s="43" t="str">
        <f>IFERROR(テーブル1[[#This Row],[付加価値]]/テーブル1[[#This Row],[合計]],"")</f>
        <v/>
      </c>
      <c r="AV140" s="10"/>
      <c r="AW140" s="64" t="str">
        <f>IFERROR(テーブル1[[#This Row],[合計]]/テーブル1[[#This Row],[日産
製造数
（個数）]],"")</f>
        <v/>
      </c>
      <c r="AX140" s="5">
        <f>IFERROR(+テーブル1[[#This Row],[粗利]]*O140,"")</f>
        <v>0</v>
      </c>
      <c r="AY140" s="45" t="str">
        <f t="shared" si="7"/>
        <v/>
      </c>
    </row>
    <row r="141" spans="2:51">
      <c r="B141" s="44">
        <v>133</v>
      </c>
      <c r="C141" s="2" t="s">
        <v>211</v>
      </c>
      <c r="D141" s="10"/>
      <c r="E141" s="10" t="str">
        <f>IFERROR(テーブル1[[#This Row],[必要
単価]]+テーブル1[[#This Row],[原価
（材料費）]],"")</f>
        <v/>
      </c>
      <c r="F141" s="13" t="str">
        <f>IFERROR($L$5*テーブル1[[#This Row],[分]],"")</f>
        <v/>
      </c>
      <c r="G141" s="13" t="str">
        <f>IFERROR($L$6*テーブル1[[#This Row],[分]],"")</f>
        <v/>
      </c>
      <c r="H141" s="10"/>
      <c r="I141" s="55"/>
      <c r="J141" s="10">
        <f>IFERROR(テーブル1[[#This Row],[実際
売単価]]-テーブル1[[#This Row],[原価
（材料費）]],"")</f>
        <v>0</v>
      </c>
      <c r="K141" s="10">
        <v>6500</v>
      </c>
      <c r="L141" s="10">
        <f>テーブル1[[#This Row],[実際
売単価]]*テーブル1[[#This Row],[月間
製造数
(個数）]]</f>
        <v>0</v>
      </c>
      <c r="M141" s="10">
        <f>テーブル1[[#This Row],[原価
（材料費）]]*テーブル1[[#This Row],[月間
製造数
(個数）]]</f>
        <v>0</v>
      </c>
      <c r="N141" s="11" t="str">
        <f>IFERROR(テーブル1[[#This Row],[粗利]]/テーブル1[[#This Row],[実際
売単価]],"")</f>
        <v/>
      </c>
      <c r="O141" s="10">
        <v>6500</v>
      </c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56"/>
      <c r="AC141" s="43"/>
      <c r="AD141" s="56"/>
      <c r="AE141" s="56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 t="str">
        <f t="shared" si="6"/>
        <v/>
      </c>
      <c r="AT141" s="43" t="str">
        <f>IFERROR(テーブル1[[#This Row],[実際
売単価]]*テーブル1[[#This Row],[日産
製造数
（個数）]]*テーブル1[[#This Row],[付加価値率]],"")</f>
        <v/>
      </c>
      <c r="AU141" s="43" t="str">
        <f>IFERROR(テーブル1[[#This Row],[付加価値]]/テーブル1[[#This Row],[合計]],"")</f>
        <v/>
      </c>
      <c r="AV141" s="10"/>
      <c r="AW141" s="64" t="str">
        <f>IFERROR(テーブル1[[#This Row],[合計]]/テーブル1[[#This Row],[日産
製造数
（個数）]],"")</f>
        <v/>
      </c>
      <c r="AX141" s="5">
        <f>IFERROR(+テーブル1[[#This Row],[粗利]]*O141,"")</f>
        <v>0</v>
      </c>
      <c r="AY141" s="45" t="str">
        <f t="shared" si="7"/>
        <v/>
      </c>
    </row>
    <row r="142" spans="2:51">
      <c r="B142" s="44">
        <v>134</v>
      </c>
      <c r="C142" s="2" t="s">
        <v>212</v>
      </c>
      <c r="D142" s="10">
        <v>100</v>
      </c>
      <c r="E142" s="10">
        <f>IFERROR(テーブル1[[#This Row],[必要
単価]]+テーブル1[[#This Row],[原価
（材料費）]],"")</f>
        <v>381.51351106325529</v>
      </c>
      <c r="F142" s="13">
        <f>IFERROR($L$5*テーブル1[[#This Row],[分]],"")</f>
        <v>301.75144856640406</v>
      </c>
      <c r="G142" s="13">
        <f>IFERROR($L$6*テーブル1[[#This Row],[分]],"")</f>
        <v>353.51351106325529</v>
      </c>
      <c r="H142" s="10"/>
      <c r="I142" s="55">
        <v>28</v>
      </c>
      <c r="J142" s="10">
        <f>IFERROR(テーブル1[[#This Row],[実際
売単価]]-テーブル1[[#This Row],[原価
（材料費）]],"")</f>
        <v>72</v>
      </c>
      <c r="K142" s="10">
        <v>56</v>
      </c>
      <c r="L142" s="10">
        <f>テーブル1[[#This Row],[実際
売単価]]*テーブル1[[#This Row],[月間
製造数
(個数）]]</f>
        <v>5600</v>
      </c>
      <c r="M142" s="10">
        <f>テーブル1[[#This Row],[原価
（材料費）]]*テーブル1[[#This Row],[月間
製造数
(個数）]]</f>
        <v>1568</v>
      </c>
      <c r="N142" s="11">
        <f>IFERROR(テーブル1[[#This Row],[粗利]]/テーブル1[[#This Row],[実際
売単価]],"")</f>
        <v>0.72</v>
      </c>
      <c r="O142" s="10">
        <v>56</v>
      </c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56"/>
      <c r="AC142" s="43"/>
      <c r="AD142" s="56"/>
      <c r="AE142" s="56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>
        <v>150</v>
      </c>
      <c r="AR142" s="43"/>
      <c r="AS142" s="43">
        <f t="shared" si="6"/>
        <v>150</v>
      </c>
      <c r="AT142" s="43">
        <f>IFERROR(テーブル1[[#This Row],[実際
売単価]]*テーブル1[[#This Row],[日産
製造数
（個数）]]*テーブル1[[#This Row],[付加価値率]],"")</f>
        <v>4032</v>
      </c>
      <c r="AU142" s="43">
        <f>IFERROR(テーブル1[[#This Row],[付加価値]]/テーブル1[[#This Row],[合計]],"")</f>
        <v>26.88</v>
      </c>
      <c r="AV142" s="10"/>
      <c r="AW142" s="64">
        <f>IFERROR(テーブル1[[#This Row],[合計]]/テーブル1[[#This Row],[日産
製造数
（個数）]],"")</f>
        <v>2.6785714285714284</v>
      </c>
      <c r="AX142" s="5">
        <f>IFERROR(+テーブル1[[#This Row],[粗利]]*O142,"")</f>
        <v>4032</v>
      </c>
      <c r="AY142" s="45">
        <f t="shared" si="7"/>
        <v>26.88</v>
      </c>
    </row>
    <row r="143" spans="2:51">
      <c r="B143" s="44">
        <v>135</v>
      </c>
      <c r="C143" s="2" t="s">
        <v>213</v>
      </c>
      <c r="D143" s="10"/>
      <c r="E143" s="10" t="str">
        <f>IFERROR(テーブル1[[#This Row],[必要
単価]]+テーブル1[[#This Row],[原価
（材料費）]],"")</f>
        <v/>
      </c>
      <c r="F143" s="13" t="str">
        <f>IFERROR($L$5*テーブル1[[#This Row],[分]],"")</f>
        <v/>
      </c>
      <c r="G143" s="13" t="str">
        <f>IFERROR($L$6*テーブル1[[#This Row],[分]],"")</f>
        <v/>
      </c>
      <c r="H143" s="10"/>
      <c r="I143" s="55"/>
      <c r="J143" s="10">
        <f>IFERROR(テーブル1[[#This Row],[実際
売単価]]-テーブル1[[#This Row],[原価
（材料費）]],"")</f>
        <v>0</v>
      </c>
      <c r="K143" s="10"/>
      <c r="L143" s="10">
        <f>テーブル1[[#This Row],[実際
売単価]]*テーブル1[[#This Row],[月間
製造数
(個数）]]</f>
        <v>0</v>
      </c>
      <c r="M143" s="10">
        <f>テーブル1[[#This Row],[原価
（材料費）]]*テーブル1[[#This Row],[月間
製造数
(個数）]]</f>
        <v>0</v>
      </c>
      <c r="N143" s="11" t="str">
        <f>IFERROR(テーブル1[[#This Row],[粗利]]/テーブル1[[#This Row],[実際
売単価]],"")</f>
        <v/>
      </c>
      <c r="O143" s="10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56"/>
      <c r="AC143" s="43"/>
      <c r="AD143" s="56"/>
      <c r="AE143" s="56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 t="str">
        <f t="shared" si="6"/>
        <v/>
      </c>
      <c r="AT143" s="43" t="str">
        <f>IFERROR(テーブル1[[#This Row],[実際
売単価]]*テーブル1[[#This Row],[日産
製造数
（個数）]]*テーブル1[[#This Row],[付加価値率]],"")</f>
        <v/>
      </c>
      <c r="AU143" s="43" t="str">
        <f>IFERROR(テーブル1[[#This Row],[付加価値]]/テーブル1[[#This Row],[合計]],"")</f>
        <v/>
      </c>
      <c r="AV143" s="10"/>
      <c r="AW143" s="64" t="str">
        <f>IFERROR(テーブル1[[#This Row],[合計]]/テーブル1[[#This Row],[日産
製造数
（個数）]],"")</f>
        <v/>
      </c>
      <c r="AX143" s="5">
        <f>IFERROR(+テーブル1[[#This Row],[粗利]]*O143,"")</f>
        <v>0</v>
      </c>
      <c r="AY143" s="45" t="str">
        <f t="shared" si="7"/>
        <v/>
      </c>
    </row>
    <row r="144" spans="2:51">
      <c r="B144" s="44">
        <v>136</v>
      </c>
      <c r="C144" s="2"/>
      <c r="D144" s="10"/>
      <c r="E144" s="10" t="str">
        <f>IFERROR(テーブル1[[#This Row],[必要
単価]]+テーブル1[[#This Row],[原価
（材料費）]],"")</f>
        <v/>
      </c>
      <c r="F144" s="13" t="str">
        <f>IFERROR($L$5*テーブル1[[#This Row],[分]],"")</f>
        <v/>
      </c>
      <c r="G144" s="13" t="str">
        <f>IFERROR($L$6*テーブル1[[#This Row],[分]],"")</f>
        <v/>
      </c>
      <c r="H144" s="10"/>
      <c r="I144" s="55"/>
      <c r="J144" s="10">
        <f>IFERROR(テーブル1[[#This Row],[実際
売単価]]-テーブル1[[#This Row],[原価
（材料費）]],"")</f>
        <v>0</v>
      </c>
      <c r="K144" s="10"/>
      <c r="L144" s="10">
        <f>テーブル1[[#This Row],[実際
売単価]]*テーブル1[[#This Row],[月間
製造数
(個数）]]</f>
        <v>0</v>
      </c>
      <c r="M144" s="10">
        <f>テーブル1[[#This Row],[原価
（材料費）]]*テーブル1[[#This Row],[月間
製造数
(個数）]]</f>
        <v>0</v>
      </c>
      <c r="N144" s="11" t="str">
        <f>IFERROR(テーブル1[[#This Row],[粗利]]/テーブル1[[#This Row],[実際
売単価]],"")</f>
        <v/>
      </c>
      <c r="O144" s="10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56"/>
      <c r="AC144" s="43"/>
      <c r="AD144" s="56"/>
      <c r="AE144" s="56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 t="str">
        <f t="shared" si="6"/>
        <v/>
      </c>
      <c r="AT144" s="43" t="str">
        <f>IFERROR(テーブル1[[#This Row],[実際
売単価]]*テーブル1[[#This Row],[日産
製造数
（個数）]]*テーブル1[[#This Row],[付加価値率]],"")</f>
        <v/>
      </c>
      <c r="AU144" s="43" t="str">
        <f>IFERROR(テーブル1[[#This Row],[付加価値]]/テーブル1[[#This Row],[合計]],"")</f>
        <v/>
      </c>
      <c r="AV144" s="10"/>
      <c r="AW144" s="64" t="str">
        <f>IFERROR(テーブル1[[#This Row],[合計]]/テーブル1[[#This Row],[日産
製造数
（個数）]],"")</f>
        <v/>
      </c>
      <c r="AX144" s="5">
        <f>IFERROR(+テーブル1[[#This Row],[粗利]]*O144,"")</f>
        <v>0</v>
      </c>
      <c r="AY144" s="45" t="str">
        <f t="shared" si="7"/>
        <v/>
      </c>
    </row>
    <row r="145" spans="2:51">
      <c r="B145" s="44">
        <v>137</v>
      </c>
      <c r="C145" s="2"/>
      <c r="D145" s="10"/>
      <c r="E145" s="10" t="str">
        <f>IFERROR(テーブル1[[#This Row],[必要
単価]]+テーブル1[[#This Row],[原価
（材料費）]],"")</f>
        <v/>
      </c>
      <c r="F145" s="13" t="str">
        <f>IFERROR($L$5*テーブル1[[#This Row],[分]],"")</f>
        <v/>
      </c>
      <c r="G145" s="13" t="str">
        <f>IFERROR($L$6*テーブル1[[#This Row],[分]],"")</f>
        <v/>
      </c>
      <c r="H145" s="10"/>
      <c r="I145" s="55"/>
      <c r="J145" s="10">
        <f>IFERROR(テーブル1[[#This Row],[実際
売単価]]-テーブル1[[#This Row],[原価
（材料費）]],"")</f>
        <v>0</v>
      </c>
      <c r="K145" s="10"/>
      <c r="L145" s="10">
        <f>テーブル1[[#This Row],[実際
売単価]]*テーブル1[[#This Row],[月間
製造数
(個数）]]</f>
        <v>0</v>
      </c>
      <c r="M145" s="10">
        <f>テーブル1[[#This Row],[原価
（材料費）]]*テーブル1[[#This Row],[月間
製造数
(個数）]]</f>
        <v>0</v>
      </c>
      <c r="N145" s="11" t="str">
        <f>IFERROR(テーブル1[[#This Row],[粗利]]/テーブル1[[#This Row],[実際
売単価]],"")</f>
        <v/>
      </c>
      <c r="O145" s="10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56"/>
      <c r="AC145" s="43"/>
      <c r="AD145" s="56"/>
      <c r="AE145" s="56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 t="str">
        <f t="shared" si="6"/>
        <v/>
      </c>
      <c r="AT145" s="43" t="str">
        <f>IFERROR(テーブル1[[#This Row],[実際
売単価]]*テーブル1[[#This Row],[日産
製造数
（個数）]]*テーブル1[[#This Row],[付加価値率]],"")</f>
        <v/>
      </c>
      <c r="AU145" s="43" t="str">
        <f>IFERROR(テーブル1[[#This Row],[付加価値]]/テーブル1[[#This Row],[合計]],"")</f>
        <v/>
      </c>
      <c r="AV145" s="10"/>
      <c r="AW145" s="64" t="str">
        <f>IFERROR(テーブル1[[#This Row],[合計]]/テーブル1[[#This Row],[日産
製造数
（個数）]],"")</f>
        <v/>
      </c>
      <c r="AX145" s="5">
        <f>IFERROR(+テーブル1[[#This Row],[粗利]]*O145,"")</f>
        <v>0</v>
      </c>
      <c r="AY145" s="45" t="str">
        <f t="shared" si="7"/>
        <v/>
      </c>
    </row>
    <row r="146" spans="2:51">
      <c r="B146" s="44">
        <v>138</v>
      </c>
      <c r="C146" s="2"/>
      <c r="D146" s="10"/>
      <c r="E146" s="10" t="str">
        <f>IFERROR(テーブル1[[#This Row],[必要
単価]]+テーブル1[[#This Row],[原価
（材料費）]],"")</f>
        <v/>
      </c>
      <c r="F146" s="13" t="str">
        <f>IFERROR($L$5*テーブル1[[#This Row],[分]],"")</f>
        <v/>
      </c>
      <c r="G146" s="13" t="str">
        <f>IFERROR($L$6*テーブル1[[#This Row],[分]],"")</f>
        <v/>
      </c>
      <c r="H146" s="10"/>
      <c r="I146" s="55"/>
      <c r="J146" s="10">
        <f>IFERROR(テーブル1[[#This Row],[実際
売単価]]-テーブル1[[#This Row],[原価
（材料費）]],"")</f>
        <v>0</v>
      </c>
      <c r="K146" s="10"/>
      <c r="L146" s="10">
        <f>テーブル1[[#This Row],[実際
売単価]]*テーブル1[[#This Row],[月間
製造数
(個数）]]</f>
        <v>0</v>
      </c>
      <c r="M146" s="10">
        <f>テーブル1[[#This Row],[原価
（材料費）]]*テーブル1[[#This Row],[月間
製造数
(個数）]]</f>
        <v>0</v>
      </c>
      <c r="N146" s="11" t="str">
        <f>IFERROR(テーブル1[[#This Row],[粗利]]/テーブル1[[#This Row],[実際
売単価]],"")</f>
        <v/>
      </c>
      <c r="O146" s="10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56"/>
      <c r="AC146" s="43"/>
      <c r="AD146" s="56"/>
      <c r="AE146" s="56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 t="str">
        <f t="shared" si="6"/>
        <v/>
      </c>
      <c r="AT146" s="43" t="str">
        <f>IFERROR(テーブル1[[#This Row],[実際
売単価]]*テーブル1[[#This Row],[日産
製造数
（個数）]]*テーブル1[[#This Row],[付加価値率]],"")</f>
        <v/>
      </c>
      <c r="AU146" s="43" t="str">
        <f>IFERROR(テーブル1[[#This Row],[付加価値]]/テーブル1[[#This Row],[合計]],"")</f>
        <v/>
      </c>
      <c r="AV146" s="10"/>
      <c r="AW146" s="64" t="str">
        <f>IFERROR(テーブル1[[#This Row],[合計]]/テーブル1[[#This Row],[日産
製造数
（個数）]],"")</f>
        <v/>
      </c>
      <c r="AX146" s="5">
        <f>IFERROR(+テーブル1[[#This Row],[粗利]]*O146,"")</f>
        <v>0</v>
      </c>
      <c r="AY146" s="45" t="str">
        <f t="shared" si="7"/>
        <v/>
      </c>
    </row>
    <row r="147" spans="2:51">
      <c r="B147" s="44">
        <v>139</v>
      </c>
      <c r="C147" s="2"/>
      <c r="D147" s="10"/>
      <c r="E147" s="10" t="str">
        <f>IFERROR(テーブル1[[#This Row],[必要
単価]]+テーブル1[[#This Row],[原価
（材料費）]],"")</f>
        <v/>
      </c>
      <c r="F147" s="13" t="str">
        <f>IFERROR($L$5*テーブル1[[#This Row],[分]],"")</f>
        <v/>
      </c>
      <c r="G147" s="13" t="str">
        <f>IFERROR($L$6*テーブル1[[#This Row],[分]],"")</f>
        <v/>
      </c>
      <c r="H147" s="10"/>
      <c r="I147" s="55"/>
      <c r="J147" s="10">
        <f>IFERROR(テーブル1[[#This Row],[実際
売単価]]-テーブル1[[#This Row],[原価
（材料費）]],"")</f>
        <v>0</v>
      </c>
      <c r="K147" s="10"/>
      <c r="L147" s="10">
        <f>テーブル1[[#This Row],[実際
売単価]]*テーブル1[[#This Row],[月間
製造数
(個数）]]</f>
        <v>0</v>
      </c>
      <c r="M147" s="10">
        <f>テーブル1[[#This Row],[原価
（材料費）]]*テーブル1[[#This Row],[月間
製造数
(個数）]]</f>
        <v>0</v>
      </c>
      <c r="N147" s="11" t="str">
        <f>IFERROR(テーブル1[[#This Row],[粗利]]/テーブル1[[#This Row],[実際
売単価]],"")</f>
        <v/>
      </c>
      <c r="O147" s="10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56"/>
      <c r="AC147" s="43"/>
      <c r="AD147" s="56"/>
      <c r="AE147" s="56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 t="str">
        <f t="shared" si="6"/>
        <v/>
      </c>
      <c r="AT147" s="43" t="str">
        <f>IFERROR(テーブル1[[#This Row],[実際
売単価]]*テーブル1[[#This Row],[日産
製造数
（個数）]]*テーブル1[[#This Row],[付加価値率]],"")</f>
        <v/>
      </c>
      <c r="AU147" s="43" t="str">
        <f>IFERROR(テーブル1[[#This Row],[付加価値]]/テーブル1[[#This Row],[合計]],"")</f>
        <v/>
      </c>
      <c r="AV147" s="10"/>
      <c r="AW147" s="64" t="str">
        <f>IFERROR(テーブル1[[#This Row],[合計]]/テーブル1[[#This Row],[日産
製造数
（個数）]],"")</f>
        <v/>
      </c>
      <c r="AX147" s="5">
        <f>IFERROR(+テーブル1[[#This Row],[粗利]]*O147,"")</f>
        <v>0</v>
      </c>
      <c r="AY147" s="45" t="str">
        <f t="shared" si="7"/>
        <v/>
      </c>
    </row>
    <row r="148" spans="2:51">
      <c r="B148" s="44">
        <v>140</v>
      </c>
      <c r="C148" s="2"/>
      <c r="D148" s="10"/>
      <c r="E148" s="10" t="str">
        <f>IFERROR(テーブル1[[#This Row],[必要
単価]]+テーブル1[[#This Row],[原価
（材料費）]],"")</f>
        <v/>
      </c>
      <c r="F148" s="13" t="str">
        <f>IFERROR($L$5*テーブル1[[#This Row],[分]],"")</f>
        <v/>
      </c>
      <c r="G148" s="13" t="str">
        <f>IFERROR($L$6*テーブル1[[#This Row],[分]],"")</f>
        <v/>
      </c>
      <c r="H148" s="10"/>
      <c r="I148" s="55"/>
      <c r="J148" s="10">
        <f>IFERROR(テーブル1[[#This Row],[実際
売単価]]-テーブル1[[#This Row],[原価
（材料費）]],"")</f>
        <v>0</v>
      </c>
      <c r="K148" s="10"/>
      <c r="L148" s="10">
        <f>テーブル1[[#This Row],[実際
売単価]]*テーブル1[[#This Row],[月間
製造数
(個数）]]</f>
        <v>0</v>
      </c>
      <c r="M148" s="10">
        <f>テーブル1[[#This Row],[原価
（材料費）]]*テーブル1[[#This Row],[月間
製造数
(個数）]]</f>
        <v>0</v>
      </c>
      <c r="N148" s="11" t="str">
        <f>IFERROR(テーブル1[[#This Row],[粗利]]/テーブル1[[#This Row],[実際
売単価]],"")</f>
        <v/>
      </c>
      <c r="O148" s="10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56"/>
      <c r="AC148" s="43"/>
      <c r="AD148" s="56"/>
      <c r="AE148" s="56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 t="str">
        <f t="shared" si="6"/>
        <v/>
      </c>
      <c r="AT148" s="43" t="str">
        <f>IFERROR(テーブル1[[#This Row],[実際
売単価]]*テーブル1[[#This Row],[日産
製造数
（個数）]]*テーブル1[[#This Row],[付加価値率]],"")</f>
        <v/>
      </c>
      <c r="AU148" s="43" t="str">
        <f>IFERROR(テーブル1[[#This Row],[付加価値]]/テーブル1[[#This Row],[合計]],"")</f>
        <v/>
      </c>
      <c r="AV148" s="10"/>
      <c r="AW148" s="64" t="str">
        <f>IFERROR(テーブル1[[#This Row],[合計]]/テーブル1[[#This Row],[日産
製造数
（個数）]],"")</f>
        <v/>
      </c>
      <c r="AX148" s="5">
        <f>IFERROR(+テーブル1[[#This Row],[粗利]]*O148,"")</f>
        <v>0</v>
      </c>
      <c r="AY148" s="45" t="str">
        <f t="shared" si="7"/>
        <v/>
      </c>
    </row>
    <row r="149" spans="2:51">
      <c r="B149" s="44">
        <v>141</v>
      </c>
      <c r="C149" s="2"/>
      <c r="D149" s="10"/>
      <c r="E149" s="10" t="str">
        <f>IFERROR(テーブル1[[#This Row],[必要
単価]]+テーブル1[[#This Row],[原価
（材料費）]],"")</f>
        <v/>
      </c>
      <c r="F149" s="13" t="str">
        <f>IFERROR($L$5*テーブル1[[#This Row],[分]],"")</f>
        <v/>
      </c>
      <c r="G149" s="13" t="str">
        <f>IFERROR($L$6*テーブル1[[#This Row],[分]],"")</f>
        <v/>
      </c>
      <c r="H149" s="10"/>
      <c r="I149" s="55"/>
      <c r="J149" s="10">
        <f>IFERROR(テーブル1[[#This Row],[実際
売単価]]-テーブル1[[#This Row],[原価
（材料費）]],"")</f>
        <v>0</v>
      </c>
      <c r="K149" s="10"/>
      <c r="L149" s="10">
        <f>テーブル1[[#This Row],[実際
売単価]]*テーブル1[[#This Row],[月間
製造数
(個数）]]</f>
        <v>0</v>
      </c>
      <c r="M149" s="10">
        <f>テーブル1[[#This Row],[原価
（材料費）]]*テーブル1[[#This Row],[月間
製造数
(個数）]]</f>
        <v>0</v>
      </c>
      <c r="N149" s="11" t="str">
        <f>IFERROR(テーブル1[[#This Row],[粗利]]/テーブル1[[#This Row],[実際
売単価]],"")</f>
        <v/>
      </c>
      <c r="O149" s="10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56"/>
      <c r="AC149" s="43"/>
      <c r="AD149" s="56"/>
      <c r="AE149" s="56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 t="str">
        <f t="shared" si="6"/>
        <v/>
      </c>
      <c r="AT149" s="43" t="str">
        <f>IFERROR(テーブル1[[#This Row],[実際
売単価]]*テーブル1[[#This Row],[日産
製造数
（個数）]]*テーブル1[[#This Row],[付加価値率]],"")</f>
        <v/>
      </c>
      <c r="AU149" s="43" t="str">
        <f>IFERROR(テーブル1[[#This Row],[付加価値]]/テーブル1[[#This Row],[合計]],"")</f>
        <v/>
      </c>
      <c r="AV149" s="10"/>
      <c r="AW149" s="64" t="str">
        <f>IFERROR(テーブル1[[#This Row],[合計]]/テーブル1[[#This Row],[日産
製造数
（個数）]],"")</f>
        <v/>
      </c>
      <c r="AX149" s="5">
        <f>IFERROR(+テーブル1[[#This Row],[粗利]]*O149,"")</f>
        <v>0</v>
      </c>
      <c r="AY149" s="45" t="str">
        <f t="shared" si="7"/>
        <v/>
      </c>
    </row>
    <row r="150" spans="2:51">
      <c r="B150" s="44">
        <v>142</v>
      </c>
      <c r="C150" s="2"/>
      <c r="D150" s="10"/>
      <c r="E150" s="10" t="str">
        <f>IFERROR(テーブル1[[#This Row],[必要
単価]]+テーブル1[[#This Row],[原価
（材料費）]],"")</f>
        <v/>
      </c>
      <c r="F150" s="13" t="str">
        <f>IFERROR($L$5*テーブル1[[#This Row],[分]],"")</f>
        <v/>
      </c>
      <c r="G150" s="13" t="str">
        <f>IFERROR($L$6*テーブル1[[#This Row],[分]],"")</f>
        <v/>
      </c>
      <c r="H150" s="10"/>
      <c r="I150" s="55"/>
      <c r="J150" s="10">
        <f>IFERROR(テーブル1[[#This Row],[実際
売単価]]-テーブル1[[#This Row],[原価
（材料費）]],"")</f>
        <v>0</v>
      </c>
      <c r="K150" s="10"/>
      <c r="L150" s="10">
        <f>テーブル1[[#This Row],[実際
売単価]]*テーブル1[[#This Row],[月間
製造数
(個数）]]</f>
        <v>0</v>
      </c>
      <c r="M150" s="10">
        <f>テーブル1[[#This Row],[原価
（材料費）]]*テーブル1[[#This Row],[月間
製造数
(個数）]]</f>
        <v>0</v>
      </c>
      <c r="N150" s="11" t="str">
        <f>IFERROR(テーブル1[[#This Row],[粗利]]/テーブル1[[#This Row],[実際
売単価]],"")</f>
        <v/>
      </c>
      <c r="O150" s="10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56"/>
      <c r="AC150" s="43"/>
      <c r="AD150" s="56"/>
      <c r="AE150" s="56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 t="str">
        <f t="shared" si="6"/>
        <v/>
      </c>
      <c r="AT150" s="43" t="str">
        <f>IFERROR(テーブル1[[#This Row],[実際
売単価]]*テーブル1[[#This Row],[日産
製造数
（個数）]]*テーブル1[[#This Row],[付加価値率]],"")</f>
        <v/>
      </c>
      <c r="AU150" s="43" t="str">
        <f>IFERROR(テーブル1[[#This Row],[付加価値]]/テーブル1[[#This Row],[合計]],"")</f>
        <v/>
      </c>
      <c r="AV150" s="10"/>
      <c r="AW150" s="64" t="str">
        <f>IFERROR(テーブル1[[#This Row],[合計]]/テーブル1[[#This Row],[日産
製造数
（個数）]],"")</f>
        <v/>
      </c>
      <c r="AX150" s="5">
        <f>IFERROR(+テーブル1[[#This Row],[粗利]]*O150,"")</f>
        <v>0</v>
      </c>
      <c r="AY150" s="45" t="str">
        <f t="shared" si="7"/>
        <v/>
      </c>
    </row>
    <row r="151" spans="2:51">
      <c r="B151" s="44">
        <v>143</v>
      </c>
      <c r="C151" s="2"/>
      <c r="D151" s="10"/>
      <c r="E151" s="10" t="str">
        <f>IFERROR(テーブル1[[#This Row],[必要
単価]]+テーブル1[[#This Row],[原価
（材料費）]],"")</f>
        <v/>
      </c>
      <c r="F151" s="13" t="str">
        <f>IFERROR($L$5*テーブル1[[#This Row],[分]],"")</f>
        <v/>
      </c>
      <c r="G151" s="13" t="str">
        <f>IFERROR($L$6*テーブル1[[#This Row],[分]],"")</f>
        <v/>
      </c>
      <c r="H151" s="10"/>
      <c r="I151" s="55"/>
      <c r="J151" s="10">
        <f>IFERROR(テーブル1[[#This Row],[実際
売単価]]-テーブル1[[#This Row],[原価
（材料費）]],"")</f>
        <v>0</v>
      </c>
      <c r="K151" s="10"/>
      <c r="L151" s="10">
        <f>テーブル1[[#This Row],[実際
売単価]]*テーブル1[[#This Row],[月間
製造数
(個数）]]</f>
        <v>0</v>
      </c>
      <c r="M151" s="10">
        <f>テーブル1[[#This Row],[原価
（材料費）]]*テーブル1[[#This Row],[月間
製造数
(個数）]]</f>
        <v>0</v>
      </c>
      <c r="N151" s="11" t="str">
        <f>IFERROR(テーブル1[[#This Row],[粗利]]/テーブル1[[#This Row],[実際
売単価]],"")</f>
        <v/>
      </c>
      <c r="O151" s="10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56"/>
      <c r="AC151" s="43"/>
      <c r="AD151" s="56"/>
      <c r="AE151" s="56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 t="str">
        <f t="shared" si="6"/>
        <v/>
      </c>
      <c r="AT151" s="43" t="str">
        <f>IFERROR(テーブル1[[#This Row],[実際
売単価]]*テーブル1[[#This Row],[日産
製造数
（個数）]]*テーブル1[[#This Row],[付加価値率]],"")</f>
        <v/>
      </c>
      <c r="AU151" s="43" t="str">
        <f>IFERROR(テーブル1[[#This Row],[付加価値]]/テーブル1[[#This Row],[合計]],"")</f>
        <v/>
      </c>
      <c r="AV151" s="10"/>
      <c r="AW151" s="64" t="str">
        <f>IFERROR(テーブル1[[#This Row],[合計]]/テーブル1[[#This Row],[日産
製造数
（個数）]],"")</f>
        <v/>
      </c>
      <c r="AX151" s="5">
        <f>IFERROR(+テーブル1[[#This Row],[粗利]]*O151,"")</f>
        <v>0</v>
      </c>
      <c r="AY151" s="45" t="str">
        <f t="shared" si="7"/>
        <v/>
      </c>
    </row>
    <row r="152" spans="2:51">
      <c r="B152" s="44">
        <v>144</v>
      </c>
      <c r="C152" s="2"/>
      <c r="D152" s="10"/>
      <c r="E152" s="10" t="str">
        <f>IFERROR(テーブル1[[#This Row],[必要
単価]]+テーブル1[[#This Row],[原価
（材料費）]],"")</f>
        <v/>
      </c>
      <c r="F152" s="13" t="str">
        <f>IFERROR($L$5*テーブル1[[#This Row],[分]],"")</f>
        <v/>
      </c>
      <c r="G152" s="13" t="str">
        <f>IFERROR($L$6*テーブル1[[#This Row],[分]],"")</f>
        <v/>
      </c>
      <c r="H152" s="10"/>
      <c r="I152" s="55"/>
      <c r="J152" s="10">
        <f>IFERROR(テーブル1[[#This Row],[実際
売単価]]-テーブル1[[#This Row],[原価
（材料費）]],"")</f>
        <v>0</v>
      </c>
      <c r="K152" s="10"/>
      <c r="L152" s="10">
        <f>テーブル1[[#This Row],[実際
売単価]]*テーブル1[[#This Row],[月間
製造数
(個数）]]</f>
        <v>0</v>
      </c>
      <c r="M152" s="10">
        <f>テーブル1[[#This Row],[原価
（材料費）]]*テーブル1[[#This Row],[月間
製造数
(個数）]]</f>
        <v>0</v>
      </c>
      <c r="N152" s="11" t="str">
        <f>IFERROR(テーブル1[[#This Row],[粗利]]/テーブル1[[#This Row],[実際
売単価]],"")</f>
        <v/>
      </c>
      <c r="O152" s="10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56"/>
      <c r="AC152" s="43"/>
      <c r="AD152" s="56"/>
      <c r="AE152" s="56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 t="str">
        <f t="shared" si="6"/>
        <v/>
      </c>
      <c r="AT152" s="43" t="str">
        <f>IFERROR(テーブル1[[#This Row],[実際
売単価]]*テーブル1[[#This Row],[日産
製造数
（個数）]]*テーブル1[[#This Row],[付加価値率]],"")</f>
        <v/>
      </c>
      <c r="AU152" s="43" t="str">
        <f>IFERROR(テーブル1[[#This Row],[付加価値]]/テーブル1[[#This Row],[合計]],"")</f>
        <v/>
      </c>
      <c r="AV152" s="10"/>
      <c r="AW152" s="64" t="str">
        <f>IFERROR(テーブル1[[#This Row],[合計]]/テーブル1[[#This Row],[日産
製造数
（個数）]],"")</f>
        <v/>
      </c>
      <c r="AX152" s="5">
        <f>IFERROR(+テーブル1[[#This Row],[粗利]]*O152,"")</f>
        <v>0</v>
      </c>
      <c r="AY152" s="45" t="str">
        <f t="shared" si="7"/>
        <v/>
      </c>
    </row>
    <row r="153" spans="2:51">
      <c r="B153" s="44">
        <v>145</v>
      </c>
      <c r="C153" s="2"/>
      <c r="D153" s="10"/>
      <c r="E153" s="10" t="str">
        <f>IFERROR(テーブル1[[#This Row],[必要
単価]]+テーブル1[[#This Row],[原価
（材料費）]],"")</f>
        <v/>
      </c>
      <c r="F153" s="13" t="str">
        <f>IFERROR($L$5*テーブル1[[#This Row],[分]],"")</f>
        <v/>
      </c>
      <c r="G153" s="13" t="str">
        <f>IFERROR($L$6*テーブル1[[#This Row],[分]],"")</f>
        <v/>
      </c>
      <c r="H153" s="10"/>
      <c r="I153" s="55"/>
      <c r="J153" s="10">
        <f>IFERROR(テーブル1[[#This Row],[実際
売単価]]-テーブル1[[#This Row],[原価
（材料費）]],"")</f>
        <v>0</v>
      </c>
      <c r="K153" s="10"/>
      <c r="L153" s="10">
        <f>テーブル1[[#This Row],[実際
売単価]]*テーブル1[[#This Row],[月間
製造数
(個数）]]</f>
        <v>0</v>
      </c>
      <c r="M153" s="10">
        <f>テーブル1[[#This Row],[原価
（材料費）]]*テーブル1[[#This Row],[月間
製造数
(個数）]]</f>
        <v>0</v>
      </c>
      <c r="N153" s="11" t="str">
        <f>IFERROR(テーブル1[[#This Row],[粗利]]/テーブル1[[#This Row],[実際
売単価]],"")</f>
        <v/>
      </c>
      <c r="O153" s="10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56"/>
      <c r="AC153" s="43"/>
      <c r="AD153" s="56"/>
      <c r="AE153" s="56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 t="str">
        <f t="shared" si="6"/>
        <v/>
      </c>
      <c r="AT153" s="43" t="str">
        <f>IFERROR(テーブル1[[#This Row],[実際
売単価]]*テーブル1[[#This Row],[日産
製造数
（個数）]]*テーブル1[[#This Row],[付加価値率]],"")</f>
        <v/>
      </c>
      <c r="AU153" s="43" t="str">
        <f>IFERROR(テーブル1[[#This Row],[付加価値]]/テーブル1[[#This Row],[合計]],"")</f>
        <v/>
      </c>
      <c r="AV153" s="10"/>
      <c r="AW153" s="64" t="str">
        <f>IFERROR(テーブル1[[#This Row],[合計]]/テーブル1[[#This Row],[日産
製造数
（個数）]],"")</f>
        <v/>
      </c>
      <c r="AX153" s="5">
        <f>IFERROR(+テーブル1[[#This Row],[粗利]]*O153,"")</f>
        <v>0</v>
      </c>
      <c r="AY153" s="45" t="str">
        <f t="shared" si="7"/>
        <v/>
      </c>
    </row>
    <row r="154" spans="2:51">
      <c r="B154" s="44">
        <v>146</v>
      </c>
      <c r="C154" s="2"/>
      <c r="D154" s="10"/>
      <c r="E154" s="10" t="str">
        <f>IFERROR(テーブル1[[#This Row],[必要
単価]]+テーブル1[[#This Row],[原価
（材料費）]],"")</f>
        <v/>
      </c>
      <c r="F154" s="13" t="str">
        <f>IFERROR($L$5*テーブル1[[#This Row],[分]],"")</f>
        <v/>
      </c>
      <c r="G154" s="13" t="str">
        <f>IFERROR($L$6*テーブル1[[#This Row],[分]],"")</f>
        <v/>
      </c>
      <c r="H154" s="10"/>
      <c r="I154" s="55"/>
      <c r="J154" s="10">
        <f>IFERROR(テーブル1[[#This Row],[実際
売単価]]-テーブル1[[#This Row],[原価
（材料費）]],"")</f>
        <v>0</v>
      </c>
      <c r="K154" s="10"/>
      <c r="L154" s="10">
        <f>テーブル1[[#This Row],[実際
売単価]]*テーブル1[[#This Row],[月間
製造数
(個数）]]</f>
        <v>0</v>
      </c>
      <c r="M154" s="10">
        <f>テーブル1[[#This Row],[原価
（材料費）]]*テーブル1[[#This Row],[月間
製造数
(個数）]]</f>
        <v>0</v>
      </c>
      <c r="N154" s="11" t="str">
        <f>IFERROR(テーブル1[[#This Row],[粗利]]/テーブル1[[#This Row],[実際
売単価]],"")</f>
        <v/>
      </c>
      <c r="O154" s="10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56"/>
      <c r="AC154" s="43"/>
      <c r="AD154" s="56"/>
      <c r="AE154" s="56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 t="str">
        <f t="shared" si="6"/>
        <v/>
      </c>
      <c r="AT154" s="43" t="str">
        <f>IFERROR(テーブル1[[#This Row],[実際
売単価]]*テーブル1[[#This Row],[日産
製造数
（個数）]]*テーブル1[[#This Row],[付加価値率]],"")</f>
        <v/>
      </c>
      <c r="AU154" s="43" t="str">
        <f>IFERROR(テーブル1[[#This Row],[付加価値]]/テーブル1[[#This Row],[合計]],"")</f>
        <v/>
      </c>
      <c r="AV154" s="10"/>
      <c r="AW154" s="64" t="str">
        <f>IFERROR(テーブル1[[#This Row],[合計]]/テーブル1[[#This Row],[日産
製造数
（個数）]],"")</f>
        <v/>
      </c>
      <c r="AX154" s="5">
        <f>IFERROR(+テーブル1[[#This Row],[粗利]]*O154,"")</f>
        <v>0</v>
      </c>
      <c r="AY154" s="45" t="str">
        <f t="shared" si="7"/>
        <v/>
      </c>
    </row>
    <row r="155" spans="2:51">
      <c r="B155" s="44">
        <v>147</v>
      </c>
      <c r="C155" s="2"/>
      <c r="D155" s="10"/>
      <c r="E155" s="10" t="str">
        <f>IFERROR(テーブル1[[#This Row],[必要
単価]]+テーブル1[[#This Row],[原価
（材料費）]],"")</f>
        <v/>
      </c>
      <c r="F155" s="13" t="str">
        <f>IFERROR($L$5*テーブル1[[#This Row],[分]],"")</f>
        <v/>
      </c>
      <c r="G155" s="13" t="str">
        <f>IFERROR($L$6*テーブル1[[#This Row],[分]],"")</f>
        <v/>
      </c>
      <c r="H155" s="10"/>
      <c r="I155" s="55"/>
      <c r="J155" s="10">
        <f>IFERROR(テーブル1[[#This Row],[実際
売単価]]-テーブル1[[#This Row],[原価
（材料費）]],"")</f>
        <v>0</v>
      </c>
      <c r="K155" s="10"/>
      <c r="L155" s="10">
        <f>テーブル1[[#This Row],[実際
売単価]]*テーブル1[[#This Row],[月間
製造数
(個数）]]</f>
        <v>0</v>
      </c>
      <c r="M155" s="10">
        <f>テーブル1[[#This Row],[原価
（材料費）]]*テーブル1[[#This Row],[月間
製造数
(個数）]]</f>
        <v>0</v>
      </c>
      <c r="N155" s="11" t="str">
        <f>IFERROR(テーブル1[[#This Row],[粗利]]/テーブル1[[#This Row],[実際
売単価]],"")</f>
        <v/>
      </c>
      <c r="O155" s="10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56"/>
      <c r="AC155" s="43"/>
      <c r="AD155" s="56"/>
      <c r="AE155" s="56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 t="str">
        <f t="shared" si="6"/>
        <v/>
      </c>
      <c r="AT155" s="43" t="str">
        <f>IFERROR(テーブル1[[#This Row],[実際
売単価]]*テーブル1[[#This Row],[日産
製造数
（個数）]]*テーブル1[[#This Row],[付加価値率]],"")</f>
        <v/>
      </c>
      <c r="AU155" s="43" t="str">
        <f>IFERROR(テーブル1[[#This Row],[付加価値]]/テーブル1[[#This Row],[合計]],"")</f>
        <v/>
      </c>
      <c r="AV155" s="10"/>
      <c r="AW155" s="64" t="str">
        <f>IFERROR(テーブル1[[#This Row],[合計]]/テーブル1[[#This Row],[日産
製造数
（個数）]],"")</f>
        <v/>
      </c>
      <c r="AX155" s="5">
        <f>IFERROR(+テーブル1[[#This Row],[粗利]]*O155,"")</f>
        <v>0</v>
      </c>
      <c r="AY155" s="45" t="str">
        <f t="shared" si="7"/>
        <v/>
      </c>
    </row>
    <row r="156" spans="2:51">
      <c r="B156" s="44">
        <v>148</v>
      </c>
      <c r="C156" s="2"/>
      <c r="D156" s="10"/>
      <c r="E156" s="10" t="str">
        <f>IFERROR(テーブル1[[#This Row],[必要
単価]]+テーブル1[[#This Row],[原価
（材料費）]],"")</f>
        <v/>
      </c>
      <c r="F156" s="13" t="str">
        <f>IFERROR($L$5*テーブル1[[#This Row],[分]],"")</f>
        <v/>
      </c>
      <c r="G156" s="13" t="str">
        <f>IFERROR($L$6*テーブル1[[#This Row],[分]],"")</f>
        <v/>
      </c>
      <c r="H156" s="10"/>
      <c r="I156" s="55"/>
      <c r="J156" s="10">
        <f>IFERROR(テーブル1[[#This Row],[実際
売単価]]-テーブル1[[#This Row],[原価
（材料費）]],"")</f>
        <v>0</v>
      </c>
      <c r="K156" s="10"/>
      <c r="L156" s="10">
        <f>テーブル1[[#This Row],[実際
売単価]]*テーブル1[[#This Row],[月間
製造数
(個数）]]</f>
        <v>0</v>
      </c>
      <c r="M156" s="10">
        <f>テーブル1[[#This Row],[原価
（材料費）]]*テーブル1[[#This Row],[月間
製造数
(個数）]]</f>
        <v>0</v>
      </c>
      <c r="N156" s="11" t="str">
        <f>IFERROR(テーブル1[[#This Row],[粗利]]/テーブル1[[#This Row],[実際
売単価]],"")</f>
        <v/>
      </c>
      <c r="O156" s="10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56"/>
      <c r="AC156" s="43"/>
      <c r="AD156" s="56"/>
      <c r="AE156" s="56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 t="str">
        <f t="shared" si="6"/>
        <v/>
      </c>
      <c r="AT156" s="43" t="str">
        <f>IFERROR(テーブル1[[#This Row],[実際
売単価]]*テーブル1[[#This Row],[日産
製造数
（個数）]]*テーブル1[[#This Row],[付加価値率]],"")</f>
        <v/>
      </c>
      <c r="AU156" s="43" t="str">
        <f>IFERROR(テーブル1[[#This Row],[付加価値]]/テーブル1[[#This Row],[合計]],"")</f>
        <v/>
      </c>
      <c r="AV156" s="10"/>
      <c r="AW156" s="64" t="str">
        <f>IFERROR(テーブル1[[#This Row],[合計]]/テーブル1[[#This Row],[日産
製造数
（個数）]],"")</f>
        <v/>
      </c>
      <c r="AX156" s="5">
        <f>IFERROR(+テーブル1[[#This Row],[粗利]]*O156,"")</f>
        <v>0</v>
      </c>
      <c r="AY156" s="45" t="str">
        <f t="shared" si="7"/>
        <v/>
      </c>
    </row>
    <row r="157" spans="2:51">
      <c r="B157" s="44">
        <v>149</v>
      </c>
      <c r="C157" s="2"/>
      <c r="D157" s="10"/>
      <c r="E157" s="10" t="str">
        <f>IFERROR(テーブル1[[#This Row],[必要
単価]]+テーブル1[[#This Row],[原価
（材料費）]],"")</f>
        <v/>
      </c>
      <c r="F157" s="13" t="str">
        <f>IFERROR($L$5*テーブル1[[#This Row],[分]],"")</f>
        <v/>
      </c>
      <c r="G157" s="13" t="str">
        <f>IFERROR($L$6*テーブル1[[#This Row],[分]],"")</f>
        <v/>
      </c>
      <c r="H157" s="10"/>
      <c r="I157" s="55"/>
      <c r="J157" s="10">
        <f>IFERROR(テーブル1[[#This Row],[実際
売単価]]-テーブル1[[#This Row],[原価
（材料費）]],"")</f>
        <v>0</v>
      </c>
      <c r="K157" s="10"/>
      <c r="L157" s="10">
        <f>テーブル1[[#This Row],[実際
売単価]]*テーブル1[[#This Row],[月間
製造数
(個数）]]</f>
        <v>0</v>
      </c>
      <c r="M157" s="10">
        <f>テーブル1[[#This Row],[原価
（材料費）]]*テーブル1[[#This Row],[月間
製造数
(個数）]]</f>
        <v>0</v>
      </c>
      <c r="N157" s="11" t="str">
        <f>IFERROR(テーブル1[[#This Row],[粗利]]/テーブル1[[#This Row],[実際
売単価]],"")</f>
        <v/>
      </c>
      <c r="O157" s="10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56"/>
      <c r="AC157" s="43"/>
      <c r="AD157" s="56"/>
      <c r="AE157" s="56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 t="str">
        <f t="shared" si="6"/>
        <v/>
      </c>
      <c r="AT157" s="43" t="str">
        <f>IFERROR(テーブル1[[#This Row],[実際
売単価]]*テーブル1[[#This Row],[日産
製造数
（個数）]]*テーブル1[[#This Row],[付加価値率]],"")</f>
        <v/>
      </c>
      <c r="AU157" s="43" t="str">
        <f>IFERROR(テーブル1[[#This Row],[付加価値]]/テーブル1[[#This Row],[合計]],"")</f>
        <v/>
      </c>
      <c r="AV157" s="10"/>
      <c r="AW157" s="64" t="str">
        <f>IFERROR(テーブル1[[#This Row],[合計]]/テーブル1[[#This Row],[日産
製造数
（個数）]],"")</f>
        <v/>
      </c>
      <c r="AX157" s="5">
        <f>IFERROR(+テーブル1[[#This Row],[粗利]]*O157,"")</f>
        <v>0</v>
      </c>
      <c r="AY157" s="45" t="str">
        <f t="shared" si="7"/>
        <v/>
      </c>
    </row>
    <row r="158" spans="2:51">
      <c r="B158" s="44">
        <v>150</v>
      </c>
      <c r="C158" s="2"/>
      <c r="D158" s="10"/>
      <c r="E158" s="10" t="str">
        <f>IFERROR(テーブル1[[#This Row],[必要
単価]]+テーブル1[[#This Row],[原価
（材料費）]],"")</f>
        <v/>
      </c>
      <c r="F158" s="13" t="str">
        <f>IFERROR($L$5*テーブル1[[#This Row],[分]],"")</f>
        <v/>
      </c>
      <c r="G158" s="13" t="str">
        <f>IFERROR($L$6*テーブル1[[#This Row],[分]],"")</f>
        <v/>
      </c>
      <c r="H158" s="10"/>
      <c r="I158" s="55"/>
      <c r="J158" s="10">
        <f>IFERROR(テーブル1[[#This Row],[実際
売単価]]-テーブル1[[#This Row],[原価
（材料費）]],"")</f>
        <v>0</v>
      </c>
      <c r="K158" s="10"/>
      <c r="L158" s="10">
        <f>テーブル1[[#This Row],[実際
売単価]]*テーブル1[[#This Row],[月間
製造数
(個数）]]</f>
        <v>0</v>
      </c>
      <c r="M158" s="10">
        <f>テーブル1[[#This Row],[原価
（材料費）]]*テーブル1[[#This Row],[月間
製造数
(個数）]]</f>
        <v>0</v>
      </c>
      <c r="N158" s="11" t="str">
        <f>IFERROR(テーブル1[[#This Row],[粗利]]/テーブル1[[#This Row],[実際
売単価]],"")</f>
        <v/>
      </c>
      <c r="O158" s="10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56"/>
      <c r="AC158" s="43"/>
      <c r="AD158" s="56"/>
      <c r="AE158" s="56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 t="str">
        <f t="shared" si="6"/>
        <v/>
      </c>
      <c r="AT158" s="43" t="str">
        <f>IFERROR(テーブル1[[#This Row],[実際
売単価]]*テーブル1[[#This Row],[日産
製造数
（個数）]]*テーブル1[[#This Row],[付加価値率]],"")</f>
        <v/>
      </c>
      <c r="AU158" s="43" t="str">
        <f>IFERROR(テーブル1[[#This Row],[付加価値]]/テーブル1[[#This Row],[合計]],"")</f>
        <v/>
      </c>
      <c r="AV158" s="10"/>
      <c r="AW158" s="64" t="str">
        <f>IFERROR(テーブル1[[#This Row],[合計]]/テーブル1[[#This Row],[日産
製造数
（個数）]],"")</f>
        <v/>
      </c>
      <c r="AX158" s="5">
        <f>IFERROR(+テーブル1[[#This Row],[粗利]]*O158,"")</f>
        <v>0</v>
      </c>
      <c r="AY158" s="45" t="str">
        <f t="shared" si="7"/>
        <v/>
      </c>
    </row>
    <row r="159" spans="2:51">
      <c r="B159" s="44">
        <v>151</v>
      </c>
      <c r="C159" s="2"/>
      <c r="D159" s="10"/>
      <c r="E159" s="10" t="str">
        <f>IFERROR(テーブル1[[#This Row],[必要
単価]]+テーブル1[[#This Row],[原価
（材料費）]],"")</f>
        <v/>
      </c>
      <c r="F159" s="13" t="str">
        <f>IFERROR($L$5*テーブル1[[#This Row],[分]],"")</f>
        <v/>
      </c>
      <c r="G159" s="13" t="str">
        <f>IFERROR($L$6*テーブル1[[#This Row],[分]],"")</f>
        <v/>
      </c>
      <c r="H159" s="10"/>
      <c r="I159" s="55"/>
      <c r="J159" s="10">
        <f>IFERROR(テーブル1[[#This Row],[実際
売単価]]-テーブル1[[#This Row],[原価
（材料費）]],"")</f>
        <v>0</v>
      </c>
      <c r="K159" s="10"/>
      <c r="L159" s="10">
        <f>テーブル1[[#This Row],[実際
売単価]]*テーブル1[[#This Row],[月間
製造数
(個数）]]</f>
        <v>0</v>
      </c>
      <c r="M159" s="10">
        <f>テーブル1[[#This Row],[原価
（材料費）]]*テーブル1[[#This Row],[月間
製造数
(個数）]]</f>
        <v>0</v>
      </c>
      <c r="N159" s="11" t="str">
        <f>IFERROR(テーブル1[[#This Row],[粗利]]/テーブル1[[#This Row],[実際
売単価]],"")</f>
        <v/>
      </c>
      <c r="O159" s="10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56"/>
      <c r="AC159" s="43"/>
      <c r="AD159" s="56"/>
      <c r="AE159" s="56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 t="str">
        <f t="shared" si="6"/>
        <v/>
      </c>
      <c r="AT159" s="43" t="str">
        <f>IFERROR(テーブル1[[#This Row],[実際
売単価]]*テーブル1[[#This Row],[日産
製造数
（個数）]]*テーブル1[[#This Row],[付加価値率]],"")</f>
        <v/>
      </c>
      <c r="AU159" s="43" t="str">
        <f>IFERROR(テーブル1[[#This Row],[付加価値]]/テーブル1[[#This Row],[合計]],"")</f>
        <v/>
      </c>
      <c r="AV159" s="10"/>
      <c r="AW159" s="64" t="str">
        <f>IFERROR(テーブル1[[#This Row],[合計]]/テーブル1[[#This Row],[日産
製造数
（個数）]],"")</f>
        <v/>
      </c>
      <c r="AX159" s="5">
        <f>IFERROR(+テーブル1[[#This Row],[粗利]]*O159,"")</f>
        <v>0</v>
      </c>
      <c r="AY159" s="45" t="str">
        <f t="shared" si="7"/>
        <v/>
      </c>
    </row>
    <row r="160" spans="2:51">
      <c r="B160" s="44">
        <v>152</v>
      </c>
      <c r="C160" s="2"/>
      <c r="D160" s="10"/>
      <c r="E160" s="10" t="str">
        <f>IFERROR(テーブル1[[#This Row],[必要
単価]]+テーブル1[[#This Row],[原価
（材料費）]],"")</f>
        <v/>
      </c>
      <c r="F160" s="13" t="str">
        <f>IFERROR($L$5*テーブル1[[#This Row],[分]],"")</f>
        <v/>
      </c>
      <c r="G160" s="13" t="str">
        <f>IFERROR($L$6*テーブル1[[#This Row],[分]],"")</f>
        <v/>
      </c>
      <c r="H160" s="10"/>
      <c r="I160" s="55"/>
      <c r="J160" s="10">
        <f>IFERROR(テーブル1[[#This Row],[実際
売単価]]-テーブル1[[#This Row],[原価
（材料費）]],"")</f>
        <v>0</v>
      </c>
      <c r="K160" s="10"/>
      <c r="L160" s="10">
        <f>テーブル1[[#This Row],[実際
売単価]]*テーブル1[[#This Row],[月間
製造数
(個数）]]</f>
        <v>0</v>
      </c>
      <c r="M160" s="10">
        <f>テーブル1[[#This Row],[原価
（材料費）]]*テーブル1[[#This Row],[月間
製造数
(個数）]]</f>
        <v>0</v>
      </c>
      <c r="N160" s="11" t="str">
        <f>IFERROR(テーブル1[[#This Row],[粗利]]/テーブル1[[#This Row],[実際
売単価]],"")</f>
        <v/>
      </c>
      <c r="O160" s="10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56"/>
      <c r="AC160" s="43"/>
      <c r="AD160" s="56"/>
      <c r="AE160" s="56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 t="str">
        <f t="shared" si="6"/>
        <v/>
      </c>
      <c r="AT160" s="43" t="str">
        <f>IFERROR(テーブル1[[#This Row],[実際
売単価]]*テーブル1[[#This Row],[日産
製造数
（個数）]]*テーブル1[[#This Row],[付加価値率]],"")</f>
        <v/>
      </c>
      <c r="AU160" s="43" t="str">
        <f>IFERROR(テーブル1[[#This Row],[付加価値]]/テーブル1[[#This Row],[合計]],"")</f>
        <v/>
      </c>
      <c r="AV160" s="10"/>
      <c r="AW160" s="64" t="str">
        <f>IFERROR(テーブル1[[#This Row],[合計]]/テーブル1[[#This Row],[日産
製造数
（個数）]],"")</f>
        <v/>
      </c>
      <c r="AX160" s="5">
        <f>IFERROR(+テーブル1[[#This Row],[粗利]]*O160,"")</f>
        <v>0</v>
      </c>
      <c r="AY160" s="45" t="str">
        <f t="shared" si="7"/>
        <v/>
      </c>
    </row>
    <row r="161" spans="2:51">
      <c r="B161" s="44">
        <v>153</v>
      </c>
      <c r="C161" s="2"/>
      <c r="D161" s="10"/>
      <c r="E161" s="10" t="str">
        <f>IFERROR(テーブル1[[#This Row],[必要
単価]]+テーブル1[[#This Row],[原価
（材料費）]],"")</f>
        <v/>
      </c>
      <c r="F161" s="13" t="str">
        <f>IFERROR($L$5*テーブル1[[#This Row],[分]],"")</f>
        <v/>
      </c>
      <c r="G161" s="13" t="str">
        <f>IFERROR($L$6*テーブル1[[#This Row],[分]],"")</f>
        <v/>
      </c>
      <c r="H161" s="10"/>
      <c r="I161" s="55"/>
      <c r="J161" s="10">
        <f>IFERROR(テーブル1[[#This Row],[実際
売単価]]-テーブル1[[#This Row],[原価
（材料費）]],"")</f>
        <v>0</v>
      </c>
      <c r="K161" s="10"/>
      <c r="L161" s="10">
        <f>テーブル1[[#This Row],[実際
売単価]]*テーブル1[[#This Row],[月間
製造数
(個数）]]</f>
        <v>0</v>
      </c>
      <c r="M161" s="10">
        <f>テーブル1[[#This Row],[原価
（材料費）]]*テーブル1[[#This Row],[月間
製造数
(個数）]]</f>
        <v>0</v>
      </c>
      <c r="N161" s="11" t="str">
        <f>IFERROR(テーブル1[[#This Row],[粗利]]/テーブル1[[#This Row],[実際
売単価]],"")</f>
        <v/>
      </c>
      <c r="O161" s="10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56"/>
      <c r="AC161" s="43"/>
      <c r="AD161" s="56"/>
      <c r="AE161" s="56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 t="str">
        <f t="shared" si="6"/>
        <v/>
      </c>
      <c r="AT161" s="43" t="str">
        <f>IFERROR(テーブル1[[#This Row],[実際
売単価]]*テーブル1[[#This Row],[日産
製造数
（個数）]]*テーブル1[[#This Row],[付加価値率]],"")</f>
        <v/>
      </c>
      <c r="AU161" s="43" t="str">
        <f>IFERROR(テーブル1[[#This Row],[付加価値]]/テーブル1[[#This Row],[合計]],"")</f>
        <v/>
      </c>
      <c r="AV161" s="10"/>
      <c r="AW161" s="64" t="str">
        <f>IFERROR(テーブル1[[#This Row],[合計]]/テーブル1[[#This Row],[日産
製造数
（個数）]],"")</f>
        <v/>
      </c>
      <c r="AX161" s="5">
        <f>IFERROR(+テーブル1[[#This Row],[粗利]]*O161,"")</f>
        <v>0</v>
      </c>
      <c r="AY161" s="45" t="str">
        <f t="shared" si="7"/>
        <v/>
      </c>
    </row>
    <row r="162" spans="2:51">
      <c r="B162" s="44">
        <v>154</v>
      </c>
      <c r="C162" s="46" t="s">
        <v>214</v>
      </c>
      <c r="D162" s="47">
        <v>306</v>
      </c>
      <c r="E162" s="47">
        <f>IFERROR(テーブル1[[#This Row],[必要
単価]]+テーブル1[[#This Row],[原価
（材料費）]],"")</f>
        <v>131.97837746361532</v>
      </c>
      <c r="F162" s="13">
        <f>IFERROR($L$5*テーブル1[[#This Row],[分]],"")</f>
        <v>112.65387413145753</v>
      </c>
      <c r="G162" s="13">
        <f>IFERROR($L$6*テーブル1[[#This Row],[分]],"")</f>
        <v>131.97837746361532</v>
      </c>
      <c r="H162" s="47">
        <v>117.43</v>
      </c>
      <c r="I162" s="63"/>
      <c r="J162" s="10">
        <f>IFERROR(テーブル1[[#This Row],[実際
売単価]]-テーブル1[[#This Row],[原価
（材料費）]],"")</f>
        <v>306</v>
      </c>
      <c r="K162" s="47">
        <v>240</v>
      </c>
      <c r="L162" s="10">
        <f>テーブル1[[#This Row],[実際
売単価]]*テーブル1[[#This Row],[月間
製造数
(個数）]]</f>
        <v>73440</v>
      </c>
      <c r="M162" s="10">
        <f>テーブル1[[#This Row],[原価
（材料費）]]*テーブル1[[#This Row],[月間
製造数
(個数）]]</f>
        <v>0</v>
      </c>
      <c r="N162" s="11">
        <f>IFERROR(テーブル1[[#This Row],[粗利]]/テーブル1[[#This Row],[実際
売単価]],"")</f>
        <v>1</v>
      </c>
      <c r="O162" s="47">
        <v>120</v>
      </c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57"/>
      <c r="AC162" s="48"/>
      <c r="AD162" s="57"/>
      <c r="AE162" s="57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>
        <v>120</v>
      </c>
      <c r="AR162" s="48"/>
      <c r="AS162" s="43">
        <f t="shared" si="6"/>
        <v>120</v>
      </c>
      <c r="AT162" s="43">
        <f>IFERROR(テーブル1[[#This Row],[実際
売単価]]*テーブル1[[#This Row],[日産
製造数
（個数）]]*テーブル1[[#This Row],[付加価値率]],"")</f>
        <v>36720</v>
      </c>
      <c r="AU162" s="43">
        <f>IFERROR(テーブル1[[#This Row],[付加価値]]/テーブル1[[#This Row],[合計]],"")</f>
        <v>306</v>
      </c>
      <c r="AV162" s="47"/>
      <c r="AW162" s="64">
        <f>IFERROR(テーブル1[[#This Row],[合計]]/テーブル1[[#This Row],[日産
製造数
（個数）]],"")</f>
        <v>1</v>
      </c>
      <c r="AX162" s="5">
        <f>IFERROR(+テーブル1[[#This Row],[粗利]]*O162,"")</f>
        <v>36720</v>
      </c>
      <c r="AY162" s="45">
        <f t="shared" si="7"/>
        <v>306</v>
      </c>
    </row>
  </sheetData>
  <mergeCells count="8">
    <mergeCell ref="AZ6:BB6"/>
    <mergeCell ref="P7:AR7"/>
    <mergeCell ref="AU7:AV7"/>
    <mergeCell ref="AW2:AX2"/>
    <mergeCell ref="D3:AV4"/>
    <mergeCell ref="B5:D5"/>
    <mergeCell ref="D7:J7"/>
    <mergeCell ref="K7:N7"/>
  </mergeCells>
  <phoneticPr fontId="2"/>
  <conditionalFormatting sqref="D9:E162">
    <cfRule type="expression" dxfId="3" priority="1">
      <formula>$F9&lt;$D9&lt;$G9</formula>
    </cfRule>
    <cfRule type="expression" dxfId="2" priority="2">
      <formula>$D9&lt;$G9</formula>
    </cfRule>
  </conditionalFormatting>
  <conditionalFormatting sqref="AY9:AY162">
    <cfRule type="expression" dxfId="1" priority="18">
      <formula>$AY9&gt;$L$6</formula>
    </cfRule>
    <cfRule type="expression" dxfId="0" priority="19">
      <formula>$AY9&lt;$L$5</formula>
    </cfRule>
  </conditionalFormatting>
  <pageMargins left="0.7" right="0.7" top="0.75" bottom="0.75" header="0.3" footer="0.3"/>
  <pageSetup paperSize="8" scale="2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1923-75A9-46D3-960C-E79C5D478CCC}">
  <sheetPr>
    <tabColor theme="7" tint="0.79998168889431442"/>
  </sheetPr>
  <dimension ref="B1:D41"/>
  <sheetViews>
    <sheetView workbookViewId="0">
      <selection activeCell="I9" sqref="I9"/>
    </sheetView>
  </sheetViews>
  <sheetFormatPr defaultRowHeight="18.75"/>
  <cols>
    <col min="2" max="2" width="4.625" customWidth="1"/>
    <col min="3" max="3" width="19.25" bestFit="1" customWidth="1"/>
    <col min="4" max="4" width="10.5" bestFit="1" customWidth="1"/>
  </cols>
  <sheetData>
    <row r="1" spans="2:4">
      <c r="D1" t="s">
        <v>215</v>
      </c>
    </row>
    <row r="2" spans="2:4">
      <c r="B2" s="86" t="s">
        <v>216</v>
      </c>
      <c r="C2" s="87"/>
      <c r="D2" s="88"/>
    </row>
    <row r="3" spans="2:4">
      <c r="B3" s="92" t="s">
        <v>217</v>
      </c>
      <c r="C3" s="93"/>
      <c r="D3" s="26">
        <v>16829175</v>
      </c>
    </row>
    <row r="4" spans="2:4">
      <c r="B4" s="97" t="s">
        <v>218</v>
      </c>
      <c r="C4" s="98"/>
      <c r="D4" s="27">
        <f>32745416+5914788+1626000</f>
        <v>40286204</v>
      </c>
    </row>
    <row r="5" spans="2:4">
      <c r="B5" s="69" t="s">
        <v>35</v>
      </c>
      <c r="C5" s="70"/>
      <c r="D5" s="28">
        <f>+SUM(D3:D4)</f>
        <v>57115379</v>
      </c>
    </row>
    <row r="6" spans="2:4">
      <c r="D6" s="15"/>
    </row>
    <row r="7" spans="2:4">
      <c r="B7" s="86" t="s">
        <v>219</v>
      </c>
      <c r="C7" s="87"/>
      <c r="D7" s="88"/>
    </row>
    <row r="8" spans="2:4">
      <c r="B8" s="92" t="s">
        <v>220</v>
      </c>
      <c r="C8" s="93"/>
      <c r="D8" s="26">
        <v>4000000</v>
      </c>
    </row>
    <row r="9" spans="2:4">
      <c r="B9" s="99" t="s">
        <v>221</v>
      </c>
      <c r="C9" s="100"/>
      <c r="D9" s="18">
        <v>3797500</v>
      </c>
    </row>
    <row r="10" spans="2:4">
      <c r="B10" s="101" t="s">
        <v>222</v>
      </c>
      <c r="C10" s="102"/>
      <c r="D10" s="27">
        <v>2000000</v>
      </c>
    </row>
    <row r="11" spans="2:4">
      <c r="B11" s="97"/>
      <c r="C11" s="98"/>
      <c r="D11" s="32">
        <v>0</v>
      </c>
    </row>
    <row r="12" spans="2:4">
      <c r="B12" s="69" t="s">
        <v>35</v>
      </c>
      <c r="C12" s="70"/>
      <c r="D12" s="28">
        <f>+SUM(D8:D11)</f>
        <v>9797500</v>
      </c>
    </row>
    <row r="13" spans="2:4">
      <c r="D13" s="15"/>
    </row>
    <row r="14" spans="2:4">
      <c r="B14" s="86" t="s">
        <v>223</v>
      </c>
      <c r="C14" s="87"/>
      <c r="D14" s="88"/>
    </row>
    <row r="15" spans="2:4">
      <c r="B15" s="103" t="s">
        <v>224</v>
      </c>
      <c r="C15" s="104"/>
      <c r="D15" s="29">
        <f>+D5+D12</f>
        <v>66912879</v>
      </c>
    </row>
    <row r="16" spans="2:4">
      <c r="D16" s="15"/>
    </row>
    <row r="17" spans="2:4">
      <c r="B17" s="89" t="s">
        <v>225</v>
      </c>
      <c r="C17" s="90"/>
      <c r="D17" s="91"/>
    </row>
    <row r="18" spans="2:4" ht="18.75" customHeight="1">
      <c r="B18" s="94" t="s">
        <v>226</v>
      </c>
      <c r="C18" s="33" t="s">
        <v>227</v>
      </c>
      <c r="D18" s="20">
        <v>4</v>
      </c>
    </row>
    <row r="19" spans="2:4">
      <c r="B19" s="95"/>
      <c r="C19" s="34" t="s">
        <v>228</v>
      </c>
      <c r="D19" s="17">
        <v>1</v>
      </c>
    </row>
    <row r="20" spans="2:4">
      <c r="B20" s="95"/>
      <c r="C20" s="35" t="s">
        <v>229</v>
      </c>
      <c r="D20" s="21">
        <f>+D18*D19</f>
        <v>4</v>
      </c>
    </row>
    <row r="21" spans="2:4">
      <c r="B21" s="95"/>
      <c r="C21" s="33" t="s">
        <v>230</v>
      </c>
      <c r="D21" s="20">
        <v>2</v>
      </c>
    </row>
    <row r="22" spans="2:4">
      <c r="B22" s="95"/>
      <c r="C22" s="34" t="s">
        <v>228</v>
      </c>
      <c r="D22" s="17">
        <v>0.75</v>
      </c>
    </row>
    <row r="23" spans="2:4">
      <c r="B23" s="95"/>
      <c r="C23" s="35" t="s">
        <v>231</v>
      </c>
      <c r="D23" s="21">
        <f>+D21*D22</f>
        <v>1.5</v>
      </c>
    </row>
    <row r="24" spans="2:4">
      <c r="B24" s="95"/>
      <c r="C24" s="33" t="s">
        <v>232</v>
      </c>
      <c r="D24" s="20">
        <v>0</v>
      </c>
    </row>
    <row r="25" spans="2:4">
      <c r="B25" s="95"/>
      <c r="C25" s="34" t="s">
        <v>228</v>
      </c>
      <c r="D25" s="17">
        <v>0</v>
      </c>
    </row>
    <row r="26" spans="2:4">
      <c r="B26" s="95"/>
      <c r="C26" s="35" t="s">
        <v>231</v>
      </c>
      <c r="D26" s="21">
        <f>+D24*D25</f>
        <v>0</v>
      </c>
    </row>
    <row r="27" spans="2:4">
      <c r="B27" s="96"/>
      <c r="C27" s="36" t="s">
        <v>233</v>
      </c>
      <c r="D27" s="22">
        <f>+D20+D23+D26</f>
        <v>5.5</v>
      </c>
    </row>
    <row r="28" spans="2:4">
      <c r="B28" s="92" t="s">
        <v>234</v>
      </c>
      <c r="C28" s="93"/>
      <c r="D28" s="19">
        <v>236</v>
      </c>
    </row>
    <row r="29" spans="2:4">
      <c r="B29" s="99" t="s">
        <v>235</v>
      </c>
      <c r="C29" s="100"/>
      <c r="D29" s="16">
        <v>8.68</v>
      </c>
    </row>
    <row r="30" spans="2:4">
      <c r="B30" s="99" t="s">
        <v>236</v>
      </c>
      <c r="C30" s="100"/>
      <c r="D30" s="23">
        <f>D29*60</f>
        <v>520.79999999999995</v>
      </c>
    </row>
    <row r="31" spans="2:4">
      <c r="B31" s="99" t="s">
        <v>237</v>
      </c>
      <c r="C31" s="100"/>
      <c r="D31" s="17">
        <v>0.75</v>
      </c>
    </row>
    <row r="32" spans="2:4">
      <c r="B32" s="99" t="s">
        <v>238</v>
      </c>
      <c r="C32" s="100"/>
      <c r="D32" s="24">
        <f>+D30*D31</f>
        <v>390.59999999999997</v>
      </c>
    </row>
    <row r="33" spans="2:4">
      <c r="B33" s="97" t="s">
        <v>239</v>
      </c>
      <c r="C33" s="98"/>
      <c r="D33" s="25">
        <f>+D28*D32*D27</f>
        <v>506998.79999999993</v>
      </c>
    </row>
    <row r="35" spans="2:4">
      <c r="B35" s="105" t="s">
        <v>240</v>
      </c>
      <c r="C35" s="106"/>
      <c r="D35" s="107"/>
    </row>
    <row r="36" spans="2:4">
      <c r="B36" s="99" t="s">
        <v>241</v>
      </c>
      <c r="C36" s="100"/>
      <c r="D36" s="23">
        <f>+D5/D$28</f>
        <v>242014.31779661018</v>
      </c>
    </row>
    <row r="37" spans="2:4">
      <c r="B37" s="97" t="s">
        <v>242</v>
      </c>
      <c r="C37" s="98"/>
      <c r="D37" s="25">
        <f>+D15/D$28</f>
        <v>283529.14830508473</v>
      </c>
    </row>
    <row r="38" spans="2:4">
      <c r="D38" s="15"/>
    </row>
    <row r="39" spans="2:4">
      <c r="B39" s="86" t="s">
        <v>243</v>
      </c>
      <c r="C39" s="87"/>
      <c r="D39" s="88"/>
    </row>
    <row r="40" spans="2:4">
      <c r="B40" s="92" t="s">
        <v>244</v>
      </c>
      <c r="C40" s="93"/>
      <c r="D40" s="30">
        <f>+D5/D$33</f>
        <v>112.65387413145753</v>
      </c>
    </row>
    <row r="41" spans="2:4">
      <c r="B41" s="97" t="s">
        <v>245</v>
      </c>
      <c r="C41" s="98"/>
      <c r="D41" s="31">
        <f>+D15/D$33</f>
        <v>131.97837746361532</v>
      </c>
    </row>
  </sheetData>
  <mergeCells count="24">
    <mergeCell ref="B40:C40"/>
    <mergeCell ref="B41:C41"/>
    <mergeCell ref="B39:D39"/>
    <mergeCell ref="B10:C10"/>
    <mergeCell ref="B11:C11"/>
    <mergeCell ref="B15:C15"/>
    <mergeCell ref="B36:C36"/>
    <mergeCell ref="B37:C37"/>
    <mergeCell ref="B35:D35"/>
    <mergeCell ref="B33:C33"/>
    <mergeCell ref="B29:C29"/>
    <mergeCell ref="B30:C30"/>
    <mergeCell ref="B31:C31"/>
    <mergeCell ref="B32:C32"/>
    <mergeCell ref="B2:D2"/>
    <mergeCell ref="B7:D7"/>
    <mergeCell ref="B17:D17"/>
    <mergeCell ref="B14:D14"/>
    <mergeCell ref="B28:C28"/>
    <mergeCell ref="B18:B27"/>
    <mergeCell ref="B3:C3"/>
    <mergeCell ref="B4:C4"/>
    <mergeCell ref="B8:C8"/>
    <mergeCell ref="B9:C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サンプル</vt:lpstr>
      <vt:lpstr>R6.12</vt:lpstr>
      <vt:lpstr>標賃</vt:lpstr>
      <vt:lpstr>R6.12!Print_Area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聖文 古町</dc:creator>
  <cp:keywords/>
  <dc:description/>
  <cp:lastModifiedBy>聖文 古町</cp:lastModifiedBy>
  <cp:revision/>
  <dcterms:created xsi:type="dcterms:W3CDTF">2024-06-23T12:03:41Z</dcterms:created>
  <dcterms:modified xsi:type="dcterms:W3CDTF">2025-08-28T12:52:13Z</dcterms:modified>
  <cp:category/>
  <cp:contentStatus/>
</cp:coreProperties>
</file>