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s" sheetId="1" r:id="rId4"/>
    <sheet state="visible" name="pcr conditions set up " sheetId="2" r:id="rId5"/>
    <sheet state="visible" name="rnx01" sheetId="3" r:id="rId6"/>
    <sheet state="visible" name="primer dilutions" sheetId="4" r:id="rId7"/>
    <sheet state="visible" name="seq submission" sheetId="5" r:id="rId8"/>
  </sheets>
  <definedNames/>
  <calcPr/>
</workbook>
</file>

<file path=xl/sharedStrings.xml><?xml version="1.0" encoding="utf-8"?>
<sst xmlns="http://schemas.openxmlformats.org/spreadsheetml/2006/main" count="521" uniqueCount="358">
  <si>
    <t>rxn #</t>
  </si>
  <si>
    <t># in strip</t>
  </si>
  <si>
    <t>rxn01</t>
  </si>
  <si>
    <t>rxn02</t>
  </si>
  <si>
    <t>rxn03</t>
  </si>
  <si>
    <t>rxn04</t>
  </si>
  <si>
    <t>rxn05</t>
  </si>
  <si>
    <t>totals</t>
  </si>
  <si>
    <t>4.01</t>
  </si>
  <si>
    <t>5.01</t>
  </si>
  <si>
    <t>6.01</t>
  </si>
  <si>
    <t>7.01</t>
  </si>
  <si>
    <t>8.01</t>
  </si>
  <si>
    <t>4.02</t>
  </si>
  <si>
    <t>5.02</t>
  </si>
  <si>
    <t>6.02</t>
  </si>
  <si>
    <t>7.02</t>
  </si>
  <si>
    <t>8.02</t>
  </si>
  <si>
    <t>4.03</t>
  </si>
  <si>
    <t>5.03</t>
  </si>
  <si>
    <t>6.03</t>
  </si>
  <si>
    <t>7.03</t>
  </si>
  <si>
    <t>8.03</t>
  </si>
  <si>
    <t>4.04</t>
  </si>
  <si>
    <t>5.04</t>
  </si>
  <si>
    <t>6.04</t>
  </si>
  <si>
    <t>7.04</t>
  </si>
  <si>
    <t>8.04</t>
  </si>
  <si>
    <t>4.05</t>
  </si>
  <si>
    <t>5.05</t>
  </si>
  <si>
    <t>6.05</t>
  </si>
  <si>
    <t>7.05</t>
  </si>
  <si>
    <t>8.05</t>
  </si>
  <si>
    <t>4.06</t>
  </si>
  <si>
    <t>5.06</t>
  </si>
  <si>
    <t>6.06</t>
  </si>
  <si>
    <t>7.06</t>
  </si>
  <si>
    <t>8.06</t>
  </si>
  <si>
    <t>4.07</t>
  </si>
  <si>
    <t>5.07</t>
  </si>
  <si>
    <t>6.07</t>
  </si>
  <si>
    <t>7.07</t>
  </si>
  <si>
    <t>8.07</t>
  </si>
  <si>
    <t>4.08</t>
  </si>
  <si>
    <t>5.08</t>
  </si>
  <si>
    <t>6.08</t>
  </si>
  <si>
    <t>7.08</t>
  </si>
  <si>
    <t>8.08</t>
  </si>
  <si>
    <t>4.09</t>
  </si>
  <si>
    <t>5.09</t>
  </si>
  <si>
    <t>6.09</t>
  </si>
  <si>
    <t>7.09</t>
  </si>
  <si>
    <t>8.09</t>
  </si>
  <si>
    <t>4.10</t>
  </si>
  <si>
    <t>5.10</t>
  </si>
  <si>
    <t>6.10</t>
  </si>
  <si>
    <t>7.10</t>
  </si>
  <si>
    <t>8.10</t>
  </si>
  <si>
    <t>4.11</t>
  </si>
  <si>
    <t>5.11</t>
  </si>
  <si>
    <t>6.11</t>
  </si>
  <si>
    <t>7.11</t>
  </si>
  <si>
    <t>8.11</t>
  </si>
  <si>
    <t>4.12</t>
  </si>
  <si>
    <t>5.12</t>
  </si>
  <si>
    <t>6.12</t>
  </si>
  <si>
    <t>7.12</t>
  </si>
  <si>
    <t>8.12</t>
  </si>
  <si>
    <t>4.13</t>
  </si>
  <si>
    <t>5.13</t>
  </si>
  <si>
    <t>6.13</t>
  </si>
  <si>
    <t>7.13</t>
  </si>
  <si>
    <t>8.13</t>
  </si>
  <si>
    <t>4.14</t>
  </si>
  <si>
    <t>5.14</t>
  </si>
  <si>
    <t>6.14</t>
  </si>
  <si>
    <t>7.14</t>
  </si>
  <si>
    <t>8.14</t>
  </si>
  <si>
    <t>4.15</t>
  </si>
  <si>
    <t>5.15</t>
  </si>
  <si>
    <t>6.15</t>
  </si>
  <si>
    <t>7.15</t>
  </si>
  <si>
    <t>8.15</t>
  </si>
  <si>
    <t>4.16</t>
  </si>
  <si>
    <t>5.16</t>
  </si>
  <si>
    <t>6.16</t>
  </si>
  <si>
    <t>7.16</t>
  </si>
  <si>
    <t>8.16</t>
  </si>
  <si>
    <t>5.17</t>
  </si>
  <si>
    <t>6.17</t>
  </si>
  <si>
    <t>7.17</t>
  </si>
  <si>
    <t>8.17</t>
  </si>
  <si>
    <t>5.18</t>
  </si>
  <si>
    <t>6.18</t>
  </si>
  <si>
    <t>7.18</t>
  </si>
  <si>
    <t>8.18</t>
  </si>
  <si>
    <t>5.19</t>
  </si>
  <si>
    <t>6.19</t>
  </si>
  <si>
    <t>7.19</t>
  </si>
  <si>
    <t>8.19</t>
  </si>
  <si>
    <t>5.20</t>
  </si>
  <si>
    <t>6.20</t>
  </si>
  <si>
    <t>7.20</t>
  </si>
  <si>
    <t>8.20</t>
  </si>
  <si>
    <t>5.21</t>
  </si>
  <si>
    <t>6.21</t>
  </si>
  <si>
    <t>7.21</t>
  </si>
  <si>
    <t>8.21</t>
  </si>
  <si>
    <t>5.22</t>
  </si>
  <si>
    <t>6.22</t>
  </si>
  <si>
    <t>7.22</t>
  </si>
  <si>
    <t>8.22</t>
  </si>
  <si>
    <t>5.23</t>
  </si>
  <si>
    <t>6.23</t>
  </si>
  <si>
    <t>7.23</t>
  </si>
  <si>
    <t>8.23</t>
  </si>
  <si>
    <t>5.24</t>
  </si>
  <si>
    <t>6.24</t>
  </si>
  <si>
    <t>7.24</t>
  </si>
  <si>
    <t>6.25</t>
  </si>
  <si>
    <t>7.25</t>
  </si>
  <si>
    <t>6.26</t>
  </si>
  <si>
    <t>7.26</t>
  </si>
  <si>
    <t>6.27</t>
  </si>
  <si>
    <t>7.27</t>
  </si>
  <si>
    <t>6.28</t>
  </si>
  <si>
    <t>7.28</t>
  </si>
  <si>
    <t>6.29</t>
  </si>
  <si>
    <t>7.29</t>
  </si>
  <si>
    <t>6.30</t>
  </si>
  <si>
    <t>7.30</t>
  </si>
  <si>
    <t>6.31</t>
  </si>
  <si>
    <t>7.31</t>
  </si>
  <si>
    <t>6.32</t>
  </si>
  <si>
    <t>7.32</t>
  </si>
  <si>
    <t>6.33</t>
  </si>
  <si>
    <t>7.33</t>
  </si>
  <si>
    <t>7.34</t>
  </si>
  <si>
    <t>7.35</t>
  </si>
  <si>
    <t>7.36</t>
  </si>
  <si>
    <t>7.37</t>
  </si>
  <si>
    <t>7.38</t>
  </si>
  <si>
    <t>7.39</t>
  </si>
  <si>
    <t>7.40</t>
  </si>
  <si>
    <t>7.41</t>
  </si>
  <si>
    <r>
      <rPr>
        <rFont val="PT Serif"/>
        <b/>
        <sz val="12.0"/>
      </rPr>
      <t xml:space="preserve">*use </t>
    </r>
    <r>
      <rPr>
        <rFont val="PT Serif"/>
        <b/>
        <color rgb="FF1155CC"/>
        <sz val="12.0"/>
        <u/>
      </rPr>
      <t>https://www.idtdna.com/calc/analyzer</t>
    </r>
    <r>
      <rPr>
        <rFont val="PT Serif"/>
        <b/>
        <sz val="12.0"/>
      </rPr>
      <t xml:space="preserve"> to check tm of pdt, or use GC content % if known</t>
    </r>
  </si>
  <si>
    <r>
      <rPr>
        <rFont val="PT Serif"/>
        <sz val="8.0"/>
      </rPr>
      <t xml:space="preserve">**The annealing temperature (Ta) chosen for PCR relies directly on length and composition of the primers. Generally, you should use an annealing temperature about 5°C below the Tm of your primers. The optimal annealing temperature (Ta Opt) for a given primer pair on a particular target can be calculated as follows: Ta Opt = 0.3 x (Tm of primer) + 0.7 x (Tm of product) – 14.9; where Tm of primer is the melting temperature of the less stable primer-template pair, and Tm of product is the melting temperature of the PCR product [1]. source: </t>
    </r>
    <r>
      <rPr>
        <rFont val="PT Serif"/>
        <color rgb="FF1155CC"/>
        <sz val="8.0"/>
        <u/>
      </rPr>
      <t>https://www.idtdna.com/pages/support/faqs/how-do-you-calculate-the-annealing-temperature-for-pcr</t>
    </r>
  </si>
  <si>
    <r>
      <rPr>
        <rFont val="PT Serif"/>
        <b/>
        <color theme="1"/>
      </rPr>
      <t xml:space="preserve">*** </t>
    </r>
    <r>
      <rPr>
        <rFont val="PT Serif"/>
        <b val="0"/>
        <color theme="1"/>
      </rPr>
      <t xml:space="preserve">based on ideal extension time of 60s/1kb pdt. </t>
    </r>
  </si>
  <si>
    <t>Rxn conditions</t>
  </si>
  <si>
    <t>Calculated conditions</t>
  </si>
  <si>
    <t>rxn</t>
  </si>
  <si>
    <t>rxn name</t>
  </si>
  <si>
    <t>Sample</t>
  </si>
  <si>
    <t>Primer Info</t>
  </si>
  <si>
    <t>Amplicon Info</t>
  </si>
  <si>
    <t>ext. time at 72 °C (s)***</t>
  </si>
  <si>
    <t>#</t>
  </si>
  <si>
    <t>Source DNA</t>
  </si>
  <si>
    <t>Primer 1</t>
  </si>
  <si>
    <t>tm1</t>
  </si>
  <si>
    <t>Primer 2</t>
  </si>
  <si>
    <t>tm2</t>
  </si>
  <si>
    <t>Primer 3</t>
  </si>
  <si>
    <t>tm3</t>
  </si>
  <si>
    <t>amplicon bp</t>
  </si>
  <si>
    <t>GC%</t>
  </si>
  <si>
    <t>anneal OPT temp (°C)**</t>
  </si>
  <si>
    <t>m</t>
  </si>
  <si>
    <t>s</t>
  </si>
  <si>
    <t>tm pdt*</t>
  </si>
  <si>
    <t>tm lowest</t>
  </si>
  <si>
    <t>ms-ptk2-g1sa1</t>
  </si>
  <si>
    <t>ms-ptk2</t>
  </si>
  <si>
    <t>og90</t>
  </si>
  <si>
    <t>og91</t>
  </si>
  <si>
    <t>ms-ptk2-g2sa1</t>
  </si>
  <si>
    <t>og92</t>
  </si>
  <si>
    <t>og93</t>
  </si>
  <si>
    <t>ms-ptk2-g2sa2</t>
  </si>
  <si>
    <t>og94</t>
  </si>
  <si>
    <t>og95</t>
  </si>
  <si>
    <t>ms-ptk2-g2sa3</t>
  </si>
  <si>
    <t>og96</t>
  </si>
  <si>
    <t>og97</t>
  </si>
  <si>
    <t>ms-ptk2-g2sa4</t>
  </si>
  <si>
    <t>og98</t>
  </si>
  <si>
    <t>og99</t>
  </si>
  <si>
    <t>notes:</t>
  </si>
  <si>
    <t>date</t>
  </si>
  <si>
    <t>Thermal Cycler Template</t>
  </si>
  <si>
    <t>initials</t>
  </si>
  <si>
    <t>GO</t>
  </si>
  <si>
    <t>for use with Econotaq</t>
  </si>
  <si>
    <t>Samples</t>
  </si>
  <si>
    <t>x1</t>
  </si>
  <si>
    <t>2m</t>
  </si>
  <si>
    <t>rxn name:</t>
  </si>
  <si>
    <t>Controls</t>
  </si>
  <si>
    <t>Extra</t>
  </si>
  <si>
    <t>30s</t>
  </si>
  <si>
    <t>total for MM</t>
  </si>
  <si>
    <t>x30</t>
  </si>
  <si>
    <t>AT</t>
  </si>
  <si>
    <t>controls</t>
  </si>
  <si>
    <t>primers</t>
  </si>
  <si>
    <t>ET</t>
  </si>
  <si>
    <t>name</t>
  </si>
  <si>
    <t>uM stock</t>
  </si>
  <si>
    <t>primer 1</t>
  </si>
  <si>
    <t>7m</t>
  </si>
  <si>
    <t>primer 2</t>
  </si>
  <si>
    <t>inf.</t>
  </si>
  <si>
    <t>MASTERMIX</t>
  </si>
  <si>
    <t>PER RXN</t>
  </si>
  <si>
    <t>01</t>
  </si>
  <si>
    <t>02</t>
  </si>
  <si>
    <t>03</t>
  </si>
  <si>
    <t>04</t>
  </si>
  <si>
    <t>05</t>
  </si>
  <si>
    <t xml:space="preserve"> </t>
  </si>
  <si>
    <t>CONTROLS</t>
  </si>
  <si>
    <t>2X taq</t>
  </si>
  <si>
    <t>2x EconoTaq</t>
  </si>
  <si>
    <t>sample</t>
  </si>
  <si>
    <t>function</t>
  </si>
  <si>
    <t>h2o</t>
  </si>
  <si>
    <t>H2O (to vol)</t>
  </si>
  <si>
    <t>Thermocycler:</t>
  </si>
  <si>
    <t>neg</t>
  </si>
  <si>
    <t>Program Name/Conditions</t>
  </si>
  <si>
    <t>10min</t>
  </si>
  <si>
    <t>for use with colony PCR</t>
  </si>
  <si>
    <t>+ template</t>
  </si>
  <si>
    <t>DNA vol</t>
  </si>
  <si>
    <t>-</t>
  </si>
  <si>
    <t>rxn vol</t>
  </si>
  <si>
    <t>MM total vol</t>
  </si>
  <si>
    <t>MM per rxn</t>
  </si>
  <si>
    <t>rxn wells</t>
  </si>
  <si>
    <t>8-well strips:</t>
  </si>
  <si>
    <t>xtra tubes</t>
  </si>
  <si>
    <t>primers: manual volume override</t>
  </si>
  <si>
    <t>use if you do not want the standard 1uM primer concentration</t>
  </si>
  <si>
    <t>pm conc (uM)</t>
  </si>
  <si>
    <t>rxn (uM)</t>
  </si>
  <si>
    <t>rxn/sg</t>
  </si>
  <si>
    <t>Primer</t>
  </si>
  <si>
    <t>direction</t>
  </si>
  <si>
    <t>samples</t>
  </si>
  <si>
    <t>desired conc (c2)</t>
  </si>
  <si>
    <t>total vol needed (v2)</t>
  </si>
  <si>
    <t>c1</t>
  </si>
  <si>
    <t>v1</t>
  </si>
  <si>
    <t>v2</t>
  </si>
  <si>
    <t>c2</t>
  </si>
  <si>
    <t>v2' (vol diluent)</t>
  </si>
  <si>
    <t>rv</t>
  </si>
  <si>
    <t>fw</t>
  </si>
  <si>
    <t>sample name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</si>
  <si>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</si>
  <si>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</si>
  <si>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</si>
  <si>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</si>
  <si>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</si>
  <si>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</si>
  <si>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</si>
  <si>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</si>
  <si>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</si>
  <si>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</si>
  <si>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</si>
  <si>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</si>
  <si>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</si>
  <si>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</si>
  <si>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</si>
  <si>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</si>
  <si>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</si>
  <si>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</si>
  <si>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</si>
  <si>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</si>
  <si>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</si>
  <si>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</si>
  <si>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</si>
  <si>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</si>
  <si>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</si>
  <si>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</si>
  <si>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</si>
  <si>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</si>
  <si>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</si>
  <si>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</si>
  <si>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</si>
  <si>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</si>
  <si>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</si>
  <si>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</si>
  <si>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</si>
  <si>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</si>
  <si>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</si>
  <si>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</si>
  <si>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</si>
  <si>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</si>
  <si>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</si>
  <si>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</si>
  <si>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</si>
  <si>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</si>
  <si>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</si>
  <si>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</si>
  <si>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</si>
  <si>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</si>
  <si>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</si>
  <si>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</si>
  <si>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</si>
  <si>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</si>
  <si>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</si>
  <si>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</si>
  <si>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</si>
  <si>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</si>
  <si>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</si>
  <si>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</si>
  <si>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</si>
  <si>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</si>
  <si>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</si>
  <si>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</si>
  <si>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</si>
  <si>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</si>
  <si>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</si>
  <si>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</si>
  <si>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</si>
  <si>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</si>
  <si>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x</t>
  </si>
  <si>
    <t>E9</t>
  </si>
  <si>
    <t>y</t>
  </si>
  <si>
    <t>F9</t>
  </si>
  <si>
    <t>z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</si>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</sst>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PT Serif"/>
    </font>
    <font>
      <b/>
      <sz val="12.0"/>
      <color theme="1"/>
      <name val="PT Serif"/>
    </font>
    <font>
      <b/>
      <u/>
      <sz val="12.0"/>
      <color rgb="FF0000FF"/>
      <name val="PT Serif"/>
    </font>
    <font>
      <sz val="8.0"/>
      <color theme="1"/>
      <name val="PT Serif"/>
    </font>
    <font>
      <u/>
      <sz val="8.0"/>
      <color rgb="FF0000FF"/>
      <name val="PT Serif"/>
    </font>
    <font>
      <b/>
      <color theme="1"/>
      <name val="PT Serif"/>
    </font>
    <font>
      <b/>
      <sz val="11.0"/>
      <color theme="1"/>
      <name val="PT Serif"/>
    </font>
    <font>
      <sz val="9.0"/>
      <color theme="1"/>
      <name val="PT Serif"/>
    </font>
    <font/>
    <font>
      <b/>
      <sz val="13.0"/>
      <color theme="1"/>
      <name val="PT Serif"/>
    </font>
    <font>
      <b/>
      <sz val="14.0"/>
      <color theme="1"/>
      <name val="PT Serif"/>
    </font>
    <font>
      <sz val="12.0"/>
      <color theme="1"/>
      <name val="PT Serif"/>
    </font>
    <font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000000"/>
        <bgColor rgb="FF000000"/>
      </patternFill>
    </fill>
  </fills>
  <borders count="39">
    <border/>
    <border>
      <left style="thin">
        <color rgb="FF000000"/>
      </left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 textRotation="90"/>
    </xf>
    <xf borderId="0" fillId="0" fontId="1" numFmtId="0" xfId="0" applyAlignment="1" applyFont="1">
      <alignment horizontal="center" readingOrder="0" textRotation="90"/>
    </xf>
    <xf borderId="1" fillId="0" fontId="2" numFmtId="49" xfId="0" applyAlignment="1" applyBorder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49" xfId="0" applyAlignment="1" applyBorder="1" applyFont="1" applyNumberFormat="1">
      <alignment readingOrder="0"/>
    </xf>
    <xf borderId="0" fillId="0" fontId="1" numFmtId="49" xfId="0" applyAlignment="1" applyFont="1" applyNumberFormat="1">
      <alignment readingOrder="0"/>
    </xf>
    <xf borderId="1" fillId="0" fontId="1" numFmtId="49" xfId="0" applyBorder="1" applyFont="1" applyNumberFormat="1"/>
    <xf borderId="0" fillId="0" fontId="1" numFmtId="49" xfId="0" applyFont="1" applyNumberFormat="1"/>
    <xf borderId="1" fillId="0" fontId="1" numFmtId="0" xfId="0" applyBorder="1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3" numFmtId="1" xfId="0" applyAlignment="1" applyFont="1" applyNumberFormat="1">
      <alignment horizontal="center" vertical="bottom"/>
    </xf>
    <xf borderId="0" fillId="0" fontId="3" numFmtId="1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9" numFmtId="0" xfId="0" applyAlignment="1" applyFont="1">
      <alignment readingOrder="0" vertical="bottom"/>
    </xf>
    <xf borderId="0" fillId="0" fontId="9" numFmtId="1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2" fillId="0" fontId="8" numFmtId="0" xfId="0" applyAlignment="1" applyBorder="1" applyFont="1">
      <alignment horizontal="center" readingOrder="0" vertical="bottom"/>
    </xf>
    <xf borderId="3" fillId="0" fontId="8" numFmtId="0" xfId="0" applyAlignment="1" applyBorder="1" applyFont="1">
      <alignment horizontal="center" readingOrder="0" vertical="bottom"/>
    </xf>
    <xf borderId="4" fillId="0" fontId="8" numFmtId="0" xfId="0" applyAlignment="1" applyBorder="1" applyFont="1">
      <alignment horizontal="center" readingOrder="0" vertical="bottom"/>
    </xf>
    <xf borderId="5" fillId="0" fontId="8" numFmtId="0" xfId="0" applyAlignment="1" applyBorder="1" applyFont="1">
      <alignment horizontal="center" readingOrder="0" vertical="bottom"/>
    </xf>
    <xf borderId="2" fillId="0" fontId="8" numFmtId="0" xfId="0" applyAlignment="1" applyBorder="1" applyFont="1">
      <alignment horizontal="left" readingOrder="0" vertical="bottom"/>
    </xf>
    <xf borderId="5" fillId="0" fontId="8" numFmtId="0" xfId="0" applyAlignment="1" applyBorder="1" applyFont="1">
      <alignment horizontal="left" readingOrder="0" vertical="bottom"/>
    </xf>
    <xf borderId="0" fillId="0" fontId="8" numFmtId="1" xfId="0" applyAlignment="1" applyFont="1" applyNumberFormat="1">
      <alignment horizontal="center" readingOrder="0" vertical="bottom"/>
    </xf>
    <xf borderId="2" fillId="0" fontId="8" numFmtId="1" xfId="0" applyAlignment="1" applyBorder="1" applyFont="1" applyNumberFormat="1">
      <alignment horizontal="center" readingOrder="0" vertical="bottom"/>
    </xf>
    <xf borderId="2" fillId="0" fontId="10" numFmtId="1" xfId="0" applyAlignment="1" applyBorder="1" applyFont="1" applyNumberFormat="1">
      <alignment readingOrder="0" shrinkToFit="0" vertical="bottom" wrapText="1"/>
    </xf>
    <xf borderId="5" fillId="0" fontId="11" numFmtId="0" xfId="0" applyBorder="1" applyFont="1"/>
    <xf borderId="3" fillId="0" fontId="8" numFmtId="0" xfId="0" applyAlignment="1" applyBorder="1" applyFont="1">
      <alignment horizontal="left" readingOrder="0" vertical="bottom"/>
    </xf>
    <xf borderId="5" fillId="0" fontId="8" numFmtId="1" xfId="0" applyAlignment="1" applyBorder="1" applyFont="1" applyNumberFormat="1">
      <alignment horizontal="center" readingOrder="0" vertical="bottom"/>
    </xf>
    <xf borderId="0" fillId="0" fontId="8" numFmtId="0" xfId="0" applyAlignment="1" applyFont="1">
      <alignment shrinkToFit="0" vertical="bottom" wrapText="1"/>
    </xf>
    <xf borderId="6" fillId="0" fontId="8" numFmtId="0" xfId="0" applyAlignment="1" applyBorder="1" applyFont="1">
      <alignment horizontal="center" shrinkToFit="0" vertical="bottom" wrapText="1"/>
    </xf>
    <xf borderId="6" fillId="0" fontId="8" numFmtId="0" xfId="0" applyAlignment="1" applyBorder="1" applyFont="1">
      <alignment readingOrder="0" shrinkToFit="0" vertical="bottom" wrapText="1"/>
    </xf>
    <xf borderId="7" fillId="0" fontId="8" numFmtId="164" xfId="0" applyAlignment="1" applyBorder="1" applyFont="1" applyNumberFormat="1">
      <alignment readingOrder="0" shrinkToFit="0" vertical="bottom" wrapText="1"/>
    </xf>
    <xf borderId="7" fillId="0" fontId="8" numFmtId="0" xfId="0" applyAlignment="1" applyBorder="1" applyFont="1">
      <alignment readingOrder="0" shrinkToFit="0" vertical="bottom" wrapText="1"/>
    </xf>
    <xf borderId="8" fillId="0" fontId="8" numFmtId="164" xfId="0" applyAlignment="1" applyBorder="1" applyFont="1" applyNumberFormat="1">
      <alignment readingOrder="0" shrinkToFit="0" vertical="bottom" wrapText="1"/>
    </xf>
    <xf borderId="6" fillId="0" fontId="8" numFmtId="0" xfId="0" applyAlignment="1" applyBorder="1" applyFont="1">
      <alignment shrinkToFit="0" vertical="bottom" wrapText="1"/>
    </xf>
    <xf borderId="8" fillId="0" fontId="8" numFmtId="0" xfId="0" applyAlignment="1" applyBorder="1" applyFont="1">
      <alignment readingOrder="0" shrinkToFit="0" vertical="bottom" wrapText="1"/>
    </xf>
    <xf borderId="0" fillId="0" fontId="8" numFmtId="1" xfId="0" applyAlignment="1" applyFont="1" applyNumberFormat="1">
      <alignment shrinkToFit="0" vertical="bottom" wrapText="1"/>
    </xf>
    <xf borderId="6" fillId="0" fontId="10" numFmtId="1" xfId="0" applyAlignment="1" applyBorder="1" applyFont="1" applyNumberFormat="1">
      <alignment readingOrder="0" shrinkToFit="0" vertical="bottom" wrapText="1"/>
    </xf>
    <xf borderId="6" fillId="0" fontId="8" numFmtId="1" xfId="0" applyAlignment="1" applyBorder="1" applyFont="1" applyNumberFormat="1">
      <alignment horizontal="center" readingOrder="0" shrinkToFit="0" vertical="bottom" wrapText="1"/>
    </xf>
    <xf borderId="9" fillId="0" fontId="8" numFmtId="1" xfId="0" applyAlignment="1" applyBorder="1" applyFont="1" applyNumberFormat="1">
      <alignment horizontal="center" readingOrder="0" shrinkToFit="0" vertical="bottom" wrapText="1"/>
    </xf>
    <xf borderId="0" fillId="0" fontId="8" numFmtId="1" xfId="0" applyAlignment="1" applyFont="1" applyNumberFormat="1">
      <alignment horizontal="center" readingOrder="0" shrinkToFit="0" vertical="bottom" wrapText="1"/>
    </xf>
    <xf borderId="10" fillId="0" fontId="8" numFmtId="0" xfId="0" applyAlignment="1" applyBorder="1" applyFont="1">
      <alignment shrinkToFit="0" vertical="bottom" wrapText="1"/>
    </xf>
    <xf borderId="8" fillId="0" fontId="8" numFmtId="0" xfId="0" applyAlignment="1" applyBorder="1" applyFont="1">
      <alignment shrinkToFit="0" vertical="bottom" wrapText="1"/>
    </xf>
    <xf borderId="8" fillId="0" fontId="10" numFmtId="1" xfId="0" applyAlignment="1" applyBorder="1" applyFont="1" applyNumberFormat="1">
      <alignment readingOrder="0" shrinkToFit="0" vertical="bottom" wrapText="1"/>
    </xf>
    <xf borderId="0" fillId="0" fontId="3" numFmtId="0" xfId="0" applyFont="1"/>
    <xf borderId="11" fillId="0" fontId="3" numFmtId="0" xfId="0" applyBorder="1" applyFont="1"/>
    <xf borderId="11" fillId="0" fontId="3" numFmtId="0" xfId="0" applyAlignment="1" applyBorder="1" applyFont="1">
      <alignment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12" fillId="0" fontId="3" numFmtId="164" xfId="0" applyAlignment="1" applyBorder="1" applyFont="1" applyNumberFormat="1">
      <alignment horizontal="center"/>
    </xf>
    <xf borderId="11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0" fillId="0" fontId="8" numFmtId="1" xfId="0" applyAlignment="1" applyFont="1" applyNumberFormat="1">
      <alignment horizontal="center"/>
    </xf>
    <xf borderId="11" fillId="2" fontId="12" numFmtId="1" xfId="0" applyAlignment="1" applyBorder="1" applyFill="1" applyFont="1" applyNumberFormat="1">
      <alignment horizontal="center"/>
    </xf>
    <xf borderId="11" fillId="3" fontId="12" numFmtId="1" xfId="0" applyAlignment="1" applyBorder="1" applyFill="1" applyFont="1" applyNumberFormat="1">
      <alignment horizontal="center"/>
    </xf>
    <xf borderId="13" fillId="3" fontId="12" numFmtId="1" xfId="0" applyAlignment="1" applyBorder="1" applyFont="1" applyNumberFormat="1">
      <alignment horizontal="center"/>
    </xf>
    <xf borderId="0" fillId="0" fontId="3" numFmtId="1" xfId="0" applyAlignment="1" applyFont="1" applyNumberFormat="1">
      <alignment horizontal="center"/>
    </xf>
    <xf borderId="14" fillId="4" fontId="3" numFmtId="164" xfId="0" applyAlignment="1" applyBorder="1" applyFill="1" applyFont="1" applyNumberFormat="1">
      <alignment horizontal="center" readingOrder="0"/>
    </xf>
    <xf borderId="12" fillId="4" fontId="3" numFmtId="164" xfId="0" applyAlignment="1" applyBorder="1" applyFont="1" applyNumberFormat="1">
      <alignment horizontal="center"/>
    </xf>
    <xf borderId="12" fillId="4" fontId="8" numFmtId="1" xfId="0" applyAlignment="1" applyBorder="1" applyFont="1" applyNumberFormat="1">
      <alignment horizontal="center"/>
    </xf>
    <xf borderId="12" fillId="4" fontId="3" numFmtId="0" xfId="0" applyAlignment="1" applyBorder="1" applyFont="1">
      <alignment horizontal="center"/>
    </xf>
    <xf borderId="6" fillId="0" fontId="3" numFmtId="0" xfId="0" applyBorder="1" applyFont="1"/>
    <xf borderId="7" fillId="0" fontId="3" numFmtId="164" xfId="0" applyAlignment="1" applyBorder="1" applyFont="1" applyNumberFormat="1">
      <alignment horizontal="center"/>
    </xf>
    <xf borderId="7" fillId="0" fontId="3" numFmtId="0" xfId="0" applyBorder="1" applyFont="1"/>
    <xf borderId="8" fillId="0" fontId="3" numFmtId="164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6" fillId="2" fontId="12" numFmtId="1" xfId="0" applyAlignment="1" applyBorder="1" applyFont="1" applyNumberFormat="1">
      <alignment horizontal="center"/>
    </xf>
    <xf borderId="6" fillId="3" fontId="12" numFmtId="1" xfId="0" applyAlignment="1" applyBorder="1" applyFont="1" applyNumberFormat="1">
      <alignment horizontal="center"/>
    </xf>
    <xf borderId="9" fillId="3" fontId="12" numFmtId="1" xfId="0" applyAlignment="1" applyBorder="1" applyFont="1" applyNumberFormat="1">
      <alignment horizontal="center"/>
    </xf>
    <xf borderId="10" fillId="4" fontId="3" numFmtId="164" xfId="0" applyAlignment="1" applyBorder="1" applyFont="1" applyNumberFormat="1">
      <alignment horizontal="center" readingOrder="0"/>
    </xf>
    <xf borderId="8" fillId="4" fontId="3" numFmtId="0" xfId="0" applyAlignment="1" applyBorder="1" applyFont="1">
      <alignment horizontal="center"/>
    </xf>
    <xf borderId="8" fillId="4" fontId="8" numFmtId="1" xfId="0" applyAlignment="1" applyBorder="1" applyFont="1" applyNumberFormat="1">
      <alignment horizontal="center"/>
    </xf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6" numFmtId="0" xfId="0" applyAlignment="1" applyFont="1">
      <alignment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/>
    </xf>
    <xf borderId="15" fillId="0" fontId="3" numFmtId="0" xfId="0" applyAlignment="1" applyBorder="1" applyFont="1">
      <alignment readingOrder="0"/>
    </xf>
    <xf borderId="16" fillId="5" fontId="3" numFmtId="165" xfId="0" applyAlignment="1" applyBorder="1" applyFill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7" fillId="0" fontId="3" numFmtId="0" xfId="0" applyAlignment="1" applyBorder="1" applyFont="1">
      <alignment readingOrder="0"/>
    </xf>
    <xf borderId="18" fillId="0" fontId="3" numFmtId="0" xfId="0" applyBorder="1" applyFont="1"/>
    <xf borderId="16" fillId="0" fontId="3" numFmtId="0" xfId="0" applyAlignment="1" applyBorder="1" applyFont="1">
      <alignment horizontal="center"/>
    </xf>
    <xf borderId="19" fillId="0" fontId="3" numFmtId="0" xfId="0" applyAlignment="1" applyBorder="1" applyFont="1">
      <alignment readingOrder="0"/>
    </xf>
    <xf borderId="20" fillId="0" fontId="3" numFmtId="0" xfId="0" applyAlignment="1" applyBorder="1" applyFont="1">
      <alignment horizontal="center" readingOrder="0"/>
    </xf>
    <xf borderId="21" fillId="0" fontId="3" numFmtId="0" xfId="0" applyAlignment="1" applyBorder="1" applyFont="1">
      <alignment horizontal="left" readingOrder="0"/>
    </xf>
    <xf borderId="22" fillId="0" fontId="3" numFmtId="0" xfId="0" applyBorder="1" applyFont="1"/>
    <xf borderId="23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right"/>
    </xf>
    <xf borderId="15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right" readingOrder="0"/>
    </xf>
    <xf borderId="24" fillId="0" fontId="3" numFmtId="0" xfId="0" applyAlignment="1" applyBorder="1" applyFont="1">
      <alignment horizontal="center" readingOrder="0"/>
    </xf>
    <xf borderId="17" fillId="0" fontId="8" numFmtId="0" xfId="0" applyAlignment="1" applyBorder="1" applyFont="1">
      <alignment horizontal="left" readingOrder="0"/>
    </xf>
    <xf borderId="16" fillId="0" fontId="11" numFmtId="0" xfId="0" applyBorder="1" applyFont="1"/>
    <xf borderId="0" fillId="0" fontId="8" numFmtId="0" xfId="0" applyAlignment="1" applyFont="1">
      <alignment horizontal="left" readingOrder="0"/>
    </xf>
    <xf borderId="1" fillId="0" fontId="3" numFmtId="0" xfId="0" applyAlignment="1" applyBorder="1" applyFont="1">
      <alignment horizontal="right"/>
    </xf>
    <xf borderId="25" fillId="0" fontId="3" numFmtId="0" xfId="0" applyAlignment="1" applyBorder="1" applyFont="1">
      <alignment horizontal="center"/>
    </xf>
    <xf borderId="25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right"/>
    </xf>
    <xf borderId="24" fillId="0" fontId="3" numFmtId="0" xfId="0" applyAlignment="1" applyBorder="1" applyFont="1">
      <alignment horizontal="center"/>
    </xf>
    <xf borderId="26" fillId="0" fontId="3" numFmtId="0" xfId="0" applyAlignment="1" applyBorder="1" applyFont="1">
      <alignment horizontal="left" readingOrder="0"/>
    </xf>
    <xf borderId="27" fillId="0" fontId="11" numFmtId="0" xfId="0" applyBorder="1" applyFont="1"/>
    <xf borderId="0" fillId="0" fontId="3" numFmtId="0" xfId="0" applyAlignment="1" applyFont="1">
      <alignment horizontal="left" readingOrder="0"/>
    </xf>
    <xf borderId="25" fillId="6" fontId="3" numFmtId="0" xfId="0" applyAlignment="1" applyBorder="1" applyFill="1" applyFont="1">
      <alignment horizontal="center"/>
    </xf>
    <xf borderId="17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26" fillId="0" fontId="3" numFmtId="0" xfId="0" applyAlignment="1" applyBorder="1" applyFont="1">
      <alignment horizontal="right"/>
    </xf>
    <xf borderId="20" fillId="6" fontId="4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0" fillId="0" fontId="3" numFmtId="0" xfId="0" applyAlignment="1" applyFont="1">
      <alignment horizontal="right" readingOrder="0"/>
    </xf>
    <xf borderId="26" fillId="0" fontId="8" numFmtId="0" xfId="0" applyAlignment="1" applyBorder="1" applyFont="1">
      <alignment horizontal="center" readingOrder="0"/>
    </xf>
    <xf borderId="21" fillId="0" fontId="3" numFmtId="0" xfId="0" applyAlignment="1" applyBorder="1" applyFont="1">
      <alignment horizontal="center" readingOrder="0"/>
    </xf>
    <xf borderId="23" fillId="3" fontId="3" numFmtId="0" xfId="0" applyAlignment="1" applyBorder="1" applyFont="1">
      <alignment horizontal="center" readingOrder="0"/>
    </xf>
    <xf borderId="0" fillId="0" fontId="3" numFmtId="0" xfId="0" applyAlignment="1" applyFont="1">
      <alignment horizontal="right"/>
    </xf>
    <xf borderId="19" fillId="0" fontId="8" numFmtId="0" xfId="0" applyAlignment="1" applyBorder="1" applyFont="1">
      <alignment horizontal="center" readingOrder="0"/>
    </xf>
    <xf borderId="25" fillId="5" fontId="3" numFmtId="0" xfId="0" applyAlignment="1" applyBorder="1" applyFont="1">
      <alignment horizontal="center" readingOrder="0"/>
    </xf>
    <xf borderId="21" fillId="0" fontId="3" numFmtId="0" xfId="0" applyAlignment="1" applyBorder="1" applyFont="1">
      <alignment horizontal="right" readingOrder="0"/>
    </xf>
    <xf borderId="22" fillId="0" fontId="3" numFmtId="0" xfId="0" applyAlignment="1" applyBorder="1" applyFont="1">
      <alignment horizontal="center" readingOrder="0"/>
    </xf>
    <xf borderId="23" fillId="0" fontId="3" numFmtId="0" xfId="0" applyAlignment="1" applyBorder="1" applyFont="1">
      <alignment horizontal="center" readingOrder="0"/>
    </xf>
    <xf borderId="28" fillId="0" fontId="8" numFmtId="0" xfId="0" applyAlignment="1" applyBorder="1" applyFont="1">
      <alignment horizontal="center" readingOrder="0"/>
    </xf>
    <xf borderId="29" fillId="0" fontId="11" numFmtId="0" xfId="0" applyBorder="1" applyFont="1"/>
    <xf borderId="0" fillId="0" fontId="6" numFmtId="0" xfId="0" applyAlignment="1" applyFont="1">
      <alignment horizontal="center" readingOrder="0"/>
    </xf>
    <xf borderId="19" fillId="0" fontId="3" numFmtId="0" xfId="0" applyAlignment="1" applyBorder="1" applyFont="1">
      <alignment horizontal="center" readingOrder="0"/>
    </xf>
    <xf borderId="19" fillId="5" fontId="3" numFmtId="0" xfId="0" applyAlignment="1" applyBorder="1" applyFont="1">
      <alignment horizontal="center" readingOrder="0"/>
    </xf>
    <xf borderId="0" fillId="0" fontId="3" numFmtId="0" xfId="0" applyAlignment="1" applyFont="1">
      <alignment horizontal="right"/>
    </xf>
    <xf borderId="20" fillId="0" fontId="3" numFmtId="0" xfId="0" applyAlignment="1" applyBorder="1" applyFont="1">
      <alignment horizontal="right"/>
    </xf>
    <xf borderId="20" fillId="0" fontId="8" numFmtId="0" xfId="0" applyAlignment="1" applyBorder="1" applyFont="1">
      <alignment horizontal="center" readingOrder="0"/>
    </xf>
    <xf borderId="28" fillId="0" fontId="3" numFmtId="0" xfId="0" applyAlignment="1" applyBorder="1" applyFont="1">
      <alignment readingOrder="0"/>
    </xf>
    <xf borderId="30" fillId="0" fontId="3" numFmtId="49" xfId="0" applyAlignment="1" applyBorder="1" applyFont="1" applyNumberFormat="1">
      <alignment horizontal="center" readingOrder="0"/>
    </xf>
    <xf borderId="25" fillId="0" fontId="3" numFmtId="0" xfId="0" applyAlignment="1" applyBorder="1" applyFont="1">
      <alignment horizontal="right" readingOrder="0"/>
    </xf>
    <xf borderId="25" fillId="6" fontId="3" numFmtId="0" xfId="0" applyAlignment="1" applyBorder="1" applyFont="1">
      <alignment horizontal="center" readingOrder="0"/>
    </xf>
    <xf borderId="31" fillId="0" fontId="3" numFmtId="0" xfId="0" applyAlignment="1" applyBorder="1" applyFont="1">
      <alignment readingOrder="0"/>
    </xf>
    <xf borderId="32" fillId="0" fontId="13" numFmtId="164" xfId="0" applyAlignment="1" applyBorder="1" applyFont="1" applyNumberFormat="1">
      <alignment horizontal="right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25" fillId="4" fontId="3" numFmtId="0" xfId="0" applyAlignment="1" applyBorder="1" applyFont="1">
      <alignment horizontal="center" readingOrder="0"/>
    </xf>
    <xf borderId="32" fillId="0" fontId="13" numFmtId="0" xfId="0" applyAlignment="1" applyBorder="1" applyFont="1">
      <alignment horizontal="right"/>
    </xf>
    <xf borderId="20" fillId="0" fontId="3" numFmtId="0" xfId="0" applyBorder="1" applyFont="1"/>
    <xf borderId="31" fillId="0" fontId="3" numFmtId="0" xfId="0" applyBorder="1" applyFont="1"/>
    <xf borderId="18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quotePrefix="1" borderId="0" fillId="0" fontId="3" numFmtId="0" xfId="0" applyAlignment="1" applyFont="1">
      <alignment horizontal="center" readingOrder="0"/>
    </xf>
    <xf borderId="20" fillId="5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readingOrder="0"/>
    </xf>
    <xf borderId="34" fillId="0" fontId="14" numFmtId="0" xfId="0" applyAlignment="1" applyBorder="1" applyFont="1">
      <alignment horizontal="center" readingOrder="0"/>
    </xf>
    <xf borderId="25" fillId="0" fontId="3" numFmtId="0" xfId="0" applyAlignment="1" applyBorder="1" applyFont="1">
      <alignment horizontal="center"/>
    </xf>
    <xf borderId="1" fillId="0" fontId="3" numFmtId="0" xfId="0" applyBorder="1" applyFont="1"/>
    <xf borderId="20" fillId="0" fontId="3" numFmtId="0" xfId="0" applyAlignment="1" applyBorder="1" applyFont="1">
      <alignment horizontal="right" readingOrder="0"/>
    </xf>
    <xf borderId="35" fillId="0" fontId="3" numFmtId="0" xfId="0" applyAlignment="1" applyBorder="1" applyFont="1">
      <alignment horizontal="left" readingOrder="0"/>
    </xf>
    <xf borderId="36" fillId="0" fontId="13" numFmtId="164" xfId="0" applyAlignment="1" applyBorder="1" applyFont="1" applyNumberFormat="1">
      <alignment horizontal="right"/>
    </xf>
    <xf borderId="37" fillId="0" fontId="3" numFmtId="0" xfId="0" applyAlignment="1" applyBorder="1" applyFont="1">
      <alignment horizontal="left" readingOrder="0"/>
    </xf>
    <xf borderId="9" fillId="0" fontId="13" numFmtId="164" xfId="0" applyAlignment="1" applyBorder="1" applyFont="1" applyNumberFormat="1">
      <alignment horizontal="right"/>
    </xf>
    <xf borderId="15" fillId="0" fontId="3" numFmtId="0" xfId="0" applyAlignment="1" applyBorder="1" applyFont="1">
      <alignment horizontal="left" readingOrder="0"/>
    </xf>
    <xf borderId="15" fillId="0" fontId="3" numFmtId="0" xfId="0" applyAlignment="1" applyBorder="1" applyFont="1">
      <alignment horizontal="center"/>
    </xf>
    <xf borderId="25" fillId="0" fontId="3" numFmtId="0" xfId="0" applyAlignment="1" applyBorder="1" applyFont="1">
      <alignment horizontal="left" readingOrder="0"/>
    </xf>
    <xf borderId="19" fillId="0" fontId="3" numFmtId="0" xfId="0" applyAlignment="1" applyBorder="1" applyFont="1">
      <alignment horizontal="left" readingOrder="0"/>
    </xf>
    <xf borderId="19" fillId="0" fontId="3" numFmtId="0" xfId="0" applyAlignment="1" applyBorder="1" applyFont="1">
      <alignment horizontal="center"/>
    </xf>
    <xf borderId="21" fillId="0" fontId="3" numFmtId="0" xfId="0" applyBorder="1" applyFont="1"/>
    <xf borderId="38" fillId="0" fontId="3" numFmtId="0" xfId="0" applyBorder="1" applyFont="1"/>
    <xf borderId="38" fillId="0" fontId="3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7" fillId="0" fontId="8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shrinkToFit="0" vertical="top" wrapText="1"/>
    </xf>
    <xf borderId="24" fillId="0" fontId="11" numFmtId="0" xfId="0" applyBorder="1" applyFont="1"/>
    <xf borderId="0" fillId="0" fontId="3" numFmtId="0" xfId="0" applyAlignment="1" applyFont="1">
      <alignment readingOrder="0" shrinkToFit="0" vertical="top" wrapText="1"/>
    </xf>
    <xf borderId="21" fillId="0" fontId="11" numFmtId="0" xfId="0" applyBorder="1" applyFont="1"/>
    <xf borderId="23" fillId="0" fontId="11" numFmtId="0" xfId="0" applyBorder="1" applyFont="1"/>
    <xf borderId="20" fillId="0" fontId="3" numFmtId="0" xfId="0" applyAlignment="1" applyBorder="1" applyFont="1">
      <alignment readingOrder="0"/>
    </xf>
    <xf borderId="25" fillId="7" fontId="3" numFmtId="0" xfId="0" applyAlignment="1" applyBorder="1" applyFill="1" applyFont="1">
      <alignment horizontal="center" readingOrder="0"/>
    </xf>
    <xf borderId="0" fillId="7" fontId="3" numFmtId="0" xfId="0" applyAlignment="1" applyFont="1">
      <alignment horizontal="center" readingOrder="0"/>
    </xf>
    <xf borderId="25" fillId="7" fontId="3" numFmtId="0" xfId="0" applyAlignment="1" applyBorder="1" applyFont="1">
      <alignment readingOrder="0"/>
    </xf>
    <xf borderId="25" fillId="4" fontId="3" numFmtId="0" xfId="0" applyBorder="1" applyFont="1"/>
    <xf borderId="0" fillId="4" fontId="3" numFmtId="0" xfId="0" applyFont="1"/>
    <xf borderId="25" fillId="7" fontId="3" numFmtId="0" xfId="0" applyBorder="1" applyFont="1"/>
    <xf borderId="19" fillId="4" fontId="3" numFmtId="0" xfId="0" applyAlignment="1" applyBorder="1" applyFont="1">
      <alignment horizontal="center" readingOrder="0"/>
    </xf>
    <xf borderId="19" fillId="7" fontId="3" numFmtId="0" xfId="0" applyAlignment="1" applyBorder="1" applyFont="1">
      <alignment horizontal="center" readingOrder="0"/>
    </xf>
    <xf borderId="19" fillId="7" fontId="3" numFmtId="0" xfId="0" applyBorder="1" applyFont="1"/>
    <xf borderId="19" fillId="4" fontId="3" numFmtId="0" xfId="0" applyBorder="1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24" fillId="0" fontId="1" numFmtId="0" xfId="0" applyAlignment="1" applyBorder="1" applyFont="1">
      <alignment readingOrder="0"/>
    </xf>
    <xf borderId="0" fillId="0" fontId="1" numFmtId="164" xfId="0" applyFont="1" applyNumberFormat="1"/>
    <xf borderId="24" fillId="0" fontId="1" numFmtId="0" xfId="0" applyBorder="1" applyFont="1"/>
    <xf borderId="0" fillId="0" fontId="1" numFmtId="49" xfId="0" applyAlignment="1" applyFont="1" applyNumberFormat="1">
      <alignment readingOrder="0"/>
    </xf>
    <xf borderId="0" fillId="8" fontId="15" numFmtId="49" xfId="0" applyAlignment="1" applyFill="1" applyFont="1" applyNumberFormat="1">
      <alignment readingOrder="0"/>
    </xf>
    <xf borderId="18" fillId="0" fontId="1" numFmtId="0" xfId="0" applyAlignment="1" applyBorder="1" applyFont="1">
      <alignment readingOrder="0"/>
    </xf>
    <xf borderId="18" fillId="0" fontId="1" numFmtId="49" xfId="0" applyAlignment="1" applyBorder="1" applyFont="1" applyNumberFormat="1">
      <alignment readingOrder="0"/>
    </xf>
    <xf borderId="18" fillId="0" fontId="1" numFmtId="0" xfId="0" applyBorder="1" applyFont="1"/>
    <xf borderId="18" fillId="8" fontId="15" numFmtId="49" xfId="0" applyAlignment="1" applyBorder="1" applyFont="1" applyNumberFormat="1">
      <alignment readingOrder="0"/>
    </xf>
    <xf borderId="0" fillId="8" fontId="15" numFmtId="0" xfId="0" applyAlignment="1" applyFont="1">
      <alignment readingOrder="0"/>
    </xf>
    <xf borderId="22" fillId="0" fontId="1" numFmtId="0" xfId="0" applyAlignment="1" applyBorder="1" applyFont="1">
      <alignment readingOrder="0"/>
    </xf>
    <xf borderId="22" fillId="0" fontId="1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ample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97" displayName="Table_1" name="Table_1" id="1">
  <tableColumns count="8">
    <tableColumn name="rxn #" id="1"/>
    <tableColumn name="# in strip" id="2"/>
    <tableColumn name="rxn01" id="3"/>
    <tableColumn name="rxn02" id="4"/>
    <tableColumn name="rxn03" id="5"/>
    <tableColumn name="rxn04" id="6"/>
    <tableColumn name="rxn05" id="7"/>
    <tableColumn name="totals" id="8"/>
  </tableColumns>
  <tableStyleInfo name="samp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dtdna.com/calc/analyzer" TargetMode="External"/><Relationship Id="rId2" Type="http://schemas.openxmlformats.org/officeDocument/2006/relationships/hyperlink" Target="https://www.idtdna.com/pages/support/faqs/how-do-you-calculate-the-annealing-temperature-for-pcr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63"/>
    <col customWidth="1" min="2" max="2" width="3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>
      <c r="A2" s="5">
        <f>IF(COUNTIF(C2:H2, "&lt;&gt;") &gt; 0, 1, )</f>
        <v>1</v>
      </c>
      <c r="B2" s="6">
        <f>if(isblank(A2),, 1)</f>
        <v>1</v>
      </c>
      <c r="C2" s="7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>
        <f>16+24+33+41+23</f>
        <v>137</v>
      </c>
    </row>
    <row r="3">
      <c r="A3" s="5">
        <f t="shared" ref="A3:A97" si="1">IF(COUNTIF(C3:H3, "&lt;&gt;") &gt; 0, 1+A2, )</f>
        <v>2</v>
      </c>
      <c r="B3" s="6">
        <f>if(isblank(A3),, 2)</f>
        <v>2</v>
      </c>
      <c r="C3" s="7" t="s">
        <v>13</v>
      </c>
      <c r="D3" s="8" t="s">
        <v>14</v>
      </c>
      <c r="E3" s="8" t="s">
        <v>15</v>
      </c>
      <c r="F3" s="8" t="s">
        <v>16</v>
      </c>
      <c r="G3" s="8" t="s">
        <v>17</v>
      </c>
      <c r="H3" s="8">
        <f>H2-96</f>
        <v>41</v>
      </c>
    </row>
    <row r="4">
      <c r="A4" s="5">
        <f t="shared" si="1"/>
        <v>3</v>
      </c>
      <c r="B4" s="6">
        <f>if(isblank(A4),, 3)</f>
        <v>3</v>
      </c>
      <c r="C4" s="7" t="s">
        <v>18</v>
      </c>
      <c r="D4" s="8" t="s">
        <v>19</v>
      </c>
      <c r="E4" s="8" t="s">
        <v>20</v>
      </c>
      <c r="F4" s="8" t="s">
        <v>21</v>
      </c>
      <c r="G4" s="8" t="s">
        <v>22</v>
      </c>
      <c r="H4" s="8"/>
    </row>
    <row r="5">
      <c r="A5" s="5">
        <f t="shared" si="1"/>
        <v>4</v>
      </c>
      <c r="B5" s="6">
        <f>if(isblank(A5),, 4)</f>
        <v>4</v>
      </c>
      <c r="C5" s="7" t="s">
        <v>23</v>
      </c>
      <c r="D5" s="8" t="s">
        <v>24</v>
      </c>
      <c r="E5" s="8" t="s">
        <v>25</v>
      </c>
      <c r="F5" s="8" t="s">
        <v>26</v>
      </c>
      <c r="G5" s="8" t="s">
        <v>27</v>
      </c>
      <c r="H5" s="8"/>
    </row>
    <row r="6">
      <c r="A6" s="5">
        <f t="shared" si="1"/>
        <v>5</v>
      </c>
      <c r="B6" s="6">
        <f>if(isblank(A6),, 5)</f>
        <v>5</v>
      </c>
      <c r="C6" s="7" t="s">
        <v>28</v>
      </c>
      <c r="D6" s="8" t="s">
        <v>29</v>
      </c>
      <c r="E6" s="8" t="s">
        <v>30</v>
      </c>
      <c r="F6" s="8" t="s">
        <v>31</v>
      </c>
      <c r="G6" s="8" t="s">
        <v>32</v>
      </c>
      <c r="H6" s="8"/>
    </row>
    <row r="7">
      <c r="A7" s="5">
        <f t="shared" si="1"/>
        <v>6</v>
      </c>
      <c r="B7" s="6">
        <f>if(isblank(A7),, 6)</f>
        <v>6</v>
      </c>
      <c r="C7" s="7" t="s">
        <v>33</v>
      </c>
      <c r="D7" s="8" t="s">
        <v>34</v>
      </c>
      <c r="E7" s="8" t="s">
        <v>35</v>
      </c>
      <c r="F7" s="8" t="s">
        <v>36</v>
      </c>
      <c r="G7" s="8" t="s">
        <v>37</v>
      </c>
      <c r="H7" s="8"/>
    </row>
    <row r="8">
      <c r="A8" s="5">
        <f t="shared" si="1"/>
        <v>7</v>
      </c>
      <c r="B8" s="6">
        <f>if(isblank(A8),, 7)</f>
        <v>7</v>
      </c>
      <c r="C8" s="7" t="s">
        <v>38</v>
      </c>
      <c r="D8" s="8" t="s">
        <v>39</v>
      </c>
      <c r="E8" s="8" t="s">
        <v>40</v>
      </c>
      <c r="F8" s="8" t="s">
        <v>41</v>
      </c>
      <c r="G8" s="8" t="s">
        <v>42</v>
      </c>
      <c r="H8" s="8"/>
    </row>
    <row r="9">
      <c r="A9" s="5">
        <f t="shared" si="1"/>
        <v>8</v>
      </c>
      <c r="B9" s="6">
        <f>if(isblank(A9),, 8)</f>
        <v>8</v>
      </c>
      <c r="C9" s="7" t="s">
        <v>43</v>
      </c>
      <c r="D9" s="8" t="s">
        <v>44</v>
      </c>
      <c r="E9" s="8" t="s">
        <v>45</v>
      </c>
      <c r="F9" s="8" t="s">
        <v>46</v>
      </c>
      <c r="G9" s="8" t="s">
        <v>47</v>
      </c>
      <c r="H9" s="8"/>
    </row>
    <row r="10">
      <c r="A10" s="5">
        <f t="shared" si="1"/>
        <v>9</v>
      </c>
      <c r="B10" s="6">
        <f>if(isblank(A10),, 1)</f>
        <v>1</v>
      </c>
      <c r="C10" s="7" t="s">
        <v>48</v>
      </c>
      <c r="D10" s="8" t="s">
        <v>49</v>
      </c>
      <c r="E10" s="8" t="s">
        <v>50</v>
      </c>
      <c r="F10" s="8" t="s">
        <v>51</v>
      </c>
      <c r="G10" s="8" t="s">
        <v>52</v>
      </c>
      <c r="H10" s="8"/>
    </row>
    <row r="11">
      <c r="A11" s="5">
        <f t="shared" si="1"/>
        <v>10</v>
      </c>
      <c r="B11" s="6">
        <f>if(isblank(A11),, 2)</f>
        <v>2</v>
      </c>
      <c r="C11" s="7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/>
    </row>
    <row r="12">
      <c r="A12" s="5">
        <f t="shared" si="1"/>
        <v>11</v>
      </c>
      <c r="B12" s="6">
        <f>if(isblank(A12),, 3)</f>
        <v>3</v>
      </c>
      <c r="C12" s="7" t="s">
        <v>58</v>
      </c>
      <c r="D12" s="8" t="s">
        <v>59</v>
      </c>
      <c r="E12" s="8" t="s">
        <v>60</v>
      </c>
      <c r="F12" s="8" t="s">
        <v>61</v>
      </c>
      <c r="G12" s="8" t="s">
        <v>62</v>
      </c>
      <c r="H12" s="8"/>
    </row>
    <row r="13">
      <c r="A13" s="5">
        <f t="shared" si="1"/>
        <v>12</v>
      </c>
      <c r="B13" s="6">
        <f>if(isblank(A13),, 4)</f>
        <v>4</v>
      </c>
      <c r="C13" s="7" t="s">
        <v>63</v>
      </c>
      <c r="D13" s="8" t="s">
        <v>64</v>
      </c>
      <c r="E13" s="8" t="s">
        <v>65</v>
      </c>
      <c r="F13" s="8" t="s">
        <v>66</v>
      </c>
      <c r="G13" s="8" t="s">
        <v>67</v>
      </c>
      <c r="H13" s="8"/>
    </row>
    <row r="14">
      <c r="A14" s="5">
        <f t="shared" si="1"/>
        <v>13</v>
      </c>
      <c r="B14" s="6">
        <f>if(isblank(A14),, 5)</f>
        <v>5</v>
      </c>
      <c r="C14" s="7" t="s">
        <v>68</v>
      </c>
      <c r="D14" s="8" t="s">
        <v>69</v>
      </c>
      <c r="E14" s="8" t="s">
        <v>70</v>
      </c>
      <c r="F14" s="8" t="s">
        <v>71</v>
      </c>
      <c r="G14" s="8" t="s">
        <v>72</v>
      </c>
      <c r="H14" s="8"/>
    </row>
    <row r="15">
      <c r="A15" s="5">
        <f t="shared" si="1"/>
        <v>14</v>
      </c>
      <c r="B15" s="6">
        <f>if(isblank(A15),, 6)</f>
        <v>6</v>
      </c>
      <c r="C15" s="7" t="s">
        <v>73</v>
      </c>
      <c r="D15" s="8" t="s">
        <v>74</v>
      </c>
      <c r="E15" s="8" t="s">
        <v>75</v>
      </c>
      <c r="F15" s="8" t="s">
        <v>76</v>
      </c>
      <c r="G15" s="8" t="s">
        <v>77</v>
      </c>
      <c r="H15" s="8"/>
    </row>
    <row r="16">
      <c r="A16" s="5">
        <f t="shared" si="1"/>
        <v>15</v>
      </c>
      <c r="B16" s="6">
        <f>if(isblank(A16),, 7)</f>
        <v>7</v>
      </c>
      <c r="C16" s="7" t="s">
        <v>78</v>
      </c>
      <c r="D16" s="8" t="s">
        <v>79</v>
      </c>
      <c r="E16" s="8" t="s">
        <v>80</v>
      </c>
      <c r="F16" s="8" t="s">
        <v>81</v>
      </c>
      <c r="G16" s="8" t="s">
        <v>82</v>
      </c>
      <c r="H16" s="8"/>
    </row>
    <row r="17">
      <c r="A17" s="5">
        <f t="shared" si="1"/>
        <v>16</v>
      </c>
      <c r="B17" s="6">
        <f>if(isblank(A17),, 8)</f>
        <v>8</v>
      </c>
      <c r="C17" s="7" t="s">
        <v>83</v>
      </c>
      <c r="D17" s="8" t="s">
        <v>84</v>
      </c>
      <c r="E17" s="8" t="s">
        <v>85</v>
      </c>
      <c r="F17" s="8" t="s">
        <v>86</v>
      </c>
      <c r="G17" s="8" t="s">
        <v>87</v>
      </c>
      <c r="H17" s="8"/>
    </row>
    <row r="18">
      <c r="A18" s="5">
        <f t="shared" si="1"/>
        <v>17</v>
      </c>
      <c r="B18" s="6">
        <f>if(isblank(A18),, 1)</f>
        <v>1</v>
      </c>
      <c r="C18" s="7"/>
      <c r="D18" s="8" t="s">
        <v>88</v>
      </c>
      <c r="E18" s="8" t="s">
        <v>89</v>
      </c>
      <c r="F18" s="8" t="s">
        <v>90</v>
      </c>
      <c r="G18" s="8" t="s">
        <v>91</v>
      </c>
      <c r="H18" s="8"/>
    </row>
    <row r="19">
      <c r="A19" s="5">
        <f t="shared" si="1"/>
        <v>18</v>
      </c>
      <c r="B19" s="6">
        <f>if(isblank(A19),, 2)</f>
        <v>2</v>
      </c>
      <c r="C19" s="7"/>
      <c r="D19" s="8" t="s">
        <v>92</v>
      </c>
      <c r="E19" s="8" t="s">
        <v>93</v>
      </c>
      <c r="F19" s="8" t="s">
        <v>94</v>
      </c>
      <c r="G19" s="8" t="s">
        <v>95</v>
      </c>
      <c r="H19" s="8"/>
    </row>
    <row r="20">
      <c r="A20" s="5">
        <f t="shared" si="1"/>
        <v>19</v>
      </c>
      <c r="B20" s="6">
        <f>if(isblank(A20),, 3)</f>
        <v>3</v>
      </c>
      <c r="C20" s="7"/>
      <c r="D20" s="8" t="s">
        <v>96</v>
      </c>
      <c r="E20" s="8" t="s">
        <v>97</v>
      </c>
      <c r="F20" s="8" t="s">
        <v>98</v>
      </c>
      <c r="G20" s="8" t="s">
        <v>99</v>
      </c>
      <c r="H20" s="8"/>
    </row>
    <row r="21">
      <c r="A21" s="5">
        <f t="shared" si="1"/>
        <v>20</v>
      </c>
      <c r="B21" s="6">
        <f>if(isblank(A21),, 4)</f>
        <v>4</v>
      </c>
      <c r="C21" s="7"/>
      <c r="D21" s="8" t="s">
        <v>100</v>
      </c>
      <c r="E21" s="8" t="s">
        <v>101</v>
      </c>
      <c r="F21" s="8" t="s">
        <v>102</v>
      </c>
      <c r="G21" s="8" t="s">
        <v>103</v>
      </c>
      <c r="H21" s="8"/>
    </row>
    <row r="22">
      <c r="A22" s="5">
        <f t="shared" si="1"/>
        <v>21</v>
      </c>
      <c r="B22" s="6">
        <f>if(isblank(A22),, 5)</f>
        <v>5</v>
      </c>
      <c r="C22" s="9"/>
      <c r="D22" s="8" t="s">
        <v>104</v>
      </c>
      <c r="E22" s="8" t="s">
        <v>105</v>
      </c>
      <c r="F22" s="8" t="s">
        <v>106</v>
      </c>
      <c r="G22" s="8" t="s">
        <v>107</v>
      </c>
      <c r="H22" s="8"/>
    </row>
    <row r="23">
      <c r="A23" s="5">
        <f t="shared" si="1"/>
        <v>22</v>
      </c>
      <c r="B23" s="6">
        <f>if(isblank(A23),, 6)</f>
        <v>6</v>
      </c>
      <c r="C23" s="9"/>
      <c r="D23" s="8" t="s">
        <v>108</v>
      </c>
      <c r="E23" s="8" t="s">
        <v>109</v>
      </c>
      <c r="F23" s="8" t="s">
        <v>110</v>
      </c>
      <c r="G23" s="8" t="s">
        <v>111</v>
      </c>
      <c r="H23" s="8"/>
    </row>
    <row r="24">
      <c r="A24" s="5">
        <f t="shared" si="1"/>
        <v>23</v>
      </c>
      <c r="B24" s="6">
        <f>if(isblank(A24),, 7)</f>
        <v>7</v>
      </c>
      <c r="C24" s="9"/>
      <c r="D24" s="8" t="s">
        <v>112</v>
      </c>
      <c r="E24" s="8" t="s">
        <v>113</v>
      </c>
      <c r="F24" s="8" t="s">
        <v>114</v>
      </c>
      <c r="G24" s="8" t="s">
        <v>115</v>
      </c>
      <c r="H24" s="8"/>
    </row>
    <row r="25">
      <c r="A25" s="5">
        <f t="shared" si="1"/>
        <v>24</v>
      </c>
      <c r="B25" s="6">
        <f>if(isblank(A25),, 8)</f>
        <v>8</v>
      </c>
      <c r="C25" s="9"/>
      <c r="D25" s="8" t="s">
        <v>116</v>
      </c>
      <c r="E25" s="8" t="s">
        <v>117</v>
      </c>
      <c r="F25" s="8" t="s">
        <v>118</v>
      </c>
      <c r="G25" s="10"/>
      <c r="H25" s="10"/>
    </row>
    <row r="26">
      <c r="A26" s="5">
        <f t="shared" si="1"/>
        <v>25</v>
      </c>
      <c r="B26" s="6">
        <f>if(isblank(A26),, 1)</f>
        <v>1</v>
      </c>
      <c r="C26" s="9"/>
      <c r="D26" s="10"/>
      <c r="E26" s="8" t="s">
        <v>119</v>
      </c>
      <c r="F26" s="8" t="s">
        <v>120</v>
      </c>
      <c r="G26" s="10"/>
      <c r="H26" s="10"/>
    </row>
    <row r="27">
      <c r="A27" s="5">
        <f t="shared" si="1"/>
        <v>26</v>
      </c>
      <c r="B27" s="6">
        <f>if(isblank(A27),, 2)</f>
        <v>2</v>
      </c>
      <c r="C27" s="9"/>
      <c r="D27" s="10"/>
      <c r="E27" s="8" t="s">
        <v>121</v>
      </c>
      <c r="F27" s="8" t="s">
        <v>122</v>
      </c>
      <c r="G27" s="10"/>
      <c r="H27" s="10"/>
    </row>
    <row r="28">
      <c r="A28" s="5">
        <f t="shared" si="1"/>
        <v>27</v>
      </c>
      <c r="B28" s="6">
        <f>if(isblank(A28),, 3)</f>
        <v>3</v>
      </c>
      <c r="C28" s="9"/>
      <c r="D28" s="10"/>
      <c r="E28" s="8" t="s">
        <v>123</v>
      </c>
      <c r="F28" s="8" t="s">
        <v>124</v>
      </c>
      <c r="G28" s="10"/>
      <c r="H28" s="10"/>
    </row>
    <row r="29">
      <c r="A29" s="5">
        <f t="shared" si="1"/>
        <v>28</v>
      </c>
      <c r="B29" s="6">
        <f>if(isblank(A29),, 4)</f>
        <v>4</v>
      </c>
      <c r="C29" s="9"/>
      <c r="D29" s="10"/>
      <c r="E29" s="8" t="s">
        <v>125</v>
      </c>
      <c r="F29" s="8" t="s">
        <v>126</v>
      </c>
      <c r="G29" s="10"/>
      <c r="H29" s="10"/>
    </row>
    <row r="30">
      <c r="A30" s="5">
        <f t="shared" si="1"/>
        <v>29</v>
      </c>
      <c r="B30" s="6">
        <f>if(isblank(A30),, 5)</f>
        <v>5</v>
      </c>
      <c r="C30" s="9"/>
      <c r="D30" s="10"/>
      <c r="E30" s="8" t="s">
        <v>127</v>
      </c>
      <c r="F30" s="8" t="s">
        <v>128</v>
      </c>
      <c r="G30" s="10"/>
      <c r="H30" s="10"/>
    </row>
    <row r="31">
      <c r="A31" s="5">
        <f t="shared" si="1"/>
        <v>30</v>
      </c>
      <c r="B31" s="6">
        <f>if(isblank(A31),, 6)</f>
        <v>6</v>
      </c>
      <c r="C31" s="9"/>
      <c r="D31" s="10"/>
      <c r="E31" s="8" t="s">
        <v>129</v>
      </c>
      <c r="F31" s="8" t="s">
        <v>130</v>
      </c>
      <c r="G31" s="10"/>
      <c r="H31" s="10"/>
    </row>
    <row r="32">
      <c r="A32" s="5">
        <f t="shared" si="1"/>
        <v>31</v>
      </c>
      <c r="B32" s="6">
        <f>if(isblank(A32),, 7)</f>
        <v>7</v>
      </c>
      <c r="C32" s="9"/>
      <c r="D32" s="10"/>
      <c r="E32" s="8" t="s">
        <v>131</v>
      </c>
      <c r="F32" s="8" t="s">
        <v>132</v>
      </c>
      <c r="G32" s="10"/>
      <c r="H32" s="10"/>
    </row>
    <row r="33">
      <c r="A33" s="5">
        <f t="shared" si="1"/>
        <v>32</v>
      </c>
      <c r="B33" s="6">
        <f>if(isblank(A33),, 8)</f>
        <v>8</v>
      </c>
      <c r="C33" s="9"/>
      <c r="D33" s="10"/>
      <c r="E33" s="8" t="s">
        <v>133</v>
      </c>
      <c r="F33" s="8" t="s">
        <v>134</v>
      </c>
      <c r="G33" s="10"/>
      <c r="H33" s="10"/>
    </row>
    <row r="34">
      <c r="A34" s="5">
        <f t="shared" si="1"/>
        <v>33</v>
      </c>
      <c r="B34" s="6">
        <f>if(isblank(A34),, 1)</f>
        <v>1</v>
      </c>
      <c r="C34" s="9"/>
      <c r="D34" s="10"/>
      <c r="E34" s="8" t="s">
        <v>135</v>
      </c>
      <c r="F34" s="8" t="s">
        <v>136</v>
      </c>
      <c r="G34" s="10"/>
      <c r="H34" s="10"/>
    </row>
    <row r="35">
      <c r="A35" s="5">
        <f t="shared" si="1"/>
        <v>34</v>
      </c>
      <c r="B35" s="6">
        <f>if(isblank(A35),, 2)</f>
        <v>2</v>
      </c>
      <c r="C35" s="9"/>
      <c r="D35" s="10"/>
      <c r="E35" s="10"/>
      <c r="F35" s="8" t="s">
        <v>137</v>
      </c>
      <c r="G35" s="10"/>
      <c r="H35" s="10"/>
    </row>
    <row r="36">
      <c r="A36" s="5">
        <f t="shared" si="1"/>
        <v>35</v>
      </c>
      <c r="B36" s="6">
        <f>if(isblank(A36),, 3)</f>
        <v>3</v>
      </c>
      <c r="C36" s="9"/>
      <c r="D36" s="10"/>
      <c r="E36" s="10"/>
      <c r="F36" s="8" t="s">
        <v>138</v>
      </c>
      <c r="G36" s="10"/>
      <c r="H36" s="10"/>
    </row>
    <row r="37">
      <c r="A37" s="5">
        <f t="shared" si="1"/>
        <v>36</v>
      </c>
      <c r="B37" s="6">
        <f>if(isblank(A37),, 4)</f>
        <v>4</v>
      </c>
      <c r="C37" s="9"/>
      <c r="D37" s="10"/>
      <c r="E37" s="10"/>
      <c r="F37" s="8" t="s">
        <v>139</v>
      </c>
      <c r="G37" s="10"/>
      <c r="H37" s="10"/>
    </row>
    <row r="38">
      <c r="A38" s="5">
        <f t="shared" si="1"/>
        <v>37</v>
      </c>
      <c r="B38" s="6">
        <f>if(isblank(A38),, 5)</f>
        <v>5</v>
      </c>
      <c r="C38" s="9"/>
      <c r="D38" s="10"/>
      <c r="E38" s="10"/>
      <c r="F38" s="8" t="s">
        <v>140</v>
      </c>
      <c r="G38" s="10"/>
      <c r="H38" s="10"/>
    </row>
    <row r="39">
      <c r="A39" s="5">
        <f t="shared" si="1"/>
        <v>38</v>
      </c>
      <c r="B39" s="6">
        <f>if(isblank(A39),, 6)</f>
        <v>6</v>
      </c>
      <c r="C39" s="9"/>
      <c r="D39" s="10"/>
      <c r="E39" s="10"/>
      <c r="F39" s="8" t="s">
        <v>141</v>
      </c>
      <c r="G39" s="10"/>
      <c r="H39" s="10"/>
    </row>
    <row r="40">
      <c r="A40" s="5">
        <f t="shared" si="1"/>
        <v>39</v>
      </c>
      <c r="B40" s="6">
        <f>if(isblank(A40),, 7)</f>
        <v>7</v>
      </c>
      <c r="C40" s="9"/>
      <c r="D40" s="10"/>
      <c r="E40" s="10"/>
      <c r="F40" s="8" t="s">
        <v>142</v>
      </c>
      <c r="G40" s="10"/>
      <c r="H40" s="10"/>
    </row>
    <row r="41">
      <c r="A41" s="5">
        <f t="shared" si="1"/>
        <v>40</v>
      </c>
      <c r="B41" s="6">
        <f>if(isblank(A41),, 8)</f>
        <v>8</v>
      </c>
      <c r="C41" s="9"/>
      <c r="D41" s="10"/>
      <c r="E41" s="10"/>
      <c r="F41" s="8" t="s">
        <v>143</v>
      </c>
      <c r="G41" s="10"/>
      <c r="H41" s="10"/>
    </row>
    <row r="42">
      <c r="A42" s="5">
        <f t="shared" si="1"/>
        <v>41</v>
      </c>
      <c r="B42" s="6">
        <f>if(isblank(A42),, 1)</f>
        <v>1</v>
      </c>
      <c r="C42" s="9"/>
      <c r="D42" s="10"/>
      <c r="E42" s="10"/>
      <c r="F42" s="8" t="s">
        <v>144</v>
      </c>
      <c r="G42" s="10"/>
      <c r="H42" s="10"/>
    </row>
    <row r="43">
      <c r="A43" s="5" t="str">
        <f t="shared" si="1"/>
        <v/>
      </c>
      <c r="B43" s="6" t="str">
        <f>if(isblank(A43),, 2)</f>
        <v/>
      </c>
      <c r="C43" s="9"/>
      <c r="D43" s="10"/>
      <c r="E43" s="10"/>
      <c r="F43" s="10"/>
      <c r="G43" s="10"/>
      <c r="H43" s="10"/>
    </row>
    <row r="44">
      <c r="A44" s="5" t="str">
        <f t="shared" si="1"/>
        <v/>
      </c>
      <c r="B44" s="6" t="str">
        <f>if(isblank(A44),, 3)</f>
        <v/>
      </c>
      <c r="C44" s="9"/>
      <c r="D44" s="10"/>
      <c r="E44" s="10"/>
      <c r="F44" s="10"/>
      <c r="G44" s="10"/>
      <c r="H44" s="10"/>
    </row>
    <row r="45">
      <c r="A45" s="5" t="str">
        <f t="shared" si="1"/>
        <v/>
      </c>
      <c r="B45" s="6" t="str">
        <f>if(isblank(A45),, 4)</f>
        <v/>
      </c>
      <c r="C45" s="9"/>
      <c r="D45" s="10"/>
      <c r="E45" s="10"/>
      <c r="F45" s="10"/>
      <c r="G45" s="10"/>
      <c r="H45" s="10"/>
    </row>
    <row r="46">
      <c r="A46" s="5" t="str">
        <f t="shared" si="1"/>
        <v/>
      </c>
      <c r="B46" s="6" t="str">
        <f>if(isblank(A46),, 5)</f>
        <v/>
      </c>
      <c r="C46" s="9"/>
      <c r="D46" s="10"/>
      <c r="E46" s="10"/>
      <c r="F46" s="10"/>
      <c r="G46" s="10"/>
      <c r="H46" s="10"/>
    </row>
    <row r="47">
      <c r="A47" s="5" t="str">
        <f t="shared" si="1"/>
        <v/>
      </c>
      <c r="B47" s="6" t="str">
        <f>if(isblank(A47),, 6)</f>
        <v/>
      </c>
      <c r="C47" s="9"/>
      <c r="D47" s="10"/>
      <c r="E47" s="10"/>
      <c r="F47" s="10"/>
      <c r="G47" s="10"/>
      <c r="H47" s="10"/>
    </row>
    <row r="48">
      <c r="A48" s="5" t="str">
        <f t="shared" si="1"/>
        <v/>
      </c>
      <c r="B48" s="6" t="str">
        <f>if(isblank(A48),, 7)</f>
        <v/>
      </c>
      <c r="C48" s="9"/>
      <c r="D48" s="10"/>
      <c r="E48" s="10"/>
      <c r="F48" s="10"/>
      <c r="G48" s="10"/>
      <c r="H48" s="10"/>
    </row>
    <row r="49">
      <c r="A49" s="5" t="str">
        <f t="shared" si="1"/>
        <v/>
      </c>
      <c r="B49" s="6" t="str">
        <f>if(isblank(A49),, 8)</f>
        <v/>
      </c>
      <c r="C49" s="9"/>
      <c r="D49" s="10"/>
      <c r="E49" s="10"/>
      <c r="F49" s="10"/>
      <c r="G49" s="10"/>
      <c r="H49" s="10"/>
    </row>
    <row r="50">
      <c r="A50" s="5" t="str">
        <f t="shared" si="1"/>
        <v/>
      </c>
      <c r="B50" s="6" t="str">
        <f>if(isblank(A50),, 1)</f>
        <v/>
      </c>
      <c r="C50" s="9"/>
      <c r="D50" s="10"/>
      <c r="E50" s="10"/>
      <c r="F50" s="10"/>
      <c r="G50" s="10"/>
      <c r="H50" s="10"/>
    </row>
    <row r="51">
      <c r="A51" s="5" t="str">
        <f t="shared" si="1"/>
        <v/>
      </c>
      <c r="B51" s="6" t="str">
        <f>if(isblank(A51),, 2)</f>
        <v/>
      </c>
      <c r="C51" s="9"/>
      <c r="D51" s="10"/>
      <c r="E51" s="10"/>
      <c r="F51" s="10"/>
      <c r="G51" s="10"/>
      <c r="H51" s="10"/>
    </row>
    <row r="52">
      <c r="A52" s="5" t="str">
        <f t="shared" si="1"/>
        <v/>
      </c>
      <c r="B52" s="6" t="str">
        <f>if(isblank(A52),, 3)</f>
        <v/>
      </c>
      <c r="C52" s="9"/>
      <c r="D52" s="10"/>
      <c r="E52" s="10"/>
      <c r="F52" s="10"/>
      <c r="G52" s="10"/>
      <c r="H52" s="10"/>
    </row>
    <row r="53">
      <c r="A53" s="5" t="str">
        <f t="shared" si="1"/>
        <v/>
      </c>
      <c r="B53" s="6" t="str">
        <f>if(isblank(A53),, 4)</f>
        <v/>
      </c>
      <c r="C53" s="9"/>
      <c r="D53" s="10"/>
      <c r="E53" s="10"/>
      <c r="F53" s="10"/>
      <c r="G53" s="10"/>
      <c r="H53" s="10"/>
    </row>
    <row r="54">
      <c r="A54" s="5" t="str">
        <f t="shared" si="1"/>
        <v/>
      </c>
      <c r="B54" s="6" t="str">
        <f>if(isblank(A54),, 5)</f>
        <v/>
      </c>
      <c r="C54" s="9"/>
      <c r="D54" s="10"/>
      <c r="E54" s="10"/>
      <c r="F54" s="10"/>
      <c r="G54" s="10"/>
      <c r="H54" s="10"/>
    </row>
    <row r="55">
      <c r="A55" s="5" t="str">
        <f t="shared" si="1"/>
        <v/>
      </c>
      <c r="B55" s="6" t="str">
        <f>if(isblank(A55),, 6)</f>
        <v/>
      </c>
      <c r="C55" s="9"/>
      <c r="D55" s="10"/>
      <c r="E55" s="10"/>
      <c r="F55" s="10"/>
      <c r="G55" s="10"/>
      <c r="H55" s="10"/>
    </row>
    <row r="56">
      <c r="A56" s="5" t="str">
        <f t="shared" si="1"/>
        <v/>
      </c>
      <c r="B56" s="6" t="str">
        <f>if(isblank(A56),, 7)</f>
        <v/>
      </c>
      <c r="C56" s="9"/>
      <c r="D56" s="10"/>
      <c r="E56" s="10"/>
      <c r="F56" s="10"/>
      <c r="G56" s="10"/>
      <c r="H56" s="10"/>
    </row>
    <row r="57">
      <c r="A57" s="5" t="str">
        <f t="shared" si="1"/>
        <v/>
      </c>
      <c r="B57" s="6" t="str">
        <f>if(isblank(A57),, 8)</f>
        <v/>
      </c>
      <c r="C57" s="9"/>
      <c r="D57" s="10"/>
      <c r="E57" s="10"/>
      <c r="F57" s="10"/>
      <c r="G57" s="10"/>
      <c r="H57" s="10"/>
    </row>
    <row r="58">
      <c r="A58" s="5" t="str">
        <f t="shared" si="1"/>
        <v/>
      </c>
      <c r="B58" s="6" t="str">
        <f>if(isblank(A58),, 1)</f>
        <v/>
      </c>
      <c r="C58" s="9"/>
      <c r="D58" s="10"/>
      <c r="E58" s="10"/>
      <c r="F58" s="10"/>
      <c r="G58" s="10"/>
      <c r="H58" s="10"/>
    </row>
    <row r="59">
      <c r="A59" s="5" t="str">
        <f t="shared" si="1"/>
        <v/>
      </c>
      <c r="B59" s="6" t="str">
        <f>if(isblank(A59),, 2)</f>
        <v/>
      </c>
      <c r="C59" s="9"/>
      <c r="D59" s="10"/>
      <c r="E59" s="10"/>
      <c r="F59" s="10"/>
      <c r="G59" s="10"/>
      <c r="H59" s="10"/>
    </row>
    <row r="60">
      <c r="A60" s="5" t="str">
        <f t="shared" si="1"/>
        <v/>
      </c>
      <c r="B60" s="6" t="str">
        <f>if(isblank(A60),, 3)</f>
        <v/>
      </c>
      <c r="C60" s="9"/>
      <c r="D60" s="10"/>
      <c r="E60" s="10"/>
      <c r="F60" s="10"/>
      <c r="G60" s="10"/>
      <c r="H60" s="10"/>
    </row>
    <row r="61">
      <c r="A61" s="5" t="str">
        <f t="shared" si="1"/>
        <v/>
      </c>
      <c r="B61" s="6" t="str">
        <f>if(isblank(A61),, 4)</f>
        <v/>
      </c>
      <c r="C61" s="9"/>
      <c r="D61" s="10"/>
      <c r="E61" s="10"/>
      <c r="F61" s="10"/>
      <c r="G61" s="10"/>
      <c r="H61" s="10"/>
    </row>
    <row r="62">
      <c r="A62" s="5" t="str">
        <f t="shared" si="1"/>
        <v/>
      </c>
      <c r="B62" s="6" t="str">
        <f>if(isblank(A62),, 5)</f>
        <v/>
      </c>
      <c r="C62" s="9"/>
      <c r="D62" s="10"/>
      <c r="E62" s="10"/>
      <c r="F62" s="10"/>
      <c r="G62" s="10"/>
      <c r="H62" s="10"/>
    </row>
    <row r="63">
      <c r="A63" s="5" t="str">
        <f t="shared" si="1"/>
        <v/>
      </c>
      <c r="B63" s="6" t="str">
        <f>if(isblank(A63),, 6)</f>
        <v/>
      </c>
      <c r="C63" s="9"/>
      <c r="D63" s="10"/>
      <c r="E63" s="10"/>
      <c r="F63" s="10"/>
      <c r="G63" s="10"/>
      <c r="H63" s="10"/>
    </row>
    <row r="64">
      <c r="A64" s="5" t="str">
        <f t="shared" si="1"/>
        <v/>
      </c>
      <c r="B64" s="6" t="str">
        <f>if(isblank(A64),, 7)</f>
        <v/>
      </c>
      <c r="C64" s="9"/>
      <c r="D64" s="10"/>
      <c r="E64" s="10"/>
      <c r="F64" s="10"/>
      <c r="G64" s="10"/>
      <c r="H64" s="10"/>
    </row>
    <row r="65">
      <c r="A65" s="5" t="str">
        <f t="shared" si="1"/>
        <v/>
      </c>
      <c r="B65" s="6" t="str">
        <f>if(isblank(A65),, 8)</f>
        <v/>
      </c>
      <c r="C65" s="9"/>
      <c r="D65" s="10"/>
      <c r="E65" s="10"/>
      <c r="F65" s="10"/>
      <c r="G65" s="10"/>
      <c r="H65" s="10"/>
    </row>
    <row r="66">
      <c r="A66" s="5" t="str">
        <f t="shared" si="1"/>
        <v/>
      </c>
      <c r="B66" s="6" t="str">
        <f>if(isblank(A66),, 1)</f>
        <v/>
      </c>
      <c r="C66" s="9"/>
      <c r="D66" s="10"/>
      <c r="E66" s="10"/>
      <c r="F66" s="10"/>
      <c r="G66" s="10"/>
      <c r="H66" s="10"/>
    </row>
    <row r="67">
      <c r="A67" s="5" t="str">
        <f t="shared" si="1"/>
        <v/>
      </c>
      <c r="B67" s="6" t="str">
        <f>if(isblank(A67),, 2)</f>
        <v/>
      </c>
      <c r="C67" s="9"/>
      <c r="D67" s="10"/>
      <c r="E67" s="10"/>
      <c r="F67" s="10"/>
      <c r="G67" s="10"/>
      <c r="H67" s="10"/>
    </row>
    <row r="68">
      <c r="A68" s="5" t="str">
        <f t="shared" si="1"/>
        <v/>
      </c>
      <c r="B68" s="6" t="str">
        <f>if(isblank(A68),, 3)</f>
        <v/>
      </c>
      <c r="C68" s="9"/>
      <c r="D68" s="10"/>
      <c r="E68" s="10"/>
      <c r="F68" s="10"/>
      <c r="G68" s="10"/>
      <c r="H68" s="10"/>
    </row>
    <row r="69">
      <c r="A69" s="5" t="str">
        <f t="shared" si="1"/>
        <v/>
      </c>
      <c r="B69" s="6" t="str">
        <f>if(isblank(A69),, 4)</f>
        <v/>
      </c>
      <c r="C69" s="9"/>
      <c r="D69" s="10"/>
      <c r="E69" s="10"/>
      <c r="F69" s="10"/>
      <c r="G69" s="10"/>
      <c r="H69" s="10"/>
    </row>
    <row r="70">
      <c r="A70" s="5" t="str">
        <f t="shared" si="1"/>
        <v/>
      </c>
      <c r="B70" s="6" t="str">
        <f>if(isblank(A70),, 5)</f>
        <v/>
      </c>
      <c r="C70" s="9"/>
      <c r="D70" s="10"/>
      <c r="E70" s="10"/>
      <c r="F70" s="10"/>
      <c r="G70" s="10"/>
      <c r="H70" s="10"/>
    </row>
    <row r="71">
      <c r="A71" s="5" t="str">
        <f t="shared" si="1"/>
        <v/>
      </c>
      <c r="B71" s="6" t="str">
        <f>if(isblank(A71),, 6)</f>
        <v/>
      </c>
      <c r="C71" s="9"/>
      <c r="D71" s="10"/>
      <c r="E71" s="10"/>
      <c r="F71" s="10"/>
      <c r="G71" s="10"/>
      <c r="H71" s="10"/>
    </row>
    <row r="72">
      <c r="A72" s="5" t="str">
        <f t="shared" si="1"/>
        <v/>
      </c>
      <c r="B72" s="6" t="str">
        <f>if(isblank(A72),, 7)</f>
        <v/>
      </c>
      <c r="C72" s="9"/>
      <c r="D72" s="10"/>
      <c r="E72" s="10"/>
      <c r="F72" s="10"/>
      <c r="G72" s="10"/>
      <c r="H72" s="10"/>
    </row>
    <row r="73">
      <c r="A73" s="5" t="str">
        <f t="shared" si="1"/>
        <v/>
      </c>
      <c r="B73" s="6" t="str">
        <f>if(isblank(A73),, 8)</f>
        <v/>
      </c>
      <c r="C73" s="9"/>
      <c r="D73" s="10"/>
      <c r="E73" s="10"/>
      <c r="F73" s="10"/>
      <c r="G73" s="10"/>
      <c r="H73" s="10"/>
    </row>
    <row r="74">
      <c r="A74" s="5" t="str">
        <f t="shared" si="1"/>
        <v/>
      </c>
      <c r="B74" s="6" t="str">
        <f>if(isblank(A74),, 1)</f>
        <v/>
      </c>
      <c r="C74" s="9"/>
      <c r="D74" s="10"/>
      <c r="E74" s="10"/>
      <c r="F74" s="10"/>
      <c r="G74" s="10"/>
      <c r="H74" s="10"/>
    </row>
    <row r="75">
      <c r="A75" s="5" t="str">
        <f t="shared" si="1"/>
        <v/>
      </c>
      <c r="B75" s="6" t="str">
        <f>if(isblank(A75),, 2)</f>
        <v/>
      </c>
      <c r="C75" s="9"/>
      <c r="D75" s="10"/>
      <c r="E75" s="10"/>
      <c r="F75" s="10"/>
      <c r="G75" s="10"/>
      <c r="H75" s="10"/>
    </row>
    <row r="76">
      <c r="A76" s="5" t="str">
        <f t="shared" si="1"/>
        <v/>
      </c>
      <c r="B76" s="6" t="str">
        <f>if(isblank(A76),, 3)</f>
        <v/>
      </c>
      <c r="C76" s="9"/>
      <c r="D76" s="10"/>
      <c r="E76" s="10"/>
      <c r="F76" s="10"/>
      <c r="G76" s="10"/>
      <c r="H76" s="10"/>
    </row>
    <row r="77">
      <c r="A77" s="5" t="str">
        <f t="shared" si="1"/>
        <v/>
      </c>
      <c r="B77" s="6" t="str">
        <f>if(isblank(A77),, 4)</f>
        <v/>
      </c>
      <c r="C77" s="9"/>
      <c r="D77" s="10"/>
      <c r="E77" s="10"/>
      <c r="F77" s="10"/>
      <c r="G77" s="10"/>
      <c r="H77" s="10"/>
    </row>
    <row r="78">
      <c r="A78" s="5" t="str">
        <f t="shared" si="1"/>
        <v/>
      </c>
      <c r="B78" s="6" t="str">
        <f>if(isblank(A78),, 5)</f>
        <v/>
      </c>
      <c r="C78" s="9"/>
      <c r="D78" s="10"/>
      <c r="E78" s="10"/>
      <c r="F78" s="10"/>
      <c r="G78" s="10"/>
      <c r="H78" s="10"/>
    </row>
    <row r="79">
      <c r="A79" s="5" t="str">
        <f t="shared" si="1"/>
        <v/>
      </c>
      <c r="B79" s="6" t="str">
        <f>if(isblank(A79),, 6)</f>
        <v/>
      </c>
      <c r="C79" s="9"/>
      <c r="D79" s="10"/>
      <c r="E79" s="10"/>
      <c r="F79" s="10"/>
      <c r="G79" s="10"/>
      <c r="H79" s="10"/>
    </row>
    <row r="80">
      <c r="A80" s="5" t="str">
        <f t="shared" si="1"/>
        <v/>
      </c>
      <c r="B80" s="6" t="str">
        <f>if(isblank(A80),, 7)</f>
        <v/>
      </c>
      <c r="C80" s="9"/>
      <c r="D80" s="10"/>
      <c r="E80" s="10"/>
      <c r="F80" s="10"/>
      <c r="G80" s="10"/>
      <c r="H80" s="10"/>
    </row>
    <row r="81">
      <c r="A81" s="5" t="str">
        <f t="shared" si="1"/>
        <v/>
      </c>
      <c r="B81" s="6" t="str">
        <f>if(isblank(A81),, 8)</f>
        <v/>
      </c>
      <c r="C81" s="9"/>
      <c r="D81" s="10"/>
      <c r="E81" s="10"/>
      <c r="F81" s="10"/>
      <c r="G81" s="10"/>
      <c r="H81" s="10"/>
    </row>
    <row r="82">
      <c r="A82" s="5" t="str">
        <f t="shared" si="1"/>
        <v/>
      </c>
      <c r="B82" s="6" t="str">
        <f>if(isblank(A82),, 1)</f>
        <v/>
      </c>
      <c r="C82" s="9"/>
      <c r="D82" s="10"/>
      <c r="E82" s="10"/>
      <c r="F82" s="10"/>
      <c r="G82" s="10"/>
      <c r="H82" s="10"/>
    </row>
    <row r="83">
      <c r="A83" s="5" t="str">
        <f t="shared" si="1"/>
        <v/>
      </c>
      <c r="B83" s="6" t="str">
        <f>if(isblank(A83),, 2)</f>
        <v/>
      </c>
      <c r="C83" s="9"/>
      <c r="D83" s="10"/>
      <c r="E83" s="10"/>
      <c r="F83" s="10"/>
      <c r="G83" s="10"/>
      <c r="H83" s="10"/>
    </row>
    <row r="84">
      <c r="A84" s="5" t="str">
        <f t="shared" si="1"/>
        <v/>
      </c>
      <c r="B84" s="6" t="str">
        <f>if(isblank(A84),, 3)</f>
        <v/>
      </c>
      <c r="C84" s="9"/>
      <c r="D84" s="10"/>
      <c r="E84" s="10"/>
      <c r="F84" s="10"/>
      <c r="G84" s="10"/>
      <c r="H84" s="10"/>
    </row>
    <row r="85">
      <c r="A85" s="5" t="str">
        <f t="shared" si="1"/>
        <v/>
      </c>
      <c r="B85" s="6" t="str">
        <f>if(isblank(A85),, 4)</f>
        <v/>
      </c>
      <c r="C85" s="9"/>
      <c r="D85" s="10"/>
      <c r="E85" s="10"/>
      <c r="F85" s="10"/>
      <c r="G85" s="10"/>
      <c r="H85" s="10"/>
    </row>
    <row r="86">
      <c r="A86" s="5" t="str">
        <f t="shared" si="1"/>
        <v/>
      </c>
      <c r="B86" s="6" t="str">
        <f>if(isblank(A86),, 5)</f>
        <v/>
      </c>
      <c r="C86" s="9"/>
      <c r="D86" s="10"/>
      <c r="E86" s="10"/>
      <c r="F86" s="10"/>
      <c r="G86" s="10"/>
      <c r="H86" s="10"/>
    </row>
    <row r="87">
      <c r="A87" s="5" t="str">
        <f t="shared" si="1"/>
        <v/>
      </c>
      <c r="B87" s="6" t="str">
        <f>if(isblank(A87),, 6)</f>
        <v/>
      </c>
      <c r="C87" s="9"/>
      <c r="D87" s="10"/>
      <c r="E87" s="10"/>
      <c r="F87" s="10"/>
      <c r="G87" s="10"/>
      <c r="H87" s="10"/>
    </row>
    <row r="88">
      <c r="A88" s="5" t="str">
        <f t="shared" si="1"/>
        <v/>
      </c>
      <c r="B88" s="6" t="str">
        <f>if(isblank(A88),, 7)</f>
        <v/>
      </c>
      <c r="C88" s="9"/>
      <c r="D88" s="10"/>
      <c r="E88" s="10"/>
      <c r="F88" s="10"/>
      <c r="G88" s="10"/>
      <c r="H88" s="10"/>
    </row>
    <row r="89">
      <c r="A89" s="5" t="str">
        <f t="shared" si="1"/>
        <v/>
      </c>
      <c r="B89" s="6" t="str">
        <f>if(isblank(A89),, 8)</f>
        <v/>
      </c>
      <c r="C89" s="9"/>
      <c r="D89" s="10"/>
      <c r="E89" s="10"/>
      <c r="F89" s="10"/>
      <c r="G89" s="10"/>
      <c r="H89" s="10"/>
    </row>
    <row r="90">
      <c r="A90" s="5" t="str">
        <f t="shared" si="1"/>
        <v/>
      </c>
      <c r="B90" s="6" t="str">
        <f>if(isblank(A90),, 1)</f>
        <v/>
      </c>
      <c r="C90" s="9"/>
      <c r="D90" s="10"/>
      <c r="E90" s="10"/>
      <c r="F90" s="10"/>
      <c r="G90" s="10"/>
      <c r="H90" s="10"/>
    </row>
    <row r="91">
      <c r="A91" s="5" t="str">
        <f t="shared" si="1"/>
        <v/>
      </c>
      <c r="B91" s="6" t="str">
        <f>if(isblank(A91),, 2)</f>
        <v/>
      </c>
      <c r="C91" s="9"/>
      <c r="D91" s="10"/>
      <c r="E91" s="10"/>
      <c r="F91" s="10"/>
      <c r="G91" s="10"/>
      <c r="H91" s="10"/>
    </row>
    <row r="92">
      <c r="A92" s="5" t="str">
        <f t="shared" si="1"/>
        <v/>
      </c>
      <c r="B92" s="6" t="str">
        <f>if(isblank(A92),, 3)</f>
        <v/>
      </c>
      <c r="C92" s="9"/>
      <c r="D92" s="10"/>
      <c r="E92" s="10"/>
      <c r="F92" s="10"/>
      <c r="G92" s="10"/>
      <c r="H92" s="10"/>
    </row>
    <row r="93">
      <c r="A93" s="5" t="str">
        <f t="shared" si="1"/>
        <v/>
      </c>
      <c r="B93" s="6" t="str">
        <f>if(isblank(A93),, 4)</f>
        <v/>
      </c>
      <c r="C93" s="9"/>
      <c r="D93" s="10"/>
      <c r="E93" s="10"/>
      <c r="F93" s="10"/>
      <c r="G93" s="10"/>
      <c r="H93" s="10"/>
    </row>
    <row r="94">
      <c r="A94" s="5" t="str">
        <f t="shared" si="1"/>
        <v/>
      </c>
      <c r="B94" s="6" t="str">
        <f>if(isblank(A94),, 5)</f>
        <v/>
      </c>
      <c r="C94" s="9"/>
      <c r="D94" s="10"/>
      <c r="E94" s="10"/>
      <c r="F94" s="10"/>
      <c r="G94" s="10"/>
      <c r="H94" s="10"/>
    </row>
    <row r="95">
      <c r="A95" s="5" t="str">
        <f t="shared" si="1"/>
        <v/>
      </c>
      <c r="B95" s="6" t="str">
        <f>if(isblank(A95),, 6)</f>
        <v/>
      </c>
      <c r="C95" s="9"/>
      <c r="D95" s="10"/>
      <c r="E95" s="10"/>
      <c r="F95" s="10"/>
      <c r="G95" s="10"/>
      <c r="H95" s="10"/>
    </row>
    <row r="96">
      <c r="A96" s="5" t="str">
        <f t="shared" si="1"/>
        <v/>
      </c>
      <c r="B96" s="6" t="str">
        <f>if(isblank(A96),, 7)</f>
        <v/>
      </c>
      <c r="C96" s="9"/>
      <c r="D96" s="10"/>
      <c r="E96" s="10"/>
      <c r="F96" s="10"/>
      <c r="G96" s="10"/>
      <c r="H96" s="10"/>
    </row>
    <row r="97">
      <c r="A97" s="5" t="str">
        <f t="shared" si="1"/>
        <v/>
      </c>
      <c r="B97" s="6" t="str">
        <f>if(isblank(A97),, 8)</f>
        <v/>
      </c>
      <c r="C97" s="11"/>
    </row>
  </sheetData>
  <conditionalFormatting sqref="B1:B97">
    <cfRule type="cellIs" dxfId="0" priority="1" operator="equal">
      <formula>1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.5"/>
    <col customWidth="1" min="2" max="2" width="4.5"/>
    <col customWidth="1" min="3" max="4" width="21.63"/>
    <col customWidth="1" min="5" max="5" width="11.75"/>
    <col customWidth="1" min="6" max="6" width="6.38"/>
    <col customWidth="1" min="7" max="7" width="11.38"/>
    <col customWidth="1" min="8" max="8" width="6.38"/>
    <col customWidth="1" min="9" max="9" width="12.13"/>
    <col customWidth="1" min="10" max="10" width="6.38"/>
    <col customWidth="1" min="11" max="11" width="9.13"/>
    <col customWidth="1" min="12" max="12" width="5.88"/>
    <col customWidth="1" min="13" max="13" width="6.63"/>
    <col customWidth="1" min="14" max="14" width="9.75"/>
    <col customWidth="1" min="15" max="15" width="4.25"/>
    <col customWidth="1" min="16" max="16" width="6.63"/>
    <col customWidth="1" min="17" max="17" width="7.0"/>
    <col customWidth="1" min="18" max="19" width="6.38"/>
    <col customWidth="1" min="20" max="20" width="9.25"/>
  </cols>
  <sheetData>
    <row r="1">
      <c r="A1" s="12"/>
      <c r="B1" s="12"/>
      <c r="C1" s="13"/>
      <c r="D1" s="14" t="s">
        <v>145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5"/>
      <c r="P1" s="15"/>
      <c r="Q1" s="15"/>
      <c r="R1" s="13"/>
      <c r="S1" s="13"/>
      <c r="T1" s="16"/>
    </row>
    <row r="2">
      <c r="A2" s="17"/>
      <c r="B2" s="17"/>
      <c r="C2" s="18"/>
      <c r="D2" s="19" t="s">
        <v>146</v>
      </c>
      <c r="H2" s="18"/>
      <c r="I2" s="18"/>
      <c r="J2" s="18"/>
      <c r="K2" s="18"/>
      <c r="L2" s="18"/>
      <c r="M2" s="18"/>
      <c r="N2" s="18"/>
      <c r="O2" s="15"/>
      <c r="P2" s="15"/>
      <c r="Q2" s="15"/>
      <c r="R2" s="18"/>
      <c r="S2" s="18"/>
      <c r="T2" s="16"/>
    </row>
    <row r="3">
      <c r="A3" s="17"/>
      <c r="B3" s="17"/>
      <c r="C3" s="20"/>
      <c r="D3" s="20" t="s">
        <v>147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15"/>
      <c r="P3" s="15"/>
      <c r="Q3" s="15"/>
      <c r="R3" s="20"/>
      <c r="S3" s="20"/>
      <c r="T3" s="16"/>
    </row>
    <row r="4">
      <c r="A4" s="17"/>
      <c r="B4" s="17"/>
      <c r="C4" s="17"/>
      <c r="D4" s="17"/>
      <c r="E4" s="17"/>
      <c r="F4" s="21"/>
      <c r="G4" s="17"/>
      <c r="H4" s="21"/>
      <c r="I4" s="17"/>
      <c r="J4" s="21"/>
      <c r="K4" s="17"/>
      <c r="L4" s="17"/>
      <c r="M4" s="16"/>
      <c r="N4" s="16"/>
      <c r="O4" s="15"/>
      <c r="P4" s="15"/>
      <c r="Q4" s="15"/>
      <c r="R4" s="17"/>
      <c r="S4" s="17"/>
      <c r="T4" s="16"/>
    </row>
    <row r="5">
      <c r="A5" s="17"/>
      <c r="B5" s="22" t="s">
        <v>148</v>
      </c>
      <c r="C5" s="20"/>
      <c r="D5" s="20"/>
      <c r="E5" s="17"/>
      <c r="F5" s="21"/>
      <c r="G5" s="17"/>
      <c r="H5" s="21"/>
      <c r="I5" s="17"/>
      <c r="J5" s="21"/>
      <c r="K5" s="17"/>
      <c r="L5" s="17"/>
      <c r="M5" s="16"/>
      <c r="N5" s="23" t="s">
        <v>149</v>
      </c>
      <c r="O5" s="15"/>
      <c r="P5" s="15"/>
      <c r="Q5" s="15"/>
      <c r="R5" s="17"/>
      <c r="S5" s="17"/>
      <c r="T5" s="16"/>
    </row>
    <row r="6">
      <c r="A6" s="24"/>
      <c r="B6" s="25" t="s">
        <v>150</v>
      </c>
      <c r="C6" s="25" t="s">
        <v>151</v>
      </c>
      <c r="D6" s="26" t="s">
        <v>152</v>
      </c>
      <c r="E6" s="25" t="s">
        <v>153</v>
      </c>
      <c r="F6" s="27"/>
      <c r="G6" s="27"/>
      <c r="H6" s="27"/>
      <c r="I6" s="27"/>
      <c r="J6" s="28"/>
      <c r="K6" s="29" t="s">
        <v>154</v>
      </c>
      <c r="L6" s="30"/>
      <c r="M6" s="31"/>
      <c r="N6" s="32"/>
      <c r="O6" s="33" t="s">
        <v>155</v>
      </c>
      <c r="P6" s="34"/>
      <c r="Q6" s="31"/>
      <c r="R6" s="35"/>
      <c r="S6" s="28"/>
      <c r="T6" s="36"/>
    </row>
    <row r="7" ht="29.25" customHeight="1">
      <c r="A7" s="37"/>
      <c r="B7" s="38" t="s">
        <v>156</v>
      </c>
      <c r="C7" s="39"/>
      <c r="D7" s="39" t="s">
        <v>157</v>
      </c>
      <c r="E7" s="39" t="s">
        <v>158</v>
      </c>
      <c r="F7" s="40" t="s">
        <v>159</v>
      </c>
      <c r="G7" s="41" t="s">
        <v>160</v>
      </c>
      <c r="H7" s="40" t="s">
        <v>161</v>
      </c>
      <c r="I7" s="41" t="s">
        <v>162</v>
      </c>
      <c r="J7" s="42" t="s">
        <v>163</v>
      </c>
      <c r="K7" s="43" t="s">
        <v>164</v>
      </c>
      <c r="L7" s="44" t="s">
        <v>165</v>
      </c>
      <c r="M7" s="45"/>
      <c r="N7" s="46" t="s">
        <v>166</v>
      </c>
      <c r="O7" s="47" t="s">
        <v>167</v>
      </c>
      <c r="P7" s="48" t="s">
        <v>168</v>
      </c>
      <c r="Q7" s="49"/>
      <c r="R7" s="50" t="s">
        <v>169</v>
      </c>
      <c r="S7" s="51" t="s">
        <v>170</v>
      </c>
      <c r="T7" s="52" t="s">
        <v>155</v>
      </c>
    </row>
    <row r="8">
      <c r="A8" s="53"/>
      <c r="B8" s="54">
        <v>1.0</v>
      </c>
      <c r="C8" s="55" t="s">
        <v>171</v>
      </c>
      <c r="D8" s="55" t="s">
        <v>172</v>
      </c>
      <c r="E8" s="55" t="s">
        <v>173</v>
      </c>
      <c r="F8" s="56">
        <v>58.0</v>
      </c>
      <c r="G8" s="57" t="s">
        <v>174</v>
      </c>
      <c r="H8" s="56">
        <v>59.0</v>
      </c>
      <c r="I8" s="53"/>
      <c r="J8" s="58"/>
      <c r="K8" s="59">
        <v>510.0</v>
      </c>
      <c r="L8" s="60">
        <v>38.0</v>
      </c>
      <c r="M8" s="61"/>
      <c r="N8" s="62">
        <f t="shared" ref="N8:N23" si="1">IF(OR(ISBLANK(S8),ISBLANK(R8)),, IF(0.3*S8+0.7*R8-14.9&gt;-14.9, 0.3*S8+0.7*R8-14.9,))</f>
        <v>58.836</v>
      </c>
      <c r="O8" s="63" t="str">
        <f t="shared" ref="O8:O23" si="2">if(ISBLANK(L8),, if(ROUND(T8/60-0.5,0)&lt;=0,,ROUND(T8/60-0.5,0)))</f>
        <v/>
      </c>
      <c r="P8" s="64">
        <f t="shared" ref="P8:P23" si="3">IF(ISBLANK(L8),, T8-60*O8)</f>
        <v>30.6</v>
      </c>
      <c r="Q8" s="65"/>
      <c r="R8" s="66">
        <f t="shared" ref="R8:R23" si="4">IF(ISBLANK(L8),, 64.9+41*(K8*L8/100)/K8)</f>
        <v>80.48</v>
      </c>
      <c r="S8" s="67">
        <f t="shared" ref="S8:S23" si="5">if(ISBLANK(F8),, min(F8,H8,J8))</f>
        <v>58</v>
      </c>
      <c r="T8" s="68">
        <f t="shared" ref="T8:T23" si="6">IF(K8/1000*60&gt;0, K8/1000*60,)</f>
        <v>30.6</v>
      </c>
    </row>
    <row r="9">
      <c r="A9" s="53"/>
      <c r="B9" s="54">
        <v>2.0</v>
      </c>
      <c r="C9" s="55" t="s">
        <v>175</v>
      </c>
      <c r="D9" s="55" t="s">
        <v>172</v>
      </c>
      <c r="E9" s="55" t="s">
        <v>176</v>
      </c>
      <c r="F9" s="56">
        <v>60.0</v>
      </c>
      <c r="G9" s="57" t="s">
        <v>177</v>
      </c>
      <c r="H9" s="56">
        <v>59.0</v>
      </c>
      <c r="I9" s="53"/>
      <c r="J9" s="58"/>
      <c r="K9" s="59">
        <v>592.0</v>
      </c>
      <c r="L9" s="60">
        <v>46.0</v>
      </c>
      <c r="M9" s="61"/>
      <c r="N9" s="62">
        <f t="shared" si="1"/>
        <v>61.432</v>
      </c>
      <c r="O9" s="63" t="str">
        <f t="shared" si="2"/>
        <v/>
      </c>
      <c r="P9" s="64">
        <f t="shared" si="3"/>
        <v>35.52</v>
      </c>
      <c r="Q9" s="65"/>
      <c r="R9" s="66">
        <f t="shared" si="4"/>
        <v>83.76</v>
      </c>
      <c r="S9" s="67">
        <f t="shared" si="5"/>
        <v>59</v>
      </c>
      <c r="T9" s="68">
        <f t="shared" si="6"/>
        <v>35.52</v>
      </c>
    </row>
    <row r="10">
      <c r="A10" s="53"/>
      <c r="B10" s="54">
        <v>3.0</v>
      </c>
      <c r="C10" s="55" t="s">
        <v>178</v>
      </c>
      <c r="D10" s="55" t="s">
        <v>172</v>
      </c>
      <c r="E10" s="55" t="s">
        <v>179</v>
      </c>
      <c r="F10" s="56">
        <v>59.0</v>
      </c>
      <c r="G10" s="57" t="s">
        <v>180</v>
      </c>
      <c r="H10" s="56">
        <v>59.0</v>
      </c>
      <c r="I10" s="53"/>
      <c r="J10" s="58"/>
      <c r="K10" s="59">
        <v>512.0</v>
      </c>
      <c r="L10" s="60">
        <v>46.0</v>
      </c>
      <c r="M10" s="61"/>
      <c r="N10" s="62">
        <f t="shared" si="1"/>
        <v>61.432</v>
      </c>
      <c r="O10" s="63" t="str">
        <f t="shared" si="2"/>
        <v/>
      </c>
      <c r="P10" s="64">
        <f t="shared" si="3"/>
        <v>30.72</v>
      </c>
      <c r="Q10" s="65"/>
      <c r="R10" s="66">
        <f t="shared" si="4"/>
        <v>83.76</v>
      </c>
      <c r="S10" s="67">
        <f t="shared" si="5"/>
        <v>59</v>
      </c>
      <c r="T10" s="68">
        <f t="shared" si="6"/>
        <v>30.72</v>
      </c>
    </row>
    <row r="11">
      <c r="A11" s="53"/>
      <c r="B11" s="54">
        <v>4.0</v>
      </c>
      <c r="C11" s="55" t="s">
        <v>181</v>
      </c>
      <c r="D11" s="55" t="s">
        <v>172</v>
      </c>
      <c r="E11" s="55" t="s">
        <v>182</v>
      </c>
      <c r="F11" s="56">
        <v>59.0</v>
      </c>
      <c r="G11" s="57" t="s">
        <v>183</v>
      </c>
      <c r="H11" s="56">
        <v>57.0</v>
      </c>
      <c r="I11" s="53"/>
      <c r="J11" s="58"/>
      <c r="K11" s="59">
        <v>445.0</v>
      </c>
      <c r="L11" s="60">
        <v>48.0</v>
      </c>
      <c r="M11" s="61"/>
      <c r="N11" s="62">
        <f t="shared" si="1"/>
        <v>61.406</v>
      </c>
      <c r="O11" s="63" t="str">
        <f t="shared" si="2"/>
        <v/>
      </c>
      <c r="P11" s="64">
        <f t="shared" si="3"/>
        <v>26.7</v>
      </c>
      <c r="Q11" s="65"/>
      <c r="R11" s="66">
        <f t="shared" si="4"/>
        <v>84.58</v>
      </c>
      <c r="S11" s="67">
        <f t="shared" si="5"/>
        <v>57</v>
      </c>
      <c r="T11" s="68">
        <f t="shared" si="6"/>
        <v>26.7</v>
      </c>
    </row>
    <row r="12">
      <c r="A12" s="53"/>
      <c r="B12" s="54">
        <v>5.0</v>
      </c>
      <c r="C12" s="55" t="s">
        <v>184</v>
      </c>
      <c r="D12" s="55" t="s">
        <v>172</v>
      </c>
      <c r="E12" s="55" t="s">
        <v>185</v>
      </c>
      <c r="F12" s="56">
        <v>59.0</v>
      </c>
      <c r="G12" s="57" t="s">
        <v>186</v>
      </c>
      <c r="H12" s="56">
        <v>60.0</v>
      </c>
      <c r="I12" s="53"/>
      <c r="J12" s="58"/>
      <c r="K12" s="59">
        <v>421.0</v>
      </c>
      <c r="L12" s="60">
        <v>40.0</v>
      </c>
      <c r="M12" s="61"/>
      <c r="N12" s="62">
        <f t="shared" si="1"/>
        <v>59.71</v>
      </c>
      <c r="O12" s="63" t="str">
        <f t="shared" si="2"/>
        <v/>
      </c>
      <c r="P12" s="64">
        <f t="shared" si="3"/>
        <v>25.26</v>
      </c>
      <c r="Q12" s="65"/>
      <c r="R12" s="66">
        <f t="shared" si="4"/>
        <v>81.3</v>
      </c>
      <c r="S12" s="67">
        <f t="shared" si="5"/>
        <v>59</v>
      </c>
      <c r="T12" s="68">
        <f t="shared" si="6"/>
        <v>25.26</v>
      </c>
    </row>
    <row r="13">
      <c r="A13" s="53"/>
      <c r="B13" s="54">
        <v>6.0</v>
      </c>
      <c r="C13" s="55"/>
      <c r="D13" s="55"/>
      <c r="E13" s="55"/>
      <c r="F13" s="56"/>
      <c r="G13" s="53"/>
      <c r="H13" s="56"/>
      <c r="I13" s="53"/>
      <c r="J13" s="58"/>
      <c r="K13" s="59"/>
      <c r="L13" s="60"/>
      <c r="M13" s="61"/>
      <c r="N13" s="62" t="str">
        <f t="shared" si="1"/>
        <v/>
      </c>
      <c r="O13" s="63" t="str">
        <f t="shared" si="2"/>
        <v/>
      </c>
      <c r="P13" s="64" t="str">
        <f t="shared" si="3"/>
        <v/>
      </c>
      <c r="Q13" s="65"/>
      <c r="R13" s="66" t="str">
        <f t="shared" si="4"/>
        <v/>
      </c>
      <c r="S13" s="69" t="str">
        <f t="shared" si="5"/>
        <v/>
      </c>
      <c r="T13" s="68" t="str">
        <f t="shared" si="6"/>
        <v/>
      </c>
    </row>
    <row r="14">
      <c r="A14" s="53"/>
      <c r="B14" s="54">
        <v>7.0</v>
      </c>
      <c r="C14" s="55"/>
      <c r="D14" s="55"/>
      <c r="E14" s="55"/>
      <c r="F14" s="56"/>
      <c r="G14" s="53"/>
      <c r="H14" s="56"/>
      <c r="I14" s="53"/>
      <c r="J14" s="58"/>
      <c r="K14" s="59"/>
      <c r="L14" s="60"/>
      <c r="M14" s="61"/>
      <c r="N14" s="62" t="str">
        <f t="shared" si="1"/>
        <v/>
      </c>
      <c r="O14" s="63" t="str">
        <f t="shared" si="2"/>
        <v/>
      </c>
      <c r="P14" s="64" t="str">
        <f t="shared" si="3"/>
        <v/>
      </c>
      <c r="Q14" s="65"/>
      <c r="R14" s="66" t="str">
        <f t="shared" si="4"/>
        <v/>
      </c>
      <c r="S14" s="69" t="str">
        <f t="shared" si="5"/>
        <v/>
      </c>
      <c r="T14" s="68" t="str">
        <f t="shared" si="6"/>
        <v/>
      </c>
    </row>
    <row r="15">
      <c r="A15" s="53"/>
      <c r="B15" s="54">
        <v>8.0</v>
      </c>
      <c r="C15" s="55"/>
      <c r="D15" s="55"/>
      <c r="E15" s="55"/>
      <c r="F15" s="56"/>
      <c r="G15" s="53"/>
      <c r="H15" s="56"/>
      <c r="I15" s="53"/>
      <c r="J15" s="58"/>
      <c r="K15" s="59"/>
      <c r="L15" s="60"/>
      <c r="M15" s="61"/>
      <c r="N15" s="62" t="str">
        <f t="shared" si="1"/>
        <v/>
      </c>
      <c r="O15" s="63" t="str">
        <f t="shared" si="2"/>
        <v/>
      </c>
      <c r="P15" s="64" t="str">
        <f t="shared" si="3"/>
        <v/>
      </c>
      <c r="Q15" s="65"/>
      <c r="R15" s="66" t="str">
        <f t="shared" si="4"/>
        <v/>
      </c>
      <c r="S15" s="69" t="str">
        <f t="shared" si="5"/>
        <v/>
      </c>
      <c r="T15" s="68" t="str">
        <f t="shared" si="6"/>
        <v/>
      </c>
    </row>
    <row r="16">
      <c r="A16" s="53"/>
      <c r="B16" s="54">
        <v>9.0</v>
      </c>
      <c r="C16" s="55"/>
      <c r="D16" s="55"/>
      <c r="E16" s="55"/>
      <c r="F16" s="56"/>
      <c r="G16" s="53"/>
      <c r="H16" s="56"/>
      <c r="I16" s="53"/>
      <c r="J16" s="58"/>
      <c r="K16" s="59"/>
      <c r="L16" s="60"/>
      <c r="M16" s="61"/>
      <c r="N16" s="62" t="str">
        <f t="shared" si="1"/>
        <v/>
      </c>
      <c r="O16" s="63" t="str">
        <f t="shared" si="2"/>
        <v/>
      </c>
      <c r="P16" s="64" t="str">
        <f t="shared" si="3"/>
        <v/>
      </c>
      <c r="Q16" s="65"/>
      <c r="R16" s="66" t="str">
        <f t="shared" si="4"/>
        <v/>
      </c>
      <c r="S16" s="69" t="str">
        <f t="shared" si="5"/>
        <v/>
      </c>
      <c r="T16" s="68" t="str">
        <f t="shared" si="6"/>
        <v/>
      </c>
    </row>
    <row r="17">
      <c r="A17" s="53"/>
      <c r="B17" s="54">
        <v>10.0</v>
      </c>
      <c r="C17" s="55"/>
      <c r="D17" s="55"/>
      <c r="E17" s="55"/>
      <c r="F17" s="56"/>
      <c r="G17" s="53"/>
      <c r="H17" s="56"/>
      <c r="I17" s="53"/>
      <c r="J17" s="58"/>
      <c r="K17" s="59"/>
      <c r="L17" s="60"/>
      <c r="M17" s="61"/>
      <c r="N17" s="62" t="str">
        <f t="shared" si="1"/>
        <v/>
      </c>
      <c r="O17" s="63" t="str">
        <f t="shared" si="2"/>
        <v/>
      </c>
      <c r="P17" s="64" t="str">
        <f t="shared" si="3"/>
        <v/>
      </c>
      <c r="Q17" s="65"/>
      <c r="R17" s="66" t="str">
        <f t="shared" si="4"/>
        <v/>
      </c>
      <c r="S17" s="69" t="str">
        <f t="shared" si="5"/>
        <v/>
      </c>
      <c r="T17" s="68" t="str">
        <f t="shared" si="6"/>
        <v/>
      </c>
    </row>
    <row r="18">
      <c r="A18" s="53"/>
      <c r="B18" s="54">
        <v>11.0</v>
      </c>
      <c r="C18" s="55"/>
      <c r="D18" s="55"/>
      <c r="E18" s="55"/>
      <c r="F18" s="56"/>
      <c r="G18" s="53"/>
      <c r="H18" s="56"/>
      <c r="I18" s="53"/>
      <c r="J18" s="58"/>
      <c r="K18" s="59"/>
      <c r="L18" s="60"/>
      <c r="M18" s="61"/>
      <c r="N18" s="62" t="str">
        <f t="shared" si="1"/>
        <v/>
      </c>
      <c r="O18" s="63" t="str">
        <f t="shared" si="2"/>
        <v/>
      </c>
      <c r="P18" s="64" t="str">
        <f t="shared" si="3"/>
        <v/>
      </c>
      <c r="Q18" s="65"/>
      <c r="R18" s="66" t="str">
        <f t="shared" si="4"/>
        <v/>
      </c>
      <c r="S18" s="69" t="str">
        <f t="shared" si="5"/>
        <v/>
      </c>
      <c r="T18" s="68" t="str">
        <f t="shared" si="6"/>
        <v/>
      </c>
    </row>
    <row r="19">
      <c r="A19" s="53"/>
      <c r="B19" s="54">
        <v>12.0</v>
      </c>
      <c r="C19" s="55"/>
      <c r="D19" s="55"/>
      <c r="E19" s="55"/>
      <c r="F19" s="56"/>
      <c r="G19" s="53"/>
      <c r="H19" s="56"/>
      <c r="I19" s="53"/>
      <c r="J19" s="58"/>
      <c r="K19" s="59"/>
      <c r="L19" s="60"/>
      <c r="M19" s="61"/>
      <c r="N19" s="62" t="str">
        <f t="shared" si="1"/>
        <v/>
      </c>
      <c r="O19" s="63" t="str">
        <f t="shared" si="2"/>
        <v/>
      </c>
      <c r="P19" s="64" t="str">
        <f t="shared" si="3"/>
        <v/>
      </c>
      <c r="Q19" s="65"/>
      <c r="R19" s="66" t="str">
        <f t="shared" si="4"/>
        <v/>
      </c>
      <c r="S19" s="69" t="str">
        <f t="shared" si="5"/>
        <v/>
      </c>
      <c r="T19" s="68" t="str">
        <f t="shared" si="6"/>
        <v/>
      </c>
    </row>
    <row r="20">
      <c r="A20" s="53"/>
      <c r="B20" s="54">
        <v>13.0</v>
      </c>
      <c r="C20" s="55"/>
      <c r="D20" s="55"/>
      <c r="E20" s="55"/>
      <c r="F20" s="56"/>
      <c r="G20" s="53"/>
      <c r="H20" s="56"/>
      <c r="I20" s="53"/>
      <c r="J20" s="58"/>
      <c r="K20" s="59"/>
      <c r="L20" s="60"/>
      <c r="M20" s="61"/>
      <c r="N20" s="62" t="str">
        <f t="shared" si="1"/>
        <v/>
      </c>
      <c r="O20" s="63" t="str">
        <f t="shared" si="2"/>
        <v/>
      </c>
      <c r="P20" s="64" t="str">
        <f t="shared" si="3"/>
        <v/>
      </c>
      <c r="Q20" s="65"/>
      <c r="R20" s="66" t="str">
        <f t="shared" si="4"/>
        <v/>
      </c>
      <c r="S20" s="69" t="str">
        <f t="shared" si="5"/>
        <v/>
      </c>
      <c r="T20" s="68" t="str">
        <f t="shared" si="6"/>
        <v/>
      </c>
    </row>
    <row r="21">
      <c r="A21" s="53"/>
      <c r="B21" s="54">
        <v>14.0</v>
      </c>
      <c r="C21" s="55"/>
      <c r="D21" s="55"/>
      <c r="E21" s="55"/>
      <c r="F21" s="56"/>
      <c r="G21" s="53"/>
      <c r="H21" s="56"/>
      <c r="I21" s="53"/>
      <c r="J21" s="58"/>
      <c r="K21" s="59"/>
      <c r="L21" s="60"/>
      <c r="M21" s="61"/>
      <c r="N21" s="62" t="str">
        <f t="shared" si="1"/>
        <v/>
      </c>
      <c r="O21" s="63" t="str">
        <f t="shared" si="2"/>
        <v/>
      </c>
      <c r="P21" s="64" t="str">
        <f t="shared" si="3"/>
        <v/>
      </c>
      <c r="Q21" s="65"/>
      <c r="R21" s="66" t="str">
        <f t="shared" si="4"/>
        <v/>
      </c>
      <c r="S21" s="69" t="str">
        <f t="shared" si="5"/>
        <v/>
      </c>
      <c r="T21" s="68" t="str">
        <f t="shared" si="6"/>
        <v/>
      </c>
    </row>
    <row r="22">
      <c r="A22" s="53"/>
      <c r="B22" s="54">
        <v>15.0</v>
      </c>
      <c r="C22" s="55"/>
      <c r="D22" s="55"/>
      <c r="E22" s="55"/>
      <c r="F22" s="56"/>
      <c r="G22" s="53"/>
      <c r="H22" s="56"/>
      <c r="I22" s="53"/>
      <c r="J22" s="58"/>
      <c r="K22" s="59"/>
      <c r="L22" s="60"/>
      <c r="M22" s="61"/>
      <c r="N22" s="62" t="str">
        <f t="shared" si="1"/>
        <v/>
      </c>
      <c r="O22" s="63" t="str">
        <f t="shared" si="2"/>
        <v/>
      </c>
      <c r="P22" s="64" t="str">
        <f t="shared" si="3"/>
        <v/>
      </c>
      <c r="Q22" s="65"/>
      <c r="R22" s="66" t="str">
        <f t="shared" si="4"/>
        <v/>
      </c>
      <c r="S22" s="69" t="str">
        <f t="shared" si="5"/>
        <v/>
      </c>
      <c r="T22" s="68" t="str">
        <f t="shared" si="6"/>
        <v/>
      </c>
    </row>
    <row r="23">
      <c r="A23" s="53"/>
      <c r="B23" s="70">
        <v>16.0</v>
      </c>
      <c r="C23" s="70"/>
      <c r="D23" s="70"/>
      <c r="E23" s="70"/>
      <c r="F23" s="71"/>
      <c r="G23" s="72"/>
      <c r="H23" s="71"/>
      <c r="I23" s="72"/>
      <c r="J23" s="73"/>
      <c r="K23" s="74"/>
      <c r="L23" s="75"/>
      <c r="M23" s="61"/>
      <c r="N23" s="76" t="str">
        <f t="shared" si="1"/>
        <v/>
      </c>
      <c r="O23" s="77" t="str">
        <f t="shared" si="2"/>
        <v/>
      </c>
      <c r="P23" s="78" t="str">
        <f t="shared" si="3"/>
        <v/>
      </c>
      <c r="Q23" s="65"/>
      <c r="R23" s="79" t="str">
        <f t="shared" si="4"/>
        <v/>
      </c>
      <c r="S23" s="80" t="str">
        <f t="shared" si="5"/>
        <v/>
      </c>
      <c r="T23" s="81" t="str">
        <f t="shared" si="6"/>
        <v/>
      </c>
    </row>
    <row r="24">
      <c r="A24" s="53"/>
      <c r="B24" s="53"/>
      <c r="C24" s="53"/>
      <c r="D24" s="53"/>
      <c r="E24" s="53"/>
      <c r="F24" s="82"/>
      <c r="G24" s="53"/>
      <c r="H24" s="82"/>
      <c r="I24" s="53"/>
      <c r="J24" s="82"/>
      <c r="K24" s="53"/>
      <c r="L24" s="53"/>
      <c r="M24" s="53"/>
      <c r="N24" s="53"/>
      <c r="O24" s="83"/>
      <c r="P24" s="83"/>
      <c r="Q24" s="83"/>
      <c r="R24" s="53"/>
      <c r="S24" s="53"/>
      <c r="T24" s="53"/>
    </row>
    <row r="25">
      <c r="A25" s="53"/>
      <c r="B25" s="53"/>
      <c r="C25" s="53"/>
      <c r="D25" s="53"/>
      <c r="E25" s="53"/>
      <c r="F25" s="82"/>
      <c r="G25" s="53"/>
      <c r="H25" s="82"/>
      <c r="I25" s="53"/>
      <c r="J25" s="82"/>
      <c r="K25" s="53"/>
      <c r="L25" s="53"/>
      <c r="M25" s="53"/>
      <c r="N25" s="53"/>
      <c r="O25" s="83"/>
      <c r="P25" s="83"/>
      <c r="Q25" s="83"/>
      <c r="R25" s="53"/>
      <c r="S25" s="53"/>
      <c r="T25" s="53"/>
    </row>
    <row r="26">
      <c r="A26" s="53"/>
      <c r="B26" s="53"/>
      <c r="C26" s="53"/>
      <c r="D26" s="53"/>
      <c r="E26" s="53"/>
      <c r="F26" s="82"/>
      <c r="G26" s="53"/>
      <c r="H26" s="82"/>
      <c r="I26" s="53"/>
      <c r="J26" s="82"/>
      <c r="K26" s="53"/>
      <c r="L26" s="53"/>
      <c r="M26" s="53"/>
      <c r="N26" s="53"/>
      <c r="O26" s="83"/>
      <c r="P26" s="83"/>
      <c r="Q26" s="83"/>
      <c r="R26" s="53"/>
      <c r="S26" s="53"/>
      <c r="T26" s="53"/>
    </row>
  </sheetData>
  <mergeCells count="2">
    <mergeCell ref="D2:G2"/>
    <mergeCell ref="O6:P6"/>
  </mergeCells>
  <hyperlinks>
    <hyperlink r:id="rId1" ref="D1"/>
    <hyperlink r:id="rId2" ref="D2"/>
  </hyperlinks>
  <printOptions gridLines="1" horizontalCentered="1"/>
  <pageMargins bottom="0.75" footer="0.0" header="0.0" left="0.7" right="0.7" top="0.75"/>
  <pageSetup cellComments="atEnd" orientation="landscape" pageOrder="overThenDown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8.13"/>
    <col customWidth="1" min="3" max="3" width="9.38"/>
    <col customWidth="1" min="4" max="4" width="3.88"/>
    <col customWidth="1" min="5" max="6" width="9.38"/>
    <col customWidth="1" min="7" max="7" width="4.0"/>
    <col customWidth="1" min="8" max="8" width="13.0"/>
    <col customWidth="1" min="9" max="13" width="10.63"/>
    <col customWidth="1" min="14" max="14" width="6.13"/>
    <col customWidth="1" min="15" max="15" width="4.0"/>
    <col customWidth="1" min="16" max="17" width="8.13"/>
    <col customWidth="1" min="18" max="18" width="8.0"/>
    <col customWidth="1" hidden="1" min="19" max="19" width="13.25"/>
    <col customWidth="1" hidden="1" min="20" max="20" width="8.88"/>
    <col customWidth="1" min="21" max="21" width="8.88"/>
  </cols>
  <sheetData>
    <row r="1" ht="23.25" customHeight="1">
      <c r="A1" s="57" t="s">
        <v>187</v>
      </c>
      <c r="U1" s="84"/>
    </row>
    <row r="2">
      <c r="A2" s="85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83"/>
      <c r="P2" s="53"/>
      <c r="Q2" s="53"/>
      <c r="R2" s="53"/>
      <c r="S2" s="53"/>
      <c r="T2" s="53"/>
      <c r="U2" s="86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</row>
    <row r="3">
      <c r="B3" s="87" t="s">
        <v>188</v>
      </c>
      <c r="C3" s="88">
        <v>45686.0</v>
      </c>
      <c r="D3" s="89"/>
      <c r="E3" s="89"/>
      <c r="F3" s="89"/>
      <c r="G3" s="53"/>
      <c r="J3" s="90"/>
      <c r="K3" s="90"/>
      <c r="L3" s="90"/>
      <c r="M3" s="90"/>
      <c r="N3" s="91"/>
      <c r="O3" s="92" t="s">
        <v>189</v>
      </c>
      <c r="P3" s="93"/>
      <c r="Q3" s="94"/>
      <c r="R3" s="53"/>
      <c r="S3" s="53"/>
      <c r="T3" s="53"/>
      <c r="U3" s="86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</row>
    <row r="4">
      <c r="B4" s="95" t="s">
        <v>190</v>
      </c>
      <c r="C4" s="96" t="s">
        <v>191</v>
      </c>
      <c r="D4" s="91"/>
      <c r="E4" s="91"/>
      <c r="F4" s="91"/>
      <c r="G4" s="57"/>
      <c r="J4" s="91"/>
      <c r="K4" s="91"/>
      <c r="L4" s="91"/>
      <c r="M4" s="91"/>
      <c r="N4" s="91"/>
      <c r="O4" s="97" t="s">
        <v>192</v>
      </c>
      <c r="P4" s="98"/>
      <c r="Q4" s="99"/>
      <c r="R4" s="53"/>
      <c r="S4" s="53"/>
      <c r="T4" s="53"/>
      <c r="U4" s="86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</row>
    <row r="5">
      <c r="B5" s="53"/>
      <c r="C5" s="53"/>
      <c r="D5" s="53"/>
      <c r="E5" s="53"/>
      <c r="F5" s="53"/>
      <c r="G5" s="57"/>
      <c r="H5" s="100" t="s">
        <v>193</v>
      </c>
      <c r="I5" s="101">
        <v>16.0</v>
      </c>
      <c r="J5" s="101">
        <v>24.0</v>
      </c>
      <c r="K5" s="101">
        <v>33.0</v>
      </c>
      <c r="L5" s="101">
        <v>41.0</v>
      </c>
      <c r="M5" s="101">
        <v>23.0</v>
      </c>
      <c r="N5" s="91"/>
      <c r="O5" s="102" t="s">
        <v>194</v>
      </c>
      <c r="P5" s="91">
        <v>94.0</v>
      </c>
      <c r="Q5" s="103" t="s">
        <v>195</v>
      </c>
      <c r="R5" s="53"/>
      <c r="S5" s="53"/>
      <c r="T5" s="53"/>
      <c r="U5" s="86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</row>
    <row r="6">
      <c r="B6" s="104" t="s">
        <v>196</v>
      </c>
      <c r="C6" s="105"/>
      <c r="D6" s="106"/>
      <c r="E6" s="106"/>
      <c r="F6" s="106"/>
      <c r="G6" s="57"/>
      <c r="H6" s="107" t="s">
        <v>197</v>
      </c>
      <c r="I6" s="108">
        <f>8-COUNTBLANK($C18:$C25)</f>
        <v>1</v>
      </c>
      <c r="J6" s="109">
        <v>1.0</v>
      </c>
      <c r="K6" s="109">
        <v>1.0</v>
      </c>
      <c r="L6" s="109">
        <v>1.0</v>
      </c>
      <c r="M6" s="109">
        <v>1.0</v>
      </c>
      <c r="N6" s="91"/>
      <c r="O6" s="110"/>
      <c r="P6" s="91" t="str">
        <f>IF(ISBLANK(B23)=FALSE, CONCATENATE($B23," (",C23,")"),)</f>
        <v/>
      </c>
      <c r="Q6" s="111"/>
      <c r="R6" s="53"/>
      <c r="S6" s="53"/>
      <c r="T6" s="53"/>
      <c r="U6" s="86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</row>
    <row r="7">
      <c r="B7" s="112" t="str">
        <f>'pcr conditions set up '!C8</f>
        <v>ms-ptk2-g1sa1</v>
      </c>
      <c r="C7" s="113"/>
      <c r="D7" s="114"/>
      <c r="E7" s="114"/>
      <c r="F7" s="114"/>
      <c r="G7" s="57"/>
      <c r="H7" s="107" t="s">
        <v>198</v>
      </c>
      <c r="I7" s="115">
        <f t="shared" ref="I7:M7" si="1">ROUND((I5+I6)*0.15+0.5,0)</f>
        <v>3</v>
      </c>
      <c r="J7" s="115">
        <f t="shared" si="1"/>
        <v>4</v>
      </c>
      <c r="K7" s="115">
        <f t="shared" si="1"/>
        <v>6</v>
      </c>
      <c r="L7" s="115">
        <f t="shared" si="1"/>
        <v>7</v>
      </c>
      <c r="M7" s="115">
        <f t="shared" si="1"/>
        <v>4</v>
      </c>
      <c r="N7" s="91"/>
      <c r="O7" s="110"/>
      <c r="P7" s="116">
        <v>94.0</v>
      </c>
      <c r="Q7" s="117" t="s">
        <v>199</v>
      </c>
      <c r="R7" s="53"/>
      <c r="S7" s="53"/>
      <c r="T7" s="53"/>
      <c r="U7" s="86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</row>
    <row r="8">
      <c r="B8" s="53"/>
      <c r="C8" s="53"/>
      <c r="D8" s="53"/>
      <c r="E8" s="53"/>
      <c r="F8" s="53"/>
      <c r="G8" s="57"/>
      <c r="H8" s="118" t="s">
        <v>200</v>
      </c>
      <c r="I8" s="119">
        <f t="shared" ref="I8:M8" si="2">sum(I5:I7)</f>
        <v>20</v>
      </c>
      <c r="J8" s="119">
        <f t="shared" si="2"/>
        <v>29</v>
      </c>
      <c r="K8" s="119">
        <f t="shared" si="2"/>
        <v>40</v>
      </c>
      <c r="L8" s="119">
        <f t="shared" si="2"/>
        <v>49</v>
      </c>
      <c r="M8" s="119">
        <f t="shared" si="2"/>
        <v>28</v>
      </c>
      <c r="N8" s="91"/>
      <c r="O8" s="102" t="s">
        <v>201</v>
      </c>
      <c r="P8" s="120" t="s">
        <v>202</v>
      </c>
      <c r="Q8" s="103" t="s">
        <v>199</v>
      </c>
      <c r="R8" s="53"/>
      <c r="S8" s="121" t="s">
        <v>203</v>
      </c>
      <c r="T8" s="91" t="str">
        <f t="shared" ref="T8:T11" si="3">IF(ISBLANK(B18)=FALSE, CONCATENATE($B18," (",C18,")"),)</f>
        <v>h2o (neg)</v>
      </c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</row>
    <row r="9">
      <c r="B9" s="122" t="s">
        <v>204</v>
      </c>
      <c r="C9" s="113"/>
      <c r="D9" s="90"/>
      <c r="E9" s="90"/>
      <c r="F9" s="90"/>
      <c r="G9" s="57"/>
      <c r="J9" s="91"/>
      <c r="K9" s="91"/>
      <c r="L9" s="91"/>
      <c r="M9" s="91"/>
      <c r="N9" s="91"/>
      <c r="O9" s="110"/>
      <c r="P9" s="123">
        <v>72.0</v>
      </c>
      <c r="Q9" s="124" t="s">
        <v>205</v>
      </c>
      <c r="R9" s="83"/>
      <c r="S9" s="125"/>
      <c r="T9" s="91" t="str">
        <f t="shared" si="3"/>
        <v/>
      </c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</row>
    <row r="10">
      <c r="B10" s="126" t="s">
        <v>206</v>
      </c>
      <c r="C10" s="126" t="s">
        <v>207</v>
      </c>
      <c r="D10" s="90"/>
      <c r="E10" s="90"/>
      <c r="F10" s="90"/>
      <c r="G10" s="57"/>
      <c r="J10" s="91"/>
      <c r="K10" s="91"/>
      <c r="L10" s="91"/>
      <c r="M10" s="91"/>
      <c r="N10" s="121"/>
      <c r="O10" s="110"/>
      <c r="P10" s="91"/>
      <c r="Q10" s="111"/>
      <c r="R10" s="83"/>
      <c r="S10" s="121"/>
      <c r="T10" s="91" t="str">
        <f t="shared" si="3"/>
        <v/>
      </c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</row>
    <row r="11">
      <c r="B11" s="109" t="s">
        <v>208</v>
      </c>
      <c r="C11" s="127">
        <v>100.0</v>
      </c>
      <c r="D11" s="91"/>
      <c r="E11" s="91"/>
      <c r="F11" s="91"/>
      <c r="G11" s="57"/>
      <c r="J11" s="83"/>
      <c r="K11" s="83"/>
      <c r="L11" s="83"/>
      <c r="M11" s="83"/>
      <c r="N11" s="121"/>
      <c r="O11" s="102" t="s">
        <v>194</v>
      </c>
      <c r="P11" s="91">
        <v>72.0</v>
      </c>
      <c r="Q11" s="103" t="s">
        <v>209</v>
      </c>
      <c r="R11" s="83"/>
      <c r="S11" s="125"/>
      <c r="T11" s="91" t="str">
        <f t="shared" si="3"/>
        <v/>
      </c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</row>
    <row r="12">
      <c r="B12" s="109" t="s">
        <v>210</v>
      </c>
      <c r="C12" s="127">
        <v>100.0</v>
      </c>
      <c r="D12" s="91"/>
      <c r="E12" s="91"/>
      <c r="F12" s="91"/>
      <c r="G12" s="57"/>
      <c r="J12" s="91"/>
      <c r="K12" s="91"/>
      <c r="L12" s="91"/>
      <c r="M12" s="91"/>
      <c r="N12" s="91"/>
      <c r="O12" s="128" t="s">
        <v>194</v>
      </c>
      <c r="P12" s="129">
        <v>4.0</v>
      </c>
      <c r="Q12" s="130" t="s">
        <v>211</v>
      </c>
      <c r="R12" s="8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</row>
    <row r="13">
      <c r="B13" s="109" t="str">
        <f>'pcr conditions set up '!I8</f>
        <v/>
      </c>
      <c r="C13" s="127"/>
      <c r="D13" s="91"/>
      <c r="E13" s="91"/>
      <c r="F13" s="91"/>
      <c r="G13" s="57"/>
      <c r="H13" s="131" t="s">
        <v>212</v>
      </c>
      <c r="I13" s="132"/>
      <c r="J13" s="53"/>
      <c r="K13" s="53"/>
      <c r="L13" s="53"/>
      <c r="M13" s="53"/>
      <c r="N13" s="125"/>
      <c r="O13" s="53"/>
      <c r="P13" s="53"/>
      <c r="Q13" s="53"/>
      <c r="R13" s="133"/>
      <c r="S13" s="53"/>
      <c r="T13" s="114" t="str">
        <f>IF(ISBLANK(C21)=FALSE, CONCATENATE($B21," (",C21,")"),)</f>
        <v/>
      </c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</row>
    <row r="14">
      <c r="B14" s="134"/>
      <c r="C14" s="135"/>
      <c r="D14" s="91"/>
      <c r="E14" s="91"/>
      <c r="F14" s="91"/>
      <c r="G14" s="57"/>
      <c r="J14" s="90"/>
      <c r="K14" s="90"/>
      <c r="L14" s="90"/>
      <c r="M14" s="90"/>
      <c r="N14" s="136"/>
      <c r="O14" s="86"/>
      <c r="P14" s="53"/>
      <c r="Q14" s="53"/>
      <c r="R14" s="8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</row>
    <row r="15">
      <c r="B15" s="53"/>
      <c r="C15" s="53"/>
      <c r="D15" s="53"/>
      <c r="E15" s="137"/>
      <c r="F15" s="138" t="s">
        <v>213</v>
      </c>
      <c r="G15" s="57"/>
      <c r="H15" s="139"/>
      <c r="I15" s="140" t="s">
        <v>214</v>
      </c>
      <c r="J15" s="140" t="s">
        <v>215</v>
      </c>
      <c r="K15" s="140" t="s">
        <v>216</v>
      </c>
      <c r="L15" s="140" t="s">
        <v>217</v>
      </c>
      <c r="M15" s="140" t="s">
        <v>218</v>
      </c>
      <c r="N15" s="136"/>
      <c r="O15" s="53"/>
      <c r="P15" s="83"/>
      <c r="Q15" s="91" t="s">
        <v>219</v>
      </c>
      <c r="R15" s="8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</row>
    <row r="16">
      <c r="B16" s="122" t="s">
        <v>220</v>
      </c>
      <c r="C16" s="113"/>
      <c r="D16" s="90"/>
      <c r="E16" s="141" t="s">
        <v>221</v>
      </c>
      <c r="F16" s="142">
        <f>F24/2</f>
        <v>10</v>
      </c>
      <c r="G16" s="53"/>
      <c r="H16" s="143" t="s">
        <v>222</v>
      </c>
      <c r="I16" s="144">
        <f t="shared" ref="I16:M16" si="4">$F16*I$8</f>
        <v>200</v>
      </c>
      <c r="J16" s="144">
        <f t="shared" si="4"/>
        <v>290</v>
      </c>
      <c r="K16" s="144">
        <f t="shared" si="4"/>
        <v>400</v>
      </c>
      <c r="L16" s="144">
        <f t="shared" si="4"/>
        <v>490</v>
      </c>
      <c r="M16" s="144">
        <f t="shared" si="4"/>
        <v>280</v>
      </c>
      <c r="N16" s="136"/>
      <c r="O16" s="53"/>
      <c r="P16" s="145"/>
      <c r="Q16" s="145"/>
      <c r="R16" s="83"/>
      <c r="S16" s="53"/>
      <c r="T16" s="53"/>
      <c r="U16" s="114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</row>
    <row r="17">
      <c r="B17" s="146" t="s">
        <v>223</v>
      </c>
      <c r="C17" s="109" t="s">
        <v>224</v>
      </c>
      <c r="D17" s="91"/>
      <c r="E17" s="141" t="s">
        <v>225</v>
      </c>
      <c r="F17" s="147">
        <f>F24-sum(F16,F18:F22)</f>
        <v>8.6</v>
      </c>
      <c r="G17" s="53"/>
      <c r="H17" s="143" t="s">
        <v>226</v>
      </c>
      <c r="I17" s="148">
        <f t="shared" ref="I17:M17" si="5">$F17*I$8</f>
        <v>172</v>
      </c>
      <c r="J17" s="148">
        <f t="shared" si="5"/>
        <v>249.4</v>
      </c>
      <c r="K17" s="148">
        <f t="shared" si="5"/>
        <v>344</v>
      </c>
      <c r="L17" s="148">
        <f t="shared" si="5"/>
        <v>421.4</v>
      </c>
      <c r="M17" s="148">
        <f t="shared" si="5"/>
        <v>240.8</v>
      </c>
      <c r="N17" s="136"/>
      <c r="O17" s="57" t="s">
        <v>227</v>
      </c>
      <c r="P17" s="53"/>
      <c r="Q17" s="149"/>
      <c r="R17" s="83"/>
      <c r="S17" s="83"/>
      <c r="T17" s="83"/>
      <c r="U17" s="86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</row>
    <row r="18">
      <c r="B18" s="101" t="s">
        <v>225</v>
      </c>
      <c r="C18" s="101" t="s">
        <v>228</v>
      </c>
      <c r="D18" s="91"/>
      <c r="E18" s="141" t="str">
        <f t="shared" ref="E18:E21" si="7">B11</f>
        <v>primer 1</v>
      </c>
      <c r="F18" s="147">
        <f t="shared" ref="F18:F21" si="8">if(isblank($B11),,if(isblank($C39),$F$24*1/100, $C39))</f>
        <v>0.2</v>
      </c>
      <c r="G18" s="53"/>
      <c r="H18" s="150" t="str">
        <f t="shared" ref="H18:H21" si="9">B11</f>
        <v>primer 1</v>
      </c>
      <c r="I18" s="148">
        <f t="shared" ref="I18:M18" si="6">if(isblank($B11),,$F18*I$8)</f>
        <v>4</v>
      </c>
      <c r="J18" s="148">
        <f t="shared" si="6"/>
        <v>5.8</v>
      </c>
      <c r="K18" s="148">
        <f t="shared" si="6"/>
        <v>8</v>
      </c>
      <c r="L18" s="148">
        <f t="shared" si="6"/>
        <v>9.8</v>
      </c>
      <c r="M18" s="148">
        <f t="shared" si="6"/>
        <v>5.6</v>
      </c>
      <c r="N18" s="136"/>
      <c r="O18" s="57" t="s">
        <v>229</v>
      </c>
      <c r="P18" s="53"/>
      <c r="Q18" s="83"/>
      <c r="R18" s="83"/>
      <c r="S18" s="53"/>
      <c r="T18" s="83"/>
      <c r="U18" s="86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</row>
    <row r="19">
      <c r="B19" s="109"/>
      <c r="C19" s="109"/>
      <c r="D19" s="91"/>
      <c r="E19" s="141" t="str">
        <f t="shared" si="7"/>
        <v>primer 2</v>
      </c>
      <c r="F19" s="147">
        <f t="shared" si="8"/>
        <v>0.2</v>
      </c>
      <c r="G19" s="53"/>
      <c r="H19" s="150" t="str">
        <f t="shared" si="9"/>
        <v>primer 2</v>
      </c>
      <c r="I19" s="148">
        <f t="shared" ref="I19:M19" si="10">if(isblank($B12),,$F19*I$8)</f>
        <v>4</v>
      </c>
      <c r="J19" s="148">
        <f t="shared" si="10"/>
        <v>5.8</v>
      </c>
      <c r="K19" s="148">
        <f t="shared" si="10"/>
        <v>8</v>
      </c>
      <c r="L19" s="148">
        <f t="shared" si="10"/>
        <v>9.8</v>
      </c>
      <c r="M19" s="148">
        <f t="shared" si="10"/>
        <v>5.6</v>
      </c>
      <c r="N19" s="83"/>
      <c r="O19" s="92" t="s">
        <v>194</v>
      </c>
      <c r="P19" s="151">
        <v>94.0</v>
      </c>
      <c r="Q19" s="117" t="s">
        <v>230</v>
      </c>
      <c r="R19" s="114" t="s">
        <v>231</v>
      </c>
      <c r="S19" s="53"/>
      <c r="T19" s="83"/>
      <c r="U19" s="86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</row>
    <row r="20">
      <c r="B20" s="109"/>
      <c r="C20" s="109"/>
      <c r="D20" s="91"/>
      <c r="E20" s="141" t="str">
        <f t="shared" si="7"/>
        <v/>
      </c>
      <c r="F20" s="147" t="str">
        <f t="shared" si="8"/>
        <v/>
      </c>
      <c r="G20" s="53"/>
      <c r="H20" s="150" t="str">
        <f t="shared" si="9"/>
        <v/>
      </c>
      <c r="I20" s="148" t="str">
        <f t="shared" ref="I20:M20" si="11">if(isblank($B13),,$F19*I$8)</f>
        <v/>
      </c>
      <c r="J20" s="148" t="str">
        <f t="shared" si="11"/>
        <v/>
      </c>
      <c r="K20" s="148" t="str">
        <f t="shared" si="11"/>
        <v/>
      </c>
      <c r="L20" s="148" t="str">
        <f t="shared" si="11"/>
        <v/>
      </c>
      <c r="M20" s="148" t="str">
        <f t="shared" si="11"/>
        <v/>
      </c>
      <c r="N20" s="83"/>
      <c r="O20" s="152"/>
      <c r="P20" s="83"/>
      <c r="Q20" s="111"/>
      <c r="R20" s="83"/>
      <c r="S20" s="53"/>
      <c r="T20" s="83"/>
      <c r="U20" s="86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</row>
    <row r="21">
      <c r="B21" s="109"/>
      <c r="C21" s="109"/>
      <c r="D21" s="91"/>
      <c r="E21" s="141" t="str">
        <f t="shared" si="7"/>
        <v/>
      </c>
      <c r="F21" s="147" t="str">
        <f t="shared" si="8"/>
        <v/>
      </c>
      <c r="G21" s="53"/>
      <c r="H21" s="150" t="str">
        <f t="shared" si="9"/>
        <v/>
      </c>
      <c r="I21" s="148" t="str">
        <f t="shared" ref="I21:M21" si="12">if(isblank($B14),,$F20*I$8)</f>
        <v/>
      </c>
      <c r="J21" s="148" t="str">
        <f t="shared" si="12"/>
        <v/>
      </c>
      <c r="K21" s="148" t="str">
        <f t="shared" si="12"/>
        <v/>
      </c>
      <c r="L21" s="148" t="str">
        <f t="shared" si="12"/>
        <v/>
      </c>
      <c r="M21" s="148" t="str">
        <f t="shared" si="12"/>
        <v/>
      </c>
      <c r="N21" s="83"/>
      <c r="O21" s="152"/>
      <c r="P21" s="153" t="s">
        <v>232</v>
      </c>
      <c r="Q21" s="111"/>
      <c r="R21" s="83"/>
      <c r="S21" s="53"/>
      <c r="T21" s="83"/>
      <c r="U21" s="86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</row>
    <row r="22">
      <c r="B22" s="109"/>
      <c r="C22" s="109"/>
      <c r="D22" s="91"/>
      <c r="E22" s="141" t="s">
        <v>233</v>
      </c>
      <c r="F22" s="154">
        <v>1.0</v>
      </c>
      <c r="G22" s="53"/>
      <c r="H22" s="155" t="s">
        <v>233</v>
      </c>
      <c r="I22" s="156" t="s">
        <v>234</v>
      </c>
      <c r="J22" s="156" t="s">
        <v>234</v>
      </c>
      <c r="K22" s="156" t="s">
        <v>234</v>
      </c>
      <c r="L22" s="156" t="s">
        <v>234</v>
      </c>
      <c r="M22" s="156" t="s">
        <v>234</v>
      </c>
      <c r="N22" s="83"/>
      <c r="O22" s="152"/>
      <c r="P22" s="83"/>
      <c r="Q22" s="111"/>
      <c r="R22" s="83"/>
      <c r="S22" s="83"/>
      <c r="T22" s="83"/>
      <c r="U22" s="86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</row>
    <row r="23">
      <c r="B23" s="109"/>
      <c r="C23" s="109"/>
      <c r="D23" s="91"/>
      <c r="E23" s="141"/>
      <c r="F23" s="157"/>
      <c r="G23" s="83"/>
      <c r="H23" s="53"/>
      <c r="I23" s="53"/>
      <c r="J23" s="53"/>
      <c r="K23" s="53"/>
      <c r="L23" s="53"/>
      <c r="M23" s="53"/>
      <c r="N23" s="83"/>
      <c r="O23" s="158"/>
      <c r="P23" s="83"/>
      <c r="Q23" s="111"/>
      <c r="R23" s="83"/>
      <c r="S23" s="83"/>
      <c r="T23" s="8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</row>
    <row r="24">
      <c r="B24" s="109"/>
      <c r="C24" s="109"/>
      <c r="D24" s="91"/>
      <c r="E24" s="159" t="s">
        <v>235</v>
      </c>
      <c r="F24" s="154">
        <v>20.0</v>
      </c>
      <c r="G24" s="83"/>
      <c r="H24" s="53"/>
      <c r="I24" s="53"/>
      <c r="J24" s="53"/>
      <c r="K24" s="53"/>
      <c r="L24" s="53"/>
      <c r="M24" s="53"/>
      <c r="N24" s="53"/>
      <c r="O24" s="158"/>
      <c r="P24" s="83"/>
      <c r="Q24" s="111"/>
      <c r="R24" s="83"/>
      <c r="S24" s="83"/>
      <c r="T24" s="8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</row>
    <row r="25">
      <c r="B25" s="134"/>
      <c r="C25" s="134"/>
      <c r="D25" s="91"/>
      <c r="E25" s="91"/>
      <c r="F25" s="91"/>
      <c r="G25" s="133"/>
      <c r="H25" s="160" t="s">
        <v>236</v>
      </c>
      <c r="I25" s="161">
        <f t="shared" ref="I25:M25" si="13">sum(I16:I21)</f>
        <v>380</v>
      </c>
      <c r="J25" s="161">
        <f t="shared" si="13"/>
        <v>551</v>
      </c>
      <c r="K25" s="161">
        <f t="shared" si="13"/>
        <v>760</v>
      </c>
      <c r="L25" s="161">
        <f t="shared" si="13"/>
        <v>931</v>
      </c>
      <c r="M25" s="161">
        <f t="shared" si="13"/>
        <v>532</v>
      </c>
      <c r="N25" s="53"/>
      <c r="O25" s="158"/>
      <c r="P25" s="53"/>
      <c r="Q25" s="111"/>
      <c r="R25" s="83"/>
      <c r="S25" s="83"/>
      <c r="T25" s="8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</row>
    <row r="26">
      <c r="B26" s="53"/>
      <c r="C26" s="53"/>
      <c r="D26" s="53"/>
      <c r="E26" s="53"/>
      <c r="F26" s="53"/>
      <c r="G26" s="83"/>
      <c r="H26" s="162" t="s">
        <v>237</v>
      </c>
      <c r="I26" s="163">
        <f t="shared" ref="I26:M26" si="14">$F24-$F22</f>
        <v>19</v>
      </c>
      <c r="J26" s="163">
        <f t="shared" si="14"/>
        <v>19</v>
      </c>
      <c r="K26" s="163">
        <f t="shared" si="14"/>
        <v>19</v>
      </c>
      <c r="L26" s="163">
        <f t="shared" si="14"/>
        <v>19</v>
      </c>
      <c r="M26" s="163">
        <f t="shared" si="14"/>
        <v>19</v>
      </c>
      <c r="N26" s="53"/>
      <c r="O26" s="158"/>
      <c r="P26" s="53"/>
      <c r="Q26" s="111"/>
      <c r="R26" s="83"/>
      <c r="S26" s="83"/>
      <c r="T26" s="8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</row>
    <row r="27">
      <c r="G27" s="83"/>
      <c r="H27" s="53"/>
      <c r="I27" s="53"/>
      <c r="J27" s="53"/>
      <c r="K27" s="53"/>
      <c r="L27" s="53"/>
      <c r="M27" s="53"/>
      <c r="N27" s="53"/>
      <c r="O27" s="158"/>
      <c r="P27" s="53"/>
      <c r="Q27" s="111"/>
      <c r="R27" s="83"/>
      <c r="S27" s="83"/>
      <c r="T27" s="8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</row>
    <row r="28">
      <c r="G28" s="83"/>
      <c r="H28" s="164" t="s">
        <v>238</v>
      </c>
      <c r="I28" s="165">
        <f t="shared" ref="I28:M28" si="15">I5+I6</f>
        <v>17</v>
      </c>
      <c r="J28" s="165">
        <f t="shared" si="15"/>
        <v>25</v>
      </c>
      <c r="K28" s="165">
        <f t="shared" si="15"/>
        <v>34</v>
      </c>
      <c r="L28" s="165">
        <f t="shared" si="15"/>
        <v>42</v>
      </c>
      <c r="M28" s="165">
        <f t="shared" si="15"/>
        <v>24</v>
      </c>
      <c r="N28" s="53"/>
      <c r="O28" s="158"/>
      <c r="P28" s="53"/>
      <c r="Q28" s="111"/>
      <c r="R28" s="83"/>
      <c r="S28" s="83"/>
      <c r="T28" s="8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</row>
    <row r="29">
      <c r="G29" s="83"/>
      <c r="H29" s="166" t="s">
        <v>239</v>
      </c>
      <c r="I29" s="157">
        <f t="shared" ref="I29:M29" si="16">(I5+I6-I30)/8</f>
        <v>2</v>
      </c>
      <c r="J29" s="157">
        <f t="shared" si="16"/>
        <v>3</v>
      </c>
      <c r="K29" s="157">
        <f t="shared" si="16"/>
        <v>4</v>
      </c>
      <c r="L29" s="157">
        <f t="shared" si="16"/>
        <v>5</v>
      </c>
      <c r="M29" s="157">
        <f t="shared" si="16"/>
        <v>3</v>
      </c>
      <c r="N29" s="53"/>
      <c r="O29" s="158"/>
      <c r="P29" s="53"/>
      <c r="Q29" s="111"/>
      <c r="R29" s="83"/>
      <c r="S29" s="53"/>
      <c r="T29" s="8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</row>
    <row r="30">
      <c r="G30" s="83"/>
      <c r="H30" s="167" t="s">
        <v>240</v>
      </c>
      <c r="I30" s="168">
        <f t="shared" ref="I30:M30" si="17">MOD((I5+I6),8)</f>
        <v>1</v>
      </c>
      <c r="J30" s="168">
        <f t="shared" si="17"/>
        <v>1</v>
      </c>
      <c r="K30" s="168">
        <f t="shared" si="17"/>
        <v>2</v>
      </c>
      <c r="L30" s="168">
        <f t="shared" si="17"/>
        <v>2</v>
      </c>
      <c r="M30" s="168">
        <f t="shared" si="17"/>
        <v>0</v>
      </c>
      <c r="N30" s="53"/>
      <c r="O30" s="169"/>
      <c r="P30" s="98"/>
      <c r="Q30" s="99"/>
      <c r="R30" s="83"/>
      <c r="S30" s="53"/>
      <c r="T30" s="8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</row>
    <row r="31">
      <c r="B31" s="53"/>
      <c r="C31" s="53"/>
      <c r="D31" s="53"/>
      <c r="E31" s="53"/>
      <c r="F31" s="53"/>
      <c r="G31" s="83"/>
      <c r="H31" s="53"/>
      <c r="I31" s="53"/>
      <c r="J31" s="53"/>
      <c r="K31" s="53"/>
      <c r="L31" s="53"/>
      <c r="M31" s="53"/>
      <c r="N31" s="53"/>
      <c r="O31" s="53"/>
      <c r="P31" s="53"/>
      <c r="Q31" s="83"/>
      <c r="R31" s="83"/>
      <c r="S31" s="53"/>
      <c r="T31" s="8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>
      <c r="B32" s="53"/>
      <c r="C32" s="53"/>
      <c r="D32" s="53"/>
      <c r="E32" s="53"/>
      <c r="F32" s="53"/>
      <c r="G32" s="83"/>
      <c r="H32" s="53"/>
      <c r="I32" s="53"/>
      <c r="J32" s="53"/>
      <c r="K32" s="53"/>
      <c r="L32" s="53"/>
      <c r="M32" s="53"/>
      <c r="N32" s="53"/>
      <c r="O32" s="53"/>
      <c r="P32" s="53"/>
      <c r="Q32" s="83"/>
      <c r="R32" s="83"/>
      <c r="S32" s="53"/>
      <c r="T32" s="8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</row>
    <row r="33">
      <c r="B33" s="53"/>
      <c r="C33" s="53"/>
      <c r="D33" s="53"/>
      <c r="E33" s="53"/>
      <c r="F33" s="53"/>
      <c r="G33" s="83"/>
      <c r="H33" s="83"/>
      <c r="I33" s="83"/>
      <c r="J33" s="83"/>
      <c r="K33" s="83"/>
      <c r="L33" s="83"/>
      <c r="M33" s="83"/>
      <c r="N33" s="53"/>
      <c r="O33" s="53"/>
      <c r="P33" s="53"/>
      <c r="Q33" s="83"/>
      <c r="R33" s="83"/>
      <c r="S33" s="83"/>
      <c r="T33" s="8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</row>
    <row r="34">
      <c r="B34" s="170"/>
      <c r="C34" s="170"/>
      <c r="D34" s="170"/>
      <c r="E34" s="170"/>
      <c r="F34" s="170"/>
      <c r="G34" s="171"/>
      <c r="H34" s="171"/>
      <c r="I34" s="171"/>
      <c r="J34" s="171"/>
      <c r="K34" s="171"/>
      <c r="L34" s="171"/>
      <c r="M34" s="171"/>
      <c r="N34" s="170"/>
      <c r="O34" s="170"/>
      <c r="P34" s="170"/>
      <c r="Q34" s="171"/>
      <c r="R34" s="83"/>
      <c r="S34" s="83"/>
      <c r="T34" s="8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</row>
    <row r="35">
      <c r="A35" s="172"/>
      <c r="B35" s="53"/>
      <c r="C35" s="53"/>
      <c r="D35" s="53"/>
      <c r="E35" s="53"/>
      <c r="F35" s="5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6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</row>
    <row r="36">
      <c r="A36" s="172"/>
      <c r="B36" s="173" t="s">
        <v>241</v>
      </c>
      <c r="C36" s="105"/>
      <c r="D36" s="90"/>
      <c r="E36" s="90"/>
      <c r="F36" s="90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6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</row>
    <row r="37">
      <c r="A37" s="172"/>
      <c r="B37" s="174" t="s">
        <v>242</v>
      </c>
      <c r="C37" s="175"/>
      <c r="D37" s="176"/>
      <c r="E37" s="176"/>
      <c r="F37" s="176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6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</row>
    <row r="38">
      <c r="A38" s="172"/>
      <c r="B38" s="177"/>
      <c r="C38" s="178"/>
      <c r="D38" s="176"/>
      <c r="E38" s="176"/>
      <c r="F38" s="176"/>
      <c r="G38" s="83"/>
      <c r="H38" s="179" t="s">
        <v>243</v>
      </c>
      <c r="I38" s="179" t="s">
        <v>244</v>
      </c>
      <c r="J38" s="57"/>
      <c r="K38" s="57"/>
      <c r="L38" s="57"/>
      <c r="M38" s="57"/>
      <c r="N38" s="83"/>
      <c r="O38" s="83"/>
      <c r="P38" s="83"/>
      <c r="Q38" s="83"/>
      <c r="R38" s="83"/>
      <c r="S38" s="83"/>
      <c r="T38" s="83"/>
      <c r="U38" s="86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</row>
    <row r="39">
      <c r="A39" s="172"/>
      <c r="B39" s="147" t="str">
        <f t="shared" ref="B39:B42" si="18">B11</f>
        <v>primer 1</v>
      </c>
      <c r="C39" s="180"/>
      <c r="D39" s="181"/>
      <c r="E39" s="181"/>
      <c r="F39" s="181"/>
      <c r="G39" s="83"/>
      <c r="H39" s="182"/>
      <c r="I39" s="183" t="str">
        <f t="shared" ref="I39:I42" si="19">IF(OR(ISBLANK(C39),ISBLANK(H39)),, C39*H39/$F$24)</f>
        <v/>
      </c>
      <c r="J39" s="184"/>
      <c r="K39" s="184"/>
      <c r="L39" s="184"/>
      <c r="M39" s="184"/>
      <c r="N39" s="83"/>
      <c r="O39" s="83"/>
      <c r="P39" s="83"/>
      <c r="Q39" s="83"/>
      <c r="R39" s="83"/>
      <c r="S39" s="83"/>
      <c r="T39" s="83"/>
      <c r="U39" s="86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</row>
    <row r="40">
      <c r="A40" s="172"/>
      <c r="B40" s="147" t="str">
        <f t="shared" si="18"/>
        <v>primer 2</v>
      </c>
      <c r="C40" s="180"/>
      <c r="D40" s="181"/>
      <c r="E40" s="181"/>
      <c r="F40" s="181"/>
      <c r="G40" s="83"/>
      <c r="H40" s="182"/>
      <c r="I40" s="183" t="str">
        <f t="shared" si="19"/>
        <v/>
      </c>
      <c r="J40" s="184"/>
      <c r="K40" s="184"/>
      <c r="L40" s="184"/>
      <c r="M40" s="184"/>
      <c r="N40" s="83"/>
      <c r="O40" s="83"/>
      <c r="P40" s="83"/>
      <c r="Q40" s="83"/>
      <c r="R40" s="83"/>
      <c r="S40" s="83"/>
      <c r="T40" s="83"/>
      <c r="U40" s="86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</row>
    <row r="41">
      <c r="A41" s="172"/>
      <c r="B41" s="147" t="str">
        <f t="shared" si="18"/>
        <v/>
      </c>
      <c r="C41" s="180"/>
      <c r="D41" s="181"/>
      <c r="E41" s="181"/>
      <c r="F41" s="181"/>
      <c r="G41" s="83"/>
      <c r="H41" s="185"/>
      <c r="I41" s="183" t="str">
        <f t="shared" si="19"/>
        <v/>
      </c>
      <c r="J41" s="184"/>
      <c r="K41" s="184"/>
      <c r="L41" s="184"/>
      <c r="M41" s="184"/>
      <c r="N41" s="83"/>
      <c r="O41" s="83"/>
      <c r="P41" s="83"/>
      <c r="Q41" s="83"/>
      <c r="R41" s="83"/>
      <c r="S41" s="83"/>
      <c r="T41" s="83"/>
      <c r="U41" s="86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</row>
    <row r="42">
      <c r="A42" s="172"/>
      <c r="B42" s="186" t="str">
        <f t="shared" si="18"/>
        <v/>
      </c>
      <c r="C42" s="187"/>
      <c r="D42" s="181"/>
      <c r="E42" s="181"/>
      <c r="F42" s="181"/>
      <c r="G42" s="83"/>
      <c r="H42" s="188"/>
      <c r="I42" s="189" t="str">
        <f t="shared" si="19"/>
        <v/>
      </c>
      <c r="J42" s="184"/>
      <c r="K42" s="184"/>
      <c r="L42" s="184"/>
      <c r="M42" s="184"/>
      <c r="N42" s="83"/>
      <c r="O42" s="83"/>
      <c r="P42" s="83"/>
      <c r="Q42" s="83"/>
      <c r="R42" s="83"/>
      <c r="S42" s="83"/>
      <c r="T42" s="83"/>
      <c r="U42" s="86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</row>
    <row r="43">
      <c r="A43" s="172"/>
      <c r="B43" s="53"/>
      <c r="C43" s="53"/>
      <c r="D43" s="53"/>
      <c r="E43" s="53"/>
      <c r="F43" s="53"/>
      <c r="G43" s="83"/>
      <c r="H43" s="53"/>
      <c r="I43" s="53"/>
      <c r="J43" s="53"/>
      <c r="K43" s="53"/>
      <c r="L43" s="53"/>
      <c r="M43" s="53"/>
      <c r="N43" s="83"/>
      <c r="O43" s="83"/>
      <c r="P43" s="83"/>
      <c r="Q43" s="83"/>
      <c r="R43" s="83"/>
      <c r="S43" s="83"/>
      <c r="T43" s="83"/>
      <c r="U43" s="86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</row>
    <row r="44">
      <c r="A44" s="172"/>
      <c r="B44" s="53"/>
      <c r="C44" s="53"/>
      <c r="D44" s="53"/>
      <c r="E44" s="53"/>
      <c r="F44" s="5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6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</row>
    <row r="45">
      <c r="A45" s="172"/>
      <c r="B45" s="53"/>
      <c r="C45" s="53"/>
      <c r="D45" s="53"/>
      <c r="E45" s="53"/>
      <c r="F45" s="5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6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</row>
    <row r="46">
      <c r="A46" s="172"/>
      <c r="B46" s="53"/>
      <c r="C46" s="53"/>
      <c r="D46" s="53"/>
      <c r="E46" s="53"/>
      <c r="F46" s="5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6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</row>
    <row r="47">
      <c r="A47" s="172"/>
      <c r="B47" s="53"/>
      <c r="C47" s="53"/>
      <c r="D47" s="53"/>
      <c r="E47" s="53"/>
      <c r="F47" s="5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6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</row>
    <row r="48">
      <c r="A48" s="172"/>
      <c r="B48" s="53"/>
      <c r="C48" s="53"/>
      <c r="D48" s="53"/>
      <c r="E48" s="53"/>
      <c r="F48" s="5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6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</row>
    <row r="49">
      <c r="A49" s="172"/>
      <c r="B49" s="53"/>
      <c r="C49" s="53"/>
      <c r="D49" s="53"/>
      <c r="E49" s="53"/>
      <c r="F49" s="5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6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</row>
    <row r="50">
      <c r="A50" s="172"/>
      <c r="B50" s="53"/>
      <c r="C50" s="53"/>
      <c r="D50" s="53"/>
      <c r="E50" s="53"/>
      <c r="F50" s="5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6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</row>
    <row r="51">
      <c r="A51" s="172"/>
      <c r="B51" s="53"/>
      <c r="C51" s="53"/>
      <c r="D51" s="53"/>
      <c r="E51" s="53"/>
      <c r="F51" s="5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6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</row>
    <row r="52">
      <c r="A52" s="172"/>
      <c r="B52" s="53"/>
      <c r="C52" s="53"/>
      <c r="D52" s="53"/>
      <c r="E52" s="53"/>
      <c r="F52" s="5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6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</row>
    <row r="53">
      <c r="A53" s="172"/>
      <c r="B53" s="53"/>
      <c r="C53" s="53"/>
      <c r="D53" s="53"/>
      <c r="E53" s="53"/>
      <c r="F53" s="5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6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</row>
    <row r="54">
      <c r="A54" s="172"/>
      <c r="B54" s="5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6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</row>
    <row r="55">
      <c r="A55" s="172"/>
      <c r="B55" s="5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6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</row>
    <row r="56">
      <c r="A56" s="172"/>
      <c r="B56" s="5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6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</row>
    <row r="57">
      <c r="A57" s="172"/>
      <c r="B57" s="5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6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</row>
    <row r="58">
      <c r="A58" s="172"/>
      <c r="B58" s="53"/>
      <c r="C58" s="53"/>
      <c r="D58" s="53"/>
      <c r="E58" s="53"/>
      <c r="F58" s="5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6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</row>
    <row r="59">
      <c r="A59" s="172"/>
      <c r="B59" s="53"/>
      <c r="C59" s="53"/>
      <c r="D59" s="53"/>
      <c r="E59" s="53"/>
      <c r="F59" s="5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6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</row>
    <row r="60">
      <c r="A60" s="172"/>
      <c r="B60" s="53"/>
      <c r="C60" s="53"/>
      <c r="D60" s="53"/>
      <c r="E60" s="53"/>
      <c r="F60" s="5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6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</row>
    <row r="61">
      <c r="A61" s="172"/>
      <c r="B61" s="53"/>
      <c r="C61" s="53"/>
      <c r="D61" s="53"/>
      <c r="E61" s="53"/>
      <c r="F61" s="5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6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</row>
    <row r="62">
      <c r="A62" s="172"/>
      <c r="B62" s="53"/>
      <c r="C62" s="53"/>
      <c r="D62" s="53"/>
      <c r="E62" s="53"/>
      <c r="F62" s="5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6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</row>
    <row r="63">
      <c r="A63" s="172"/>
      <c r="B63" s="53"/>
      <c r="C63" s="53"/>
      <c r="D63" s="53"/>
      <c r="E63" s="53"/>
      <c r="F63" s="5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6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</row>
    <row r="64">
      <c r="A64" s="172"/>
      <c r="B64" s="114"/>
      <c r="C64" s="91"/>
      <c r="D64" s="91"/>
      <c r="E64" s="91"/>
      <c r="F64" s="91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6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</row>
    <row r="65">
      <c r="A65" s="172"/>
      <c r="B65" s="5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6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</row>
    <row r="66">
      <c r="A66" s="172"/>
      <c r="B66" s="5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6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</row>
    <row r="67">
      <c r="A67" s="172"/>
      <c r="B67" s="5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6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</row>
    <row r="68">
      <c r="A68" s="172"/>
      <c r="B68" s="5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6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</row>
    <row r="69">
      <c r="A69" s="172"/>
      <c r="B69" s="5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6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</row>
    <row r="70">
      <c r="A70" s="172"/>
      <c r="B70" s="5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6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</row>
    <row r="71">
      <c r="A71" s="172"/>
      <c r="B71" s="5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6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</row>
    <row r="72">
      <c r="A72" s="172"/>
      <c r="B72" s="5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6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</row>
    <row r="73">
      <c r="A73" s="172"/>
      <c r="B73" s="5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6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</row>
    <row r="74">
      <c r="A74" s="172"/>
      <c r="B74" s="5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6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</row>
    <row r="75">
      <c r="A75" s="172"/>
      <c r="B75" s="5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6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</row>
    <row r="76">
      <c r="A76" s="172"/>
      <c r="B76" s="5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6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</row>
    <row r="77">
      <c r="A77" s="172"/>
      <c r="B77" s="5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6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</row>
    <row r="78">
      <c r="A78" s="172"/>
      <c r="B78" s="5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6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</row>
    <row r="79">
      <c r="A79" s="172"/>
      <c r="B79" s="5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6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</row>
    <row r="80">
      <c r="A80" s="172"/>
      <c r="B80" s="5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6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</row>
    <row r="81">
      <c r="A81" s="172"/>
      <c r="B81" s="5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6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</row>
    <row r="82">
      <c r="A82" s="172"/>
      <c r="B82" s="5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6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</row>
    <row r="83">
      <c r="A83" s="172"/>
      <c r="B83" s="5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6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</row>
    <row r="84">
      <c r="A84" s="172"/>
      <c r="B84" s="5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6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</row>
    <row r="85">
      <c r="A85" s="172"/>
      <c r="B85" s="5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6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</row>
    <row r="86">
      <c r="A86" s="172"/>
      <c r="B86" s="5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6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</row>
    <row r="87">
      <c r="A87" s="172"/>
      <c r="B87" s="5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6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</row>
    <row r="88">
      <c r="A88" s="172"/>
      <c r="B88" s="5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6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</row>
    <row r="89">
      <c r="A89" s="172"/>
      <c r="B89" s="5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6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</row>
    <row r="90">
      <c r="A90" s="172"/>
      <c r="B90" s="5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6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</row>
    <row r="91">
      <c r="A91" s="172"/>
      <c r="B91" s="5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6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</row>
    <row r="92">
      <c r="A92" s="172"/>
      <c r="B92" s="5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6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</row>
    <row r="93">
      <c r="A93" s="172"/>
      <c r="B93" s="5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6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</row>
    <row r="94">
      <c r="A94" s="172"/>
      <c r="B94" s="5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6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</row>
    <row r="95">
      <c r="A95" s="172"/>
      <c r="B95" s="5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6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</row>
    <row r="96">
      <c r="A96" s="172"/>
      <c r="B96" s="5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6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</row>
    <row r="97">
      <c r="A97" s="172"/>
      <c r="B97" s="53"/>
      <c r="C97" s="83"/>
      <c r="D97" s="83"/>
      <c r="E97" s="83"/>
      <c r="F97" s="83"/>
      <c r="G97" s="83"/>
      <c r="H97" s="83"/>
      <c r="I97" s="53"/>
      <c r="J97" s="53"/>
      <c r="K97" s="53"/>
      <c r="L97" s="53"/>
      <c r="M97" s="53"/>
      <c r="N97" s="83"/>
      <c r="O97" s="83"/>
      <c r="P97" s="83"/>
      <c r="Q97" s="83"/>
      <c r="R97" s="83"/>
      <c r="S97" s="83"/>
      <c r="T97" s="83"/>
      <c r="U97" s="86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</row>
    <row r="98">
      <c r="A98" s="172"/>
      <c r="B98" s="53"/>
      <c r="C98" s="83"/>
      <c r="D98" s="83"/>
      <c r="E98" s="83"/>
      <c r="F98" s="83"/>
      <c r="G98" s="83"/>
      <c r="H98" s="83"/>
      <c r="I98" s="53"/>
      <c r="J98" s="53"/>
      <c r="K98" s="53"/>
      <c r="L98" s="53"/>
      <c r="M98" s="53"/>
      <c r="N98" s="83"/>
      <c r="O98" s="83"/>
      <c r="P98" s="83"/>
      <c r="Q98" s="83"/>
      <c r="R98" s="83"/>
      <c r="S98" s="83"/>
      <c r="T98" s="83"/>
      <c r="U98" s="86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</row>
  </sheetData>
  <mergeCells count="9">
    <mergeCell ref="B36:C36"/>
    <mergeCell ref="B37:C38"/>
    <mergeCell ref="U1:AO1"/>
    <mergeCell ref="A2:A34"/>
    <mergeCell ref="B6:C6"/>
    <mergeCell ref="B7:C7"/>
    <mergeCell ref="B9:C9"/>
    <mergeCell ref="H13:I13"/>
    <mergeCell ref="B16:C16"/>
  </mergeCells>
  <conditionalFormatting sqref="U1">
    <cfRule type="cellIs" dxfId="0" priority="1" operator="equal">
      <formula>1</formula>
    </cfRule>
  </conditionalFormatting>
  <printOptions gridLines="1" horizontalCentered="1"/>
  <pageMargins bottom="0.75" footer="0.0" header="0.0" left="0.25" right="0.25" top="0.75"/>
  <pageSetup fitToHeight="0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88"/>
    <col customWidth="1" min="4" max="4" width="11.88"/>
    <col customWidth="1" min="5" max="5" width="13.25"/>
    <col customWidth="1" min="6" max="6" width="13.75"/>
    <col customWidth="1" min="7" max="7" width="5.38"/>
    <col customWidth="1" min="8" max="8" width="7.75"/>
    <col customWidth="1" min="9" max="9" width="4.88"/>
    <col customWidth="1" min="10" max="10" width="6.38"/>
    <col customWidth="1" min="11" max="11" width="6.63"/>
    <col customWidth="1" min="12" max="12" width="5.63"/>
    <col customWidth="1" min="13" max="13" width="9.25"/>
  </cols>
  <sheetData>
    <row r="1">
      <c r="A1" s="190" t="s">
        <v>245</v>
      </c>
      <c r="B1" s="190" t="s">
        <v>246</v>
      </c>
      <c r="C1" s="190" t="s">
        <v>247</v>
      </c>
      <c r="D1" s="190" t="s">
        <v>248</v>
      </c>
      <c r="E1" s="190" t="s">
        <v>249</v>
      </c>
      <c r="F1" s="191" t="s">
        <v>250</v>
      </c>
      <c r="G1" s="190"/>
      <c r="H1" s="192" t="s">
        <v>251</v>
      </c>
      <c r="I1" s="191" t="s">
        <v>252</v>
      </c>
      <c r="J1" s="190" t="s">
        <v>253</v>
      </c>
      <c r="K1" s="193" t="s">
        <v>254</v>
      </c>
      <c r="M1" s="190" t="s">
        <v>255</v>
      </c>
    </row>
    <row r="2">
      <c r="A2" s="190">
        <v>1.0</v>
      </c>
      <c r="B2" s="190" t="s">
        <v>174</v>
      </c>
      <c r="C2" s="190" t="s">
        <v>256</v>
      </c>
      <c r="D2" s="190">
        <v>16.0</v>
      </c>
      <c r="E2" s="190">
        <v>1.0</v>
      </c>
      <c r="F2" s="191">
        <v>200.0</v>
      </c>
      <c r="G2" s="190"/>
      <c r="H2" s="192">
        <v>100.0</v>
      </c>
      <c r="I2" s="191">
        <f t="shared" ref="I2:I6" si="1">J2*K2/H2</f>
        <v>2</v>
      </c>
      <c r="J2" s="194">
        <f t="shared" ref="J2:J6" si="2">F2</f>
        <v>200</v>
      </c>
      <c r="K2" s="195">
        <f t="shared" ref="K2:K6" si="3">E2</f>
        <v>1</v>
      </c>
      <c r="M2" s="194">
        <f t="shared" ref="M2:M6" si="4">J2-I2</f>
        <v>198</v>
      </c>
    </row>
    <row r="3">
      <c r="A3" s="190">
        <v>2.0</v>
      </c>
      <c r="B3" s="190" t="s">
        <v>176</v>
      </c>
      <c r="C3" s="190" t="s">
        <v>257</v>
      </c>
      <c r="D3" s="190">
        <v>24.0</v>
      </c>
      <c r="E3" s="190">
        <v>1.0</v>
      </c>
      <c r="F3" s="191">
        <v>200.0</v>
      </c>
      <c r="G3" s="190"/>
      <c r="H3" s="192">
        <v>100.0</v>
      </c>
      <c r="I3" s="191">
        <f t="shared" si="1"/>
        <v>2</v>
      </c>
      <c r="J3" s="194">
        <f t="shared" si="2"/>
        <v>200</v>
      </c>
      <c r="K3" s="195">
        <f t="shared" si="3"/>
        <v>1</v>
      </c>
      <c r="M3" s="194">
        <f t="shared" si="4"/>
        <v>198</v>
      </c>
    </row>
    <row r="4">
      <c r="A4" s="190">
        <v>3.0</v>
      </c>
      <c r="B4" s="190" t="s">
        <v>179</v>
      </c>
      <c r="C4" s="190" t="s">
        <v>257</v>
      </c>
      <c r="D4" s="190">
        <v>33.0</v>
      </c>
      <c r="E4" s="190">
        <v>1.0</v>
      </c>
      <c r="F4" s="191">
        <v>400.0</v>
      </c>
      <c r="G4" s="190"/>
      <c r="H4" s="192">
        <v>100.0</v>
      </c>
      <c r="I4" s="191">
        <f t="shared" si="1"/>
        <v>4</v>
      </c>
      <c r="J4" s="194">
        <f t="shared" si="2"/>
        <v>400</v>
      </c>
      <c r="K4" s="195">
        <f t="shared" si="3"/>
        <v>1</v>
      </c>
      <c r="M4" s="194">
        <f t="shared" si="4"/>
        <v>396</v>
      </c>
    </row>
    <row r="5">
      <c r="A5" s="190">
        <v>4.0</v>
      </c>
      <c r="B5" s="190" t="s">
        <v>182</v>
      </c>
      <c r="C5" s="190" t="s">
        <v>257</v>
      </c>
      <c r="D5" s="190">
        <v>41.0</v>
      </c>
      <c r="E5" s="190">
        <v>1.0</v>
      </c>
      <c r="F5" s="191">
        <v>400.0</v>
      </c>
      <c r="G5" s="190"/>
      <c r="H5" s="192">
        <v>100.0</v>
      </c>
      <c r="I5" s="191">
        <f t="shared" si="1"/>
        <v>4</v>
      </c>
      <c r="J5" s="194">
        <f t="shared" si="2"/>
        <v>400</v>
      </c>
      <c r="K5" s="195">
        <f t="shared" si="3"/>
        <v>1</v>
      </c>
      <c r="M5" s="194">
        <f t="shared" si="4"/>
        <v>396</v>
      </c>
    </row>
    <row r="6">
      <c r="A6" s="190">
        <v>5.0</v>
      </c>
      <c r="B6" s="190" t="s">
        <v>186</v>
      </c>
      <c r="C6" s="190" t="s">
        <v>256</v>
      </c>
      <c r="D6" s="190">
        <v>23.0</v>
      </c>
      <c r="E6" s="190">
        <v>1.0</v>
      </c>
      <c r="F6" s="191">
        <v>200.0</v>
      </c>
      <c r="G6" s="190"/>
      <c r="H6" s="192">
        <v>100.0</v>
      </c>
      <c r="I6" s="191">
        <f t="shared" si="1"/>
        <v>2</v>
      </c>
      <c r="J6" s="194">
        <f t="shared" si="2"/>
        <v>200</v>
      </c>
      <c r="K6" s="195">
        <f t="shared" si="3"/>
        <v>1</v>
      </c>
      <c r="M6" s="194">
        <f t="shared" si="4"/>
        <v>198</v>
      </c>
    </row>
    <row r="7">
      <c r="F7" s="194"/>
      <c r="H7" s="11"/>
      <c r="I7" s="194"/>
      <c r="K7" s="195"/>
    </row>
    <row r="8">
      <c r="F8" s="194"/>
      <c r="H8" s="11"/>
      <c r="I8" s="194"/>
      <c r="K8" s="195"/>
    </row>
    <row r="9">
      <c r="F9" s="194"/>
      <c r="H9" s="11"/>
      <c r="I9" s="194"/>
      <c r="K9" s="195"/>
    </row>
    <row r="10">
      <c r="F10" s="194"/>
      <c r="H10" s="11"/>
      <c r="I10" s="194"/>
      <c r="K10" s="195"/>
    </row>
    <row r="11">
      <c r="F11" s="194"/>
      <c r="H11" s="11"/>
      <c r="I11" s="194"/>
      <c r="K11" s="195"/>
    </row>
    <row r="12">
      <c r="F12" s="194"/>
      <c r="H12" s="11"/>
      <c r="I12" s="194"/>
      <c r="K12" s="195"/>
    </row>
    <row r="13">
      <c r="F13" s="194"/>
      <c r="H13" s="11"/>
      <c r="I13" s="194"/>
      <c r="K13" s="195"/>
    </row>
    <row r="14">
      <c r="F14" s="194"/>
      <c r="H14" s="11"/>
      <c r="I14" s="194"/>
      <c r="K14" s="195"/>
    </row>
    <row r="15">
      <c r="F15" s="194"/>
      <c r="H15" s="11"/>
      <c r="I15" s="194"/>
      <c r="K15" s="195"/>
    </row>
    <row r="16">
      <c r="F16" s="194"/>
      <c r="H16" s="11"/>
      <c r="I16" s="194"/>
      <c r="K16" s="195"/>
    </row>
    <row r="17">
      <c r="F17" s="194"/>
      <c r="H17" s="11"/>
      <c r="I17" s="194"/>
      <c r="K17" s="195"/>
    </row>
    <row r="18">
      <c r="F18" s="194"/>
      <c r="H18" s="11"/>
      <c r="I18" s="194"/>
      <c r="K18" s="195"/>
    </row>
    <row r="19">
      <c r="F19" s="194"/>
      <c r="H19" s="11"/>
      <c r="I19" s="194"/>
      <c r="K19" s="195"/>
    </row>
    <row r="20">
      <c r="F20" s="194"/>
      <c r="H20" s="11"/>
      <c r="I20" s="194"/>
      <c r="K20" s="195"/>
    </row>
    <row r="21">
      <c r="F21" s="194"/>
      <c r="H21" s="11"/>
      <c r="I21" s="194"/>
      <c r="K21" s="195"/>
    </row>
    <row r="22">
      <c r="F22" s="194"/>
      <c r="H22" s="11"/>
      <c r="I22" s="194"/>
      <c r="K22" s="195"/>
    </row>
    <row r="23">
      <c r="F23" s="194"/>
      <c r="H23" s="11"/>
      <c r="I23" s="194"/>
      <c r="K23" s="195"/>
    </row>
    <row r="24">
      <c r="F24" s="194"/>
      <c r="H24" s="11"/>
      <c r="I24" s="194"/>
      <c r="K24" s="195"/>
    </row>
    <row r="25">
      <c r="F25" s="194"/>
      <c r="H25" s="11"/>
      <c r="I25" s="194"/>
      <c r="K25" s="195"/>
    </row>
    <row r="26">
      <c r="F26" s="194"/>
      <c r="H26" s="11"/>
      <c r="I26" s="194"/>
      <c r="K26" s="195"/>
    </row>
    <row r="27">
      <c r="F27" s="194"/>
      <c r="H27" s="11"/>
      <c r="I27" s="194"/>
      <c r="K27" s="195"/>
    </row>
    <row r="28">
      <c r="F28" s="194"/>
      <c r="H28" s="11"/>
      <c r="I28" s="194"/>
      <c r="K28" s="195"/>
    </row>
    <row r="29">
      <c r="F29" s="194"/>
      <c r="H29" s="11"/>
      <c r="I29" s="194"/>
      <c r="K29" s="195"/>
    </row>
    <row r="30">
      <c r="F30" s="194"/>
      <c r="H30" s="11"/>
      <c r="I30" s="194"/>
      <c r="K30" s="195"/>
    </row>
    <row r="31">
      <c r="F31" s="194"/>
      <c r="H31" s="11"/>
      <c r="I31" s="194"/>
      <c r="K31" s="195"/>
    </row>
    <row r="32">
      <c r="F32" s="194"/>
      <c r="H32" s="11"/>
      <c r="I32" s="194"/>
      <c r="K32" s="195"/>
    </row>
    <row r="33">
      <c r="F33" s="194"/>
      <c r="H33" s="11"/>
      <c r="I33" s="194"/>
      <c r="K33" s="195"/>
    </row>
    <row r="34">
      <c r="F34" s="194"/>
      <c r="H34" s="11"/>
      <c r="I34" s="194"/>
      <c r="K34" s="195"/>
    </row>
    <row r="35">
      <c r="F35" s="194"/>
      <c r="H35" s="11"/>
      <c r="I35" s="194"/>
      <c r="K35" s="195"/>
    </row>
    <row r="36">
      <c r="F36" s="194"/>
      <c r="H36" s="11"/>
      <c r="I36" s="194"/>
      <c r="K36" s="195"/>
    </row>
    <row r="37">
      <c r="F37" s="194"/>
      <c r="H37" s="11"/>
      <c r="I37" s="194"/>
      <c r="K37" s="195"/>
    </row>
    <row r="38">
      <c r="F38" s="194"/>
      <c r="H38" s="11"/>
      <c r="I38" s="194"/>
      <c r="K38" s="195"/>
    </row>
    <row r="39">
      <c r="F39" s="194"/>
      <c r="H39" s="11"/>
      <c r="I39" s="194"/>
      <c r="K39" s="195"/>
    </row>
    <row r="40">
      <c r="F40" s="194"/>
      <c r="H40" s="11"/>
      <c r="I40" s="194"/>
      <c r="K40" s="195"/>
    </row>
    <row r="41">
      <c r="F41" s="194"/>
      <c r="H41" s="11"/>
      <c r="I41" s="194"/>
      <c r="K41" s="195"/>
    </row>
    <row r="42">
      <c r="F42" s="194"/>
      <c r="H42" s="11"/>
      <c r="I42" s="194"/>
      <c r="K42" s="195"/>
    </row>
    <row r="43">
      <c r="F43" s="194"/>
      <c r="H43" s="11"/>
      <c r="I43" s="194"/>
      <c r="K43" s="195"/>
    </row>
    <row r="44">
      <c r="F44" s="194"/>
      <c r="H44" s="11"/>
      <c r="I44" s="194"/>
      <c r="K44" s="195"/>
    </row>
    <row r="45">
      <c r="F45" s="194"/>
      <c r="H45" s="11"/>
      <c r="I45" s="194"/>
      <c r="K45" s="195"/>
    </row>
    <row r="46">
      <c r="F46" s="194"/>
      <c r="H46" s="11"/>
      <c r="I46" s="194"/>
      <c r="K46" s="195"/>
    </row>
    <row r="47">
      <c r="F47" s="194"/>
      <c r="H47" s="11"/>
      <c r="I47" s="194"/>
      <c r="K47" s="195"/>
    </row>
    <row r="48">
      <c r="F48" s="194"/>
      <c r="H48" s="11"/>
      <c r="I48" s="194"/>
      <c r="K48" s="195"/>
    </row>
    <row r="49">
      <c r="F49" s="194"/>
      <c r="H49" s="11"/>
      <c r="I49" s="194"/>
      <c r="K49" s="195"/>
    </row>
    <row r="50">
      <c r="F50" s="194"/>
      <c r="H50" s="11"/>
      <c r="I50" s="194"/>
      <c r="K50" s="195"/>
    </row>
    <row r="51">
      <c r="F51" s="194"/>
      <c r="H51" s="11"/>
      <c r="I51" s="194"/>
      <c r="K51" s="195"/>
    </row>
    <row r="52">
      <c r="F52" s="194"/>
      <c r="H52" s="11"/>
      <c r="I52" s="194"/>
      <c r="K52" s="195"/>
    </row>
    <row r="53">
      <c r="F53" s="194"/>
      <c r="H53" s="11"/>
      <c r="I53" s="194"/>
      <c r="K53" s="195"/>
    </row>
    <row r="54">
      <c r="F54" s="194"/>
      <c r="H54" s="11"/>
      <c r="I54" s="194"/>
      <c r="K54" s="195"/>
    </row>
    <row r="55">
      <c r="F55" s="194"/>
      <c r="H55" s="11"/>
      <c r="I55" s="194"/>
      <c r="K55" s="195"/>
    </row>
    <row r="56">
      <c r="F56" s="194"/>
      <c r="H56" s="11"/>
      <c r="I56" s="194"/>
      <c r="K56" s="195"/>
    </row>
    <row r="57">
      <c r="F57" s="194"/>
      <c r="H57" s="11"/>
      <c r="I57" s="194"/>
      <c r="K57" s="195"/>
    </row>
    <row r="58">
      <c r="F58" s="194"/>
      <c r="H58" s="11"/>
      <c r="I58" s="194"/>
      <c r="K58" s="195"/>
    </row>
    <row r="59">
      <c r="F59" s="194"/>
      <c r="H59" s="11"/>
      <c r="I59" s="194"/>
      <c r="K59" s="195"/>
    </row>
    <row r="60">
      <c r="F60" s="194"/>
      <c r="H60" s="11"/>
      <c r="I60" s="194"/>
      <c r="K60" s="195"/>
    </row>
    <row r="61">
      <c r="F61" s="194"/>
      <c r="H61" s="11"/>
      <c r="I61" s="194"/>
      <c r="K61" s="195"/>
    </row>
    <row r="62">
      <c r="F62" s="194"/>
      <c r="H62" s="11"/>
      <c r="I62" s="194"/>
      <c r="K62" s="195"/>
    </row>
    <row r="63">
      <c r="F63" s="194"/>
      <c r="H63" s="11"/>
      <c r="I63" s="194"/>
      <c r="K63" s="195"/>
    </row>
    <row r="64">
      <c r="F64" s="194"/>
      <c r="H64" s="11"/>
      <c r="I64" s="194"/>
      <c r="K64" s="195"/>
    </row>
    <row r="65">
      <c r="F65" s="194"/>
      <c r="H65" s="11"/>
      <c r="I65" s="194"/>
      <c r="K65" s="195"/>
    </row>
    <row r="66">
      <c r="F66" s="194"/>
      <c r="H66" s="11"/>
      <c r="I66" s="194"/>
      <c r="K66" s="195"/>
    </row>
    <row r="67">
      <c r="F67" s="194"/>
      <c r="H67" s="11"/>
      <c r="I67" s="194"/>
      <c r="K67" s="195"/>
    </row>
    <row r="68">
      <c r="F68" s="194"/>
      <c r="H68" s="11"/>
      <c r="I68" s="194"/>
      <c r="K68" s="195"/>
    </row>
    <row r="69">
      <c r="F69" s="194"/>
      <c r="H69" s="11"/>
      <c r="I69" s="194"/>
      <c r="K69" s="195"/>
    </row>
    <row r="70">
      <c r="F70" s="194"/>
      <c r="H70" s="11"/>
      <c r="I70" s="194"/>
      <c r="K70" s="195"/>
    </row>
    <row r="71">
      <c r="F71" s="194"/>
      <c r="H71" s="11"/>
      <c r="I71" s="194"/>
      <c r="K71" s="195"/>
    </row>
    <row r="72">
      <c r="F72" s="194"/>
      <c r="H72" s="11"/>
      <c r="I72" s="194"/>
      <c r="K72" s="195"/>
    </row>
    <row r="73">
      <c r="F73" s="194"/>
      <c r="H73" s="11"/>
      <c r="I73" s="194"/>
      <c r="K73" s="195"/>
    </row>
    <row r="74">
      <c r="F74" s="194"/>
      <c r="H74" s="11"/>
      <c r="I74" s="194"/>
      <c r="K74" s="195"/>
    </row>
    <row r="75">
      <c r="F75" s="194"/>
      <c r="H75" s="11"/>
      <c r="I75" s="194"/>
      <c r="K75" s="195"/>
    </row>
    <row r="76">
      <c r="F76" s="194"/>
      <c r="H76" s="11"/>
      <c r="I76" s="194"/>
      <c r="K76" s="195"/>
    </row>
    <row r="77">
      <c r="F77" s="194"/>
      <c r="H77" s="11"/>
      <c r="I77" s="194"/>
      <c r="K77" s="195"/>
    </row>
    <row r="78">
      <c r="F78" s="194"/>
      <c r="H78" s="11"/>
      <c r="I78" s="194"/>
      <c r="K78" s="195"/>
    </row>
    <row r="79">
      <c r="F79" s="194"/>
      <c r="H79" s="11"/>
      <c r="I79" s="194"/>
      <c r="K79" s="195"/>
    </row>
    <row r="80">
      <c r="F80" s="194"/>
      <c r="H80" s="11"/>
      <c r="I80" s="194"/>
      <c r="K80" s="195"/>
    </row>
    <row r="81">
      <c r="F81" s="194"/>
      <c r="H81" s="11"/>
      <c r="I81" s="194"/>
      <c r="K81" s="195"/>
    </row>
    <row r="82">
      <c r="F82" s="194"/>
      <c r="H82" s="11"/>
      <c r="I82" s="194"/>
      <c r="K82" s="195"/>
    </row>
    <row r="83">
      <c r="F83" s="194"/>
      <c r="H83" s="11"/>
      <c r="I83" s="194"/>
      <c r="K83" s="195"/>
    </row>
    <row r="84">
      <c r="F84" s="194"/>
      <c r="H84" s="11"/>
      <c r="I84" s="194"/>
      <c r="K84" s="195"/>
    </row>
    <row r="85">
      <c r="F85" s="194"/>
      <c r="H85" s="11"/>
      <c r="I85" s="194"/>
      <c r="K85" s="195"/>
    </row>
    <row r="86">
      <c r="F86" s="194"/>
      <c r="H86" s="11"/>
      <c r="I86" s="194"/>
      <c r="K86" s="195"/>
    </row>
    <row r="87">
      <c r="F87" s="194"/>
      <c r="H87" s="11"/>
      <c r="I87" s="194"/>
      <c r="K87" s="195"/>
    </row>
    <row r="88">
      <c r="F88" s="194"/>
      <c r="H88" s="11"/>
      <c r="I88" s="194"/>
      <c r="K88" s="195"/>
    </row>
    <row r="89">
      <c r="F89" s="194"/>
      <c r="H89" s="11"/>
      <c r="I89" s="194"/>
      <c r="K89" s="195"/>
    </row>
    <row r="90">
      <c r="F90" s="194"/>
      <c r="H90" s="11"/>
      <c r="I90" s="194"/>
      <c r="K90" s="195"/>
    </row>
    <row r="91">
      <c r="F91" s="194"/>
      <c r="H91" s="11"/>
      <c r="I91" s="194"/>
      <c r="K91" s="195"/>
    </row>
    <row r="92">
      <c r="F92" s="194"/>
      <c r="H92" s="11"/>
      <c r="I92" s="194"/>
      <c r="K92" s="195"/>
    </row>
    <row r="93">
      <c r="F93" s="194"/>
      <c r="H93" s="11"/>
      <c r="I93" s="194"/>
      <c r="K93" s="195"/>
    </row>
    <row r="94">
      <c r="F94" s="194"/>
      <c r="H94" s="11"/>
      <c r="I94" s="194"/>
      <c r="K94" s="195"/>
    </row>
    <row r="95">
      <c r="F95" s="194"/>
      <c r="H95" s="11"/>
      <c r="I95" s="194"/>
      <c r="K95" s="195"/>
    </row>
    <row r="96">
      <c r="F96" s="194"/>
      <c r="H96" s="11"/>
      <c r="I96" s="194"/>
      <c r="K96" s="195"/>
    </row>
    <row r="97">
      <c r="F97" s="194"/>
      <c r="H97" s="11"/>
      <c r="I97" s="194"/>
      <c r="K97" s="195"/>
    </row>
    <row r="98">
      <c r="F98" s="194"/>
      <c r="H98" s="11"/>
      <c r="I98" s="194"/>
      <c r="K98" s="195"/>
    </row>
    <row r="99">
      <c r="F99" s="194"/>
      <c r="H99" s="11"/>
      <c r="I99" s="194"/>
      <c r="K99" s="195"/>
    </row>
    <row r="100">
      <c r="F100" s="194"/>
      <c r="H100" s="11"/>
      <c r="I100" s="194"/>
      <c r="K100" s="195"/>
    </row>
    <row r="101">
      <c r="F101" s="194"/>
      <c r="H101" s="11"/>
      <c r="I101" s="194"/>
      <c r="K101" s="195"/>
    </row>
    <row r="102">
      <c r="F102" s="194"/>
      <c r="H102" s="11"/>
      <c r="I102" s="194"/>
      <c r="K102" s="195"/>
    </row>
    <row r="103">
      <c r="F103" s="194"/>
      <c r="H103" s="11"/>
      <c r="I103" s="194"/>
      <c r="K103" s="195"/>
    </row>
    <row r="104">
      <c r="F104" s="194"/>
      <c r="H104" s="11"/>
      <c r="I104" s="194"/>
      <c r="K104" s="195"/>
    </row>
    <row r="105">
      <c r="F105" s="194"/>
      <c r="H105" s="11"/>
      <c r="I105" s="194"/>
      <c r="K105" s="195"/>
    </row>
    <row r="106">
      <c r="F106" s="194"/>
      <c r="H106" s="11"/>
      <c r="I106" s="194"/>
      <c r="K106" s="195"/>
    </row>
    <row r="107">
      <c r="F107" s="194"/>
      <c r="H107" s="11"/>
      <c r="I107" s="194"/>
      <c r="K107" s="195"/>
    </row>
    <row r="108">
      <c r="F108" s="194"/>
      <c r="H108" s="11"/>
      <c r="I108" s="194"/>
      <c r="K108" s="195"/>
    </row>
    <row r="109">
      <c r="F109" s="194"/>
      <c r="H109" s="11"/>
      <c r="I109" s="194"/>
      <c r="K109" s="195"/>
    </row>
    <row r="110">
      <c r="F110" s="194"/>
      <c r="H110" s="11"/>
      <c r="I110" s="194"/>
      <c r="K110" s="195"/>
    </row>
    <row r="111">
      <c r="F111" s="194"/>
      <c r="H111" s="11"/>
      <c r="I111" s="194"/>
      <c r="K111" s="195"/>
    </row>
    <row r="112">
      <c r="F112" s="194"/>
      <c r="H112" s="11"/>
      <c r="I112" s="194"/>
      <c r="K112" s="195"/>
    </row>
    <row r="113">
      <c r="F113" s="194"/>
      <c r="H113" s="11"/>
      <c r="I113" s="194"/>
      <c r="K113" s="195"/>
    </row>
    <row r="114">
      <c r="F114" s="194"/>
      <c r="H114" s="11"/>
      <c r="I114" s="194"/>
      <c r="K114" s="195"/>
    </row>
    <row r="115">
      <c r="F115" s="194"/>
      <c r="H115" s="11"/>
      <c r="I115" s="194"/>
      <c r="K115" s="195"/>
    </row>
    <row r="116">
      <c r="F116" s="194"/>
      <c r="H116" s="11"/>
      <c r="I116" s="194"/>
      <c r="K116" s="195"/>
    </row>
    <row r="117">
      <c r="F117" s="194"/>
      <c r="H117" s="11"/>
      <c r="I117" s="194"/>
      <c r="K117" s="195"/>
    </row>
    <row r="118">
      <c r="F118" s="194"/>
      <c r="H118" s="11"/>
      <c r="I118" s="194"/>
      <c r="K118" s="195"/>
    </row>
    <row r="119">
      <c r="F119" s="194"/>
      <c r="H119" s="11"/>
      <c r="I119" s="194"/>
      <c r="K119" s="195"/>
    </row>
    <row r="120">
      <c r="F120" s="194"/>
      <c r="H120" s="11"/>
      <c r="I120" s="194"/>
      <c r="K120" s="195"/>
    </row>
    <row r="121">
      <c r="F121" s="194"/>
      <c r="H121" s="11"/>
      <c r="I121" s="194"/>
      <c r="K121" s="195"/>
    </row>
    <row r="122">
      <c r="F122" s="194"/>
      <c r="H122" s="11"/>
      <c r="I122" s="194"/>
      <c r="K122" s="195"/>
    </row>
    <row r="123">
      <c r="F123" s="194"/>
      <c r="H123" s="11"/>
      <c r="I123" s="194"/>
      <c r="K123" s="195"/>
    </row>
    <row r="124">
      <c r="F124" s="194"/>
      <c r="H124" s="11"/>
      <c r="I124" s="194"/>
      <c r="K124" s="195"/>
    </row>
    <row r="125">
      <c r="F125" s="194"/>
      <c r="H125" s="11"/>
      <c r="I125" s="194"/>
      <c r="K125" s="195"/>
    </row>
    <row r="126">
      <c r="F126" s="194"/>
      <c r="H126" s="11"/>
      <c r="I126" s="194"/>
      <c r="K126" s="195"/>
    </row>
    <row r="127">
      <c r="F127" s="194"/>
      <c r="H127" s="11"/>
      <c r="I127" s="194"/>
      <c r="K127" s="195"/>
    </row>
    <row r="128">
      <c r="F128" s="194"/>
      <c r="H128" s="11"/>
      <c r="I128" s="194"/>
      <c r="K128" s="195"/>
    </row>
    <row r="129">
      <c r="F129" s="194"/>
      <c r="H129" s="11"/>
      <c r="I129" s="194"/>
      <c r="K129" s="195"/>
    </row>
    <row r="130">
      <c r="F130" s="194"/>
      <c r="H130" s="11"/>
      <c r="I130" s="194"/>
      <c r="K130" s="195"/>
    </row>
    <row r="131">
      <c r="F131" s="194"/>
      <c r="H131" s="11"/>
      <c r="I131" s="194"/>
      <c r="K131" s="195"/>
    </row>
    <row r="132">
      <c r="F132" s="194"/>
      <c r="H132" s="11"/>
      <c r="I132" s="194"/>
      <c r="K132" s="195"/>
    </row>
    <row r="133">
      <c r="F133" s="194"/>
      <c r="H133" s="11"/>
      <c r="I133" s="194"/>
      <c r="K133" s="195"/>
    </row>
    <row r="134">
      <c r="F134" s="194"/>
      <c r="H134" s="11"/>
      <c r="I134" s="194"/>
      <c r="K134" s="195"/>
    </row>
    <row r="135">
      <c r="F135" s="194"/>
      <c r="H135" s="11"/>
      <c r="I135" s="194"/>
      <c r="K135" s="195"/>
    </row>
    <row r="136">
      <c r="F136" s="194"/>
      <c r="H136" s="11"/>
      <c r="I136" s="194"/>
      <c r="K136" s="195"/>
    </row>
    <row r="137">
      <c r="F137" s="194"/>
      <c r="H137" s="11"/>
      <c r="I137" s="194"/>
      <c r="K137" s="195"/>
    </row>
    <row r="138">
      <c r="F138" s="194"/>
      <c r="H138" s="11"/>
      <c r="I138" s="194"/>
      <c r="K138" s="195"/>
    </row>
    <row r="139">
      <c r="F139" s="194"/>
      <c r="H139" s="11"/>
      <c r="I139" s="194"/>
      <c r="K139" s="195"/>
    </row>
    <row r="140">
      <c r="F140" s="194"/>
      <c r="H140" s="11"/>
      <c r="I140" s="194"/>
      <c r="K140" s="195"/>
    </row>
    <row r="141">
      <c r="F141" s="194"/>
      <c r="H141" s="11"/>
      <c r="I141" s="194"/>
      <c r="K141" s="195"/>
    </row>
    <row r="142">
      <c r="F142" s="194"/>
      <c r="H142" s="11"/>
      <c r="I142" s="194"/>
      <c r="K142" s="195"/>
    </row>
    <row r="143">
      <c r="F143" s="194"/>
      <c r="H143" s="11"/>
      <c r="I143" s="194"/>
      <c r="K143" s="195"/>
    </row>
    <row r="144">
      <c r="F144" s="194"/>
      <c r="H144" s="11"/>
      <c r="I144" s="194"/>
      <c r="K144" s="195"/>
    </row>
    <row r="145">
      <c r="F145" s="194"/>
      <c r="H145" s="11"/>
      <c r="I145" s="194"/>
      <c r="K145" s="195"/>
    </row>
    <row r="146">
      <c r="F146" s="194"/>
      <c r="H146" s="11"/>
      <c r="I146" s="194"/>
      <c r="K146" s="195"/>
    </row>
    <row r="147">
      <c r="F147" s="194"/>
      <c r="H147" s="11"/>
      <c r="I147" s="194"/>
      <c r="K147" s="195"/>
    </row>
    <row r="148">
      <c r="F148" s="194"/>
      <c r="H148" s="11"/>
      <c r="I148" s="194"/>
      <c r="K148" s="195"/>
    </row>
    <row r="149">
      <c r="F149" s="194"/>
      <c r="H149" s="11"/>
      <c r="I149" s="194"/>
      <c r="K149" s="195"/>
    </row>
    <row r="150">
      <c r="F150" s="194"/>
      <c r="H150" s="11"/>
      <c r="I150" s="194"/>
      <c r="K150" s="195"/>
    </row>
    <row r="151">
      <c r="F151" s="194"/>
      <c r="H151" s="11"/>
      <c r="I151" s="194"/>
      <c r="K151" s="195"/>
    </row>
    <row r="152">
      <c r="F152" s="194"/>
      <c r="H152" s="11"/>
      <c r="I152" s="194"/>
      <c r="K152" s="195"/>
    </row>
    <row r="153">
      <c r="F153" s="194"/>
      <c r="H153" s="11"/>
      <c r="I153" s="194"/>
      <c r="K153" s="195"/>
    </row>
    <row r="154">
      <c r="F154" s="194"/>
      <c r="H154" s="11"/>
      <c r="I154" s="194"/>
      <c r="K154" s="195"/>
    </row>
    <row r="155">
      <c r="F155" s="194"/>
      <c r="H155" s="11"/>
      <c r="I155" s="194"/>
      <c r="K155" s="195"/>
    </row>
    <row r="156">
      <c r="F156" s="194"/>
      <c r="H156" s="11"/>
      <c r="I156" s="194"/>
      <c r="K156" s="195"/>
    </row>
    <row r="157">
      <c r="F157" s="194"/>
      <c r="H157" s="11"/>
      <c r="I157" s="194"/>
      <c r="K157" s="195"/>
    </row>
    <row r="158">
      <c r="F158" s="194"/>
      <c r="H158" s="11"/>
      <c r="I158" s="194"/>
      <c r="K158" s="195"/>
    </row>
    <row r="159">
      <c r="F159" s="194"/>
      <c r="H159" s="11"/>
      <c r="I159" s="194"/>
      <c r="K159" s="195"/>
    </row>
    <row r="160">
      <c r="F160" s="194"/>
      <c r="H160" s="11"/>
      <c r="I160" s="194"/>
      <c r="K160" s="195"/>
    </row>
    <row r="161">
      <c r="F161" s="194"/>
      <c r="H161" s="11"/>
      <c r="I161" s="194"/>
      <c r="K161" s="195"/>
    </row>
    <row r="162">
      <c r="F162" s="194"/>
      <c r="H162" s="11"/>
      <c r="I162" s="194"/>
      <c r="K162" s="195"/>
    </row>
    <row r="163">
      <c r="F163" s="194"/>
      <c r="H163" s="11"/>
      <c r="I163" s="194"/>
      <c r="K163" s="195"/>
    </row>
    <row r="164">
      <c r="F164" s="194"/>
      <c r="H164" s="11"/>
      <c r="I164" s="194"/>
      <c r="K164" s="195"/>
    </row>
    <row r="165">
      <c r="F165" s="194"/>
      <c r="H165" s="11"/>
      <c r="I165" s="194"/>
      <c r="K165" s="195"/>
    </row>
    <row r="166">
      <c r="F166" s="194"/>
      <c r="H166" s="11"/>
      <c r="I166" s="194"/>
      <c r="K166" s="195"/>
    </row>
    <row r="167">
      <c r="F167" s="194"/>
      <c r="H167" s="11"/>
      <c r="I167" s="194"/>
      <c r="K167" s="195"/>
    </row>
    <row r="168">
      <c r="F168" s="194"/>
      <c r="H168" s="11"/>
      <c r="I168" s="194"/>
      <c r="K168" s="195"/>
    </row>
    <row r="169">
      <c r="F169" s="194"/>
      <c r="H169" s="11"/>
      <c r="I169" s="194"/>
      <c r="K169" s="195"/>
    </row>
    <row r="170">
      <c r="F170" s="194"/>
      <c r="H170" s="11"/>
      <c r="I170" s="194"/>
      <c r="K170" s="195"/>
    </row>
    <row r="171">
      <c r="F171" s="194"/>
      <c r="H171" s="11"/>
      <c r="I171" s="194"/>
      <c r="K171" s="195"/>
    </row>
    <row r="172">
      <c r="F172" s="194"/>
      <c r="H172" s="11"/>
      <c r="I172" s="194"/>
      <c r="K172" s="195"/>
    </row>
    <row r="173">
      <c r="F173" s="194"/>
      <c r="H173" s="11"/>
      <c r="I173" s="194"/>
      <c r="K173" s="195"/>
    </row>
    <row r="174">
      <c r="F174" s="194"/>
      <c r="H174" s="11"/>
      <c r="I174" s="194"/>
      <c r="K174" s="195"/>
    </row>
    <row r="175">
      <c r="F175" s="194"/>
      <c r="H175" s="11"/>
      <c r="I175" s="194"/>
      <c r="K175" s="195"/>
    </row>
    <row r="176">
      <c r="F176" s="194"/>
      <c r="H176" s="11"/>
      <c r="I176" s="194"/>
      <c r="K176" s="195"/>
    </row>
    <row r="177">
      <c r="F177" s="194"/>
      <c r="H177" s="11"/>
      <c r="I177" s="194"/>
      <c r="K177" s="195"/>
    </row>
    <row r="178">
      <c r="F178" s="194"/>
      <c r="H178" s="11"/>
      <c r="I178" s="194"/>
      <c r="K178" s="195"/>
    </row>
    <row r="179">
      <c r="F179" s="194"/>
      <c r="H179" s="11"/>
      <c r="I179" s="194"/>
      <c r="K179" s="195"/>
    </row>
    <row r="180">
      <c r="F180" s="194"/>
      <c r="H180" s="11"/>
      <c r="I180" s="194"/>
      <c r="K180" s="195"/>
    </row>
    <row r="181">
      <c r="F181" s="194"/>
      <c r="H181" s="11"/>
      <c r="I181" s="194"/>
      <c r="K181" s="195"/>
    </row>
    <row r="182">
      <c r="F182" s="194"/>
      <c r="H182" s="11"/>
      <c r="I182" s="194"/>
      <c r="K182" s="195"/>
    </row>
    <row r="183">
      <c r="F183" s="194"/>
      <c r="H183" s="11"/>
      <c r="I183" s="194"/>
      <c r="K183" s="195"/>
    </row>
    <row r="184">
      <c r="F184" s="194"/>
      <c r="H184" s="11"/>
      <c r="I184" s="194"/>
      <c r="K184" s="195"/>
    </row>
    <row r="185">
      <c r="F185" s="194"/>
      <c r="H185" s="11"/>
      <c r="I185" s="194"/>
      <c r="K185" s="195"/>
    </row>
    <row r="186">
      <c r="F186" s="194"/>
      <c r="H186" s="11"/>
      <c r="I186" s="194"/>
      <c r="K186" s="195"/>
    </row>
    <row r="187">
      <c r="F187" s="194"/>
      <c r="H187" s="11"/>
      <c r="I187" s="194"/>
      <c r="K187" s="195"/>
    </row>
    <row r="188">
      <c r="F188" s="194"/>
      <c r="H188" s="11"/>
      <c r="I188" s="194"/>
      <c r="K188" s="195"/>
    </row>
    <row r="189">
      <c r="F189" s="194"/>
      <c r="H189" s="11"/>
      <c r="I189" s="194"/>
      <c r="K189" s="195"/>
    </row>
    <row r="190">
      <c r="F190" s="194"/>
      <c r="H190" s="11"/>
      <c r="I190" s="194"/>
      <c r="K190" s="195"/>
    </row>
    <row r="191">
      <c r="F191" s="194"/>
      <c r="H191" s="11"/>
      <c r="I191" s="194"/>
      <c r="K191" s="195"/>
    </row>
    <row r="192">
      <c r="F192" s="194"/>
      <c r="H192" s="11"/>
      <c r="I192" s="194"/>
      <c r="K192" s="195"/>
    </row>
    <row r="193">
      <c r="F193" s="194"/>
      <c r="H193" s="11"/>
      <c r="I193" s="194"/>
      <c r="K193" s="195"/>
    </row>
    <row r="194">
      <c r="F194" s="194"/>
      <c r="H194" s="11"/>
      <c r="I194" s="194"/>
      <c r="K194" s="195"/>
    </row>
    <row r="195">
      <c r="F195" s="194"/>
      <c r="H195" s="11"/>
      <c r="I195" s="194"/>
      <c r="K195" s="195"/>
    </row>
    <row r="196">
      <c r="F196" s="194"/>
      <c r="H196" s="11"/>
      <c r="I196" s="194"/>
      <c r="K196" s="195"/>
    </row>
    <row r="197">
      <c r="F197" s="194"/>
      <c r="H197" s="11"/>
      <c r="I197" s="194"/>
      <c r="K197" s="195"/>
    </row>
    <row r="198">
      <c r="F198" s="194"/>
      <c r="H198" s="11"/>
      <c r="I198" s="194"/>
      <c r="K198" s="195"/>
    </row>
    <row r="199">
      <c r="F199" s="194"/>
      <c r="H199" s="11"/>
      <c r="I199" s="194"/>
      <c r="K199" s="195"/>
    </row>
    <row r="200">
      <c r="F200" s="194"/>
      <c r="H200" s="11"/>
      <c r="I200" s="194"/>
      <c r="K200" s="195"/>
    </row>
    <row r="201">
      <c r="F201" s="194"/>
      <c r="H201" s="11"/>
      <c r="I201" s="194"/>
      <c r="K201" s="195"/>
    </row>
    <row r="202">
      <c r="F202" s="194"/>
      <c r="H202" s="11"/>
      <c r="I202" s="194"/>
      <c r="K202" s="195"/>
    </row>
    <row r="203">
      <c r="F203" s="194"/>
      <c r="H203" s="11"/>
      <c r="I203" s="194"/>
      <c r="K203" s="195"/>
    </row>
    <row r="204">
      <c r="F204" s="194"/>
      <c r="H204" s="11"/>
      <c r="I204" s="194"/>
      <c r="K204" s="195"/>
    </row>
    <row r="205">
      <c r="F205" s="194"/>
      <c r="H205" s="11"/>
      <c r="I205" s="194"/>
      <c r="K205" s="195"/>
    </row>
    <row r="206">
      <c r="F206" s="194"/>
      <c r="H206" s="11"/>
      <c r="I206" s="194"/>
      <c r="K206" s="195"/>
    </row>
    <row r="207">
      <c r="F207" s="194"/>
      <c r="H207" s="11"/>
      <c r="I207" s="194"/>
      <c r="K207" s="195"/>
    </row>
    <row r="208">
      <c r="F208" s="194"/>
      <c r="H208" s="11"/>
      <c r="I208" s="194"/>
      <c r="K208" s="195"/>
    </row>
    <row r="209">
      <c r="F209" s="194"/>
      <c r="H209" s="11"/>
      <c r="I209" s="194"/>
      <c r="K209" s="195"/>
    </row>
    <row r="210">
      <c r="F210" s="194"/>
      <c r="H210" s="11"/>
      <c r="I210" s="194"/>
      <c r="K210" s="195"/>
    </row>
    <row r="211">
      <c r="F211" s="194"/>
      <c r="H211" s="11"/>
      <c r="I211" s="194"/>
      <c r="K211" s="195"/>
    </row>
    <row r="212">
      <c r="F212" s="194"/>
      <c r="H212" s="11"/>
      <c r="I212" s="194"/>
      <c r="K212" s="195"/>
    </row>
    <row r="213">
      <c r="F213" s="194"/>
      <c r="H213" s="11"/>
      <c r="I213" s="194"/>
      <c r="K213" s="195"/>
    </row>
    <row r="214">
      <c r="F214" s="194"/>
      <c r="H214" s="11"/>
      <c r="I214" s="194"/>
      <c r="K214" s="195"/>
    </row>
    <row r="215">
      <c r="F215" s="194"/>
      <c r="H215" s="11"/>
      <c r="I215" s="194"/>
      <c r="K215" s="195"/>
    </row>
    <row r="216">
      <c r="F216" s="194"/>
      <c r="H216" s="11"/>
      <c r="I216" s="194"/>
      <c r="K216" s="195"/>
    </row>
    <row r="217">
      <c r="F217" s="194"/>
      <c r="H217" s="11"/>
      <c r="I217" s="194"/>
      <c r="K217" s="195"/>
    </row>
    <row r="218">
      <c r="F218" s="194"/>
      <c r="H218" s="11"/>
      <c r="I218" s="194"/>
      <c r="K218" s="195"/>
    </row>
    <row r="219">
      <c r="F219" s="194"/>
      <c r="H219" s="11"/>
      <c r="I219" s="194"/>
      <c r="K219" s="195"/>
    </row>
    <row r="220">
      <c r="F220" s="194"/>
      <c r="H220" s="11"/>
      <c r="I220" s="194"/>
      <c r="K220" s="195"/>
    </row>
    <row r="221">
      <c r="F221" s="194"/>
      <c r="H221" s="11"/>
      <c r="I221" s="194"/>
      <c r="K221" s="195"/>
    </row>
    <row r="222">
      <c r="F222" s="194"/>
      <c r="H222" s="11"/>
      <c r="I222" s="194"/>
      <c r="K222" s="195"/>
    </row>
    <row r="223">
      <c r="F223" s="194"/>
      <c r="H223" s="11"/>
      <c r="I223" s="194"/>
      <c r="K223" s="195"/>
    </row>
    <row r="224">
      <c r="F224" s="194"/>
      <c r="H224" s="11"/>
      <c r="I224" s="194"/>
      <c r="K224" s="195"/>
    </row>
    <row r="225">
      <c r="F225" s="194"/>
      <c r="H225" s="11"/>
      <c r="I225" s="194"/>
      <c r="K225" s="195"/>
    </row>
    <row r="226">
      <c r="F226" s="194"/>
      <c r="H226" s="11"/>
      <c r="I226" s="194"/>
      <c r="K226" s="195"/>
    </row>
    <row r="227">
      <c r="F227" s="194"/>
      <c r="H227" s="11"/>
      <c r="I227" s="194"/>
      <c r="K227" s="195"/>
    </row>
    <row r="228">
      <c r="F228" s="194"/>
      <c r="H228" s="11"/>
      <c r="I228" s="194"/>
      <c r="K228" s="195"/>
    </row>
    <row r="229">
      <c r="F229" s="194"/>
      <c r="H229" s="11"/>
      <c r="I229" s="194"/>
      <c r="K229" s="195"/>
    </row>
    <row r="230">
      <c r="F230" s="194"/>
      <c r="H230" s="11"/>
      <c r="I230" s="194"/>
      <c r="K230" s="195"/>
    </row>
    <row r="231">
      <c r="F231" s="194"/>
      <c r="H231" s="11"/>
      <c r="I231" s="194"/>
      <c r="K231" s="195"/>
    </row>
    <row r="232">
      <c r="F232" s="194"/>
      <c r="H232" s="11"/>
      <c r="I232" s="194"/>
      <c r="K232" s="195"/>
    </row>
    <row r="233">
      <c r="F233" s="194"/>
      <c r="H233" s="11"/>
      <c r="I233" s="194"/>
      <c r="K233" s="195"/>
    </row>
    <row r="234">
      <c r="F234" s="194"/>
      <c r="H234" s="11"/>
      <c r="I234" s="194"/>
      <c r="K234" s="195"/>
    </row>
    <row r="235">
      <c r="F235" s="194"/>
      <c r="H235" s="11"/>
      <c r="I235" s="194"/>
      <c r="K235" s="195"/>
    </row>
    <row r="236">
      <c r="F236" s="194"/>
      <c r="H236" s="11"/>
      <c r="I236" s="194"/>
      <c r="K236" s="195"/>
    </row>
    <row r="237">
      <c r="F237" s="194"/>
      <c r="H237" s="11"/>
      <c r="I237" s="194"/>
      <c r="K237" s="195"/>
    </row>
    <row r="238">
      <c r="F238" s="194"/>
      <c r="H238" s="11"/>
      <c r="I238" s="194"/>
      <c r="K238" s="195"/>
    </row>
    <row r="239">
      <c r="F239" s="194"/>
      <c r="H239" s="11"/>
      <c r="I239" s="194"/>
      <c r="K239" s="195"/>
    </row>
    <row r="240">
      <c r="F240" s="194"/>
      <c r="H240" s="11"/>
      <c r="I240" s="194"/>
      <c r="K240" s="195"/>
    </row>
    <row r="241">
      <c r="F241" s="194"/>
      <c r="H241" s="11"/>
      <c r="I241" s="194"/>
      <c r="K241" s="195"/>
    </row>
    <row r="242">
      <c r="F242" s="194"/>
      <c r="H242" s="11"/>
      <c r="I242" s="194"/>
      <c r="K242" s="195"/>
    </row>
    <row r="243">
      <c r="F243" s="194"/>
      <c r="H243" s="11"/>
      <c r="I243" s="194"/>
      <c r="K243" s="195"/>
    </row>
    <row r="244">
      <c r="F244" s="194"/>
      <c r="H244" s="11"/>
      <c r="I244" s="194"/>
      <c r="K244" s="195"/>
    </row>
    <row r="245">
      <c r="F245" s="194"/>
      <c r="H245" s="11"/>
      <c r="I245" s="194"/>
      <c r="K245" s="195"/>
    </row>
    <row r="246">
      <c r="F246" s="194"/>
      <c r="H246" s="11"/>
      <c r="I246" s="194"/>
      <c r="K246" s="195"/>
    </row>
    <row r="247">
      <c r="F247" s="194"/>
      <c r="H247" s="11"/>
      <c r="I247" s="194"/>
      <c r="K247" s="195"/>
    </row>
    <row r="248">
      <c r="F248" s="194"/>
      <c r="H248" s="11"/>
      <c r="I248" s="194"/>
      <c r="K248" s="195"/>
    </row>
    <row r="249">
      <c r="F249" s="194"/>
      <c r="H249" s="11"/>
      <c r="I249" s="194"/>
      <c r="K249" s="195"/>
    </row>
    <row r="250">
      <c r="F250" s="194"/>
      <c r="H250" s="11"/>
      <c r="I250" s="194"/>
      <c r="K250" s="195"/>
    </row>
    <row r="251">
      <c r="F251" s="194"/>
      <c r="H251" s="11"/>
      <c r="I251" s="194"/>
      <c r="K251" s="195"/>
    </row>
    <row r="252">
      <c r="F252" s="194"/>
      <c r="H252" s="11"/>
      <c r="I252" s="194"/>
      <c r="K252" s="195"/>
    </row>
    <row r="253">
      <c r="F253" s="194"/>
      <c r="H253" s="11"/>
      <c r="I253" s="194"/>
      <c r="K253" s="195"/>
    </row>
    <row r="254">
      <c r="F254" s="194"/>
      <c r="H254" s="11"/>
      <c r="I254" s="194"/>
      <c r="K254" s="195"/>
    </row>
    <row r="255">
      <c r="F255" s="194"/>
      <c r="H255" s="11"/>
      <c r="I255" s="194"/>
      <c r="K255" s="195"/>
    </row>
    <row r="256">
      <c r="F256" s="194"/>
      <c r="H256" s="11"/>
      <c r="I256" s="194"/>
      <c r="K256" s="195"/>
    </row>
    <row r="257">
      <c r="F257" s="194"/>
      <c r="H257" s="11"/>
      <c r="I257" s="194"/>
      <c r="K257" s="195"/>
    </row>
    <row r="258">
      <c r="F258" s="194"/>
      <c r="H258" s="11"/>
      <c r="I258" s="194"/>
      <c r="K258" s="195"/>
    </row>
    <row r="259">
      <c r="F259" s="194"/>
      <c r="H259" s="11"/>
      <c r="I259" s="194"/>
      <c r="K259" s="195"/>
    </row>
    <row r="260">
      <c r="F260" s="194"/>
      <c r="H260" s="11"/>
      <c r="I260" s="194"/>
      <c r="K260" s="195"/>
    </row>
    <row r="261">
      <c r="F261" s="194"/>
      <c r="H261" s="11"/>
      <c r="I261" s="194"/>
      <c r="K261" s="195"/>
    </row>
    <row r="262">
      <c r="F262" s="194"/>
      <c r="H262" s="11"/>
      <c r="I262" s="194"/>
      <c r="K262" s="195"/>
    </row>
    <row r="263">
      <c r="F263" s="194"/>
      <c r="H263" s="11"/>
      <c r="I263" s="194"/>
      <c r="K263" s="195"/>
    </row>
    <row r="264">
      <c r="F264" s="194"/>
      <c r="H264" s="11"/>
      <c r="I264" s="194"/>
      <c r="K264" s="195"/>
    </row>
    <row r="265">
      <c r="F265" s="194"/>
      <c r="H265" s="11"/>
      <c r="I265" s="194"/>
      <c r="K265" s="195"/>
    </row>
    <row r="266">
      <c r="F266" s="194"/>
      <c r="H266" s="11"/>
      <c r="I266" s="194"/>
      <c r="K266" s="195"/>
    </row>
    <row r="267">
      <c r="F267" s="194"/>
      <c r="H267" s="11"/>
      <c r="I267" s="194"/>
      <c r="K267" s="195"/>
    </row>
    <row r="268">
      <c r="F268" s="194"/>
      <c r="H268" s="11"/>
      <c r="I268" s="194"/>
      <c r="K268" s="195"/>
    </row>
    <row r="269">
      <c r="F269" s="194"/>
      <c r="H269" s="11"/>
      <c r="I269" s="194"/>
      <c r="K269" s="195"/>
    </row>
    <row r="270">
      <c r="F270" s="194"/>
      <c r="H270" s="11"/>
      <c r="I270" s="194"/>
      <c r="K270" s="195"/>
    </row>
    <row r="271">
      <c r="F271" s="194"/>
      <c r="H271" s="11"/>
      <c r="I271" s="194"/>
      <c r="K271" s="195"/>
    </row>
    <row r="272">
      <c r="F272" s="194"/>
      <c r="H272" s="11"/>
      <c r="I272" s="194"/>
      <c r="K272" s="195"/>
    </row>
    <row r="273">
      <c r="F273" s="194"/>
      <c r="H273" s="11"/>
      <c r="I273" s="194"/>
      <c r="K273" s="195"/>
    </row>
    <row r="274">
      <c r="F274" s="194"/>
      <c r="H274" s="11"/>
      <c r="I274" s="194"/>
      <c r="K274" s="195"/>
    </row>
    <row r="275">
      <c r="F275" s="194"/>
      <c r="H275" s="11"/>
      <c r="I275" s="194"/>
      <c r="K275" s="195"/>
    </row>
    <row r="276">
      <c r="F276" s="194"/>
      <c r="H276" s="11"/>
      <c r="I276" s="194"/>
      <c r="K276" s="195"/>
    </row>
    <row r="277">
      <c r="F277" s="194"/>
      <c r="H277" s="11"/>
      <c r="I277" s="194"/>
      <c r="K277" s="195"/>
    </row>
    <row r="278">
      <c r="F278" s="194"/>
      <c r="H278" s="11"/>
      <c r="I278" s="194"/>
      <c r="K278" s="195"/>
    </row>
    <row r="279">
      <c r="F279" s="194"/>
      <c r="H279" s="11"/>
      <c r="I279" s="194"/>
      <c r="K279" s="195"/>
    </row>
    <row r="280">
      <c r="F280" s="194"/>
      <c r="H280" s="11"/>
      <c r="I280" s="194"/>
      <c r="K280" s="195"/>
    </row>
    <row r="281">
      <c r="F281" s="194"/>
      <c r="H281" s="11"/>
      <c r="I281" s="194"/>
      <c r="K281" s="195"/>
    </row>
    <row r="282">
      <c r="F282" s="194"/>
      <c r="H282" s="11"/>
      <c r="I282" s="194"/>
      <c r="K282" s="195"/>
    </row>
    <row r="283">
      <c r="F283" s="194"/>
      <c r="H283" s="11"/>
      <c r="I283" s="194"/>
      <c r="K283" s="195"/>
    </row>
    <row r="284">
      <c r="F284" s="194"/>
      <c r="H284" s="11"/>
      <c r="I284" s="194"/>
      <c r="K284" s="195"/>
    </row>
    <row r="285">
      <c r="F285" s="194"/>
      <c r="H285" s="11"/>
      <c r="I285" s="194"/>
      <c r="K285" s="195"/>
    </row>
    <row r="286">
      <c r="F286" s="194"/>
      <c r="H286" s="11"/>
      <c r="I286" s="194"/>
      <c r="K286" s="195"/>
    </row>
    <row r="287">
      <c r="F287" s="194"/>
      <c r="H287" s="11"/>
      <c r="I287" s="194"/>
      <c r="K287" s="195"/>
    </row>
    <row r="288">
      <c r="F288" s="194"/>
      <c r="H288" s="11"/>
      <c r="I288" s="194"/>
      <c r="K288" s="195"/>
    </row>
    <row r="289">
      <c r="F289" s="194"/>
      <c r="H289" s="11"/>
      <c r="I289" s="194"/>
      <c r="K289" s="195"/>
    </row>
    <row r="290">
      <c r="F290" s="194"/>
      <c r="H290" s="11"/>
      <c r="I290" s="194"/>
      <c r="K290" s="195"/>
    </row>
    <row r="291">
      <c r="F291" s="194"/>
      <c r="H291" s="11"/>
      <c r="I291" s="194"/>
      <c r="K291" s="195"/>
    </row>
    <row r="292">
      <c r="F292" s="194"/>
      <c r="H292" s="11"/>
      <c r="I292" s="194"/>
      <c r="K292" s="195"/>
    </row>
    <row r="293">
      <c r="F293" s="194"/>
      <c r="H293" s="11"/>
      <c r="I293" s="194"/>
      <c r="K293" s="195"/>
    </row>
    <row r="294">
      <c r="F294" s="194"/>
      <c r="H294" s="11"/>
      <c r="I294" s="194"/>
      <c r="K294" s="195"/>
    </row>
    <row r="295">
      <c r="F295" s="194"/>
      <c r="H295" s="11"/>
      <c r="I295" s="194"/>
      <c r="K295" s="195"/>
    </row>
    <row r="296">
      <c r="F296" s="194"/>
      <c r="H296" s="11"/>
      <c r="I296" s="194"/>
      <c r="K296" s="195"/>
    </row>
    <row r="297">
      <c r="F297" s="194"/>
      <c r="H297" s="11"/>
      <c r="I297" s="194"/>
      <c r="K297" s="195"/>
    </row>
    <row r="298">
      <c r="F298" s="194"/>
      <c r="H298" s="11"/>
      <c r="I298" s="194"/>
      <c r="K298" s="195"/>
    </row>
    <row r="299">
      <c r="F299" s="194"/>
      <c r="H299" s="11"/>
      <c r="I299" s="194"/>
      <c r="K299" s="195"/>
    </row>
    <row r="300">
      <c r="F300" s="194"/>
      <c r="H300" s="11"/>
      <c r="I300" s="194"/>
      <c r="K300" s="195"/>
    </row>
    <row r="301">
      <c r="F301" s="194"/>
      <c r="H301" s="11"/>
      <c r="I301" s="194"/>
      <c r="K301" s="195"/>
    </row>
    <row r="302">
      <c r="F302" s="194"/>
      <c r="H302" s="11"/>
      <c r="I302" s="194"/>
      <c r="K302" s="195"/>
    </row>
    <row r="303">
      <c r="F303" s="194"/>
      <c r="H303" s="11"/>
      <c r="I303" s="194"/>
      <c r="K303" s="195"/>
    </row>
    <row r="304">
      <c r="F304" s="194"/>
      <c r="H304" s="11"/>
      <c r="I304" s="194"/>
      <c r="K304" s="195"/>
    </row>
    <row r="305">
      <c r="F305" s="194"/>
      <c r="H305" s="11"/>
      <c r="I305" s="194"/>
      <c r="K305" s="195"/>
    </row>
    <row r="306">
      <c r="F306" s="194"/>
      <c r="H306" s="11"/>
      <c r="I306" s="194"/>
      <c r="K306" s="195"/>
    </row>
    <row r="307">
      <c r="F307" s="194"/>
      <c r="H307" s="11"/>
      <c r="I307" s="194"/>
      <c r="K307" s="195"/>
    </row>
    <row r="308">
      <c r="F308" s="194"/>
      <c r="H308" s="11"/>
      <c r="I308" s="194"/>
      <c r="K308" s="195"/>
    </row>
    <row r="309">
      <c r="F309" s="194"/>
      <c r="H309" s="11"/>
      <c r="I309" s="194"/>
      <c r="K309" s="195"/>
    </row>
    <row r="310">
      <c r="F310" s="194"/>
      <c r="H310" s="11"/>
      <c r="I310" s="194"/>
      <c r="K310" s="195"/>
    </row>
    <row r="311">
      <c r="F311" s="194"/>
      <c r="H311" s="11"/>
      <c r="I311" s="194"/>
      <c r="K311" s="195"/>
    </row>
    <row r="312">
      <c r="F312" s="194"/>
      <c r="H312" s="11"/>
      <c r="I312" s="194"/>
      <c r="K312" s="195"/>
    </row>
    <row r="313">
      <c r="F313" s="194"/>
      <c r="H313" s="11"/>
      <c r="I313" s="194"/>
      <c r="K313" s="195"/>
    </row>
    <row r="314">
      <c r="F314" s="194"/>
      <c r="H314" s="11"/>
      <c r="I314" s="194"/>
      <c r="K314" s="195"/>
    </row>
    <row r="315">
      <c r="F315" s="194"/>
      <c r="H315" s="11"/>
      <c r="I315" s="194"/>
      <c r="K315" s="195"/>
    </row>
    <row r="316">
      <c r="F316" s="194"/>
      <c r="H316" s="11"/>
      <c r="I316" s="194"/>
      <c r="K316" s="195"/>
    </row>
    <row r="317">
      <c r="F317" s="194"/>
      <c r="H317" s="11"/>
      <c r="I317" s="194"/>
      <c r="K317" s="195"/>
    </row>
    <row r="318">
      <c r="F318" s="194"/>
      <c r="H318" s="11"/>
      <c r="I318" s="194"/>
      <c r="K318" s="195"/>
    </row>
    <row r="319">
      <c r="F319" s="194"/>
      <c r="H319" s="11"/>
      <c r="I319" s="194"/>
      <c r="K319" s="195"/>
    </row>
    <row r="320">
      <c r="F320" s="194"/>
      <c r="H320" s="11"/>
      <c r="I320" s="194"/>
      <c r="K320" s="195"/>
    </row>
    <row r="321">
      <c r="F321" s="194"/>
      <c r="H321" s="11"/>
      <c r="I321" s="194"/>
      <c r="K321" s="195"/>
    </row>
    <row r="322">
      <c r="F322" s="194"/>
      <c r="H322" s="11"/>
      <c r="I322" s="194"/>
      <c r="K322" s="195"/>
    </row>
    <row r="323">
      <c r="F323" s="194"/>
      <c r="H323" s="11"/>
      <c r="I323" s="194"/>
      <c r="K323" s="195"/>
    </row>
    <row r="324">
      <c r="F324" s="194"/>
      <c r="H324" s="11"/>
      <c r="I324" s="194"/>
      <c r="K324" s="195"/>
    </row>
    <row r="325">
      <c r="F325" s="194"/>
      <c r="H325" s="11"/>
      <c r="I325" s="194"/>
      <c r="K325" s="195"/>
    </row>
    <row r="326">
      <c r="F326" s="194"/>
      <c r="H326" s="11"/>
      <c r="I326" s="194"/>
      <c r="K326" s="195"/>
    </row>
    <row r="327">
      <c r="F327" s="194"/>
      <c r="H327" s="11"/>
      <c r="I327" s="194"/>
      <c r="K327" s="195"/>
    </row>
    <row r="328">
      <c r="F328" s="194"/>
      <c r="H328" s="11"/>
      <c r="I328" s="194"/>
      <c r="K328" s="195"/>
    </row>
    <row r="329">
      <c r="F329" s="194"/>
      <c r="H329" s="11"/>
      <c r="I329" s="194"/>
      <c r="K329" s="195"/>
    </row>
    <row r="330">
      <c r="F330" s="194"/>
      <c r="H330" s="11"/>
      <c r="I330" s="194"/>
      <c r="K330" s="195"/>
    </row>
    <row r="331">
      <c r="F331" s="194"/>
      <c r="H331" s="11"/>
      <c r="I331" s="194"/>
      <c r="K331" s="195"/>
    </row>
    <row r="332">
      <c r="F332" s="194"/>
      <c r="H332" s="11"/>
      <c r="I332" s="194"/>
      <c r="K332" s="195"/>
    </row>
    <row r="333">
      <c r="F333" s="194"/>
      <c r="H333" s="11"/>
      <c r="I333" s="194"/>
      <c r="K333" s="195"/>
    </row>
    <row r="334">
      <c r="F334" s="194"/>
      <c r="H334" s="11"/>
      <c r="I334" s="194"/>
      <c r="K334" s="195"/>
    </row>
    <row r="335">
      <c r="F335" s="194"/>
      <c r="H335" s="11"/>
      <c r="I335" s="194"/>
      <c r="K335" s="195"/>
    </row>
    <row r="336">
      <c r="F336" s="194"/>
      <c r="H336" s="11"/>
      <c r="I336" s="194"/>
      <c r="K336" s="195"/>
    </row>
    <row r="337">
      <c r="F337" s="194"/>
      <c r="H337" s="11"/>
      <c r="I337" s="194"/>
      <c r="K337" s="195"/>
    </row>
    <row r="338">
      <c r="F338" s="194"/>
      <c r="H338" s="11"/>
      <c r="I338" s="194"/>
      <c r="K338" s="195"/>
    </row>
    <row r="339">
      <c r="F339" s="194"/>
      <c r="H339" s="11"/>
      <c r="I339" s="194"/>
      <c r="K339" s="195"/>
    </row>
    <row r="340">
      <c r="F340" s="194"/>
      <c r="H340" s="11"/>
      <c r="I340" s="194"/>
      <c r="K340" s="195"/>
    </row>
    <row r="341">
      <c r="F341" s="194"/>
      <c r="H341" s="11"/>
      <c r="I341" s="194"/>
      <c r="K341" s="195"/>
    </row>
    <row r="342">
      <c r="F342" s="194"/>
      <c r="H342" s="11"/>
      <c r="I342" s="194"/>
      <c r="K342" s="195"/>
    </row>
    <row r="343">
      <c r="F343" s="194"/>
      <c r="H343" s="11"/>
      <c r="I343" s="194"/>
      <c r="K343" s="195"/>
    </row>
    <row r="344">
      <c r="F344" s="194"/>
      <c r="H344" s="11"/>
      <c r="I344" s="194"/>
      <c r="K344" s="195"/>
    </row>
    <row r="345">
      <c r="F345" s="194"/>
      <c r="H345" s="11"/>
      <c r="I345" s="194"/>
      <c r="K345" s="195"/>
    </row>
    <row r="346">
      <c r="F346" s="194"/>
      <c r="H346" s="11"/>
      <c r="I346" s="194"/>
      <c r="K346" s="195"/>
    </row>
    <row r="347">
      <c r="F347" s="194"/>
      <c r="H347" s="11"/>
      <c r="I347" s="194"/>
      <c r="K347" s="195"/>
    </row>
    <row r="348">
      <c r="F348" s="194"/>
      <c r="H348" s="11"/>
      <c r="I348" s="194"/>
      <c r="K348" s="195"/>
    </row>
    <row r="349">
      <c r="F349" s="194"/>
      <c r="H349" s="11"/>
      <c r="I349" s="194"/>
      <c r="K349" s="195"/>
    </row>
    <row r="350">
      <c r="F350" s="194"/>
      <c r="H350" s="11"/>
      <c r="I350" s="194"/>
      <c r="K350" s="195"/>
    </row>
    <row r="351">
      <c r="F351" s="194"/>
      <c r="H351" s="11"/>
      <c r="I351" s="194"/>
      <c r="K351" s="195"/>
    </row>
    <row r="352">
      <c r="F352" s="194"/>
      <c r="H352" s="11"/>
      <c r="I352" s="194"/>
      <c r="K352" s="195"/>
    </row>
    <row r="353">
      <c r="F353" s="194"/>
      <c r="H353" s="11"/>
      <c r="I353" s="194"/>
      <c r="K353" s="195"/>
    </row>
    <row r="354">
      <c r="F354" s="194"/>
      <c r="H354" s="11"/>
      <c r="I354" s="194"/>
      <c r="K354" s="195"/>
    </row>
    <row r="355">
      <c r="F355" s="194"/>
      <c r="H355" s="11"/>
      <c r="I355" s="194"/>
      <c r="K355" s="195"/>
    </row>
    <row r="356">
      <c r="F356" s="194"/>
      <c r="H356" s="11"/>
      <c r="I356" s="194"/>
      <c r="K356" s="195"/>
    </row>
    <row r="357">
      <c r="F357" s="194"/>
      <c r="H357" s="11"/>
      <c r="I357" s="194"/>
      <c r="K357" s="195"/>
    </row>
    <row r="358">
      <c r="F358" s="194"/>
      <c r="H358" s="11"/>
      <c r="I358" s="194"/>
      <c r="K358" s="195"/>
    </row>
    <row r="359">
      <c r="F359" s="194"/>
      <c r="H359" s="11"/>
      <c r="I359" s="194"/>
      <c r="K359" s="195"/>
    </row>
    <row r="360">
      <c r="F360" s="194"/>
      <c r="H360" s="11"/>
      <c r="I360" s="194"/>
      <c r="K360" s="195"/>
    </row>
    <row r="361">
      <c r="F361" s="194"/>
      <c r="H361" s="11"/>
      <c r="I361" s="194"/>
      <c r="K361" s="195"/>
    </row>
    <row r="362">
      <c r="F362" s="194"/>
      <c r="H362" s="11"/>
      <c r="I362" s="194"/>
      <c r="K362" s="195"/>
    </row>
    <row r="363">
      <c r="F363" s="194"/>
      <c r="H363" s="11"/>
      <c r="I363" s="194"/>
      <c r="K363" s="195"/>
    </row>
    <row r="364">
      <c r="F364" s="194"/>
      <c r="H364" s="11"/>
      <c r="I364" s="194"/>
      <c r="K364" s="195"/>
    </row>
    <row r="365">
      <c r="F365" s="194"/>
      <c r="H365" s="11"/>
      <c r="I365" s="194"/>
      <c r="K365" s="195"/>
    </row>
    <row r="366">
      <c r="F366" s="194"/>
      <c r="H366" s="11"/>
      <c r="I366" s="194"/>
      <c r="K366" s="195"/>
    </row>
    <row r="367">
      <c r="F367" s="194"/>
      <c r="H367" s="11"/>
      <c r="I367" s="194"/>
      <c r="K367" s="195"/>
    </row>
    <row r="368">
      <c r="F368" s="194"/>
      <c r="H368" s="11"/>
      <c r="I368" s="194"/>
      <c r="K368" s="195"/>
    </row>
    <row r="369">
      <c r="F369" s="194"/>
      <c r="H369" s="11"/>
      <c r="I369" s="194"/>
      <c r="K369" s="195"/>
    </row>
    <row r="370">
      <c r="F370" s="194"/>
      <c r="H370" s="11"/>
      <c r="I370" s="194"/>
      <c r="K370" s="195"/>
    </row>
    <row r="371">
      <c r="F371" s="194"/>
      <c r="H371" s="11"/>
      <c r="I371" s="194"/>
      <c r="K371" s="195"/>
    </row>
    <row r="372">
      <c r="F372" s="194"/>
      <c r="H372" s="11"/>
      <c r="I372" s="194"/>
      <c r="K372" s="195"/>
    </row>
    <row r="373">
      <c r="F373" s="194"/>
      <c r="H373" s="11"/>
      <c r="I373" s="194"/>
      <c r="K373" s="195"/>
    </row>
    <row r="374">
      <c r="F374" s="194"/>
      <c r="H374" s="11"/>
      <c r="I374" s="194"/>
      <c r="K374" s="195"/>
    </row>
    <row r="375">
      <c r="F375" s="194"/>
      <c r="H375" s="11"/>
      <c r="I375" s="194"/>
      <c r="K375" s="195"/>
    </row>
    <row r="376">
      <c r="F376" s="194"/>
      <c r="H376" s="11"/>
      <c r="I376" s="194"/>
      <c r="K376" s="195"/>
    </row>
    <row r="377">
      <c r="F377" s="194"/>
      <c r="H377" s="11"/>
      <c r="I377" s="194"/>
      <c r="K377" s="195"/>
    </row>
    <row r="378">
      <c r="F378" s="194"/>
      <c r="H378" s="11"/>
      <c r="I378" s="194"/>
      <c r="K378" s="195"/>
    </row>
    <row r="379">
      <c r="F379" s="194"/>
      <c r="H379" s="11"/>
      <c r="I379" s="194"/>
      <c r="K379" s="195"/>
    </row>
    <row r="380">
      <c r="F380" s="194"/>
      <c r="H380" s="11"/>
      <c r="I380" s="194"/>
      <c r="K380" s="195"/>
    </row>
    <row r="381">
      <c r="F381" s="194"/>
      <c r="H381" s="11"/>
      <c r="I381" s="194"/>
      <c r="K381" s="195"/>
    </row>
    <row r="382">
      <c r="F382" s="194"/>
      <c r="H382" s="11"/>
      <c r="I382" s="194"/>
      <c r="K382" s="195"/>
    </row>
    <row r="383">
      <c r="F383" s="194"/>
      <c r="H383" s="11"/>
      <c r="I383" s="194"/>
      <c r="K383" s="195"/>
    </row>
    <row r="384">
      <c r="F384" s="194"/>
      <c r="H384" s="11"/>
      <c r="I384" s="194"/>
      <c r="K384" s="195"/>
    </row>
    <row r="385">
      <c r="F385" s="194"/>
      <c r="H385" s="11"/>
      <c r="I385" s="194"/>
      <c r="K385" s="195"/>
    </row>
    <row r="386">
      <c r="F386" s="194"/>
      <c r="H386" s="11"/>
      <c r="I386" s="194"/>
      <c r="K386" s="195"/>
    </row>
    <row r="387">
      <c r="F387" s="194"/>
      <c r="H387" s="11"/>
      <c r="I387" s="194"/>
      <c r="K387" s="195"/>
    </row>
    <row r="388">
      <c r="F388" s="194"/>
      <c r="H388" s="11"/>
      <c r="I388" s="194"/>
      <c r="K388" s="195"/>
    </row>
    <row r="389">
      <c r="F389" s="194"/>
      <c r="H389" s="11"/>
      <c r="I389" s="194"/>
      <c r="K389" s="195"/>
    </row>
    <row r="390">
      <c r="F390" s="194"/>
      <c r="H390" s="11"/>
      <c r="I390" s="194"/>
      <c r="K390" s="195"/>
    </row>
    <row r="391">
      <c r="F391" s="194"/>
      <c r="H391" s="11"/>
      <c r="I391" s="194"/>
      <c r="K391" s="195"/>
    </row>
    <row r="392">
      <c r="F392" s="194"/>
      <c r="H392" s="11"/>
      <c r="I392" s="194"/>
      <c r="K392" s="195"/>
    </row>
    <row r="393">
      <c r="F393" s="194"/>
      <c r="H393" s="11"/>
      <c r="I393" s="194"/>
      <c r="K393" s="195"/>
    </row>
    <row r="394">
      <c r="F394" s="194"/>
      <c r="H394" s="11"/>
      <c r="I394" s="194"/>
      <c r="K394" s="195"/>
    </row>
    <row r="395">
      <c r="F395" s="194"/>
      <c r="H395" s="11"/>
      <c r="I395" s="194"/>
      <c r="K395" s="195"/>
    </row>
    <row r="396">
      <c r="F396" s="194"/>
      <c r="H396" s="11"/>
      <c r="I396" s="194"/>
      <c r="K396" s="195"/>
    </row>
    <row r="397">
      <c r="F397" s="194"/>
      <c r="H397" s="11"/>
      <c r="I397" s="194"/>
      <c r="K397" s="195"/>
    </row>
    <row r="398">
      <c r="F398" s="194"/>
      <c r="H398" s="11"/>
      <c r="I398" s="194"/>
      <c r="K398" s="195"/>
    </row>
    <row r="399">
      <c r="F399" s="194"/>
      <c r="H399" s="11"/>
      <c r="I399" s="194"/>
      <c r="K399" s="195"/>
    </row>
    <row r="400">
      <c r="F400" s="194"/>
      <c r="H400" s="11"/>
      <c r="I400" s="194"/>
      <c r="K400" s="195"/>
    </row>
    <row r="401">
      <c r="F401" s="194"/>
      <c r="H401" s="11"/>
      <c r="I401" s="194"/>
      <c r="K401" s="195"/>
    </row>
    <row r="402">
      <c r="F402" s="194"/>
      <c r="H402" s="11"/>
      <c r="I402" s="194"/>
      <c r="K402" s="195"/>
    </row>
    <row r="403">
      <c r="F403" s="194"/>
      <c r="H403" s="11"/>
      <c r="I403" s="194"/>
      <c r="K403" s="195"/>
    </row>
    <row r="404">
      <c r="F404" s="194"/>
      <c r="H404" s="11"/>
      <c r="I404" s="194"/>
      <c r="K404" s="195"/>
    </row>
    <row r="405">
      <c r="F405" s="194"/>
      <c r="H405" s="11"/>
      <c r="I405" s="194"/>
      <c r="K405" s="195"/>
    </row>
    <row r="406">
      <c r="F406" s="194"/>
      <c r="H406" s="11"/>
      <c r="I406" s="194"/>
      <c r="K406" s="195"/>
    </row>
    <row r="407">
      <c r="F407" s="194"/>
      <c r="H407" s="11"/>
      <c r="I407" s="194"/>
      <c r="K407" s="195"/>
    </row>
    <row r="408">
      <c r="F408" s="194"/>
      <c r="H408" s="11"/>
      <c r="I408" s="194"/>
      <c r="K408" s="195"/>
    </row>
    <row r="409">
      <c r="F409" s="194"/>
      <c r="H409" s="11"/>
      <c r="I409" s="194"/>
      <c r="K409" s="195"/>
    </row>
    <row r="410">
      <c r="F410" s="194"/>
      <c r="H410" s="11"/>
      <c r="I410" s="194"/>
      <c r="K410" s="195"/>
    </row>
    <row r="411">
      <c r="F411" s="194"/>
      <c r="H411" s="11"/>
      <c r="I411" s="194"/>
      <c r="K411" s="195"/>
    </row>
    <row r="412">
      <c r="F412" s="194"/>
      <c r="H412" s="11"/>
      <c r="I412" s="194"/>
      <c r="K412" s="195"/>
    </row>
    <row r="413">
      <c r="F413" s="194"/>
      <c r="H413" s="11"/>
      <c r="I413" s="194"/>
      <c r="K413" s="195"/>
    </row>
    <row r="414">
      <c r="F414" s="194"/>
      <c r="H414" s="11"/>
      <c r="I414" s="194"/>
      <c r="K414" s="195"/>
    </row>
    <row r="415">
      <c r="F415" s="194"/>
      <c r="H415" s="11"/>
      <c r="I415" s="194"/>
      <c r="K415" s="195"/>
    </row>
    <row r="416">
      <c r="F416" s="194"/>
      <c r="H416" s="11"/>
      <c r="I416" s="194"/>
      <c r="K416" s="195"/>
    </row>
    <row r="417">
      <c r="F417" s="194"/>
      <c r="H417" s="11"/>
      <c r="I417" s="194"/>
      <c r="K417" s="195"/>
    </row>
    <row r="418">
      <c r="F418" s="194"/>
      <c r="H418" s="11"/>
      <c r="I418" s="194"/>
      <c r="K418" s="195"/>
    </row>
    <row r="419">
      <c r="F419" s="194"/>
      <c r="H419" s="11"/>
      <c r="I419" s="194"/>
      <c r="K419" s="195"/>
    </row>
    <row r="420">
      <c r="F420" s="194"/>
      <c r="H420" s="11"/>
      <c r="I420" s="194"/>
      <c r="K420" s="195"/>
    </row>
    <row r="421">
      <c r="F421" s="194"/>
      <c r="H421" s="11"/>
      <c r="I421" s="194"/>
      <c r="K421" s="195"/>
    </row>
    <row r="422">
      <c r="F422" s="194"/>
      <c r="H422" s="11"/>
      <c r="I422" s="194"/>
      <c r="K422" s="195"/>
    </row>
    <row r="423">
      <c r="F423" s="194"/>
      <c r="H423" s="11"/>
      <c r="I423" s="194"/>
      <c r="K423" s="195"/>
    </row>
    <row r="424">
      <c r="F424" s="194"/>
      <c r="H424" s="11"/>
      <c r="I424" s="194"/>
      <c r="K424" s="195"/>
    </row>
    <row r="425">
      <c r="F425" s="194"/>
      <c r="H425" s="11"/>
      <c r="I425" s="194"/>
      <c r="K425" s="195"/>
    </row>
    <row r="426">
      <c r="F426" s="194"/>
      <c r="H426" s="11"/>
      <c r="I426" s="194"/>
      <c r="K426" s="195"/>
    </row>
    <row r="427">
      <c r="F427" s="194"/>
      <c r="H427" s="11"/>
      <c r="I427" s="194"/>
      <c r="K427" s="195"/>
    </row>
    <row r="428">
      <c r="F428" s="194"/>
      <c r="H428" s="11"/>
      <c r="I428" s="194"/>
      <c r="K428" s="195"/>
    </row>
    <row r="429">
      <c r="F429" s="194"/>
      <c r="H429" s="11"/>
      <c r="I429" s="194"/>
      <c r="K429" s="195"/>
    </row>
    <row r="430">
      <c r="F430" s="194"/>
      <c r="H430" s="11"/>
      <c r="I430" s="194"/>
      <c r="K430" s="195"/>
    </row>
    <row r="431">
      <c r="F431" s="194"/>
      <c r="H431" s="11"/>
      <c r="I431" s="194"/>
      <c r="K431" s="195"/>
    </row>
    <row r="432">
      <c r="F432" s="194"/>
      <c r="H432" s="11"/>
      <c r="I432" s="194"/>
      <c r="K432" s="195"/>
    </row>
    <row r="433">
      <c r="F433" s="194"/>
      <c r="H433" s="11"/>
      <c r="I433" s="194"/>
      <c r="K433" s="195"/>
    </row>
    <row r="434">
      <c r="F434" s="194"/>
      <c r="H434" s="11"/>
      <c r="I434" s="194"/>
      <c r="K434" s="195"/>
    </row>
    <row r="435">
      <c r="F435" s="194"/>
      <c r="H435" s="11"/>
      <c r="I435" s="194"/>
      <c r="K435" s="195"/>
    </row>
    <row r="436">
      <c r="F436" s="194"/>
      <c r="H436" s="11"/>
      <c r="I436" s="194"/>
      <c r="K436" s="195"/>
    </row>
    <row r="437">
      <c r="F437" s="194"/>
      <c r="H437" s="11"/>
      <c r="I437" s="194"/>
      <c r="K437" s="195"/>
    </row>
    <row r="438">
      <c r="F438" s="194"/>
      <c r="H438" s="11"/>
      <c r="I438" s="194"/>
      <c r="K438" s="195"/>
    </row>
    <row r="439">
      <c r="F439" s="194"/>
      <c r="H439" s="11"/>
      <c r="I439" s="194"/>
      <c r="K439" s="195"/>
    </row>
    <row r="440">
      <c r="F440" s="194"/>
      <c r="H440" s="11"/>
      <c r="I440" s="194"/>
      <c r="K440" s="195"/>
    </row>
    <row r="441">
      <c r="F441" s="194"/>
      <c r="H441" s="11"/>
      <c r="I441" s="194"/>
      <c r="K441" s="195"/>
    </row>
    <row r="442">
      <c r="F442" s="194"/>
      <c r="H442" s="11"/>
      <c r="I442" s="194"/>
      <c r="K442" s="195"/>
    </row>
    <row r="443">
      <c r="F443" s="194"/>
      <c r="H443" s="11"/>
      <c r="I443" s="194"/>
      <c r="K443" s="195"/>
    </row>
    <row r="444">
      <c r="F444" s="194"/>
      <c r="H444" s="11"/>
      <c r="I444" s="194"/>
      <c r="K444" s="195"/>
    </row>
    <row r="445">
      <c r="F445" s="194"/>
      <c r="H445" s="11"/>
      <c r="I445" s="194"/>
      <c r="K445" s="195"/>
    </row>
    <row r="446">
      <c r="F446" s="194"/>
      <c r="H446" s="11"/>
      <c r="I446" s="194"/>
      <c r="K446" s="195"/>
    </row>
    <row r="447">
      <c r="F447" s="194"/>
      <c r="H447" s="11"/>
      <c r="I447" s="194"/>
      <c r="K447" s="195"/>
    </row>
    <row r="448">
      <c r="F448" s="194"/>
      <c r="H448" s="11"/>
      <c r="I448" s="194"/>
      <c r="K448" s="195"/>
    </row>
    <row r="449">
      <c r="F449" s="194"/>
      <c r="H449" s="11"/>
      <c r="I449" s="194"/>
      <c r="K449" s="195"/>
    </row>
    <row r="450">
      <c r="F450" s="194"/>
      <c r="H450" s="11"/>
      <c r="I450" s="194"/>
      <c r="K450" s="195"/>
    </row>
    <row r="451">
      <c r="F451" s="194"/>
      <c r="H451" s="11"/>
      <c r="I451" s="194"/>
      <c r="K451" s="195"/>
    </row>
    <row r="452">
      <c r="F452" s="194"/>
      <c r="H452" s="11"/>
      <c r="I452" s="194"/>
      <c r="K452" s="195"/>
    </row>
    <row r="453">
      <c r="F453" s="194"/>
      <c r="H453" s="11"/>
      <c r="I453" s="194"/>
      <c r="K453" s="195"/>
    </row>
    <row r="454">
      <c r="F454" s="194"/>
      <c r="H454" s="11"/>
      <c r="I454" s="194"/>
      <c r="K454" s="195"/>
    </row>
    <row r="455">
      <c r="F455" s="194"/>
      <c r="H455" s="11"/>
      <c r="I455" s="194"/>
      <c r="K455" s="195"/>
    </row>
    <row r="456">
      <c r="F456" s="194"/>
      <c r="H456" s="11"/>
      <c r="I456" s="194"/>
      <c r="K456" s="195"/>
    </row>
    <row r="457">
      <c r="F457" s="194"/>
      <c r="H457" s="11"/>
      <c r="I457" s="194"/>
      <c r="K457" s="195"/>
    </row>
    <row r="458">
      <c r="F458" s="194"/>
      <c r="H458" s="11"/>
      <c r="I458" s="194"/>
      <c r="K458" s="195"/>
    </row>
    <row r="459">
      <c r="F459" s="194"/>
      <c r="H459" s="11"/>
      <c r="I459" s="194"/>
      <c r="K459" s="195"/>
    </row>
    <row r="460">
      <c r="F460" s="194"/>
      <c r="H460" s="11"/>
      <c r="I460" s="194"/>
      <c r="K460" s="195"/>
    </row>
    <row r="461">
      <c r="F461" s="194"/>
      <c r="H461" s="11"/>
      <c r="I461" s="194"/>
      <c r="K461" s="195"/>
    </row>
    <row r="462">
      <c r="F462" s="194"/>
      <c r="H462" s="11"/>
      <c r="I462" s="194"/>
      <c r="K462" s="195"/>
    </row>
    <row r="463">
      <c r="F463" s="194"/>
      <c r="H463" s="11"/>
      <c r="I463" s="194"/>
      <c r="K463" s="195"/>
    </row>
    <row r="464">
      <c r="F464" s="194"/>
      <c r="H464" s="11"/>
      <c r="I464" s="194"/>
      <c r="K464" s="195"/>
    </row>
    <row r="465">
      <c r="F465" s="194"/>
      <c r="H465" s="11"/>
      <c r="I465" s="194"/>
      <c r="K465" s="195"/>
    </row>
    <row r="466">
      <c r="F466" s="194"/>
      <c r="H466" s="11"/>
      <c r="I466" s="194"/>
      <c r="K466" s="195"/>
    </row>
    <row r="467">
      <c r="F467" s="194"/>
      <c r="H467" s="11"/>
      <c r="I467" s="194"/>
      <c r="K467" s="195"/>
    </row>
    <row r="468">
      <c r="F468" s="194"/>
      <c r="H468" s="11"/>
      <c r="I468" s="194"/>
      <c r="K468" s="195"/>
    </row>
    <row r="469">
      <c r="F469" s="194"/>
      <c r="H469" s="11"/>
      <c r="I469" s="194"/>
      <c r="K469" s="195"/>
    </row>
    <row r="470">
      <c r="F470" s="194"/>
      <c r="H470" s="11"/>
      <c r="I470" s="194"/>
      <c r="K470" s="195"/>
    </row>
    <row r="471">
      <c r="F471" s="194"/>
      <c r="H471" s="11"/>
      <c r="I471" s="194"/>
      <c r="K471" s="195"/>
    </row>
    <row r="472">
      <c r="F472" s="194"/>
      <c r="H472" s="11"/>
      <c r="I472" s="194"/>
      <c r="K472" s="195"/>
    </row>
    <row r="473">
      <c r="F473" s="194"/>
      <c r="H473" s="11"/>
      <c r="I473" s="194"/>
      <c r="K473" s="195"/>
    </row>
    <row r="474">
      <c r="F474" s="194"/>
      <c r="H474" s="11"/>
      <c r="I474" s="194"/>
      <c r="K474" s="195"/>
    </row>
    <row r="475">
      <c r="F475" s="194"/>
      <c r="H475" s="11"/>
      <c r="I475" s="194"/>
      <c r="K475" s="195"/>
    </row>
    <row r="476">
      <c r="F476" s="194"/>
      <c r="H476" s="11"/>
      <c r="I476" s="194"/>
      <c r="K476" s="195"/>
    </row>
    <row r="477">
      <c r="F477" s="194"/>
      <c r="H477" s="11"/>
      <c r="I477" s="194"/>
      <c r="K477" s="195"/>
    </row>
    <row r="478">
      <c r="F478" s="194"/>
      <c r="H478" s="11"/>
      <c r="I478" s="194"/>
      <c r="K478" s="195"/>
    </row>
    <row r="479">
      <c r="F479" s="194"/>
      <c r="H479" s="11"/>
      <c r="I479" s="194"/>
      <c r="K479" s="195"/>
    </row>
    <row r="480">
      <c r="F480" s="194"/>
      <c r="H480" s="11"/>
      <c r="I480" s="194"/>
      <c r="K480" s="195"/>
    </row>
    <row r="481">
      <c r="F481" s="194"/>
      <c r="H481" s="11"/>
      <c r="I481" s="194"/>
      <c r="K481" s="195"/>
    </row>
    <row r="482">
      <c r="F482" s="194"/>
      <c r="H482" s="11"/>
      <c r="I482" s="194"/>
      <c r="K482" s="195"/>
    </row>
    <row r="483">
      <c r="F483" s="194"/>
      <c r="H483" s="11"/>
      <c r="I483" s="194"/>
      <c r="K483" s="195"/>
    </row>
    <row r="484">
      <c r="F484" s="194"/>
      <c r="H484" s="11"/>
      <c r="I484" s="194"/>
      <c r="K484" s="195"/>
    </row>
    <row r="485">
      <c r="F485" s="194"/>
      <c r="H485" s="11"/>
      <c r="I485" s="194"/>
      <c r="K485" s="195"/>
    </row>
    <row r="486">
      <c r="F486" s="194"/>
      <c r="H486" s="11"/>
      <c r="I486" s="194"/>
      <c r="K486" s="195"/>
    </row>
    <row r="487">
      <c r="F487" s="194"/>
      <c r="H487" s="11"/>
      <c r="I487" s="194"/>
      <c r="K487" s="195"/>
    </row>
    <row r="488">
      <c r="F488" s="194"/>
      <c r="H488" s="11"/>
      <c r="I488" s="194"/>
      <c r="K488" s="195"/>
    </row>
    <row r="489">
      <c r="F489" s="194"/>
      <c r="H489" s="11"/>
      <c r="I489" s="194"/>
      <c r="K489" s="195"/>
    </row>
    <row r="490">
      <c r="F490" s="194"/>
      <c r="H490" s="11"/>
      <c r="I490" s="194"/>
      <c r="K490" s="195"/>
    </row>
    <row r="491">
      <c r="F491" s="194"/>
      <c r="H491" s="11"/>
      <c r="I491" s="194"/>
      <c r="K491" s="195"/>
    </row>
    <row r="492">
      <c r="F492" s="194"/>
      <c r="H492" s="11"/>
      <c r="I492" s="194"/>
      <c r="K492" s="195"/>
    </row>
    <row r="493">
      <c r="F493" s="194"/>
      <c r="H493" s="11"/>
      <c r="I493" s="194"/>
      <c r="K493" s="195"/>
    </row>
    <row r="494">
      <c r="F494" s="194"/>
      <c r="H494" s="11"/>
      <c r="I494" s="194"/>
      <c r="K494" s="195"/>
    </row>
    <row r="495">
      <c r="F495" s="194"/>
      <c r="H495" s="11"/>
      <c r="I495" s="194"/>
      <c r="K495" s="195"/>
    </row>
    <row r="496">
      <c r="F496" s="194"/>
      <c r="H496" s="11"/>
      <c r="I496" s="194"/>
      <c r="K496" s="195"/>
    </row>
    <row r="497">
      <c r="F497" s="194"/>
      <c r="H497" s="11"/>
      <c r="I497" s="194"/>
      <c r="K497" s="195"/>
    </row>
    <row r="498">
      <c r="F498" s="194"/>
      <c r="H498" s="11"/>
      <c r="I498" s="194"/>
      <c r="K498" s="195"/>
    </row>
    <row r="499">
      <c r="F499" s="194"/>
      <c r="H499" s="11"/>
      <c r="I499" s="194"/>
      <c r="K499" s="195"/>
    </row>
    <row r="500">
      <c r="F500" s="194"/>
      <c r="H500" s="11"/>
      <c r="I500" s="194"/>
      <c r="K500" s="195"/>
    </row>
    <row r="501">
      <c r="F501" s="194"/>
      <c r="H501" s="11"/>
      <c r="I501" s="194"/>
      <c r="K501" s="195"/>
    </row>
    <row r="502">
      <c r="F502" s="194"/>
      <c r="H502" s="11"/>
      <c r="I502" s="194"/>
      <c r="K502" s="195"/>
    </row>
    <row r="503">
      <c r="F503" s="194"/>
      <c r="H503" s="11"/>
      <c r="I503" s="194"/>
      <c r="K503" s="195"/>
    </row>
    <row r="504">
      <c r="F504" s="194"/>
      <c r="H504" s="11"/>
      <c r="I504" s="194"/>
      <c r="K504" s="195"/>
    </row>
    <row r="505">
      <c r="F505" s="194"/>
      <c r="H505" s="11"/>
      <c r="I505" s="194"/>
      <c r="K505" s="195"/>
    </row>
    <row r="506">
      <c r="F506" s="194"/>
      <c r="H506" s="11"/>
      <c r="I506" s="194"/>
      <c r="K506" s="195"/>
    </row>
    <row r="507">
      <c r="F507" s="194"/>
      <c r="H507" s="11"/>
      <c r="I507" s="194"/>
      <c r="K507" s="195"/>
    </row>
    <row r="508">
      <c r="F508" s="194"/>
      <c r="H508" s="11"/>
      <c r="I508" s="194"/>
      <c r="K508" s="195"/>
    </row>
    <row r="509">
      <c r="F509" s="194"/>
      <c r="H509" s="11"/>
      <c r="I509" s="194"/>
      <c r="K509" s="195"/>
    </row>
    <row r="510">
      <c r="F510" s="194"/>
      <c r="H510" s="11"/>
      <c r="I510" s="194"/>
      <c r="K510" s="195"/>
    </row>
    <row r="511">
      <c r="F511" s="194"/>
      <c r="H511" s="11"/>
      <c r="I511" s="194"/>
      <c r="K511" s="195"/>
    </row>
    <row r="512">
      <c r="F512" s="194"/>
      <c r="H512" s="11"/>
      <c r="I512" s="194"/>
      <c r="K512" s="195"/>
    </row>
    <row r="513">
      <c r="F513" s="194"/>
      <c r="H513" s="11"/>
      <c r="I513" s="194"/>
      <c r="K513" s="195"/>
    </row>
    <row r="514">
      <c r="F514" s="194"/>
      <c r="H514" s="11"/>
      <c r="I514" s="194"/>
      <c r="K514" s="195"/>
    </row>
    <row r="515">
      <c r="F515" s="194"/>
      <c r="H515" s="11"/>
      <c r="I515" s="194"/>
      <c r="K515" s="195"/>
    </row>
    <row r="516">
      <c r="F516" s="194"/>
      <c r="H516" s="11"/>
      <c r="I516" s="194"/>
      <c r="K516" s="195"/>
    </row>
    <row r="517">
      <c r="F517" s="194"/>
      <c r="H517" s="11"/>
      <c r="I517" s="194"/>
      <c r="K517" s="195"/>
    </row>
    <row r="518">
      <c r="F518" s="194"/>
      <c r="H518" s="11"/>
      <c r="I518" s="194"/>
      <c r="K518" s="195"/>
    </row>
    <row r="519">
      <c r="F519" s="194"/>
      <c r="H519" s="11"/>
      <c r="I519" s="194"/>
      <c r="K519" s="195"/>
    </row>
    <row r="520">
      <c r="F520" s="194"/>
      <c r="H520" s="11"/>
      <c r="I520" s="194"/>
      <c r="K520" s="195"/>
    </row>
    <row r="521">
      <c r="F521" s="194"/>
      <c r="H521" s="11"/>
      <c r="I521" s="194"/>
      <c r="K521" s="195"/>
    </row>
    <row r="522">
      <c r="F522" s="194"/>
      <c r="H522" s="11"/>
      <c r="I522" s="194"/>
      <c r="K522" s="195"/>
    </row>
    <row r="523">
      <c r="F523" s="194"/>
      <c r="H523" s="11"/>
      <c r="I523" s="194"/>
      <c r="K523" s="195"/>
    </row>
    <row r="524">
      <c r="F524" s="194"/>
      <c r="H524" s="11"/>
      <c r="I524" s="194"/>
      <c r="K524" s="195"/>
    </row>
    <row r="525">
      <c r="F525" s="194"/>
      <c r="H525" s="11"/>
      <c r="I525" s="194"/>
      <c r="K525" s="195"/>
    </row>
    <row r="526">
      <c r="F526" s="194"/>
      <c r="H526" s="11"/>
      <c r="I526" s="194"/>
      <c r="K526" s="195"/>
    </row>
    <row r="527">
      <c r="F527" s="194"/>
      <c r="H527" s="11"/>
      <c r="I527" s="194"/>
      <c r="K527" s="195"/>
    </row>
    <row r="528">
      <c r="F528" s="194"/>
      <c r="H528" s="11"/>
      <c r="I528" s="194"/>
      <c r="K528" s="195"/>
    </row>
    <row r="529">
      <c r="F529" s="194"/>
      <c r="H529" s="11"/>
      <c r="I529" s="194"/>
      <c r="K529" s="195"/>
    </row>
    <row r="530">
      <c r="F530" s="194"/>
      <c r="H530" s="11"/>
      <c r="I530" s="194"/>
      <c r="K530" s="195"/>
    </row>
    <row r="531">
      <c r="F531" s="194"/>
      <c r="H531" s="11"/>
      <c r="I531" s="194"/>
      <c r="K531" s="195"/>
    </row>
    <row r="532">
      <c r="F532" s="194"/>
      <c r="H532" s="11"/>
      <c r="I532" s="194"/>
      <c r="K532" s="195"/>
    </row>
    <row r="533">
      <c r="F533" s="194"/>
      <c r="H533" s="11"/>
      <c r="I533" s="194"/>
      <c r="K533" s="195"/>
    </row>
    <row r="534">
      <c r="F534" s="194"/>
      <c r="H534" s="11"/>
      <c r="I534" s="194"/>
      <c r="K534" s="195"/>
    </row>
    <row r="535">
      <c r="F535" s="194"/>
      <c r="H535" s="11"/>
      <c r="I535" s="194"/>
      <c r="K535" s="195"/>
    </row>
    <row r="536">
      <c r="F536" s="194"/>
      <c r="H536" s="11"/>
      <c r="I536" s="194"/>
      <c r="K536" s="195"/>
    </row>
    <row r="537">
      <c r="F537" s="194"/>
      <c r="H537" s="11"/>
      <c r="I537" s="194"/>
      <c r="K537" s="195"/>
    </row>
    <row r="538">
      <c r="F538" s="194"/>
      <c r="H538" s="11"/>
      <c r="I538" s="194"/>
      <c r="K538" s="195"/>
    </row>
    <row r="539">
      <c r="F539" s="194"/>
      <c r="H539" s="11"/>
      <c r="I539" s="194"/>
      <c r="K539" s="195"/>
    </row>
    <row r="540">
      <c r="F540" s="194"/>
      <c r="H540" s="11"/>
      <c r="I540" s="194"/>
      <c r="K540" s="195"/>
    </row>
    <row r="541">
      <c r="F541" s="194"/>
      <c r="H541" s="11"/>
      <c r="I541" s="194"/>
      <c r="K541" s="195"/>
    </row>
    <row r="542">
      <c r="F542" s="194"/>
      <c r="H542" s="11"/>
      <c r="I542" s="194"/>
      <c r="K542" s="195"/>
    </row>
    <row r="543">
      <c r="F543" s="194"/>
      <c r="H543" s="11"/>
      <c r="I543" s="194"/>
      <c r="K543" s="195"/>
    </row>
    <row r="544">
      <c r="F544" s="194"/>
      <c r="H544" s="11"/>
      <c r="I544" s="194"/>
      <c r="K544" s="195"/>
    </row>
    <row r="545">
      <c r="F545" s="194"/>
      <c r="H545" s="11"/>
      <c r="I545" s="194"/>
      <c r="K545" s="195"/>
    </row>
    <row r="546">
      <c r="F546" s="194"/>
      <c r="H546" s="11"/>
      <c r="I546" s="194"/>
      <c r="K546" s="195"/>
    </row>
    <row r="547">
      <c r="F547" s="194"/>
      <c r="H547" s="11"/>
      <c r="I547" s="194"/>
      <c r="K547" s="195"/>
    </row>
    <row r="548">
      <c r="F548" s="194"/>
      <c r="H548" s="11"/>
      <c r="I548" s="194"/>
      <c r="K548" s="195"/>
    </row>
    <row r="549">
      <c r="F549" s="194"/>
      <c r="H549" s="11"/>
      <c r="I549" s="194"/>
      <c r="K549" s="195"/>
    </row>
    <row r="550">
      <c r="F550" s="194"/>
      <c r="H550" s="11"/>
      <c r="I550" s="194"/>
      <c r="K550" s="195"/>
    </row>
    <row r="551">
      <c r="F551" s="194"/>
      <c r="H551" s="11"/>
      <c r="I551" s="194"/>
      <c r="K551" s="195"/>
    </row>
    <row r="552">
      <c r="F552" s="194"/>
      <c r="H552" s="11"/>
      <c r="I552" s="194"/>
      <c r="K552" s="195"/>
    </row>
    <row r="553">
      <c r="F553" s="194"/>
      <c r="H553" s="11"/>
      <c r="I553" s="194"/>
      <c r="K553" s="195"/>
    </row>
    <row r="554">
      <c r="F554" s="194"/>
      <c r="H554" s="11"/>
      <c r="I554" s="194"/>
      <c r="K554" s="195"/>
    </row>
    <row r="555">
      <c r="F555" s="194"/>
      <c r="H555" s="11"/>
      <c r="I555" s="194"/>
      <c r="K555" s="195"/>
    </row>
    <row r="556">
      <c r="F556" s="194"/>
      <c r="H556" s="11"/>
      <c r="I556" s="194"/>
      <c r="K556" s="195"/>
    </row>
    <row r="557">
      <c r="F557" s="194"/>
      <c r="H557" s="11"/>
      <c r="I557" s="194"/>
      <c r="K557" s="195"/>
    </row>
    <row r="558">
      <c r="F558" s="194"/>
      <c r="H558" s="11"/>
      <c r="I558" s="194"/>
      <c r="K558" s="195"/>
    </row>
    <row r="559">
      <c r="F559" s="194"/>
      <c r="H559" s="11"/>
      <c r="I559" s="194"/>
      <c r="K559" s="195"/>
    </row>
    <row r="560">
      <c r="F560" s="194"/>
      <c r="H560" s="11"/>
      <c r="I560" s="194"/>
      <c r="K560" s="195"/>
    </row>
    <row r="561">
      <c r="F561" s="194"/>
      <c r="H561" s="11"/>
      <c r="I561" s="194"/>
      <c r="K561" s="195"/>
    </row>
    <row r="562">
      <c r="F562" s="194"/>
      <c r="H562" s="11"/>
      <c r="I562" s="194"/>
      <c r="K562" s="195"/>
    </row>
    <row r="563">
      <c r="F563" s="194"/>
      <c r="H563" s="11"/>
      <c r="I563" s="194"/>
      <c r="K563" s="195"/>
    </row>
    <row r="564">
      <c r="F564" s="194"/>
      <c r="H564" s="11"/>
      <c r="I564" s="194"/>
      <c r="K564" s="195"/>
    </row>
    <row r="565">
      <c r="F565" s="194"/>
      <c r="H565" s="11"/>
      <c r="I565" s="194"/>
      <c r="K565" s="195"/>
    </row>
    <row r="566">
      <c r="F566" s="194"/>
      <c r="H566" s="11"/>
      <c r="I566" s="194"/>
      <c r="K566" s="195"/>
    </row>
    <row r="567">
      <c r="F567" s="194"/>
      <c r="H567" s="11"/>
      <c r="I567" s="194"/>
      <c r="K567" s="195"/>
    </row>
    <row r="568">
      <c r="F568" s="194"/>
      <c r="H568" s="11"/>
      <c r="I568" s="194"/>
      <c r="K568" s="195"/>
    </row>
    <row r="569">
      <c r="F569" s="194"/>
      <c r="H569" s="11"/>
      <c r="I569" s="194"/>
      <c r="K569" s="195"/>
    </row>
    <row r="570">
      <c r="F570" s="194"/>
      <c r="H570" s="11"/>
      <c r="I570" s="194"/>
      <c r="K570" s="195"/>
    </row>
    <row r="571">
      <c r="F571" s="194"/>
      <c r="H571" s="11"/>
      <c r="I571" s="194"/>
      <c r="K571" s="195"/>
    </row>
    <row r="572">
      <c r="F572" s="194"/>
      <c r="H572" s="11"/>
      <c r="I572" s="194"/>
      <c r="K572" s="195"/>
    </row>
    <row r="573">
      <c r="F573" s="194"/>
      <c r="H573" s="11"/>
      <c r="I573" s="194"/>
      <c r="K573" s="195"/>
    </row>
    <row r="574">
      <c r="F574" s="194"/>
      <c r="H574" s="11"/>
      <c r="I574" s="194"/>
      <c r="K574" s="195"/>
    </row>
    <row r="575">
      <c r="F575" s="194"/>
      <c r="H575" s="11"/>
      <c r="I575" s="194"/>
      <c r="K575" s="195"/>
    </row>
    <row r="576">
      <c r="F576" s="194"/>
      <c r="H576" s="11"/>
      <c r="I576" s="194"/>
      <c r="K576" s="195"/>
    </row>
    <row r="577">
      <c r="F577" s="194"/>
      <c r="H577" s="11"/>
      <c r="I577" s="194"/>
      <c r="K577" s="195"/>
    </row>
    <row r="578">
      <c r="F578" s="194"/>
      <c r="H578" s="11"/>
      <c r="I578" s="194"/>
      <c r="K578" s="195"/>
    </row>
    <row r="579">
      <c r="F579" s="194"/>
      <c r="H579" s="11"/>
      <c r="I579" s="194"/>
      <c r="K579" s="195"/>
    </row>
    <row r="580">
      <c r="F580" s="194"/>
      <c r="H580" s="11"/>
      <c r="I580" s="194"/>
      <c r="K580" s="195"/>
    </row>
    <row r="581">
      <c r="F581" s="194"/>
      <c r="H581" s="11"/>
      <c r="I581" s="194"/>
      <c r="K581" s="195"/>
    </row>
    <row r="582">
      <c r="F582" s="194"/>
      <c r="H582" s="11"/>
      <c r="I582" s="194"/>
      <c r="K582" s="195"/>
    </row>
    <row r="583">
      <c r="F583" s="194"/>
      <c r="H583" s="11"/>
      <c r="I583" s="194"/>
      <c r="K583" s="195"/>
    </row>
    <row r="584">
      <c r="F584" s="194"/>
      <c r="H584" s="11"/>
      <c r="I584" s="194"/>
      <c r="K584" s="195"/>
    </row>
    <row r="585">
      <c r="F585" s="194"/>
      <c r="H585" s="11"/>
      <c r="I585" s="194"/>
      <c r="K585" s="195"/>
    </row>
    <row r="586">
      <c r="F586" s="194"/>
      <c r="H586" s="11"/>
      <c r="I586" s="194"/>
      <c r="K586" s="195"/>
    </row>
    <row r="587">
      <c r="F587" s="194"/>
      <c r="H587" s="11"/>
      <c r="I587" s="194"/>
      <c r="K587" s="195"/>
    </row>
    <row r="588">
      <c r="F588" s="194"/>
      <c r="H588" s="11"/>
      <c r="I588" s="194"/>
      <c r="K588" s="195"/>
    </row>
    <row r="589">
      <c r="F589" s="194"/>
      <c r="H589" s="11"/>
      <c r="I589" s="194"/>
      <c r="K589" s="195"/>
    </row>
    <row r="590">
      <c r="F590" s="194"/>
      <c r="H590" s="11"/>
      <c r="I590" s="194"/>
      <c r="K590" s="195"/>
    </row>
    <row r="591">
      <c r="F591" s="194"/>
      <c r="H591" s="11"/>
      <c r="I591" s="194"/>
      <c r="K591" s="195"/>
    </row>
    <row r="592">
      <c r="F592" s="194"/>
      <c r="H592" s="11"/>
      <c r="I592" s="194"/>
      <c r="K592" s="195"/>
    </row>
    <row r="593">
      <c r="F593" s="194"/>
      <c r="H593" s="11"/>
      <c r="I593" s="194"/>
      <c r="K593" s="195"/>
    </row>
    <row r="594">
      <c r="F594" s="194"/>
      <c r="H594" s="11"/>
      <c r="I594" s="194"/>
      <c r="K594" s="195"/>
    </row>
    <row r="595">
      <c r="F595" s="194"/>
      <c r="H595" s="11"/>
      <c r="I595" s="194"/>
      <c r="K595" s="195"/>
    </row>
    <row r="596">
      <c r="F596" s="194"/>
      <c r="H596" s="11"/>
      <c r="I596" s="194"/>
      <c r="K596" s="195"/>
    </row>
    <row r="597">
      <c r="F597" s="194"/>
      <c r="H597" s="11"/>
      <c r="I597" s="194"/>
      <c r="K597" s="195"/>
    </row>
    <row r="598">
      <c r="F598" s="194"/>
      <c r="H598" s="11"/>
      <c r="I598" s="194"/>
      <c r="K598" s="195"/>
    </row>
    <row r="599">
      <c r="F599" s="194"/>
      <c r="H599" s="11"/>
      <c r="I599" s="194"/>
      <c r="K599" s="195"/>
    </row>
    <row r="600">
      <c r="F600" s="194"/>
      <c r="H600" s="11"/>
      <c r="I600" s="194"/>
      <c r="K600" s="195"/>
    </row>
    <row r="601">
      <c r="F601" s="194"/>
      <c r="H601" s="11"/>
      <c r="I601" s="194"/>
      <c r="K601" s="195"/>
    </row>
    <row r="602">
      <c r="F602" s="194"/>
      <c r="H602" s="11"/>
      <c r="I602" s="194"/>
      <c r="K602" s="195"/>
    </row>
    <row r="603">
      <c r="F603" s="194"/>
      <c r="H603" s="11"/>
      <c r="I603" s="194"/>
      <c r="K603" s="195"/>
    </row>
    <row r="604">
      <c r="F604" s="194"/>
      <c r="H604" s="11"/>
      <c r="I604" s="194"/>
      <c r="K604" s="195"/>
    </row>
    <row r="605">
      <c r="F605" s="194"/>
      <c r="H605" s="11"/>
      <c r="I605" s="194"/>
      <c r="K605" s="195"/>
    </row>
    <row r="606">
      <c r="F606" s="194"/>
      <c r="H606" s="11"/>
      <c r="I606" s="194"/>
      <c r="K606" s="195"/>
    </row>
    <row r="607">
      <c r="F607" s="194"/>
      <c r="H607" s="11"/>
      <c r="I607" s="194"/>
      <c r="K607" s="195"/>
    </row>
    <row r="608">
      <c r="F608" s="194"/>
      <c r="H608" s="11"/>
      <c r="I608" s="194"/>
      <c r="K608" s="195"/>
    </row>
    <row r="609">
      <c r="F609" s="194"/>
      <c r="H609" s="11"/>
      <c r="I609" s="194"/>
      <c r="K609" s="195"/>
    </row>
    <row r="610">
      <c r="F610" s="194"/>
      <c r="H610" s="11"/>
      <c r="I610" s="194"/>
      <c r="K610" s="195"/>
    </row>
    <row r="611">
      <c r="F611" s="194"/>
      <c r="H611" s="11"/>
      <c r="I611" s="194"/>
      <c r="K611" s="195"/>
    </row>
    <row r="612">
      <c r="F612" s="194"/>
      <c r="H612" s="11"/>
      <c r="I612" s="194"/>
      <c r="K612" s="195"/>
    </row>
    <row r="613">
      <c r="F613" s="194"/>
      <c r="H613" s="11"/>
      <c r="I613" s="194"/>
      <c r="K613" s="195"/>
    </row>
    <row r="614">
      <c r="F614" s="194"/>
      <c r="H614" s="11"/>
      <c r="I614" s="194"/>
      <c r="K614" s="195"/>
    </row>
    <row r="615">
      <c r="F615" s="194"/>
      <c r="H615" s="11"/>
      <c r="I615" s="194"/>
      <c r="K615" s="195"/>
    </row>
    <row r="616">
      <c r="F616" s="194"/>
      <c r="H616" s="11"/>
      <c r="I616" s="194"/>
      <c r="K616" s="195"/>
    </row>
    <row r="617">
      <c r="F617" s="194"/>
      <c r="H617" s="11"/>
      <c r="I617" s="194"/>
      <c r="K617" s="195"/>
    </row>
    <row r="618">
      <c r="F618" s="194"/>
      <c r="H618" s="11"/>
      <c r="I618" s="194"/>
      <c r="K618" s="195"/>
    </row>
    <row r="619">
      <c r="F619" s="194"/>
      <c r="H619" s="11"/>
      <c r="I619" s="194"/>
      <c r="K619" s="195"/>
    </row>
    <row r="620">
      <c r="F620" s="194"/>
      <c r="H620" s="11"/>
      <c r="I620" s="194"/>
      <c r="K620" s="195"/>
    </row>
    <row r="621">
      <c r="F621" s="194"/>
      <c r="H621" s="11"/>
      <c r="I621" s="194"/>
      <c r="K621" s="195"/>
    </row>
    <row r="622">
      <c r="F622" s="194"/>
      <c r="H622" s="11"/>
      <c r="I622" s="194"/>
      <c r="K622" s="195"/>
    </row>
    <row r="623">
      <c r="F623" s="194"/>
      <c r="H623" s="11"/>
      <c r="I623" s="194"/>
      <c r="K623" s="195"/>
    </row>
    <row r="624">
      <c r="F624" s="194"/>
      <c r="H624" s="11"/>
      <c r="I624" s="194"/>
      <c r="K624" s="195"/>
    </row>
    <row r="625">
      <c r="F625" s="194"/>
      <c r="H625" s="11"/>
      <c r="I625" s="194"/>
      <c r="K625" s="195"/>
    </row>
    <row r="626">
      <c r="F626" s="194"/>
      <c r="H626" s="11"/>
      <c r="I626" s="194"/>
      <c r="K626" s="195"/>
    </row>
    <row r="627">
      <c r="F627" s="194"/>
      <c r="H627" s="11"/>
      <c r="I627" s="194"/>
      <c r="K627" s="195"/>
    </row>
    <row r="628">
      <c r="F628" s="194"/>
      <c r="H628" s="11"/>
      <c r="I628" s="194"/>
      <c r="K628" s="195"/>
    </row>
    <row r="629">
      <c r="F629" s="194"/>
      <c r="H629" s="11"/>
      <c r="I629" s="194"/>
      <c r="K629" s="195"/>
    </row>
    <row r="630">
      <c r="F630" s="194"/>
      <c r="H630" s="11"/>
      <c r="I630" s="194"/>
      <c r="K630" s="195"/>
    </row>
    <row r="631">
      <c r="F631" s="194"/>
      <c r="H631" s="11"/>
      <c r="I631" s="194"/>
      <c r="K631" s="195"/>
    </row>
    <row r="632">
      <c r="F632" s="194"/>
      <c r="H632" s="11"/>
      <c r="I632" s="194"/>
      <c r="K632" s="195"/>
    </row>
    <row r="633">
      <c r="F633" s="194"/>
      <c r="H633" s="11"/>
      <c r="I633" s="194"/>
      <c r="K633" s="195"/>
    </row>
    <row r="634">
      <c r="F634" s="194"/>
      <c r="H634" s="11"/>
      <c r="I634" s="194"/>
      <c r="K634" s="195"/>
    </row>
    <row r="635">
      <c r="F635" s="194"/>
      <c r="H635" s="11"/>
      <c r="I635" s="194"/>
      <c r="K635" s="195"/>
    </row>
    <row r="636">
      <c r="F636" s="194"/>
      <c r="H636" s="11"/>
      <c r="I636" s="194"/>
      <c r="K636" s="195"/>
    </row>
    <row r="637">
      <c r="F637" s="194"/>
      <c r="H637" s="11"/>
      <c r="I637" s="194"/>
      <c r="K637" s="195"/>
    </row>
    <row r="638">
      <c r="F638" s="194"/>
      <c r="H638" s="11"/>
      <c r="I638" s="194"/>
      <c r="K638" s="195"/>
    </row>
    <row r="639">
      <c r="F639" s="194"/>
      <c r="H639" s="11"/>
      <c r="I639" s="194"/>
      <c r="K639" s="195"/>
    </row>
    <row r="640">
      <c r="F640" s="194"/>
      <c r="H640" s="11"/>
      <c r="I640" s="194"/>
      <c r="K640" s="195"/>
    </row>
    <row r="641">
      <c r="F641" s="194"/>
      <c r="H641" s="11"/>
      <c r="I641" s="194"/>
      <c r="K641" s="195"/>
    </row>
    <row r="642">
      <c r="F642" s="194"/>
      <c r="H642" s="11"/>
      <c r="I642" s="194"/>
      <c r="K642" s="195"/>
    </row>
    <row r="643">
      <c r="F643" s="194"/>
      <c r="H643" s="11"/>
      <c r="I643" s="194"/>
      <c r="K643" s="195"/>
    </row>
    <row r="644">
      <c r="F644" s="194"/>
      <c r="H644" s="11"/>
      <c r="I644" s="194"/>
      <c r="K644" s="195"/>
    </row>
    <row r="645">
      <c r="F645" s="194"/>
      <c r="H645" s="11"/>
      <c r="I645" s="194"/>
      <c r="K645" s="195"/>
    </row>
    <row r="646">
      <c r="F646" s="194"/>
      <c r="H646" s="11"/>
      <c r="I646" s="194"/>
      <c r="K646" s="195"/>
    </row>
    <row r="647">
      <c r="F647" s="194"/>
      <c r="H647" s="11"/>
      <c r="I647" s="194"/>
      <c r="K647" s="195"/>
    </row>
    <row r="648">
      <c r="F648" s="194"/>
      <c r="H648" s="11"/>
      <c r="I648" s="194"/>
      <c r="K648" s="195"/>
    </row>
    <row r="649">
      <c r="F649" s="194"/>
      <c r="H649" s="11"/>
      <c r="I649" s="194"/>
      <c r="K649" s="195"/>
    </row>
    <row r="650">
      <c r="F650" s="194"/>
      <c r="H650" s="11"/>
      <c r="I650" s="194"/>
      <c r="K650" s="195"/>
    </row>
    <row r="651">
      <c r="F651" s="194"/>
      <c r="H651" s="11"/>
      <c r="I651" s="194"/>
      <c r="K651" s="195"/>
    </row>
    <row r="652">
      <c r="F652" s="194"/>
      <c r="H652" s="11"/>
      <c r="I652" s="194"/>
      <c r="K652" s="195"/>
    </row>
    <row r="653">
      <c r="F653" s="194"/>
      <c r="H653" s="11"/>
      <c r="I653" s="194"/>
      <c r="K653" s="195"/>
    </row>
    <row r="654">
      <c r="F654" s="194"/>
      <c r="H654" s="11"/>
      <c r="I654" s="194"/>
      <c r="K654" s="195"/>
    </row>
    <row r="655">
      <c r="F655" s="194"/>
      <c r="H655" s="11"/>
      <c r="I655" s="194"/>
      <c r="K655" s="195"/>
    </row>
    <row r="656">
      <c r="F656" s="194"/>
      <c r="H656" s="11"/>
      <c r="I656" s="194"/>
      <c r="K656" s="195"/>
    </row>
    <row r="657">
      <c r="F657" s="194"/>
      <c r="H657" s="11"/>
      <c r="I657" s="194"/>
      <c r="K657" s="195"/>
    </row>
    <row r="658">
      <c r="F658" s="194"/>
      <c r="H658" s="11"/>
      <c r="I658" s="194"/>
      <c r="K658" s="195"/>
    </row>
    <row r="659">
      <c r="F659" s="194"/>
      <c r="H659" s="11"/>
      <c r="I659" s="194"/>
      <c r="K659" s="195"/>
    </row>
    <row r="660">
      <c r="F660" s="194"/>
      <c r="H660" s="11"/>
      <c r="I660" s="194"/>
      <c r="K660" s="195"/>
    </row>
    <row r="661">
      <c r="F661" s="194"/>
      <c r="H661" s="11"/>
      <c r="I661" s="194"/>
      <c r="K661" s="195"/>
    </row>
    <row r="662">
      <c r="F662" s="194"/>
      <c r="H662" s="11"/>
      <c r="I662" s="194"/>
      <c r="K662" s="195"/>
    </row>
    <row r="663">
      <c r="F663" s="194"/>
      <c r="H663" s="11"/>
      <c r="I663" s="194"/>
      <c r="K663" s="195"/>
    </row>
    <row r="664">
      <c r="F664" s="194"/>
      <c r="H664" s="11"/>
      <c r="I664" s="194"/>
      <c r="K664" s="195"/>
    </row>
    <row r="665">
      <c r="F665" s="194"/>
      <c r="H665" s="11"/>
      <c r="I665" s="194"/>
      <c r="K665" s="195"/>
    </row>
    <row r="666">
      <c r="F666" s="194"/>
      <c r="H666" s="11"/>
      <c r="I666" s="194"/>
      <c r="K666" s="195"/>
    </row>
    <row r="667">
      <c r="F667" s="194"/>
      <c r="H667" s="11"/>
      <c r="I667" s="194"/>
      <c r="K667" s="195"/>
    </row>
    <row r="668">
      <c r="F668" s="194"/>
      <c r="H668" s="11"/>
      <c r="I668" s="194"/>
      <c r="K668" s="195"/>
    </row>
    <row r="669">
      <c r="F669" s="194"/>
      <c r="H669" s="11"/>
      <c r="I669" s="194"/>
      <c r="K669" s="195"/>
    </row>
    <row r="670">
      <c r="F670" s="194"/>
      <c r="H670" s="11"/>
      <c r="I670" s="194"/>
      <c r="K670" s="195"/>
    </row>
    <row r="671">
      <c r="F671" s="194"/>
      <c r="H671" s="11"/>
      <c r="I671" s="194"/>
      <c r="K671" s="195"/>
    </row>
    <row r="672">
      <c r="F672" s="194"/>
      <c r="H672" s="11"/>
      <c r="I672" s="194"/>
      <c r="K672" s="195"/>
    </row>
    <row r="673">
      <c r="F673" s="194"/>
      <c r="H673" s="11"/>
      <c r="I673" s="194"/>
      <c r="K673" s="195"/>
    </row>
    <row r="674">
      <c r="F674" s="194"/>
      <c r="H674" s="11"/>
      <c r="I674" s="194"/>
      <c r="K674" s="195"/>
    </row>
    <row r="675">
      <c r="F675" s="194"/>
      <c r="H675" s="11"/>
      <c r="I675" s="194"/>
      <c r="K675" s="195"/>
    </row>
    <row r="676">
      <c r="F676" s="194"/>
      <c r="H676" s="11"/>
      <c r="I676" s="194"/>
      <c r="K676" s="195"/>
    </row>
    <row r="677">
      <c r="F677" s="194"/>
      <c r="H677" s="11"/>
      <c r="I677" s="194"/>
      <c r="K677" s="195"/>
    </row>
    <row r="678">
      <c r="F678" s="194"/>
      <c r="H678" s="11"/>
      <c r="I678" s="194"/>
      <c r="K678" s="195"/>
    </row>
    <row r="679">
      <c r="F679" s="194"/>
      <c r="H679" s="11"/>
      <c r="I679" s="194"/>
      <c r="K679" s="195"/>
    </row>
    <row r="680">
      <c r="F680" s="194"/>
      <c r="H680" s="11"/>
      <c r="I680" s="194"/>
      <c r="K680" s="195"/>
    </row>
    <row r="681">
      <c r="F681" s="194"/>
      <c r="H681" s="11"/>
      <c r="I681" s="194"/>
      <c r="K681" s="195"/>
    </row>
    <row r="682">
      <c r="F682" s="194"/>
      <c r="H682" s="11"/>
      <c r="I682" s="194"/>
      <c r="K682" s="195"/>
    </row>
    <row r="683">
      <c r="F683" s="194"/>
      <c r="H683" s="11"/>
      <c r="I683" s="194"/>
      <c r="K683" s="195"/>
    </row>
    <row r="684">
      <c r="F684" s="194"/>
      <c r="H684" s="11"/>
      <c r="I684" s="194"/>
      <c r="K684" s="195"/>
    </row>
    <row r="685">
      <c r="F685" s="194"/>
      <c r="H685" s="11"/>
      <c r="I685" s="194"/>
      <c r="K685" s="195"/>
    </row>
    <row r="686">
      <c r="F686" s="194"/>
      <c r="H686" s="11"/>
      <c r="I686" s="194"/>
      <c r="K686" s="195"/>
    </row>
    <row r="687">
      <c r="F687" s="194"/>
      <c r="H687" s="11"/>
      <c r="I687" s="194"/>
      <c r="K687" s="195"/>
    </row>
    <row r="688">
      <c r="F688" s="194"/>
      <c r="H688" s="11"/>
      <c r="I688" s="194"/>
      <c r="K688" s="195"/>
    </row>
    <row r="689">
      <c r="F689" s="194"/>
      <c r="H689" s="11"/>
      <c r="I689" s="194"/>
      <c r="K689" s="195"/>
    </row>
    <row r="690">
      <c r="F690" s="194"/>
      <c r="H690" s="11"/>
      <c r="I690" s="194"/>
      <c r="K690" s="195"/>
    </row>
    <row r="691">
      <c r="F691" s="194"/>
      <c r="H691" s="11"/>
      <c r="I691" s="194"/>
      <c r="K691" s="195"/>
    </row>
    <row r="692">
      <c r="F692" s="194"/>
      <c r="H692" s="11"/>
      <c r="I692" s="194"/>
      <c r="K692" s="195"/>
    </row>
    <row r="693">
      <c r="F693" s="194"/>
      <c r="H693" s="11"/>
      <c r="I693" s="194"/>
      <c r="K693" s="195"/>
    </row>
    <row r="694">
      <c r="F694" s="194"/>
      <c r="H694" s="11"/>
      <c r="I694" s="194"/>
      <c r="K694" s="195"/>
    </row>
    <row r="695">
      <c r="F695" s="194"/>
      <c r="H695" s="11"/>
      <c r="I695" s="194"/>
      <c r="K695" s="195"/>
    </row>
    <row r="696">
      <c r="F696" s="194"/>
      <c r="H696" s="11"/>
      <c r="I696" s="194"/>
      <c r="K696" s="195"/>
    </row>
    <row r="697">
      <c r="F697" s="194"/>
      <c r="H697" s="11"/>
      <c r="I697" s="194"/>
      <c r="K697" s="195"/>
    </row>
    <row r="698">
      <c r="F698" s="194"/>
      <c r="H698" s="11"/>
      <c r="I698" s="194"/>
      <c r="K698" s="195"/>
    </row>
    <row r="699">
      <c r="F699" s="194"/>
      <c r="H699" s="11"/>
      <c r="I699" s="194"/>
      <c r="K699" s="195"/>
    </row>
    <row r="700">
      <c r="F700" s="194"/>
      <c r="H700" s="11"/>
      <c r="I700" s="194"/>
      <c r="K700" s="195"/>
    </row>
    <row r="701">
      <c r="F701" s="194"/>
      <c r="H701" s="11"/>
      <c r="I701" s="194"/>
      <c r="K701" s="195"/>
    </row>
    <row r="702">
      <c r="F702" s="194"/>
      <c r="H702" s="11"/>
      <c r="I702" s="194"/>
      <c r="K702" s="195"/>
    </row>
    <row r="703">
      <c r="F703" s="194"/>
      <c r="H703" s="11"/>
      <c r="I703" s="194"/>
      <c r="K703" s="195"/>
    </row>
    <row r="704">
      <c r="F704" s="194"/>
      <c r="H704" s="11"/>
      <c r="I704" s="194"/>
      <c r="K704" s="195"/>
    </row>
    <row r="705">
      <c r="F705" s="194"/>
      <c r="H705" s="11"/>
      <c r="I705" s="194"/>
      <c r="K705" s="195"/>
    </row>
    <row r="706">
      <c r="F706" s="194"/>
      <c r="H706" s="11"/>
      <c r="I706" s="194"/>
      <c r="K706" s="195"/>
    </row>
    <row r="707">
      <c r="F707" s="194"/>
      <c r="H707" s="11"/>
      <c r="I707" s="194"/>
      <c r="K707" s="195"/>
    </row>
    <row r="708">
      <c r="F708" s="194"/>
      <c r="H708" s="11"/>
      <c r="I708" s="194"/>
      <c r="K708" s="195"/>
    </row>
    <row r="709">
      <c r="F709" s="194"/>
      <c r="H709" s="11"/>
      <c r="I709" s="194"/>
      <c r="K709" s="195"/>
    </row>
    <row r="710">
      <c r="F710" s="194"/>
      <c r="H710" s="11"/>
      <c r="I710" s="194"/>
      <c r="K710" s="195"/>
    </row>
    <row r="711">
      <c r="F711" s="194"/>
      <c r="H711" s="11"/>
      <c r="I711" s="194"/>
      <c r="K711" s="195"/>
    </row>
    <row r="712">
      <c r="F712" s="194"/>
      <c r="H712" s="11"/>
      <c r="I712" s="194"/>
      <c r="K712" s="195"/>
    </row>
    <row r="713">
      <c r="F713" s="194"/>
      <c r="H713" s="11"/>
      <c r="I713" s="194"/>
      <c r="K713" s="195"/>
    </row>
    <row r="714">
      <c r="F714" s="194"/>
      <c r="H714" s="11"/>
      <c r="I714" s="194"/>
      <c r="K714" s="195"/>
    </row>
    <row r="715">
      <c r="F715" s="194"/>
      <c r="H715" s="11"/>
      <c r="I715" s="194"/>
      <c r="K715" s="195"/>
    </row>
    <row r="716">
      <c r="F716" s="194"/>
      <c r="H716" s="11"/>
      <c r="I716" s="194"/>
      <c r="K716" s="195"/>
    </row>
    <row r="717">
      <c r="F717" s="194"/>
      <c r="H717" s="11"/>
      <c r="I717" s="194"/>
      <c r="K717" s="195"/>
    </row>
    <row r="718">
      <c r="F718" s="194"/>
      <c r="H718" s="11"/>
      <c r="I718" s="194"/>
      <c r="K718" s="195"/>
    </row>
    <row r="719">
      <c r="F719" s="194"/>
      <c r="H719" s="11"/>
      <c r="I719" s="194"/>
      <c r="K719" s="195"/>
    </row>
    <row r="720">
      <c r="F720" s="194"/>
      <c r="H720" s="11"/>
      <c r="I720" s="194"/>
      <c r="K720" s="195"/>
    </row>
    <row r="721">
      <c r="F721" s="194"/>
      <c r="H721" s="11"/>
      <c r="I721" s="194"/>
      <c r="K721" s="195"/>
    </row>
    <row r="722">
      <c r="F722" s="194"/>
      <c r="H722" s="11"/>
      <c r="I722" s="194"/>
      <c r="K722" s="195"/>
    </row>
    <row r="723">
      <c r="F723" s="194"/>
      <c r="H723" s="11"/>
      <c r="I723" s="194"/>
      <c r="K723" s="195"/>
    </row>
    <row r="724">
      <c r="F724" s="194"/>
      <c r="H724" s="11"/>
      <c r="I724" s="194"/>
      <c r="K724" s="195"/>
    </row>
    <row r="725">
      <c r="F725" s="194"/>
      <c r="H725" s="11"/>
      <c r="I725" s="194"/>
      <c r="K725" s="195"/>
    </row>
    <row r="726">
      <c r="F726" s="194"/>
      <c r="H726" s="11"/>
      <c r="I726" s="194"/>
      <c r="K726" s="195"/>
    </row>
    <row r="727">
      <c r="F727" s="194"/>
      <c r="H727" s="11"/>
      <c r="I727" s="194"/>
      <c r="K727" s="195"/>
    </row>
    <row r="728">
      <c r="F728" s="194"/>
      <c r="H728" s="11"/>
      <c r="I728" s="194"/>
      <c r="K728" s="195"/>
    </row>
    <row r="729">
      <c r="F729" s="194"/>
      <c r="H729" s="11"/>
      <c r="I729" s="194"/>
      <c r="K729" s="195"/>
    </row>
    <row r="730">
      <c r="F730" s="194"/>
      <c r="H730" s="11"/>
      <c r="I730" s="194"/>
      <c r="K730" s="195"/>
    </row>
    <row r="731">
      <c r="F731" s="194"/>
      <c r="H731" s="11"/>
      <c r="I731" s="194"/>
      <c r="K731" s="195"/>
    </row>
    <row r="732">
      <c r="F732" s="194"/>
      <c r="H732" s="11"/>
      <c r="I732" s="194"/>
      <c r="K732" s="195"/>
    </row>
    <row r="733">
      <c r="F733" s="194"/>
      <c r="H733" s="11"/>
      <c r="I733" s="194"/>
      <c r="K733" s="195"/>
    </row>
    <row r="734">
      <c r="F734" s="194"/>
      <c r="H734" s="11"/>
      <c r="I734" s="194"/>
      <c r="K734" s="195"/>
    </row>
    <row r="735">
      <c r="F735" s="194"/>
      <c r="H735" s="11"/>
      <c r="I735" s="194"/>
      <c r="K735" s="195"/>
    </row>
    <row r="736">
      <c r="F736" s="194"/>
      <c r="H736" s="11"/>
      <c r="I736" s="194"/>
      <c r="K736" s="195"/>
    </row>
    <row r="737">
      <c r="F737" s="194"/>
      <c r="H737" s="11"/>
      <c r="I737" s="194"/>
      <c r="K737" s="195"/>
    </row>
    <row r="738">
      <c r="F738" s="194"/>
      <c r="H738" s="11"/>
      <c r="I738" s="194"/>
      <c r="K738" s="195"/>
    </row>
    <row r="739">
      <c r="F739" s="194"/>
      <c r="H739" s="11"/>
      <c r="I739" s="194"/>
      <c r="K739" s="195"/>
    </row>
    <row r="740">
      <c r="F740" s="194"/>
      <c r="H740" s="11"/>
      <c r="I740" s="194"/>
      <c r="K740" s="195"/>
    </row>
    <row r="741">
      <c r="F741" s="194"/>
      <c r="H741" s="11"/>
      <c r="I741" s="194"/>
      <c r="K741" s="195"/>
    </row>
    <row r="742">
      <c r="F742" s="194"/>
      <c r="H742" s="11"/>
      <c r="I742" s="194"/>
      <c r="K742" s="195"/>
    </row>
    <row r="743">
      <c r="F743" s="194"/>
      <c r="H743" s="11"/>
      <c r="I743" s="194"/>
      <c r="K743" s="195"/>
    </row>
    <row r="744">
      <c r="F744" s="194"/>
      <c r="H744" s="11"/>
      <c r="I744" s="194"/>
      <c r="K744" s="195"/>
    </row>
    <row r="745">
      <c r="F745" s="194"/>
      <c r="H745" s="11"/>
      <c r="I745" s="194"/>
      <c r="K745" s="195"/>
    </row>
    <row r="746">
      <c r="F746" s="194"/>
      <c r="H746" s="11"/>
      <c r="I746" s="194"/>
      <c r="K746" s="195"/>
    </row>
    <row r="747">
      <c r="F747" s="194"/>
      <c r="H747" s="11"/>
      <c r="I747" s="194"/>
      <c r="K747" s="195"/>
    </row>
    <row r="748">
      <c r="F748" s="194"/>
      <c r="H748" s="11"/>
      <c r="I748" s="194"/>
      <c r="K748" s="195"/>
    </row>
    <row r="749">
      <c r="F749" s="194"/>
      <c r="H749" s="11"/>
      <c r="I749" s="194"/>
      <c r="K749" s="195"/>
    </row>
    <row r="750">
      <c r="F750" s="194"/>
      <c r="H750" s="11"/>
      <c r="I750" s="194"/>
      <c r="K750" s="195"/>
    </row>
    <row r="751">
      <c r="F751" s="194"/>
      <c r="H751" s="11"/>
      <c r="I751" s="194"/>
      <c r="K751" s="195"/>
    </row>
    <row r="752">
      <c r="F752" s="194"/>
      <c r="H752" s="11"/>
      <c r="I752" s="194"/>
      <c r="K752" s="195"/>
    </row>
    <row r="753">
      <c r="F753" s="194"/>
      <c r="H753" s="11"/>
      <c r="I753" s="194"/>
      <c r="K753" s="195"/>
    </row>
    <row r="754">
      <c r="F754" s="194"/>
      <c r="H754" s="11"/>
      <c r="I754" s="194"/>
      <c r="K754" s="195"/>
    </row>
    <row r="755">
      <c r="F755" s="194"/>
      <c r="H755" s="11"/>
      <c r="I755" s="194"/>
      <c r="K755" s="195"/>
    </row>
    <row r="756">
      <c r="F756" s="194"/>
      <c r="H756" s="11"/>
      <c r="I756" s="194"/>
      <c r="K756" s="195"/>
    </row>
    <row r="757">
      <c r="F757" s="194"/>
      <c r="H757" s="11"/>
      <c r="I757" s="194"/>
      <c r="K757" s="195"/>
    </row>
    <row r="758">
      <c r="F758" s="194"/>
      <c r="H758" s="11"/>
      <c r="I758" s="194"/>
      <c r="K758" s="195"/>
    </row>
    <row r="759">
      <c r="F759" s="194"/>
      <c r="H759" s="11"/>
      <c r="I759" s="194"/>
      <c r="K759" s="195"/>
    </row>
    <row r="760">
      <c r="F760" s="194"/>
      <c r="H760" s="11"/>
      <c r="I760" s="194"/>
      <c r="K760" s="195"/>
    </row>
    <row r="761">
      <c r="F761" s="194"/>
      <c r="H761" s="11"/>
      <c r="I761" s="194"/>
      <c r="K761" s="195"/>
    </row>
    <row r="762">
      <c r="F762" s="194"/>
      <c r="H762" s="11"/>
      <c r="I762" s="194"/>
      <c r="K762" s="195"/>
    </row>
    <row r="763">
      <c r="F763" s="194"/>
      <c r="H763" s="11"/>
      <c r="I763" s="194"/>
      <c r="K763" s="195"/>
    </row>
    <row r="764">
      <c r="F764" s="194"/>
      <c r="H764" s="11"/>
      <c r="I764" s="194"/>
      <c r="K764" s="195"/>
    </row>
    <row r="765">
      <c r="F765" s="194"/>
      <c r="H765" s="11"/>
      <c r="I765" s="194"/>
      <c r="K765" s="195"/>
    </row>
    <row r="766">
      <c r="F766" s="194"/>
      <c r="H766" s="11"/>
      <c r="I766" s="194"/>
      <c r="K766" s="195"/>
    </row>
    <row r="767">
      <c r="F767" s="194"/>
      <c r="H767" s="11"/>
      <c r="I767" s="194"/>
      <c r="K767" s="195"/>
    </row>
    <row r="768">
      <c r="F768" s="194"/>
      <c r="H768" s="11"/>
      <c r="I768" s="194"/>
      <c r="K768" s="195"/>
    </row>
    <row r="769">
      <c r="F769" s="194"/>
      <c r="H769" s="11"/>
      <c r="I769" s="194"/>
      <c r="K769" s="195"/>
    </row>
    <row r="770">
      <c r="F770" s="194"/>
      <c r="H770" s="11"/>
      <c r="I770" s="194"/>
      <c r="K770" s="195"/>
    </row>
    <row r="771">
      <c r="F771" s="194"/>
      <c r="H771" s="11"/>
      <c r="I771" s="194"/>
      <c r="K771" s="195"/>
    </row>
    <row r="772">
      <c r="F772" s="194"/>
      <c r="H772" s="11"/>
      <c r="I772" s="194"/>
      <c r="K772" s="195"/>
    </row>
    <row r="773">
      <c r="F773" s="194"/>
      <c r="H773" s="11"/>
      <c r="I773" s="194"/>
      <c r="K773" s="195"/>
    </row>
    <row r="774">
      <c r="F774" s="194"/>
      <c r="H774" s="11"/>
      <c r="I774" s="194"/>
      <c r="K774" s="195"/>
    </row>
    <row r="775">
      <c r="F775" s="194"/>
      <c r="H775" s="11"/>
      <c r="I775" s="194"/>
      <c r="K775" s="195"/>
    </row>
    <row r="776">
      <c r="F776" s="194"/>
      <c r="H776" s="11"/>
      <c r="I776" s="194"/>
      <c r="K776" s="195"/>
    </row>
    <row r="777">
      <c r="F777" s="194"/>
      <c r="H777" s="11"/>
      <c r="I777" s="194"/>
      <c r="K777" s="195"/>
    </row>
    <row r="778">
      <c r="F778" s="194"/>
      <c r="H778" s="11"/>
      <c r="I778" s="194"/>
      <c r="K778" s="195"/>
    </row>
    <row r="779">
      <c r="F779" s="194"/>
      <c r="H779" s="11"/>
      <c r="I779" s="194"/>
      <c r="K779" s="195"/>
    </row>
    <row r="780">
      <c r="F780" s="194"/>
      <c r="H780" s="11"/>
      <c r="I780" s="194"/>
      <c r="K780" s="195"/>
    </row>
    <row r="781">
      <c r="F781" s="194"/>
      <c r="H781" s="11"/>
      <c r="I781" s="194"/>
      <c r="K781" s="195"/>
    </row>
    <row r="782">
      <c r="F782" s="194"/>
      <c r="H782" s="11"/>
      <c r="I782" s="194"/>
      <c r="K782" s="195"/>
    </row>
    <row r="783">
      <c r="F783" s="194"/>
      <c r="H783" s="11"/>
      <c r="I783" s="194"/>
      <c r="K783" s="195"/>
    </row>
    <row r="784">
      <c r="F784" s="194"/>
      <c r="H784" s="11"/>
      <c r="I784" s="194"/>
      <c r="K784" s="195"/>
    </row>
    <row r="785">
      <c r="F785" s="194"/>
      <c r="H785" s="11"/>
      <c r="I785" s="194"/>
      <c r="K785" s="195"/>
    </row>
    <row r="786">
      <c r="F786" s="194"/>
      <c r="H786" s="11"/>
      <c r="I786" s="194"/>
      <c r="K786" s="195"/>
    </row>
    <row r="787">
      <c r="F787" s="194"/>
      <c r="H787" s="11"/>
      <c r="I787" s="194"/>
      <c r="K787" s="195"/>
    </row>
    <row r="788">
      <c r="F788" s="194"/>
      <c r="H788" s="11"/>
      <c r="I788" s="194"/>
      <c r="K788" s="195"/>
    </row>
    <row r="789">
      <c r="F789" s="194"/>
      <c r="H789" s="11"/>
      <c r="I789" s="194"/>
      <c r="K789" s="195"/>
    </row>
    <row r="790">
      <c r="F790" s="194"/>
      <c r="H790" s="11"/>
      <c r="I790" s="194"/>
      <c r="K790" s="195"/>
    </row>
    <row r="791">
      <c r="F791" s="194"/>
      <c r="H791" s="11"/>
      <c r="I791" s="194"/>
      <c r="K791" s="195"/>
    </row>
    <row r="792">
      <c r="F792" s="194"/>
      <c r="H792" s="11"/>
      <c r="I792" s="194"/>
      <c r="K792" s="195"/>
    </row>
    <row r="793">
      <c r="F793" s="194"/>
      <c r="H793" s="11"/>
      <c r="I793" s="194"/>
      <c r="K793" s="195"/>
    </row>
    <row r="794">
      <c r="F794" s="194"/>
      <c r="H794" s="11"/>
      <c r="I794" s="194"/>
      <c r="K794" s="195"/>
    </row>
    <row r="795">
      <c r="F795" s="194"/>
      <c r="H795" s="11"/>
      <c r="I795" s="194"/>
      <c r="K795" s="195"/>
    </row>
    <row r="796">
      <c r="F796" s="194"/>
      <c r="H796" s="11"/>
      <c r="I796" s="194"/>
      <c r="K796" s="195"/>
    </row>
    <row r="797">
      <c r="F797" s="194"/>
      <c r="H797" s="11"/>
      <c r="I797" s="194"/>
      <c r="K797" s="195"/>
    </row>
    <row r="798">
      <c r="F798" s="194"/>
      <c r="H798" s="11"/>
      <c r="I798" s="194"/>
      <c r="K798" s="195"/>
    </row>
    <row r="799">
      <c r="F799" s="194"/>
      <c r="H799" s="11"/>
      <c r="I799" s="194"/>
      <c r="K799" s="195"/>
    </row>
    <row r="800">
      <c r="F800" s="194"/>
      <c r="H800" s="11"/>
      <c r="I800" s="194"/>
      <c r="K800" s="195"/>
    </row>
    <row r="801">
      <c r="F801" s="194"/>
      <c r="H801" s="11"/>
      <c r="I801" s="194"/>
      <c r="K801" s="195"/>
    </row>
    <row r="802">
      <c r="F802" s="194"/>
      <c r="H802" s="11"/>
      <c r="I802" s="194"/>
      <c r="K802" s="195"/>
    </row>
    <row r="803">
      <c r="F803" s="194"/>
      <c r="H803" s="11"/>
      <c r="I803" s="194"/>
      <c r="K803" s="195"/>
    </row>
    <row r="804">
      <c r="F804" s="194"/>
      <c r="H804" s="11"/>
      <c r="I804" s="194"/>
      <c r="K804" s="195"/>
    </row>
    <row r="805">
      <c r="F805" s="194"/>
      <c r="H805" s="11"/>
      <c r="I805" s="194"/>
      <c r="K805" s="195"/>
    </row>
    <row r="806">
      <c r="F806" s="194"/>
      <c r="H806" s="11"/>
      <c r="I806" s="194"/>
      <c r="K806" s="195"/>
    </row>
    <row r="807">
      <c r="F807" s="194"/>
      <c r="H807" s="11"/>
      <c r="I807" s="194"/>
      <c r="K807" s="195"/>
    </row>
    <row r="808">
      <c r="F808" s="194"/>
      <c r="H808" s="11"/>
      <c r="I808" s="194"/>
      <c r="K808" s="195"/>
    </row>
    <row r="809">
      <c r="F809" s="194"/>
      <c r="H809" s="11"/>
      <c r="I809" s="194"/>
      <c r="K809" s="195"/>
    </row>
    <row r="810">
      <c r="F810" s="194"/>
      <c r="H810" s="11"/>
      <c r="I810" s="194"/>
      <c r="K810" s="195"/>
    </row>
    <row r="811">
      <c r="F811" s="194"/>
      <c r="H811" s="11"/>
      <c r="I811" s="194"/>
      <c r="K811" s="195"/>
    </row>
    <row r="812">
      <c r="F812" s="194"/>
      <c r="H812" s="11"/>
      <c r="I812" s="194"/>
      <c r="K812" s="195"/>
    </row>
    <row r="813">
      <c r="F813" s="194"/>
      <c r="H813" s="11"/>
      <c r="I813" s="194"/>
      <c r="K813" s="195"/>
    </row>
    <row r="814">
      <c r="F814" s="194"/>
      <c r="H814" s="11"/>
      <c r="I814" s="194"/>
      <c r="K814" s="195"/>
    </row>
    <row r="815">
      <c r="F815" s="194"/>
      <c r="H815" s="11"/>
      <c r="I815" s="194"/>
      <c r="K815" s="195"/>
    </row>
    <row r="816">
      <c r="F816" s="194"/>
      <c r="H816" s="11"/>
      <c r="I816" s="194"/>
      <c r="K816" s="195"/>
    </row>
    <row r="817">
      <c r="F817" s="194"/>
      <c r="H817" s="11"/>
      <c r="I817" s="194"/>
      <c r="K817" s="195"/>
    </row>
    <row r="818">
      <c r="F818" s="194"/>
      <c r="H818" s="11"/>
      <c r="I818" s="194"/>
      <c r="K818" s="195"/>
    </row>
    <row r="819">
      <c r="F819" s="194"/>
      <c r="H819" s="11"/>
      <c r="I819" s="194"/>
      <c r="K819" s="195"/>
    </row>
    <row r="820">
      <c r="F820" s="194"/>
      <c r="H820" s="11"/>
      <c r="I820" s="194"/>
      <c r="K820" s="195"/>
    </row>
    <row r="821">
      <c r="F821" s="194"/>
      <c r="H821" s="11"/>
      <c r="I821" s="194"/>
      <c r="K821" s="195"/>
    </row>
    <row r="822">
      <c r="F822" s="194"/>
      <c r="H822" s="11"/>
      <c r="I822" s="194"/>
      <c r="K822" s="195"/>
    </row>
    <row r="823">
      <c r="F823" s="194"/>
      <c r="H823" s="11"/>
      <c r="I823" s="194"/>
      <c r="K823" s="195"/>
    </row>
    <row r="824">
      <c r="F824" s="194"/>
      <c r="H824" s="11"/>
      <c r="I824" s="194"/>
      <c r="K824" s="195"/>
    </row>
    <row r="825">
      <c r="F825" s="194"/>
      <c r="H825" s="11"/>
      <c r="I825" s="194"/>
      <c r="K825" s="195"/>
    </row>
    <row r="826">
      <c r="F826" s="194"/>
      <c r="H826" s="11"/>
      <c r="I826" s="194"/>
      <c r="K826" s="195"/>
    </row>
    <row r="827">
      <c r="F827" s="194"/>
      <c r="H827" s="11"/>
      <c r="I827" s="194"/>
      <c r="K827" s="195"/>
    </row>
    <row r="828">
      <c r="F828" s="194"/>
      <c r="H828" s="11"/>
      <c r="I828" s="194"/>
      <c r="K828" s="195"/>
    </row>
    <row r="829">
      <c r="F829" s="194"/>
      <c r="H829" s="11"/>
      <c r="I829" s="194"/>
      <c r="K829" s="195"/>
    </row>
    <row r="830">
      <c r="F830" s="194"/>
      <c r="H830" s="11"/>
      <c r="I830" s="194"/>
      <c r="K830" s="195"/>
    </row>
    <row r="831">
      <c r="F831" s="194"/>
      <c r="H831" s="11"/>
      <c r="I831" s="194"/>
      <c r="K831" s="195"/>
    </row>
    <row r="832">
      <c r="F832" s="194"/>
      <c r="H832" s="11"/>
      <c r="I832" s="194"/>
      <c r="K832" s="195"/>
    </row>
    <row r="833">
      <c r="F833" s="194"/>
      <c r="H833" s="11"/>
      <c r="I833" s="194"/>
      <c r="K833" s="195"/>
    </row>
    <row r="834">
      <c r="F834" s="194"/>
      <c r="H834" s="11"/>
      <c r="I834" s="194"/>
      <c r="K834" s="195"/>
    </row>
    <row r="835">
      <c r="F835" s="194"/>
      <c r="H835" s="11"/>
      <c r="I835" s="194"/>
      <c r="K835" s="195"/>
    </row>
    <row r="836">
      <c r="F836" s="194"/>
      <c r="H836" s="11"/>
      <c r="I836" s="194"/>
      <c r="K836" s="195"/>
    </row>
    <row r="837">
      <c r="F837" s="194"/>
      <c r="H837" s="11"/>
      <c r="I837" s="194"/>
      <c r="K837" s="195"/>
    </row>
    <row r="838">
      <c r="F838" s="194"/>
      <c r="H838" s="11"/>
      <c r="I838" s="194"/>
      <c r="K838" s="195"/>
    </row>
    <row r="839">
      <c r="F839" s="194"/>
      <c r="H839" s="11"/>
      <c r="I839" s="194"/>
      <c r="K839" s="195"/>
    </row>
    <row r="840">
      <c r="F840" s="194"/>
      <c r="H840" s="11"/>
      <c r="I840" s="194"/>
      <c r="K840" s="195"/>
    </row>
    <row r="841">
      <c r="F841" s="194"/>
      <c r="H841" s="11"/>
      <c r="I841" s="194"/>
      <c r="K841" s="195"/>
    </row>
    <row r="842">
      <c r="F842" s="194"/>
      <c r="H842" s="11"/>
      <c r="I842" s="194"/>
      <c r="K842" s="195"/>
    </row>
    <row r="843">
      <c r="F843" s="194"/>
      <c r="H843" s="11"/>
      <c r="I843" s="194"/>
      <c r="K843" s="195"/>
    </row>
    <row r="844">
      <c r="F844" s="194"/>
      <c r="H844" s="11"/>
      <c r="I844" s="194"/>
      <c r="K844" s="195"/>
    </row>
    <row r="845">
      <c r="F845" s="194"/>
      <c r="H845" s="11"/>
      <c r="I845" s="194"/>
      <c r="K845" s="195"/>
    </row>
    <row r="846">
      <c r="F846" s="194"/>
      <c r="H846" s="11"/>
      <c r="I846" s="194"/>
      <c r="K846" s="195"/>
    </row>
    <row r="847">
      <c r="F847" s="194"/>
      <c r="H847" s="11"/>
      <c r="I847" s="194"/>
      <c r="K847" s="195"/>
    </row>
    <row r="848">
      <c r="F848" s="194"/>
      <c r="H848" s="11"/>
      <c r="I848" s="194"/>
      <c r="K848" s="195"/>
    </row>
    <row r="849">
      <c r="F849" s="194"/>
      <c r="H849" s="11"/>
      <c r="I849" s="194"/>
      <c r="K849" s="195"/>
    </row>
    <row r="850">
      <c r="F850" s="194"/>
      <c r="H850" s="11"/>
      <c r="I850" s="194"/>
      <c r="K850" s="195"/>
    </row>
    <row r="851">
      <c r="F851" s="194"/>
      <c r="H851" s="11"/>
      <c r="I851" s="194"/>
      <c r="K851" s="195"/>
    </row>
    <row r="852">
      <c r="F852" s="194"/>
      <c r="H852" s="11"/>
      <c r="I852" s="194"/>
      <c r="K852" s="195"/>
    </row>
    <row r="853">
      <c r="F853" s="194"/>
      <c r="H853" s="11"/>
      <c r="I853" s="194"/>
      <c r="K853" s="195"/>
    </row>
    <row r="854">
      <c r="F854" s="194"/>
      <c r="H854" s="11"/>
      <c r="I854" s="194"/>
      <c r="K854" s="195"/>
    </row>
    <row r="855">
      <c r="F855" s="194"/>
      <c r="H855" s="11"/>
      <c r="I855" s="194"/>
      <c r="K855" s="195"/>
    </row>
    <row r="856">
      <c r="F856" s="194"/>
      <c r="H856" s="11"/>
      <c r="I856" s="194"/>
      <c r="K856" s="195"/>
    </row>
    <row r="857">
      <c r="F857" s="194"/>
      <c r="H857" s="11"/>
      <c r="I857" s="194"/>
      <c r="K857" s="195"/>
    </row>
    <row r="858">
      <c r="F858" s="194"/>
      <c r="H858" s="11"/>
      <c r="I858" s="194"/>
      <c r="K858" s="195"/>
    </row>
    <row r="859">
      <c r="F859" s="194"/>
      <c r="H859" s="11"/>
      <c r="I859" s="194"/>
      <c r="K859" s="195"/>
    </row>
    <row r="860">
      <c r="F860" s="194"/>
      <c r="H860" s="11"/>
      <c r="I860" s="194"/>
      <c r="K860" s="195"/>
    </row>
    <row r="861">
      <c r="F861" s="194"/>
      <c r="H861" s="11"/>
      <c r="I861" s="194"/>
      <c r="K861" s="195"/>
    </row>
    <row r="862">
      <c r="F862" s="194"/>
      <c r="H862" s="11"/>
      <c r="I862" s="194"/>
      <c r="K862" s="195"/>
    </row>
    <row r="863">
      <c r="F863" s="194"/>
      <c r="H863" s="11"/>
      <c r="I863" s="194"/>
      <c r="K863" s="195"/>
    </row>
    <row r="864">
      <c r="F864" s="194"/>
      <c r="H864" s="11"/>
      <c r="I864" s="194"/>
      <c r="K864" s="195"/>
    </row>
    <row r="865">
      <c r="F865" s="194"/>
      <c r="H865" s="11"/>
      <c r="I865" s="194"/>
      <c r="K865" s="195"/>
    </row>
    <row r="866">
      <c r="F866" s="194"/>
      <c r="H866" s="11"/>
      <c r="I866" s="194"/>
      <c r="K866" s="195"/>
    </row>
    <row r="867">
      <c r="F867" s="194"/>
      <c r="H867" s="11"/>
      <c r="I867" s="194"/>
      <c r="K867" s="195"/>
    </row>
    <row r="868">
      <c r="F868" s="194"/>
      <c r="H868" s="11"/>
      <c r="I868" s="194"/>
      <c r="K868" s="195"/>
    </row>
    <row r="869">
      <c r="F869" s="194"/>
      <c r="H869" s="11"/>
      <c r="I869" s="194"/>
      <c r="K869" s="195"/>
    </row>
    <row r="870">
      <c r="F870" s="194"/>
      <c r="H870" s="11"/>
      <c r="I870" s="194"/>
      <c r="K870" s="195"/>
    </row>
    <row r="871">
      <c r="F871" s="194"/>
      <c r="H871" s="11"/>
      <c r="I871" s="194"/>
      <c r="K871" s="195"/>
    </row>
    <row r="872">
      <c r="F872" s="194"/>
      <c r="H872" s="11"/>
      <c r="I872" s="194"/>
      <c r="K872" s="195"/>
    </row>
    <row r="873">
      <c r="F873" s="194"/>
      <c r="H873" s="11"/>
      <c r="I873" s="194"/>
      <c r="K873" s="195"/>
    </row>
    <row r="874">
      <c r="F874" s="194"/>
      <c r="H874" s="11"/>
      <c r="I874" s="194"/>
      <c r="K874" s="195"/>
    </row>
    <row r="875">
      <c r="F875" s="194"/>
      <c r="H875" s="11"/>
      <c r="I875" s="194"/>
      <c r="K875" s="195"/>
    </row>
    <row r="876">
      <c r="F876" s="194"/>
      <c r="H876" s="11"/>
      <c r="I876" s="194"/>
      <c r="K876" s="195"/>
    </row>
    <row r="877">
      <c r="F877" s="194"/>
      <c r="H877" s="11"/>
      <c r="I877" s="194"/>
      <c r="K877" s="195"/>
    </row>
    <row r="878">
      <c r="F878" s="194"/>
      <c r="H878" s="11"/>
      <c r="I878" s="194"/>
      <c r="K878" s="195"/>
    </row>
    <row r="879">
      <c r="F879" s="194"/>
      <c r="H879" s="11"/>
      <c r="I879" s="194"/>
      <c r="K879" s="195"/>
    </row>
    <row r="880">
      <c r="F880" s="194"/>
      <c r="H880" s="11"/>
      <c r="I880" s="194"/>
      <c r="K880" s="195"/>
    </row>
    <row r="881">
      <c r="F881" s="194"/>
      <c r="H881" s="11"/>
      <c r="I881" s="194"/>
      <c r="K881" s="195"/>
    </row>
    <row r="882">
      <c r="F882" s="194"/>
      <c r="H882" s="11"/>
      <c r="I882" s="194"/>
      <c r="K882" s="195"/>
    </row>
    <row r="883">
      <c r="F883" s="194"/>
      <c r="H883" s="11"/>
      <c r="I883" s="194"/>
      <c r="K883" s="195"/>
    </row>
    <row r="884">
      <c r="F884" s="194"/>
      <c r="H884" s="11"/>
      <c r="I884" s="194"/>
      <c r="K884" s="195"/>
    </row>
    <row r="885">
      <c r="F885" s="194"/>
      <c r="H885" s="11"/>
      <c r="I885" s="194"/>
      <c r="K885" s="195"/>
    </row>
    <row r="886">
      <c r="F886" s="194"/>
      <c r="H886" s="11"/>
      <c r="I886" s="194"/>
      <c r="K886" s="195"/>
    </row>
    <row r="887">
      <c r="F887" s="194"/>
      <c r="H887" s="11"/>
      <c r="I887" s="194"/>
      <c r="K887" s="195"/>
    </row>
    <row r="888">
      <c r="F888" s="194"/>
      <c r="H888" s="11"/>
      <c r="I888" s="194"/>
      <c r="K888" s="195"/>
    </row>
    <row r="889">
      <c r="F889" s="194"/>
      <c r="H889" s="11"/>
      <c r="I889" s="194"/>
      <c r="K889" s="195"/>
    </row>
    <row r="890">
      <c r="F890" s="194"/>
      <c r="H890" s="11"/>
      <c r="I890" s="194"/>
      <c r="K890" s="195"/>
    </row>
    <row r="891">
      <c r="F891" s="194"/>
      <c r="H891" s="11"/>
      <c r="I891" s="194"/>
      <c r="K891" s="195"/>
    </row>
    <row r="892">
      <c r="F892" s="194"/>
      <c r="H892" s="11"/>
      <c r="I892" s="194"/>
      <c r="K892" s="195"/>
    </row>
    <row r="893">
      <c r="F893" s="194"/>
      <c r="H893" s="11"/>
      <c r="I893" s="194"/>
      <c r="K893" s="195"/>
    </row>
    <row r="894">
      <c r="F894" s="194"/>
      <c r="H894" s="11"/>
      <c r="I894" s="194"/>
      <c r="K894" s="195"/>
    </row>
    <row r="895">
      <c r="F895" s="194"/>
      <c r="H895" s="11"/>
      <c r="I895" s="194"/>
      <c r="K895" s="195"/>
    </row>
    <row r="896">
      <c r="F896" s="194"/>
      <c r="H896" s="11"/>
      <c r="I896" s="194"/>
      <c r="K896" s="195"/>
    </row>
    <row r="897">
      <c r="F897" s="194"/>
      <c r="H897" s="11"/>
      <c r="I897" s="194"/>
      <c r="K897" s="195"/>
    </row>
    <row r="898">
      <c r="F898" s="194"/>
      <c r="H898" s="11"/>
      <c r="I898" s="194"/>
      <c r="K898" s="195"/>
    </row>
    <row r="899">
      <c r="F899" s="194"/>
      <c r="H899" s="11"/>
      <c r="I899" s="194"/>
      <c r="K899" s="195"/>
    </row>
    <row r="900">
      <c r="F900" s="194"/>
      <c r="H900" s="11"/>
      <c r="I900" s="194"/>
      <c r="K900" s="195"/>
    </row>
    <row r="901">
      <c r="F901" s="194"/>
      <c r="H901" s="11"/>
      <c r="I901" s="194"/>
      <c r="K901" s="195"/>
    </row>
    <row r="902">
      <c r="F902" s="194"/>
      <c r="H902" s="11"/>
      <c r="I902" s="194"/>
      <c r="K902" s="195"/>
    </row>
    <row r="903">
      <c r="F903" s="194"/>
      <c r="H903" s="11"/>
      <c r="I903" s="194"/>
      <c r="K903" s="195"/>
    </row>
    <row r="904">
      <c r="F904" s="194"/>
      <c r="H904" s="11"/>
      <c r="I904" s="194"/>
      <c r="K904" s="195"/>
    </row>
    <row r="905">
      <c r="F905" s="194"/>
      <c r="H905" s="11"/>
      <c r="I905" s="194"/>
      <c r="K905" s="195"/>
    </row>
    <row r="906">
      <c r="F906" s="194"/>
      <c r="H906" s="11"/>
      <c r="I906" s="194"/>
      <c r="K906" s="195"/>
    </row>
    <row r="907">
      <c r="F907" s="194"/>
      <c r="H907" s="11"/>
      <c r="I907" s="194"/>
      <c r="K907" s="195"/>
    </row>
  </sheetData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6.5"/>
  </cols>
  <sheetData>
    <row r="1">
      <c r="A1" s="190"/>
      <c r="B1" s="190" t="s">
        <v>156</v>
      </c>
      <c r="C1" s="190" t="s">
        <v>258</v>
      </c>
      <c r="D1" s="190" t="s">
        <v>156</v>
      </c>
      <c r="E1" s="190" t="s">
        <v>258</v>
      </c>
    </row>
    <row r="2">
      <c r="A2" s="190" t="s">
        <v>259</v>
      </c>
      <c r="B2" s="190">
        <v>1.0</v>
      </c>
      <c r="C2" s="196" t="s">
        <v>8</v>
      </c>
      <c r="D2" s="190">
        <v>1.0</v>
      </c>
      <c r="E2" s="196" t="s">
        <v>131</v>
      </c>
    </row>
    <row r="3">
      <c r="A3" s="190" t="s">
        <v>260</v>
      </c>
      <c r="B3" s="190">
        <v>2.0</v>
      </c>
      <c r="C3" s="196" t="s">
        <v>13</v>
      </c>
      <c r="D3" s="190">
        <v>2.0</v>
      </c>
      <c r="E3" s="196" t="s">
        <v>133</v>
      </c>
    </row>
    <row r="4">
      <c r="A4" s="190" t="s">
        <v>261</v>
      </c>
      <c r="B4" s="190">
        <v>3.0</v>
      </c>
      <c r="C4" s="196" t="s">
        <v>18</v>
      </c>
      <c r="D4" s="190">
        <v>3.0</v>
      </c>
      <c r="E4" s="196" t="s">
        <v>135</v>
      </c>
    </row>
    <row r="5">
      <c r="A5" s="190" t="s">
        <v>262</v>
      </c>
      <c r="B5" s="190">
        <v>4.0</v>
      </c>
      <c r="C5" s="196" t="s">
        <v>23</v>
      </c>
      <c r="D5" s="190">
        <v>4.0</v>
      </c>
      <c r="E5" s="197" t="s">
        <v>11</v>
      </c>
    </row>
    <row r="6">
      <c r="A6" s="190" t="s">
        <v>263</v>
      </c>
      <c r="B6" s="190">
        <v>5.0</v>
      </c>
      <c r="C6" s="196" t="s">
        <v>28</v>
      </c>
      <c r="D6" s="190">
        <v>5.0</v>
      </c>
      <c r="E6" s="196" t="s">
        <v>16</v>
      </c>
    </row>
    <row r="7">
      <c r="A7" s="190" t="s">
        <v>264</v>
      </c>
      <c r="B7" s="190">
        <v>6.0</v>
      </c>
      <c r="C7" s="196" t="s">
        <v>33</v>
      </c>
      <c r="D7" s="190">
        <v>6.0</v>
      </c>
      <c r="E7" s="196" t="s">
        <v>21</v>
      </c>
    </row>
    <row r="8">
      <c r="A8" s="190" t="s">
        <v>265</v>
      </c>
      <c r="B8" s="190">
        <v>7.0</v>
      </c>
      <c r="C8" s="196" t="s">
        <v>38</v>
      </c>
      <c r="D8" s="190">
        <v>7.0</v>
      </c>
      <c r="E8" s="196" t="s">
        <v>26</v>
      </c>
    </row>
    <row r="9">
      <c r="A9" s="190" t="s">
        <v>266</v>
      </c>
      <c r="B9" s="190">
        <v>8.0</v>
      </c>
      <c r="C9" s="196" t="s">
        <v>43</v>
      </c>
      <c r="D9" s="190">
        <v>8.0</v>
      </c>
      <c r="E9" s="196" t="s">
        <v>31</v>
      </c>
    </row>
    <row r="10">
      <c r="A10" s="198" t="s">
        <v>267</v>
      </c>
      <c r="B10" s="198">
        <v>9.0</v>
      </c>
      <c r="C10" s="199" t="s">
        <v>48</v>
      </c>
      <c r="D10" s="198">
        <v>9.0</v>
      </c>
      <c r="E10" s="199" t="s">
        <v>36</v>
      </c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</row>
    <row r="11">
      <c r="A11" s="190" t="s">
        <v>268</v>
      </c>
      <c r="B11" s="190">
        <v>10.0</v>
      </c>
      <c r="C11" s="196" t="s">
        <v>53</v>
      </c>
      <c r="D11" s="190">
        <v>10.0</v>
      </c>
      <c r="E11" s="196" t="s">
        <v>41</v>
      </c>
    </row>
    <row r="12">
      <c r="A12" s="190" t="s">
        <v>269</v>
      </c>
      <c r="B12" s="190">
        <v>11.0</v>
      </c>
      <c r="C12" s="196" t="s">
        <v>58</v>
      </c>
      <c r="D12" s="190">
        <v>11.0</v>
      </c>
      <c r="E12" s="196" t="s">
        <v>46</v>
      </c>
    </row>
    <row r="13">
      <c r="A13" s="190" t="s">
        <v>270</v>
      </c>
      <c r="B13" s="190">
        <v>12.0</v>
      </c>
      <c r="C13" s="196" t="s">
        <v>63</v>
      </c>
      <c r="D13" s="190">
        <v>12.0</v>
      </c>
      <c r="E13" s="196" t="s">
        <v>51</v>
      </c>
    </row>
    <row r="14">
      <c r="A14" s="190" t="s">
        <v>271</v>
      </c>
      <c r="B14" s="190">
        <v>13.0</v>
      </c>
      <c r="C14" s="196" t="s">
        <v>68</v>
      </c>
      <c r="D14" s="190">
        <v>13.0</v>
      </c>
      <c r="E14" s="196" t="s">
        <v>56</v>
      </c>
    </row>
    <row r="15">
      <c r="A15" s="190" t="s">
        <v>272</v>
      </c>
      <c r="B15" s="190">
        <v>14.0</v>
      </c>
      <c r="C15" s="196" t="s">
        <v>73</v>
      </c>
      <c r="D15" s="190">
        <v>14.0</v>
      </c>
      <c r="E15" s="196" t="s">
        <v>61</v>
      </c>
    </row>
    <row r="16">
      <c r="A16" s="190" t="s">
        <v>273</v>
      </c>
      <c r="B16" s="190">
        <v>15.0</v>
      </c>
      <c r="C16" s="196" t="s">
        <v>78</v>
      </c>
      <c r="D16" s="190">
        <v>15.0</v>
      </c>
      <c r="E16" s="196" t="s">
        <v>66</v>
      </c>
    </row>
    <row r="17">
      <c r="A17" s="190" t="s">
        <v>274</v>
      </c>
      <c r="B17" s="190">
        <v>16.0</v>
      </c>
      <c r="C17" s="196" t="s">
        <v>83</v>
      </c>
      <c r="D17" s="190">
        <v>16.0</v>
      </c>
      <c r="E17" s="196" t="s">
        <v>71</v>
      </c>
    </row>
    <row r="18">
      <c r="A18" s="198" t="s">
        <v>275</v>
      </c>
      <c r="B18" s="198">
        <v>17.0</v>
      </c>
      <c r="C18" s="201" t="s">
        <v>9</v>
      </c>
      <c r="D18" s="198">
        <v>17.0</v>
      </c>
      <c r="E18" s="199" t="s">
        <v>76</v>
      </c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</row>
    <row r="19">
      <c r="A19" s="190" t="s">
        <v>276</v>
      </c>
      <c r="B19" s="190">
        <v>18.0</v>
      </c>
      <c r="C19" s="196" t="s">
        <v>14</v>
      </c>
      <c r="D19" s="190">
        <v>18.0</v>
      </c>
      <c r="E19" s="196" t="s">
        <v>81</v>
      </c>
    </row>
    <row r="20">
      <c r="A20" s="190" t="s">
        <v>277</v>
      </c>
      <c r="B20" s="190">
        <v>19.0</v>
      </c>
      <c r="C20" s="196" t="s">
        <v>19</v>
      </c>
      <c r="D20" s="190">
        <v>19.0</v>
      </c>
      <c r="E20" s="196" t="s">
        <v>86</v>
      </c>
    </row>
    <row r="21">
      <c r="A21" s="190" t="s">
        <v>278</v>
      </c>
      <c r="B21" s="190">
        <v>20.0</v>
      </c>
      <c r="C21" s="196" t="s">
        <v>24</v>
      </c>
      <c r="D21" s="190">
        <v>20.0</v>
      </c>
      <c r="E21" s="196" t="s">
        <v>90</v>
      </c>
    </row>
    <row r="22">
      <c r="A22" s="190" t="s">
        <v>279</v>
      </c>
      <c r="B22" s="190">
        <v>21.0</v>
      </c>
      <c r="C22" s="196" t="s">
        <v>29</v>
      </c>
      <c r="D22" s="190">
        <v>21.0</v>
      </c>
      <c r="E22" s="196" t="s">
        <v>94</v>
      </c>
    </row>
    <row r="23">
      <c r="A23" s="190" t="s">
        <v>280</v>
      </c>
      <c r="B23" s="190">
        <v>22.0</v>
      </c>
      <c r="C23" s="196" t="s">
        <v>34</v>
      </c>
      <c r="D23" s="190">
        <v>22.0</v>
      </c>
      <c r="E23" s="196" t="s">
        <v>98</v>
      </c>
    </row>
    <row r="24">
      <c r="A24" s="190" t="s">
        <v>281</v>
      </c>
      <c r="B24" s="190">
        <v>23.0</v>
      </c>
      <c r="C24" s="196" t="s">
        <v>39</v>
      </c>
      <c r="D24" s="190">
        <v>23.0</v>
      </c>
      <c r="E24" s="196" t="s">
        <v>102</v>
      </c>
    </row>
    <row r="25">
      <c r="A25" s="190" t="s">
        <v>282</v>
      </c>
      <c r="B25" s="190">
        <v>24.0</v>
      </c>
      <c r="C25" s="196" t="s">
        <v>44</v>
      </c>
      <c r="D25" s="190">
        <v>24.0</v>
      </c>
      <c r="E25" s="196" t="s">
        <v>106</v>
      </c>
    </row>
    <row r="26">
      <c r="A26" s="198" t="s">
        <v>283</v>
      </c>
      <c r="B26" s="198">
        <v>25.0</v>
      </c>
      <c r="C26" s="199" t="s">
        <v>49</v>
      </c>
      <c r="D26" s="198">
        <v>25.0</v>
      </c>
      <c r="E26" s="199" t="s">
        <v>110</v>
      </c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</row>
    <row r="27">
      <c r="A27" s="190" t="s">
        <v>284</v>
      </c>
      <c r="B27" s="190">
        <v>26.0</v>
      </c>
      <c r="C27" s="196" t="s">
        <v>54</v>
      </c>
      <c r="D27" s="190">
        <v>26.0</v>
      </c>
      <c r="E27" s="196" t="s">
        <v>114</v>
      </c>
    </row>
    <row r="28">
      <c r="A28" s="190" t="s">
        <v>285</v>
      </c>
      <c r="B28" s="190">
        <v>27.0</v>
      </c>
      <c r="C28" s="196" t="s">
        <v>59</v>
      </c>
      <c r="D28" s="190">
        <v>27.0</v>
      </c>
      <c r="E28" s="196" t="s">
        <v>118</v>
      </c>
    </row>
    <row r="29">
      <c r="A29" s="190" t="s">
        <v>286</v>
      </c>
      <c r="B29" s="190">
        <v>28.0</v>
      </c>
      <c r="C29" s="196" t="s">
        <v>64</v>
      </c>
      <c r="D29" s="190">
        <v>28.0</v>
      </c>
      <c r="E29" s="196" t="s">
        <v>120</v>
      </c>
    </row>
    <row r="30">
      <c r="A30" s="190" t="s">
        <v>287</v>
      </c>
      <c r="B30" s="190">
        <v>29.0</v>
      </c>
      <c r="C30" s="196" t="s">
        <v>69</v>
      </c>
      <c r="D30" s="190">
        <v>29.0</v>
      </c>
      <c r="E30" s="196" t="s">
        <v>122</v>
      </c>
    </row>
    <row r="31">
      <c r="A31" s="190" t="s">
        <v>288</v>
      </c>
      <c r="B31" s="190">
        <v>30.0</v>
      </c>
      <c r="C31" s="196" t="s">
        <v>74</v>
      </c>
      <c r="D31" s="190">
        <v>30.0</v>
      </c>
      <c r="E31" s="196" t="s">
        <v>124</v>
      </c>
    </row>
    <row r="32">
      <c r="A32" s="190" t="s">
        <v>289</v>
      </c>
      <c r="B32" s="190">
        <v>31.0</v>
      </c>
      <c r="C32" s="196" t="s">
        <v>79</v>
      </c>
      <c r="D32" s="190">
        <v>31.0</v>
      </c>
      <c r="E32" s="196" t="s">
        <v>126</v>
      </c>
    </row>
    <row r="33">
      <c r="A33" s="190" t="s">
        <v>290</v>
      </c>
      <c r="B33" s="190">
        <v>32.0</v>
      </c>
      <c r="C33" s="196" t="s">
        <v>84</v>
      </c>
      <c r="D33" s="190">
        <v>32.0</v>
      </c>
      <c r="E33" s="196" t="s">
        <v>128</v>
      </c>
    </row>
    <row r="34">
      <c r="A34" s="198" t="s">
        <v>291</v>
      </c>
      <c r="B34" s="198">
        <v>33.0</v>
      </c>
      <c r="C34" s="199" t="s">
        <v>88</v>
      </c>
      <c r="D34" s="198">
        <v>33.0</v>
      </c>
      <c r="E34" s="199" t="s">
        <v>130</v>
      </c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</row>
    <row r="35">
      <c r="A35" s="190" t="s">
        <v>292</v>
      </c>
      <c r="B35" s="190">
        <v>34.0</v>
      </c>
      <c r="C35" s="196" t="s">
        <v>92</v>
      </c>
      <c r="D35" s="190">
        <v>34.0</v>
      </c>
      <c r="E35" s="196" t="s">
        <v>132</v>
      </c>
    </row>
    <row r="36">
      <c r="A36" s="190" t="s">
        <v>293</v>
      </c>
      <c r="B36" s="190">
        <v>35.0</v>
      </c>
      <c r="C36" s="196" t="s">
        <v>96</v>
      </c>
      <c r="D36" s="190">
        <v>35.0</v>
      </c>
      <c r="E36" s="196" t="s">
        <v>134</v>
      </c>
    </row>
    <row r="37">
      <c r="A37" s="190" t="s">
        <v>294</v>
      </c>
      <c r="B37" s="190">
        <v>36.0</v>
      </c>
      <c r="C37" s="196" t="s">
        <v>100</v>
      </c>
      <c r="D37" s="190">
        <v>36.0</v>
      </c>
      <c r="E37" s="196" t="s">
        <v>136</v>
      </c>
    </row>
    <row r="38">
      <c r="A38" s="190" t="s">
        <v>295</v>
      </c>
      <c r="B38" s="190">
        <v>37.0</v>
      </c>
      <c r="C38" s="196" t="s">
        <v>104</v>
      </c>
      <c r="D38" s="190">
        <v>37.0</v>
      </c>
      <c r="E38" s="196" t="s">
        <v>137</v>
      </c>
    </row>
    <row r="39">
      <c r="A39" s="190" t="s">
        <v>296</v>
      </c>
      <c r="B39" s="190">
        <v>38.0</v>
      </c>
      <c r="C39" s="196" t="s">
        <v>108</v>
      </c>
      <c r="D39" s="190">
        <v>38.0</v>
      </c>
      <c r="E39" s="196" t="s">
        <v>138</v>
      </c>
    </row>
    <row r="40">
      <c r="A40" s="190" t="s">
        <v>297</v>
      </c>
      <c r="B40" s="190">
        <v>39.0</v>
      </c>
      <c r="C40" s="196" t="s">
        <v>112</v>
      </c>
      <c r="D40" s="190">
        <v>39.0</v>
      </c>
      <c r="E40" s="196" t="s">
        <v>139</v>
      </c>
    </row>
    <row r="41">
      <c r="A41" s="190" t="s">
        <v>298</v>
      </c>
      <c r="B41" s="190">
        <v>40.0</v>
      </c>
      <c r="C41" s="196" t="s">
        <v>116</v>
      </c>
      <c r="D41" s="190">
        <v>40.0</v>
      </c>
      <c r="E41" s="196" t="s">
        <v>140</v>
      </c>
    </row>
    <row r="42">
      <c r="A42" s="198" t="s">
        <v>299</v>
      </c>
      <c r="B42" s="198">
        <v>41.0</v>
      </c>
      <c r="C42" s="201" t="s">
        <v>10</v>
      </c>
      <c r="D42" s="198">
        <v>41.0</v>
      </c>
      <c r="E42" s="199" t="s">
        <v>141</v>
      </c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</row>
    <row r="43">
      <c r="A43" s="190" t="s">
        <v>300</v>
      </c>
      <c r="B43" s="190">
        <v>42.0</v>
      </c>
      <c r="C43" s="196" t="s">
        <v>15</v>
      </c>
      <c r="D43" s="190">
        <v>42.0</v>
      </c>
      <c r="E43" s="196" t="s">
        <v>142</v>
      </c>
    </row>
    <row r="44">
      <c r="A44" s="190" t="s">
        <v>301</v>
      </c>
      <c r="B44" s="190">
        <v>43.0</v>
      </c>
      <c r="C44" s="196" t="s">
        <v>20</v>
      </c>
      <c r="D44" s="190">
        <v>43.0</v>
      </c>
      <c r="E44" s="196" t="s">
        <v>143</v>
      </c>
    </row>
    <row r="45">
      <c r="A45" s="190" t="s">
        <v>302</v>
      </c>
      <c r="B45" s="190">
        <v>44.0</v>
      </c>
      <c r="C45" s="196" t="s">
        <v>25</v>
      </c>
      <c r="D45" s="190">
        <v>44.0</v>
      </c>
      <c r="E45" s="196" t="s">
        <v>144</v>
      </c>
    </row>
    <row r="46">
      <c r="A46" s="190" t="s">
        <v>303</v>
      </c>
      <c r="B46" s="190">
        <v>45.0</v>
      </c>
      <c r="C46" s="196" t="s">
        <v>30</v>
      </c>
      <c r="D46" s="190">
        <v>45.0</v>
      </c>
      <c r="E46" s="197" t="s">
        <v>12</v>
      </c>
    </row>
    <row r="47">
      <c r="A47" s="190" t="s">
        <v>304</v>
      </c>
      <c r="B47" s="190">
        <v>46.0</v>
      </c>
      <c r="C47" s="196" t="s">
        <v>35</v>
      </c>
      <c r="D47" s="190">
        <v>46.0</v>
      </c>
      <c r="E47" s="196" t="s">
        <v>17</v>
      </c>
    </row>
    <row r="48">
      <c r="A48" s="190" t="s">
        <v>305</v>
      </c>
      <c r="B48" s="190">
        <v>47.0</v>
      </c>
      <c r="C48" s="196" t="s">
        <v>40</v>
      </c>
      <c r="D48" s="190">
        <v>47.0</v>
      </c>
      <c r="E48" s="196" t="s">
        <v>22</v>
      </c>
    </row>
    <row r="49">
      <c r="A49" s="190" t="s">
        <v>306</v>
      </c>
      <c r="B49" s="190">
        <v>48.0</v>
      </c>
      <c r="C49" s="196" t="s">
        <v>45</v>
      </c>
      <c r="D49" s="190">
        <v>48.0</v>
      </c>
      <c r="E49" s="196" t="s">
        <v>27</v>
      </c>
    </row>
    <row r="50">
      <c r="A50" s="198" t="s">
        <v>307</v>
      </c>
      <c r="B50" s="198">
        <v>49.0</v>
      </c>
      <c r="C50" s="199" t="s">
        <v>50</v>
      </c>
      <c r="D50" s="198">
        <v>49.0</v>
      </c>
      <c r="E50" s="199" t="s">
        <v>32</v>
      </c>
      <c r="F50" s="200"/>
      <c r="G50" s="200"/>
      <c r="H50" s="200"/>
      <c r="I50" s="200"/>
      <c r="J50" s="200"/>
      <c r="K50" s="200"/>
      <c r="L50" s="200"/>
      <c r="M50" s="200"/>
      <c r="N50" s="200"/>
      <c r="O50" s="200"/>
      <c r="P50" s="200"/>
    </row>
    <row r="51">
      <c r="A51" s="190" t="s">
        <v>308</v>
      </c>
      <c r="B51" s="190">
        <v>50.0</v>
      </c>
      <c r="C51" s="196" t="s">
        <v>55</v>
      </c>
      <c r="D51" s="190">
        <v>50.0</v>
      </c>
      <c r="E51" s="196" t="s">
        <v>37</v>
      </c>
    </row>
    <row r="52">
      <c r="A52" s="190" t="s">
        <v>309</v>
      </c>
      <c r="B52" s="190">
        <v>51.0</v>
      </c>
      <c r="C52" s="196" t="s">
        <v>60</v>
      </c>
      <c r="D52" s="190">
        <v>51.0</v>
      </c>
      <c r="E52" s="196" t="s">
        <v>42</v>
      </c>
    </row>
    <row r="53">
      <c r="A53" s="190" t="s">
        <v>310</v>
      </c>
      <c r="B53" s="190">
        <v>52.0</v>
      </c>
      <c r="C53" s="196" t="s">
        <v>65</v>
      </c>
      <c r="D53" s="190">
        <v>52.0</v>
      </c>
      <c r="E53" s="196" t="s">
        <v>47</v>
      </c>
    </row>
    <row r="54">
      <c r="A54" s="190" t="s">
        <v>311</v>
      </c>
      <c r="B54" s="190">
        <v>53.0</v>
      </c>
      <c r="C54" s="196" t="s">
        <v>70</v>
      </c>
      <c r="D54" s="190">
        <v>53.0</v>
      </c>
      <c r="E54" s="196" t="s">
        <v>52</v>
      </c>
    </row>
    <row r="55">
      <c r="A55" s="190" t="s">
        <v>312</v>
      </c>
      <c r="B55" s="190">
        <v>54.0</v>
      </c>
      <c r="C55" s="196" t="s">
        <v>75</v>
      </c>
      <c r="D55" s="190">
        <v>54.0</v>
      </c>
      <c r="E55" s="196" t="s">
        <v>57</v>
      </c>
    </row>
    <row r="56">
      <c r="A56" s="190" t="s">
        <v>313</v>
      </c>
      <c r="B56" s="190">
        <v>55.0</v>
      </c>
      <c r="C56" s="196" t="s">
        <v>80</v>
      </c>
      <c r="D56" s="190">
        <v>55.0</v>
      </c>
      <c r="E56" s="196" t="s">
        <v>62</v>
      </c>
    </row>
    <row r="57">
      <c r="A57" s="190" t="s">
        <v>314</v>
      </c>
      <c r="B57" s="190">
        <v>56.0</v>
      </c>
      <c r="C57" s="196" t="s">
        <v>85</v>
      </c>
      <c r="D57" s="190">
        <v>56.0</v>
      </c>
      <c r="E57" s="196" t="s">
        <v>67</v>
      </c>
    </row>
    <row r="58">
      <c r="A58" s="198" t="s">
        <v>315</v>
      </c>
      <c r="B58" s="198">
        <v>57.0</v>
      </c>
      <c r="C58" s="199" t="s">
        <v>89</v>
      </c>
      <c r="D58" s="198">
        <v>57.0</v>
      </c>
      <c r="E58" s="199" t="s">
        <v>72</v>
      </c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</row>
    <row r="59">
      <c r="A59" s="190" t="s">
        <v>316</v>
      </c>
      <c r="B59" s="190">
        <v>58.0</v>
      </c>
      <c r="C59" s="196" t="s">
        <v>93</v>
      </c>
      <c r="D59" s="190">
        <v>58.0</v>
      </c>
      <c r="E59" s="196" t="s">
        <v>77</v>
      </c>
    </row>
    <row r="60">
      <c r="A60" s="190" t="s">
        <v>317</v>
      </c>
      <c r="B60" s="190">
        <v>59.0</v>
      </c>
      <c r="C60" s="196" t="s">
        <v>97</v>
      </c>
      <c r="D60" s="190">
        <v>59.0</v>
      </c>
      <c r="E60" s="196" t="s">
        <v>82</v>
      </c>
    </row>
    <row r="61">
      <c r="A61" s="190" t="s">
        <v>318</v>
      </c>
      <c r="B61" s="190">
        <v>60.0</v>
      </c>
      <c r="C61" s="196" t="s">
        <v>101</v>
      </c>
      <c r="D61" s="190">
        <v>60.0</v>
      </c>
      <c r="E61" s="196" t="s">
        <v>87</v>
      </c>
    </row>
    <row r="62">
      <c r="A62" s="190" t="s">
        <v>319</v>
      </c>
      <c r="B62" s="190">
        <v>61.0</v>
      </c>
      <c r="C62" s="196" t="s">
        <v>105</v>
      </c>
      <c r="D62" s="190">
        <v>61.0</v>
      </c>
      <c r="E62" s="196" t="s">
        <v>91</v>
      </c>
    </row>
    <row r="63">
      <c r="A63" s="190" t="s">
        <v>320</v>
      </c>
      <c r="B63" s="190">
        <v>62.0</v>
      </c>
      <c r="C63" s="196" t="s">
        <v>109</v>
      </c>
      <c r="D63" s="190">
        <v>62.0</v>
      </c>
      <c r="E63" s="196" t="s">
        <v>95</v>
      </c>
    </row>
    <row r="64">
      <c r="A64" s="190" t="s">
        <v>321</v>
      </c>
      <c r="B64" s="190">
        <v>63.0</v>
      </c>
      <c r="C64" s="196" t="s">
        <v>113</v>
      </c>
      <c r="D64" s="190">
        <v>63.0</v>
      </c>
      <c r="E64" s="196" t="s">
        <v>99</v>
      </c>
    </row>
    <row r="65">
      <c r="A65" s="190" t="s">
        <v>322</v>
      </c>
      <c r="B65" s="190">
        <v>64.0</v>
      </c>
      <c r="C65" s="196" t="s">
        <v>117</v>
      </c>
      <c r="D65" s="190">
        <v>64.0</v>
      </c>
      <c r="E65" s="196" t="s">
        <v>103</v>
      </c>
    </row>
    <row r="66">
      <c r="A66" s="198" t="s">
        <v>323</v>
      </c>
      <c r="B66" s="198">
        <v>65.0</v>
      </c>
      <c r="C66" s="199" t="s">
        <v>119</v>
      </c>
      <c r="D66" s="198">
        <v>65.0</v>
      </c>
      <c r="E66" s="199" t="s">
        <v>107</v>
      </c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</row>
    <row r="67">
      <c r="A67" s="190" t="s">
        <v>324</v>
      </c>
      <c r="B67" s="190">
        <v>66.0</v>
      </c>
      <c r="C67" s="196" t="s">
        <v>121</v>
      </c>
      <c r="D67" s="190">
        <v>66.0</v>
      </c>
      <c r="E67" s="196" t="s">
        <v>111</v>
      </c>
    </row>
    <row r="68">
      <c r="A68" s="190" t="s">
        <v>325</v>
      </c>
      <c r="B68" s="190">
        <v>67.0</v>
      </c>
      <c r="C68" s="196" t="s">
        <v>123</v>
      </c>
      <c r="D68" s="190">
        <v>67.0</v>
      </c>
      <c r="E68" s="196" t="s">
        <v>115</v>
      </c>
    </row>
    <row r="69">
      <c r="A69" s="190" t="s">
        <v>326</v>
      </c>
      <c r="B69" s="190">
        <v>68.0</v>
      </c>
      <c r="C69" s="196" t="s">
        <v>125</v>
      </c>
      <c r="D69" s="190">
        <v>68.0</v>
      </c>
      <c r="E69" s="202" t="s">
        <v>327</v>
      </c>
    </row>
    <row r="70">
      <c r="A70" s="190" t="s">
        <v>328</v>
      </c>
      <c r="B70" s="190">
        <v>69.0</v>
      </c>
      <c r="C70" s="196" t="s">
        <v>127</v>
      </c>
      <c r="D70" s="190">
        <v>69.0</v>
      </c>
      <c r="E70" s="190" t="s">
        <v>329</v>
      </c>
    </row>
    <row r="71">
      <c r="A71" s="190" t="s">
        <v>330</v>
      </c>
      <c r="B71" s="190">
        <v>70.0</v>
      </c>
      <c r="C71" s="196" t="s">
        <v>129</v>
      </c>
      <c r="D71" s="190">
        <v>70.0</v>
      </c>
      <c r="E71" s="190" t="s">
        <v>331</v>
      </c>
    </row>
    <row r="72">
      <c r="A72" s="190" t="s">
        <v>332</v>
      </c>
      <c r="C72" s="196"/>
    </row>
    <row r="73">
      <c r="A73" s="190" t="s">
        <v>333</v>
      </c>
      <c r="C73" s="196"/>
    </row>
    <row r="74">
      <c r="A74" s="198" t="s">
        <v>334</v>
      </c>
      <c r="B74" s="200"/>
      <c r="C74" s="199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</row>
    <row r="75">
      <c r="A75" s="190" t="s">
        <v>335</v>
      </c>
      <c r="C75" s="196"/>
    </row>
    <row r="76">
      <c r="A76" s="190" t="s">
        <v>336</v>
      </c>
      <c r="C76" s="196"/>
    </row>
    <row r="77">
      <c r="A77" s="190" t="s">
        <v>337</v>
      </c>
      <c r="C77" s="196"/>
    </row>
    <row r="78">
      <c r="A78" s="190" t="s">
        <v>338</v>
      </c>
      <c r="C78" s="196"/>
    </row>
    <row r="79">
      <c r="A79" s="190" t="s">
        <v>339</v>
      </c>
      <c r="C79" s="196"/>
    </row>
    <row r="80">
      <c r="A80" s="190" t="s">
        <v>340</v>
      </c>
      <c r="C80" s="196"/>
    </row>
    <row r="81">
      <c r="A81" s="190" t="s">
        <v>341</v>
      </c>
      <c r="C81" s="196"/>
    </row>
    <row r="82">
      <c r="A82" s="198" t="s">
        <v>342</v>
      </c>
      <c r="B82" s="200"/>
      <c r="C82" s="199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</row>
    <row r="83">
      <c r="A83" s="190" t="s">
        <v>343</v>
      </c>
      <c r="C83" s="196"/>
    </row>
    <row r="84">
      <c r="A84" s="190" t="s">
        <v>344</v>
      </c>
      <c r="C84" s="196"/>
    </row>
    <row r="85">
      <c r="A85" s="190" t="s">
        <v>345</v>
      </c>
      <c r="C85" s="196"/>
    </row>
    <row r="86">
      <c r="A86" s="190" t="s">
        <v>346</v>
      </c>
    </row>
    <row r="87">
      <c r="A87" s="190" t="s">
        <v>347</v>
      </c>
    </row>
    <row r="88">
      <c r="A88" s="190" t="s">
        <v>348</v>
      </c>
    </row>
    <row r="89">
      <c r="A89" s="190" t="s">
        <v>349</v>
      </c>
    </row>
    <row r="90">
      <c r="A90" s="198" t="s">
        <v>350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</row>
    <row r="91">
      <c r="A91" s="190" t="s">
        <v>351</v>
      </c>
    </row>
    <row r="92">
      <c r="A92" s="190" t="s">
        <v>352</v>
      </c>
    </row>
    <row r="93">
      <c r="A93" s="190" t="s">
        <v>353</v>
      </c>
    </row>
    <row r="94">
      <c r="A94" s="190" t="s">
        <v>354</v>
      </c>
    </row>
    <row r="95">
      <c r="A95" s="190" t="s">
        <v>355</v>
      </c>
    </row>
    <row r="96">
      <c r="A96" s="190" t="s">
        <v>356</v>
      </c>
    </row>
    <row r="97">
      <c r="A97" s="203" t="s">
        <v>357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</row>
  </sheetData>
  <printOptions gridLines="1" horizontalCentered="1"/>
  <pageMargins bottom="0.75" footer="0.0" header="0.0" left="0.7" right="0.7" top="0.75"/>
  <pageSetup fitToWidth="0" cellComments="atEnd" orientation="portrait" pageOrder="overThenDown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2921E31622BA47A5BEE7A2CE318F26" ma:contentTypeVersion="12" ma:contentTypeDescription="Create a new document." ma:contentTypeScope="" ma:versionID="bbbe4ce2f8fe09d1c797aa555d1ed32a">
  <xsd:schema xmlns:xsd="http://www.w3.org/2001/XMLSchema" xmlns:xs="http://www.w3.org/2001/XMLSchema" xmlns:p="http://schemas.microsoft.com/office/2006/metadata/properties" xmlns:ns2="98fb7176-381e-4eb6-825b-93e64c92b6ea" xmlns:ns3="fe56dbcb-f404-42a8-8006-471f9c1a2fc9" targetNamespace="http://schemas.microsoft.com/office/2006/metadata/properties" ma:root="true" ma:fieldsID="1e562a0e15c5e5c6d0c89a0f84659810" ns2:_="" ns3:_="">
    <xsd:import namespace="98fb7176-381e-4eb6-825b-93e64c92b6ea"/>
    <xsd:import namespace="fe56dbcb-f404-42a8-8006-471f9c1a2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b7176-381e-4eb6-825b-93e64c92b6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573f668-f3c2-41a3-9de5-80cf810034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6dbcb-f404-42a8-8006-471f9c1a2fc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4dca289-5305-4332-8e1d-5ed49a3557f2}" ma:internalName="TaxCatchAll" ma:showField="CatchAllData" ma:web="fe56dbcb-f404-42a8-8006-471f9c1a2f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56dbcb-f404-42a8-8006-471f9c1a2fc9" xsi:nil="true"/>
    <lcf76f155ced4ddcb4097134ff3c332f xmlns="98fb7176-381e-4eb6-825b-93e64c92b6e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29C0FEF-E17C-4DF5-B6B8-6345A23553E0}"/>
</file>

<file path=customXml/itemProps2.xml><?xml version="1.0" encoding="utf-8"?>
<ds:datastoreItem xmlns:ds="http://schemas.openxmlformats.org/officeDocument/2006/customXml" ds:itemID="{400ED90A-2EAF-44B3-B0FB-C9885E95461E}"/>
</file>

<file path=customXml/itemProps3.xml><?xml version="1.0" encoding="utf-8"?>
<ds:datastoreItem xmlns:ds="http://schemas.openxmlformats.org/officeDocument/2006/customXml" ds:itemID="{5709BBF1-4209-48BB-B004-F69F7684516A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0x010100A52921E31622BA47A5BEE7A2CE318F26</vt:lpwstr>
  </property>
</Properties>
</file>