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DB9A5E0E-E7E9-4427-9864-78CE223E761B}" xr6:coauthVersionLast="43" xr6:coauthVersionMax="43" xr10:uidLastSave="{00000000-0000-0000-0000-000000000000}"/>
  <bookViews>
    <workbookView xWindow="2325" yWindow="3615" windowWidth="24330" windowHeight="11055" xr2:uid="{00000000-000D-0000-FFFF-FFFF00000000}"/>
  </bookViews>
  <sheets>
    <sheet name="GU16 Snow Round Robin" sheetId="5" r:id="rId1"/>
    <sheet name="GU16 Snow Championship Round" sheetId="3" r:id="rId2"/>
  </sheets>
  <definedNames>
    <definedName name="_xlnm.Print_Area" localSheetId="1">'GU16 Snow Championship Round'!$B$1:$T$86</definedName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M15" i="3" s="1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O13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G78" i="5" l="1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<sst xmlns="http://schemas.openxmlformats.org/spreadsheetml/2006/main" count="412" uniqueCount="167">
  <si>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</si>
  <si>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</si>
  <si>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</si>
  <si>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</si>
  <si>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</si>
  <si>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</si>
  <si>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</si>
  <si>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</si>
  <si>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</si>
  <si>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</si>
  <si>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</si>
  <si>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</si>
  <si>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</si>
  <si>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</si>
  <si>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</si>
  <si>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</si>
  <si>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</si>
  <si>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</si>
  <si>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</si>
  <si>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</si>
  <si>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</si>
  <si>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</si>
  <si>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</si>
  <si>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</si>
  <si>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</si>
  <si>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</si>
  <si>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</si>
  <si>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</si>
  <si>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</si>
  <si>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</si>
  <si>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</si>
  <si>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</si>
  <si>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</si>
  <si>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</si>
  <si>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</si>
  <si>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</si>
  <si>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</si>
  <si>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</si>
  <si>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</si>
  <si>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</si>
  <si>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</si>
  <si>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</si>
  <si>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</si>
  <si>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</si>
  <si>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</si>
  <si>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</si>
  <si>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</si>
  <si>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</si>
  <si>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</si>
  <si>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</si>
  <si>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</si>
  <si>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</si>
  <si>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</si>
  <si>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</si>
  <si>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</si>
  <si>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</si>
  <si>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</si>
  <si>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</si>
  <si>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</si>
  <si>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</si>
  <si>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</si>
  <si>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</si>
  <si>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</si>
  <si>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</si>
  <si>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</si>
  <si>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</si>
  <si>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</si>
  <si>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</si>
  <si>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</si>
  <si>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</si>
  <si>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</si>
  <si>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</si>
  <si>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</si>
  <si>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</si>
  <si>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</si>
  <si>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</si>
  <si>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</si>
  <si>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</si>
  <si>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</si>
  <si>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</si>
  <si>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</si>
  <si>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</si>
  <si>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</si>
  <si>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</si>
  <si>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</si>
  <si>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</si>
  <si>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</si>
  <si>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</si>
  <si>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</si>
  <si>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</si>
  <si>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</si>
  <si>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</si>
  <si>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</si>
  <si>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</si>
  <si>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</si>
  <si>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</si>
  <si>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</si>
  <si>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</si>
  <si>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</si>
  <si>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</si>
  <si>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</si>
  <si>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</si>
  <si>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</si>
  <si>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</si>
  <si>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</si>
  <si>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</si>
  <si>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</si>
  <si>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</si>
  <si>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</si>
  <si>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</si>
  <si>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</si>
  <si>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</si>
  <si>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</si>
  <si>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</si>
  <si>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</si>
  <si>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</si>
  <si>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</si>
  <si>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</si>
  <si>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</si>
  <si>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</si>
  <si>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</si>
  <si>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</si>
  <si>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</si>
  <si>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</si>
  <si>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</si>
  <si>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</si>
  <si>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</si>
  <si>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</si>
  <si>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 xml:space="preserve">  MUSKEG DIVISION  ("M"  GAMES) NARWHAL – MUSKOX  POOLS  +  CROSS-OVERS</t>
  </si>
  <si>
    <t xml:space="preserve"> TUNDRA DIVISION  ("T"  GAMES) POLAR BEAR – PENGUIN  POOLS  +  CROSS-OVERS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</si>
  <si>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</si>
  <si>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</si>
  <si>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</si>
  <si>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</si>
  <si>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</si>
  <si>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</si>
  <si>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</si>
  <si>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</si>
  <si>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</si>
  <si>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</si>
  <si>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</si>
  <si>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</si>
  <si>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</si>
  <si>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</si>
  <si>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</si>
  <si>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</si>
  <si>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</si>
  <si>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</si>
  <si>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</si>
  <si>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</si>
  <si>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</si>
  <si>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 xml:space="preserve">Ottawa Internationals </t>
  </si>
  <si>
    <t>Ottawa TFC</t>
  </si>
  <si>
    <t>The  2019  "ICEBREAKER" – 25th  Annual Soccer Tournament</t>
  </si>
  <si>
    <t>THE  2019 ICEBREAKER –  25th  ANNUAL  DUAL  SHOOT-OUT  SOCCER  TOURNAMENT</t>
  </si>
  <si>
    <t>GIRLS U16 SNOW BANK – CHAMPIONSHIP  SCHEMATIC  FOR  TWELVE  TEAMS</t>
  </si>
  <si>
    <t>Girls U16 Snow Bank</t>
  </si>
  <si>
    <t>St. Anthony Hurricanes</t>
  </si>
  <si>
    <t>Deep River Valley United</t>
  </si>
  <si>
    <t>Mississauga Croatia</t>
  </si>
  <si>
    <t>Glengarry Hearts</t>
  </si>
  <si>
    <t>Spatial de 
St-Hubert</t>
  </si>
  <si>
    <t>Kemptville Kougars</t>
  </si>
  <si>
    <t>Seaway Valley Blazers</t>
  </si>
  <si>
    <t>Cherry Beach Lynx 2003/2004</t>
  </si>
  <si>
    <t>AS Pierrefonds</t>
  </si>
  <si>
    <t>Les Tornades de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</si>
</sst>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2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Border="1" applyAlignment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0" xfId="0" applyNumberFormat="1" applyFont="1" applyAlignment="1">
      <alignment horizontal="center"/>
    </xf>
    <xf numFmtId="0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D88"/>
  <sheetViews>
    <sheetView tabSelected="1" zoomScaleNormal="100" workbookViewId="0">
      <selection activeCell="A7" sqref="A7:A11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47" t="s">
        <v>153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47" t="s">
        <v>156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47" t="s">
        <v>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48" t="s">
        <v>19</v>
      </c>
      <c r="C4" s="149"/>
      <c r="D4" s="150"/>
      <c r="E4" s="148" t="s">
        <v>20</v>
      </c>
      <c r="F4" s="149"/>
      <c r="G4" s="150"/>
      <c r="H4" s="148" t="s">
        <v>21</v>
      </c>
      <c r="I4" s="149"/>
      <c r="J4" s="150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53" t="str">
        <f>A28</f>
        <v>Mississauga Croatia</v>
      </c>
      <c r="C5" s="154"/>
      <c r="D5" s="155"/>
      <c r="E5" s="153" t="str">
        <f>A34</f>
        <v>Glengarry Hearts</v>
      </c>
      <c r="F5" s="154"/>
      <c r="G5" s="155"/>
      <c r="H5" s="153" t="str">
        <f>A40</f>
        <v>Spatial de 
St-Hubert</v>
      </c>
      <c r="I5" s="154"/>
      <c r="J5" s="155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56">
        <f>C7+F7+I7</f>
        <v>0</v>
      </c>
      <c r="L6" s="21" t="s">
        <v>5</v>
      </c>
      <c r="M6" s="7"/>
      <c r="N6" s="151" t="s">
        <v>34</v>
      </c>
      <c r="O6" s="152"/>
    </row>
    <row r="7" spans="1:264" ht="18.75" thickBot="1" x14ac:dyDescent="0.25">
      <c r="A7" s="161" t="s">
        <v>151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0</v>
      </c>
      <c r="G7" s="16">
        <f>IF(F8-G8&gt;=3,3, IF(F8-G8=1,1, IF(F8-G8=2,2,IF(F8=G8,0, IF(F8&lt;G8,0)))))</f>
        <v>0</v>
      </c>
      <c r="H7" s="17"/>
      <c r="I7" s="16">
        <f>IF(I8&gt;J8,3,IF(I8&lt;J8,0,IF(I10&gt;J10,2,IF(I10&lt;J10,1,0))))</f>
        <v>0</v>
      </c>
      <c r="J7" s="16">
        <f>IF(I8-J8&gt;=3,3, IF(I8-J8=1,1, IF(I8-J8=2,2,IF(I8=J8,0, IF(I8&lt;J8,0)))))</f>
        <v>0</v>
      </c>
      <c r="K7" s="157"/>
      <c r="L7" s="12">
        <f>D7+G7+J7</f>
        <v>0</v>
      </c>
      <c r="M7" s="7"/>
      <c r="N7" s="3" t="s">
        <v>26</v>
      </c>
      <c r="O7" s="114"/>
    </row>
    <row r="8" spans="1:264" ht="18" x14ac:dyDescent="0.25">
      <c r="A8" s="161"/>
      <c r="B8" s="164" t="s">
        <v>29</v>
      </c>
      <c r="C8" s="166"/>
      <c r="D8" s="168"/>
      <c r="E8" s="15"/>
      <c r="F8" s="166"/>
      <c r="G8" s="166"/>
      <c r="H8" s="15"/>
      <c r="I8" s="166"/>
      <c r="J8" s="166"/>
      <c r="K8" s="158"/>
      <c r="L8" s="20" t="s">
        <v>23</v>
      </c>
      <c r="M8" s="7"/>
      <c r="N8" s="14" t="s">
        <v>27</v>
      </c>
      <c r="O8" s="114"/>
    </row>
    <row r="9" spans="1:264" ht="18.75" thickBot="1" x14ac:dyDescent="0.3">
      <c r="A9" s="161"/>
      <c r="B9" s="165"/>
      <c r="C9" s="167"/>
      <c r="D9" s="169"/>
      <c r="E9" s="15"/>
      <c r="F9" s="167"/>
      <c r="G9" s="167"/>
      <c r="H9" s="15"/>
      <c r="I9" s="167"/>
      <c r="J9" s="167"/>
      <c r="K9" s="158"/>
      <c r="L9" s="22">
        <f>D8+G8+J8</f>
        <v>0</v>
      </c>
      <c r="M9" s="7"/>
      <c r="N9" s="3" t="s">
        <v>28</v>
      </c>
      <c r="O9" s="114"/>
    </row>
    <row r="10" spans="1:264" x14ac:dyDescent="0.2">
      <c r="A10" s="162"/>
      <c r="B10" s="170" t="s">
        <v>3</v>
      </c>
      <c r="C10" s="172"/>
      <c r="D10" s="172"/>
      <c r="E10" s="170" t="s">
        <v>3</v>
      </c>
      <c r="F10" s="172"/>
      <c r="G10" s="172"/>
      <c r="H10" s="170" t="s">
        <v>3</v>
      </c>
      <c r="I10" s="172"/>
      <c r="J10" s="172"/>
      <c r="K10" s="159"/>
      <c r="L10" s="20" t="s">
        <v>22</v>
      </c>
      <c r="M10" s="7"/>
      <c r="N10" s="3"/>
      <c r="O10" s="3"/>
    </row>
    <row r="11" spans="1:264" ht="16.5" thickBot="1" x14ac:dyDescent="0.25">
      <c r="A11" s="163"/>
      <c r="B11" s="171"/>
      <c r="C11" s="173"/>
      <c r="D11" s="173"/>
      <c r="E11" s="171"/>
      <c r="F11" s="173"/>
      <c r="G11" s="173"/>
      <c r="H11" s="171"/>
      <c r="I11" s="173"/>
      <c r="J11" s="173"/>
      <c r="K11" s="160"/>
      <c r="L11" s="22">
        <f>C8+F8+I8</f>
        <v>0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56">
        <f t="shared" ref="K12" si="0">C13+F13+I13</f>
        <v>0</v>
      </c>
      <c r="L12" s="21" t="s">
        <v>5</v>
      </c>
      <c r="M12" s="7"/>
      <c r="N12" s="3"/>
      <c r="O12" s="3"/>
    </row>
    <row r="13" spans="1:264" ht="18.75" thickBot="1" x14ac:dyDescent="0.25">
      <c r="A13" s="161" t="s">
        <v>157</v>
      </c>
      <c r="B13" s="11"/>
      <c r="C13" s="16">
        <f>IF(C14&gt;D14,3,IF(C14&lt;D14,0,IF(C16&gt;D16,2,IF(C16&lt;D16,1,0))))</f>
        <v>0</v>
      </c>
      <c r="D13" s="16">
        <f>IF(C14-D14&gt;=3,3, IF(C14-D14=1,1, IF(C14-D14=2,2,IF(C14=D14,0, IF(C14&lt;D14,0)))))</f>
        <v>0</v>
      </c>
      <c r="E13" s="11"/>
      <c r="F13" s="16">
        <f>IF(F14&gt;G14,3,IF(F14&lt;G14,0,IF(F16&gt;G16,2,IF(F16&lt;G16,1,0))))</f>
        <v>0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0</v>
      </c>
      <c r="J13" s="16">
        <f>IF(I14-J14&gt;=3,3, IF(I14-J14=1,1, IF(I14-J14=2,2,IF(I14=J14,0, IF(I14&lt;J14,0)))))</f>
        <v>0</v>
      </c>
      <c r="K13" s="157"/>
      <c r="L13" s="12">
        <f>D13+G13+J13</f>
        <v>0</v>
      </c>
      <c r="M13" s="7"/>
      <c r="N13" s="3"/>
      <c r="O13" s="3"/>
    </row>
    <row r="14" spans="1:264" x14ac:dyDescent="0.2">
      <c r="A14" s="161"/>
      <c r="B14" s="164" t="s">
        <v>29</v>
      </c>
      <c r="C14" s="166"/>
      <c r="D14" s="166"/>
      <c r="E14" s="11"/>
      <c r="F14" s="166"/>
      <c r="G14" s="166"/>
      <c r="H14" s="11"/>
      <c r="I14" s="166"/>
      <c r="J14" s="166"/>
      <c r="K14" s="158"/>
      <c r="L14" s="20" t="s">
        <v>23</v>
      </c>
      <c r="M14" s="7"/>
      <c r="N14" s="3"/>
      <c r="O14" s="3"/>
    </row>
    <row r="15" spans="1:264" ht="16.5" thickBot="1" x14ac:dyDescent="0.25">
      <c r="A15" s="161"/>
      <c r="B15" s="165"/>
      <c r="C15" s="167"/>
      <c r="D15" s="167"/>
      <c r="E15" s="11"/>
      <c r="F15" s="167"/>
      <c r="G15" s="167"/>
      <c r="H15" s="11"/>
      <c r="I15" s="167"/>
      <c r="J15" s="167"/>
      <c r="K15" s="158"/>
      <c r="L15" s="22">
        <f>D14+G14+J14</f>
        <v>0</v>
      </c>
      <c r="M15" s="7"/>
      <c r="N15" s="3"/>
      <c r="O15" s="3"/>
    </row>
    <row r="16" spans="1:264" x14ac:dyDescent="0.2">
      <c r="A16" s="162"/>
      <c r="B16" s="170" t="s">
        <v>3</v>
      </c>
      <c r="C16" s="174"/>
      <c r="D16" s="174"/>
      <c r="E16" s="170" t="s">
        <v>3</v>
      </c>
      <c r="F16" s="174"/>
      <c r="G16" s="174"/>
      <c r="H16" s="170" t="s">
        <v>3</v>
      </c>
      <c r="I16" s="174"/>
      <c r="J16" s="174"/>
      <c r="K16" s="159"/>
      <c r="L16" s="20" t="s">
        <v>22</v>
      </c>
      <c r="M16" s="7"/>
      <c r="N16" s="3"/>
      <c r="O16" s="3"/>
    </row>
    <row r="17" spans="1:15" ht="16.5" thickBot="1" x14ac:dyDescent="0.25">
      <c r="A17" s="163"/>
      <c r="B17" s="171"/>
      <c r="C17" s="175"/>
      <c r="D17" s="175"/>
      <c r="E17" s="171"/>
      <c r="F17" s="175"/>
      <c r="G17" s="175"/>
      <c r="H17" s="171"/>
      <c r="I17" s="175"/>
      <c r="J17" s="175"/>
      <c r="K17" s="160"/>
      <c r="L17" s="22">
        <f>C14+F14+I14</f>
        <v>0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56">
        <f t="shared" ref="K18" si="1">C19+F19+I19</f>
        <v>0</v>
      </c>
      <c r="L18" s="21" t="s">
        <v>5</v>
      </c>
      <c r="M18" s="7"/>
      <c r="N18" s="3"/>
      <c r="O18" s="3"/>
    </row>
    <row r="19" spans="1:15" ht="18.75" thickBot="1" x14ac:dyDescent="0.25">
      <c r="A19" s="161" t="s">
        <v>158</v>
      </c>
      <c r="B19" s="11"/>
      <c r="C19" s="16">
        <f>IF(C20&gt;D20,3,IF(C20&lt;D20,0,IF(C22&gt;D22,2,IF(C22&lt;D22,1,0))))</f>
        <v>0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0</v>
      </c>
      <c r="G19" s="16">
        <f>IF(F20-G20&gt;=3,3, IF(F20-G20=1,1, IF(F20-G20=2,2,IF(F20=G20,0, IF(F20&lt;G20,0)))))</f>
        <v>0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57"/>
      <c r="L19" s="12">
        <f>D19+G19+J19</f>
        <v>0</v>
      </c>
      <c r="M19" s="7"/>
      <c r="N19" s="3"/>
      <c r="O19" s="3"/>
    </row>
    <row r="20" spans="1:15" x14ac:dyDescent="0.2">
      <c r="A20" s="161"/>
      <c r="B20" s="164" t="s">
        <v>29</v>
      </c>
      <c r="C20" s="166"/>
      <c r="D20" s="166"/>
      <c r="E20" s="11"/>
      <c r="F20" s="166"/>
      <c r="G20" s="166"/>
      <c r="H20" s="11"/>
      <c r="I20" s="166"/>
      <c r="J20" s="166"/>
      <c r="K20" s="158"/>
      <c r="L20" s="20" t="s">
        <v>23</v>
      </c>
      <c r="M20" s="7"/>
      <c r="N20" s="3"/>
      <c r="O20" s="3"/>
    </row>
    <row r="21" spans="1:15" ht="16.5" thickBot="1" x14ac:dyDescent="0.25">
      <c r="A21" s="161"/>
      <c r="B21" s="165"/>
      <c r="C21" s="167"/>
      <c r="D21" s="167"/>
      <c r="E21" s="11"/>
      <c r="F21" s="167"/>
      <c r="G21" s="167"/>
      <c r="H21" s="11"/>
      <c r="I21" s="167"/>
      <c r="J21" s="167"/>
      <c r="K21" s="158"/>
      <c r="L21" s="22">
        <f>D20+G20+J20</f>
        <v>0</v>
      </c>
      <c r="M21" s="7"/>
      <c r="N21" s="3"/>
      <c r="O21" s="3"/>
    </row>
    <row r="22" spans="1:15" x14ac:dyDescent="0.2">
      <c r="A22" s="162"/>
      <c r="B22" s="170" t="s">
        <v>3</v>
      </c>
      <c r="C22" s="174"/>
      <c r="D22" s="174"/>
      <c r="E22" s="170" t="s">
        <v>3</v>
      </c>
      <c r="F22" s="174"/>
      <c r="G22" s="174"/>
      <c r="H22" s="170" t="s">
        <v>3</v>
      </c>
      <c r="I22" s="174"/>
      <c r="J22" s="174"/>
      <c r="K22" s="159"/>
      <c r="L22" s="20" t="s">
        <v>22</v>
      </c>
      <c r="M22" s="7"/>
      <c r="N22" s="3"/>
      <c r="O22" s="3"/>
    </row>
    <row r="23" spans="1:15" ht="16.5" thickBot="1" x14ac:dyDescent="0.25">
      <c r="A23" s="176"/>
      <c r="B23" s="177"/>
      <c r="C23" s="178"/>
      <c r="D23" s="178"/>
      <c r="E23" s="177"/>
      <c r="F23" s="178"/>
      <c r="G23" s="178"/>
      <c r="H23" s="177"/>
      <c r="I23" s="178"/>
      <c r="J23" s="178"/>
      <c r="K23" s="179"/>
      <c r="L23" s="22">
        <f>C20+F20+I20</f>
        <v>0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48" t="s">
        <v>16</v>
      </c>
      <c r="C25" s="149"/>
      <c r="D25" s="150"/>
      <c r="E25" s="148" t="s">
        <v>17</v>
      </c>
      <c r="F25" s="149"/>
      <c r="G25" s="150"/>
      <c r="H25" s="148" t="s">
        <v>18</v>
      </c>
      <c r="I25" s="149"/>
      <c r="J25" s="150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80" t="str">
        <f>A7</f>
        <v xml:space="preserve">Ottawa Internationals </v>
      </c>
      <c r="C26" s="181"/>
      <c r="D26" s="182"/>
      <c r="E26" s="180" t="str">
        <f>A13</f>
        <v>St. Anthony Hurricanes</v>
      </c>
      <c r="F26" s="181"/>
      <c r="G26" s="182"/>
      <c r="H26" s="180" t="str">
        <f>A19</f>
        <v>Deep River Valley United</v>
      </c>
      <c r="I26" s="181"/>
      <c r="J26" s="182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56">
        <f>C28+F28+I28</f>
        <v>0</v>
      </c>
      <c r="L27" s="21" t="s">
        <v>5</v>
      </c>
      <c r="M27" s="3"/>
      <c r="N27" s="151" t="s">
        <v>90</v>
      </c>
      <c r="O27" s="152"/>
    </row>
    <row r="28" spans="1:15" ht="18.75" thickBot="1" x14ac:dyDescent="0.25">
      <c r="A28" s="183" t="s">
        <v>159</v>
      </c>
      <c r="B28" s="11"/>
      <c r="C28" s="16">
        <f>IF(C29&gt;D29,3,IF(C29&lt;D29,0,IF(C31&gt;D31,2,IF(C31&lt;D31,1,0))))</f>
        <v>0</v>
      </c>
      <c r="D28" s="16">
        <f>IF(C29-D29&gt;=3,3, IF(C29-D29=1,1, IF(C29-D29=2,2,IF(C29=D29,0, IF(C29&lt;D29,0)))))</f>
        <v>0</v>
      </c>
      <c r="E28" s="11"/>
      <c r="F28" s="16">
        <f>IF(F29&gt;G29,3,IF(F29&lt;G29,0,IF(F31&gt;G31,2,IF(F31&lt;G31,1,0))))</f>
        <v>0</v>
      </c>
      <c r="G28" s="16">
        <f>IF(F29-G29&gt;=3,3, IF(F29-G29=1,1, IF(F29-G29=2,2,IF(F29=G29,0, IF(F29&lt;G29,0)))))</f>
        <v>0</v>
      </c>
      <c r="H28" s="11"/>
      <c r="I28" s="16">
        <f>IF(I29&gt;J29,3,IF(I29&lt;J29,0,IF(I31&gt;J31,2,IF(I31&lt;J31,1,0))))</f>
        <v>0</v>
      </c>
      <c r="J28" s="16">
        <f>IF(I29-J29&gt;=3,3, IF(I29-J29=1,1, IF(I29-J29=2,2,IF(I29=J29,0, IF(I29&lt;J29,0)))))</f>
        <v>0</v>
      </c>
      <c r="K28" s="157"/>
      <c r="L28" s="12">
        <f>D28+G28+J28</f>
        <v>0</v>
      </c>
      <c r="M28" s="14"/>
      <c r="N28" s="3" t="s">
        <v>26</v>
      </c>
      <c r="O28" s="114"/>
    </row>
    <row r="29" spans="1:15" x14ac:dyDescent="0.2">
      <c r="A29" s="183"/>
      <c r="B29" s="164" t="s">
        <v>29</v>
      </c>
      <c r="C29" s="186">
        <f>D8</f>
        <v>0</v>
      </c>
      <c r="D29" s="186">
        <f>C8</f>
        <v>0</v>
      </c>
      <c r="E29" s="11"/>
      <c r="F29" s="186">
        <f>D14</f>
        <v>0</v>
      </c>
      <c r="G29" s="186">
        <f>C14</f>
        <v>0</v>
      </c>
      <c r="H29" s="11"/>
      <c r="I29" s="186">
        <f>D20</f>
        <v>0</v>
      </c>
      <c r="J29" s="186">
        <f>C20</f>
        <v>0</v>
      </c>
      <c r="K29" s="158"/>
      <c r="L29" s="20" t="s">
        <v>23</v>
      </c>
      <c r="M29" s="3"/>
      <c r="N29" s="14" t="s">
        <v>27</v>
      </c>
      <c r="O29" s="115"/>
    </row>
    <row r="30" spans="1:15" ht="16.5" thickBot="1" x14ac:dyDescent="0.25">
      <c r="A30" s="183"/>
      <c r="B30" s="165"/>
      <c r="C30" s="187"/>
      <c r="D30" s="187"/>
      <c r="E30" s="11"/>
      <c r="F30" s="187"/>
      <c r="G30" s="187"/>
      <c r="H30" s="11"/>
      <c r="I30" s="187"/>
      <c r="J30" s="187"/>
      <c r="K30" s="158"/>
      <c r="L30" s="23">
        <f>D29+G29+J29</f>
        <v>0</v>
      </c>
      <c r="M30" s="3"/>
      <c r="N30" s="3" t="s">
        <v>28</v>
      </c>
      <c r="O30" s="114"/>
    </row>
    <row r="31" spans="1:15" x14ac:dyDescent="0.2">
      <c r="A31" s="184"/>
      <c r="B31" s="170" t="s">
        <v>3</v>
      </c>
      <c r="C31" s="188">
        <f>D10</f>
        <v>0</v>
      </c>
      <c r="D31" s="188">
        <f>C10</f>
        <v>0</v>
      </c>
      <c r="E31" s="170" t="s">
        <v>3</v>
      </c>
      <c r="F31" s="188">
        <f>D16</f>
        <v>0</v>
      </c>
      <c r="G31" s="188">
        <f>C16</f>
        <v>0</v>
      </c>
      <c r="H31" s="170" t="s">
        <v>3</v>
      </c>
      <c r="I31" s="188">
        <f>D22</f>
        <v>0</v>
      </c>
      <c r="J31" s="188">
        <f>C22</f>
        <v>0</v>
      </c>
      <c r="K31" s="159"/>
      <c r="L31" s="20" t="s">
        <v>22</v>
      </c>
      <c r="M31" s="3"/>
      <c r="N31" s="3"/>
      <c r="O31" s="3"/>
    </row>
    <row r="32" spans="1:15" ht="16.5" thickBot="1" x14ac:dyDescent="0.25">
      <c r="A32" s="185"/>
      <c r="B32" s="171"/>
      <c r="C32" s="189"/>
      <c r="D32" s="189"/>
      <c r="E32" s="171"/>
      <c r="F32" s="189"/>
      <c r="G32" s="189"/>
      <c r="H32" s="171"/>
      <c r="I32" s="189"/>
      <c r="J32" s="189"/>
      <c r="K32" s="160"/>
      <c r="L32" s="23">
        <f>C29+F29+I29</f>
        <v>0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56">
        <f t="shared" ref="K33" si="2">C34+F34+I34</f>
        <v>0</v>
      </c>
      <c r="L33" s="21" t="s">
        <v>5</v>
      </c>
      <c r="M33" s="3"/>
      <c r="N33" s="3"/>
      <c r="O33" s="3"/>
    </row>
    <row r="34" spans="1:264" ht="18.75" thickBot="1" x14ac:dyDescent="0.25">
      <c r="A34" s="183" t="s">
        <v>160</v>
      </c>
      <c r="B34" s="11"/>
      <c r="C34" s="16">
        <f>IF(C35&gt;D35,3,IF(C35&lt;D35,0,IF(C37&gt;D37,2,IF(C37&lt;D37,1,0))))</f>
        <v>0</v>
      </c>
      <c r="D34" s="16">
        <f>IF(C35-D35&gt;=3,3, IF(C35-D35=1,1, IF(C35-D35=2,2,IF(C35=D35,0, IF(C35&lt;D35,0)))))</f>
        <v>0</v>
      </c>
      <c r="E34" s="11"/>
      <c r="F34" s="16">
        <f>IF(F35&gt;G35,3,IF(F35&lt;G35,0,IF(F37&gt;G37,2,IF(F37&lt;G37,1,0))))</f>
        <v>0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57"/>
      <c r="L34" s="12">
        <f>D34+G34+J34</f>
        <v>0</v>
      </c>
      <c r="M34" s="3"/>
      <c r="N34" s="3"/>
      <c r="O34" s="3"/>
    </row>
    <row r="35" spans="1:264" x14ac:dyDescent="0.2">
      <c r="A35" s="183"/>
      <c r="B35" s="164" t="s">
        <v>29</v>
      </c>
      <c r="C35" s="186">
        <f>G8</f>
        <v>0</v>
      </c>
      <c r="D35" s="186">
        <f>F8</f>
        <v>0</v>
      </c>
      <c r="E35" s="11"/>
      <c r="F35" s="186">
        <f>G14</f>
        <v>0</v>
      </c>
      <c r="G35" s="186">
        <f>F14</f>
        <v>0</v>
      </c>
      <c r="H35" s="11"/>
      <c r="I35" s="186">
        <f>G20</f>
        <v>0</v>
      </c>
      <c r="J35" s="186">
        <f>F20</f>
        <v>0</v>
      </c>
      <c r="K35" s="158"/>
      <c r="L35" s="20" t="s">
        <v>23</v>
      </c>
      <c r="M35" s="3"/>
      <c r="N35" s="3"/>
      <c r="O35" s="3"/>
    </row>
    <row r="36" spans="1:264" ht="16.5" thickBot="1" x14ac:dyDescent="0.25">
      <c r="A36" s="183"/>
      <c r="B36" s="165"/>
      <c r="C36" s="187"/>
      <c r="D36" s="187"/>
      <c r="E36" s="11"/>
      <c r="F36" s="187"/>
      <c r="G36" s="187"/>
      <c r="H36" s="11"/>
      <c r="I36" s="187"/>
      <c r="J36" s="187"/>
      <c r="K36" s="158"/>
      <c r="L36" s="23">
        <f>D35+G35+J35</f>
        <v>0</v>
      </c>
      <c r="M36" s="3"/>
      <c r="N36" s="3"/>
      <c r="O36" s="3"/>
    </row>
    <row r="37" spans="1:264" x14ac:dyDescent="0.2">
      <c r="A37" s="184"/>
      <c r="B37" s="170" t="s">
        <v>3</v>
      </c>
      <c r="C37" s="188">
        <f>G10</f>
        <v>0</v>
      </c>
      <c r="D37" s="188">
        <f>F10</f>
        <v>0</v>
      </c>
      <c r="E37" s="170" t="s">
        <v>3</v>
      </c>
      <c r="F37" s="188">
        <f>G16</f>
        <v>0</v>
      </c>
      <c r="G37" s="188">
        <f>F16</f>
        <v>0</v>
      </c>
      <c r="H37" s="170" t="s">
        <v>3</v>
      </c>
      <c r="I37" s="188">
        <f>J16</f>
        <v>0</v>
      </c>
      <c r="J37" s="188">
        <f>I16</f>
        <v>0</v>
      </c>
      <c r="K37" s="159"/>
      <c r="L37" s="20" t="s">
        <v>22</v>
      </c>
      <c r="M37" s="3"/>
      <c r="N37" s="3"/>
      <c r="O37" s="3"/>
    </row>
    <row r="38" spans="1:264" ht="16.5" thickBot="1" x14ac:dyDescent="0.25">
      <c r="A38" s="185"/>
      <c r="B38" s="171"/>
      <c r="C38" s="189"/>
      <c r="D38" s="189"/>
      <c r="E38" s="171"/>
      <c r="F38" s="189"/>
      <c r="G38" s="189"/>
      <c r="H38" s="171"/>
      <c r="I38" s="189"/>
      <c r="J38" s="189"/>
      <c r="K38" s="160"/>
      <c r="L38" s="23">
        <f>C35+F35+I35</f>
        <v>0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56">
        <f t="shared" ref="K39" si="3">C40+F40+I40</f>
        <v>0</v>
      </c>
      <c r="L39" s="21" t="s">
        <v>5</v>
      </c>
      <c r="M39" s="3"/>
      <c r="N39" s="3"/>
      <c r="O39" s="3"/>
    </row>
    <row r="40" spans="1:264" ht="18.75" thickBot="1" x14ac:dyDescent="0.25">
      <c r="A40" s="183" t="s">
        <v>161</v>
      </c>
      <c r="B40" s="11"/>
      <c r="C40" s="16">
        <f>IF(C41&gt;D41,3,IF(C41&lt;D41,0,IF(C43&gt;D43,2,IF(C43&lt;D43,1,0))))</f>
        <v>0</v>
      </c>
      <c r="D40" s="16">
        <f>IF(C41-D41&gt;=3,3, IF(C41-D41=1,1, IF(C41-D41=2,2,IF(C41=D41,0, IF(C41&lt;D41,0)))))</f>
        <v>0</v>
      </c>
      <c r="E40" s="11"/>
      <c r="F40" s="16">
        <f>IF(F41&gt;G41,3,IF(F41&lt;G41,0,IF(F43&gt;G43,2,IF(F43&lt;G43,1,0))))</f>
        <v>0</v>
      </c>
      <c r="G40" s="16">
        <f>IF(F41-G41&gt;=3,3, IF(F41-G41=1,1, IF(F41-G41=2,2,IF(F41=G41,0, IF(F41&lt;G41,0)))))</f>
        <v>0</v>
      </c>
      <c r="H40" s="11"/>
      <c r="I40" s="16">
        <f>IF(I41&gt;J41,3,IF(I41&lt;J41,0,IF(I43&gt;J43,2,IF(I43&lt;J43,1,0))))</f>
        <v>0</v>
      </c>
      <c r="J40" s="16">
        <f>IF(I41-J41&gt;=3,3, IF(I41-J41=1,1, IF(I41-J41=2,2,IF(I41=J41,0, IF(I41&lt;J41,0)))))</f>
        <v>0</v>
      </c>
      <c r="K40" s="157"/>
      <c r="L40" s="12">
        <f>D40+G40+J40</f>
        <v>0</v>
      </c>
      <c r="M40" s="3"/>
      <c r="N40" s="3"/>
      <c r="O40" s="3"/>
    </row>
    <row r="41" spans="1:264" x14ac:dyDescent="0.2">
      <c r="A41" s="183"/>
      <c r="B41" s="164" t="s">
        <v>29</v>
      </c>
      <c r="C41" s="186">
        <f>J8</f>
        <v>0</v>
      </c>
      <c r="D41" s="186">
        <f>I8</f>
        <v>0</v>
      </c>
      <c r="E41" s="11"/>
      <c r="F41" s="186">
        <f>J14</f>
        <v>0</v>
      </c>
      <c r="G41" s="186">
        <f>I14</f>
        <v>0</v>
      </c>
      <c r="H41" s="11"/>
      <c r="I41" s="186">
        <f>J20</f>
        <v>0</v>
      </c>
      <c r="J41" s="186">
        <f>I20</f>
        <v>0</v>
      </c>
      <c r="K41" s="158"/>
      <c r="L41" s="20" t="s">
        <v>23</v>
      </c>
      <c r="M41" s="3"/>
      <c r="N41" s="3"/>
      <c r="O41" s="3"/>
    </row>
    <row r="42" spans="1:264" ht="16.5" thickBot="1" x14ac:dyDescent="0.25">
      <c r="A42" s="183"/>
      <c r="B42" s="165"/>
      <c r="C42" s="187"/>
      <c r="D42" s="187"/>
      <c r="E42" s="11"/>
      <c r="F42" s="187"/>
      <c r="G42" s="187"/>
      <c r="H42" s="11"/>
      <c r="I42" s="187"/>
      <c r="J42" s="187"/>
      <c r="K42" s="158"/>
      <c r="L42" s="23">
        <f>D41+G41+J41</f>
        <v>0</v>
      </c>
      <c r="M42" s="3"/>
      <c r="N42" s="3"/>
      <c r="O42" s="3"/>
    </row>
    <row r="43" spans="1:264" x14ac:dyDescent="0.2">
      <c r="A43" s="184"/>
      <c r="B43" s="170" t="s">
        <v>3</v>
      </c>
      <c r="C43" s="188">
        <f>J10</f>
        <v>0</v>
      </c>
      <c r="D43" s="188">
        <f>I10</f>
        <v>0</v>
      </c>
      <c r="E43" s="170" t="s">
        <v>3</v>
      </c>
      <c r="F43" s="188">
        <f>J16</f>
        <v>0</v>
      </c>
      <c r="G43" s="188">
        <f>I16</f>
        <v>0</v>
      </c>
      <c r="H43" s="170" t="s">
        <v>3</v>
      </c>
      <c r="I43" s="188">
        <f>J22</f>
        <v>0</v>
      </c>
      <c r="J43" s="188">
        <f>I22</f>
        <v>0</v>
      </c>
      <c r="K43" s="159"/>
      <c r="L43" s="20" t="s">
        <v>22</v>
      </c>
      <c r="M43" s="3"/>
      <c r="N43" s="3"/>
      <c r="O43" s="3"/>
    </row>
    <row r="44" spans="1:264" ht="16.5" thickBot="1" x14ac:dyDescent="0.25">
      <c r="A44" s="190"/>
      <c r="B44" s="177"/>
      <c r="C44" s="191"/>
      <c r="D44" s="191"/>
      <c r="E44" s="177"/>
      <c r="F44" s="191"/>
      <c r="G44" s="191"/>
      <c r="H44" s="177"/>
      <c r="I44" s="191"/>
      <c r="J44" s="191"/>
      <c r="K44" s="179"/>
      <c r="L44" s="23">
        <f>C41+F41+I41</f>
        <v>0</v>
      </c>
      <c r="M44" s="3"/>
      <c r="N44" s="3"/>
      <c r="O44" s="3"/>
    </row>
    <row r="45" spans="1:264" s="1" customFormat="1" ht="23.25" x14ac:dyDescent="0.35">
      <c r="A45" s="147" t="s">
        <v>153</v>
      </c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47" t="s">
        <v>156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47" t="s">
        <v>0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48" t="s">
        <v>86</v>
      </c>
      <c r="C48" s="149"/>
      <c r="D48" s="150"/>
      <c r="E48" s="148" t="s">
        <v>87</v>
      </c>
      <c r="F48" s="149"/>
      <c r="G48" s="150"/>
      <c r="H48" s="148" t="s">
        <v>88</v>
      </c>
      <c r="I48" s="149"/>
      <c r="J48" s="150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93" t="str">
        <f>A72</f>
        <v>Cherry Beach Lynx 2003/2004</v>
      </c>
      <c r="C49" s="194"/>
      <c r="D49" s="195"/>
      <c r="E49" s="193" t="str">
        <f>A78</f>
        <v>AS Pierrefonds</v>
      </c>
      <c r="F49" s="194"/>
      <c r="G49" s="195"/>
      <c r="H49" s="193" t="str">
        <f>A84</f>
        <v>Les Tornades de Delta</v>
      </c>
      <c r="I49" s="194"/>
      <c r="J49" s="195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56">
        <f>C51+F51+I51</f>
        <v>0</v>
      </c>
      <c r="L50" s="21" t="s">
        <v>5</v>
      </c>
      <c r="M50" s="7"/>
      <c r="N50" s="151" t="s">
        <v>33</v>
      </c>
      <c r="O50" s="152"/>
    </row>
    <row r="51" spans="1:15" ht="18.75" thickBot="1" x14ac:dyDescent="0.25">
      <c r="A51" s="161" t="s">
        <v>152</v>
      </c>
      <c r="B51" s="11"/>
      <c r="C51" s="16">
        <f>IF(C52&gt;D52,3,IF(C52&lt;D52,0,IF(C54&gt;D54,2,IF(C54&lt;D54,1,0))))</f>
        <v>0</v>
      </c>
      <c r="D51" s="16">
        <f>IF(C52-D52&gt;=3,3, IF(C52-D52=1,1, IF(C52-D52=2,2,IF(C52=D52,0, IF(C52&lt;D52,0)))))</f>
        <v>0</v>
      </c>
      <c r="E51" s="17"/>
      <c r="F51" s="16">
        <f>IF(F52&gt;G52,3,IF(F52&lt;G52,0,IF(F54&gt;G54,2,IF(F54&lt;G54,1,0))))</f>
        <v>0</v>
      </c>
      <c r="G51" s="16">
        <f>IF(F52-G52&gt;=3,3, IF(F52-G52=1,1, IF(F52-G52=2,2,IF(F52=G52,0, IF(F52&lt;G52,0)))))</f>
        <v>0</v>
      </c>
      <c r="H51" s="17"/>
      <c r="I51" s="16">
        <f>IF(I52&gt;J52,3,IF(I52&lt;J52,0,IF(I54&gt;J54,2,IF(I54&lt;J54,1,0))))</f>
        <v>0</v>
      </c>
      <c r="J51" s="16">
        <f>IF(I52-J52&gt;=3,3, IF(I52-J52=1,1, IF(I52-J52=2,2,IF(I52=J52,0, IF(I52&lt;J52,0)))))</f>
        <v>0</v>
      </c>
      <c r="K51" s="157"/>
      <c r="L51" s="12">
        <f>D51+G51+J51</f>
        <v>0</v>
      </c>
      <c r="M51" s="7"/>
      <c r="N51" s="3" t="s">
        <v>26</v>
      </c>
      <c r="O51" s="114"/>
    </row>
    <row r="52" spans="1:15" ht="18" x14ac:dyDescent="0.25">
      <c r="A52" s="161"/>
      <c r="B52" s="164" t="s">
        <v>29</v>
      </c>
      <c r="C52" s="166"/>
      <c r="D52" s="168"/>
      <c r="E52" s="15"/>
      <c r="F52" s="166"/>
      <c r="G52" s="166"/>
      <c r="H52" s="15"/>
      <c r="I52" s="166"/>
      <c r="J52" s="166"/>
      <c r="K52" s="158"/>
      <c r="L52" s="20" t="s">
        <v>23</v>
      </c>
      <c r="M52" s="7"/>
      <c r="N52" s="14" t="s">
        <v>27</v>
      </c>
      <c r="O52" s="114"/>
    </row>
    <row r="53" spans="1:15" ht="18.75" thickBot="1" x14ac:dyDescent="0.3">
      <c r="A53" s="161"/>
      <c r="B53" s="165"/>
      <c r="C53" s="167"/>
      <c r="D53" s="169"/>
      <c r="E53" s="15"/>
      <c r="F53" s="167"/>
      <c r="G53" s="167"/>
      <c r="H53" s="15"/>
      <c r="I53" s="167"/>
      <c r="J53" s="192"/>
      <c r="K53" s="158"/>
      <c r="L53" s="22">
        <f>D52+G52+J52</f>
        <v>0</v>
      </c>
      <c r="M53" s="7"/>
      <c r="N53" s="3" t="s">
        <v>28</v>
      </c>
      <c r="O53" s="114"/>
    </row>
    <row r="54" spans="1:15" x14ac:dyDescent="0.2">
      <c r="A54" s="162"/>
      <c r="B54" s="170" t="s">
        <v>3</v>
      </c>
      <c r="C54" s="172"/>
      <c r="D54" s="172"/>
      <c r="E54" s="170" t="s">
        <v>3</v>
      </c>
      <c r="F54" s="172"/>
      <c r="G54" s="172"/>
      <c r="H54" s="170" t="s">
        <v>3</v>
      </c>
      <c r="I54" s="172"/>
      <c r="J54" s="172"/>
      <c r="K54" s="159"/>
      <c r="L54" s="20" t="s">
        <v>22</v>
      </c>
      <c r="M54" s="7"/>
      <c r="N54" s="3"/>
      <c r="O54" s="3"/>
    </row>
    <row r="55" spans="1:15" ht="16.5" thickBot="1" x14ac:dyDescent="0.25">
      <c r="A55" s="163"/>
      <c r="B55" s="171"/>
      <c r="C55" s="173"/>
      <c r="D55" s="173"/>
      <c r="E55" s="171"/>
      <c r="F55" s="173"/>
      <c r="G55" s="173"/>
      <c r="H55" s="171"/>
      <c r="I55" s="173"/>
      <c r="J55" s="196"/>
      <c r="K55" s="160"/>
      <c r="L55" s="22">
        <f>C52+F52+I52</f>
        <v>0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56">
        <f t="shared" ref="K56" si="4">C57+F57+I57</f>
        <v>0</v>
      </c>
      <c r="L56" s="21" t="s">
        <v>5</v>
      </c>
      <c r="M56" s="7"/>
      <c r="N56" s="3"/>
      <c r="O56" s="3"/>
    </row>
    <row r="57" spans="1:15" ht="18.75" thickBot="1" x14ac:dyDescent="0.25">
      <c r="A57" s="161" t="s">
        <v>162</v>
      </c>
      <c r="B57" s="11"/>
      <c r="C57" s="16">
        <f>IF(C58&gt;D58,3,IF(C58&lt;D58,0,IF(C60&gt;D60,2,IF(C60&lt;D60,1,0))))</f>
        <v>0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0</v>
      </c>
      <c r="G57" s="16">
        <f>IF(F58-G58&gt;=3,3, IF(F58-G58=1,1, IF(F58-G58=2,2,IF(F58=G58,0, IF(F58&lt;G58,0)))))</f>
        <v>0</v>
      </c>
      <c r="H57" s="11"/>
      <c r="I57" s="16">
        <f>IF(I58&gt;J58,3,IF(I58&lt;J58,0,IF(I60&gt;J60,2,IF(I60&lt;J60,1,0))))</f>
        <v>0</v>
      </c>
      <c r="J57" s="16">
        <f>IF(I58-J58&gt;=3,3, IF(I58-J58=1,1, IF(I58-J58=2,2,IF(I58=J58,0, IF(I58&lt;J58,0)))))</f>
        <v>0</v>
      </c>
      <c r="K57" s="157"/>
      <c r="L57" s="12">
        <f>D57+G57+J57</f>
        <v>0</v>
      </c>
      <c r="M57" s="7"/>
      <c r="N57" s="3"/>
      <c r="O57" s="3"/>
    </row>
    <row r="58" spans="1:15" x14ac:dyDescent="0.2">
      <c r="A58" s="161"/>
      <c r="B58" s="164" t="s">
        <v>29</v>
      </c>
      <c r="C58" s="166"/>
      <c r="D58" s="166"/>
      <c r="E58" s="11"/>
      <c r="F58" s="166"/>
      <c r="G58" s="166"/>
      <c r="H58" s="11"/>
      <c r="I58" s="166"/>
      <c r="J58" s="166"/>
      <c r="K58" s="158"/>
      <c r="L58" s="20" t="s">
        <v>23</v>
      </c>
      <c r="M58" s="7"/>
      <c r="N58" s="3"/>
      <c r="O58" s="3"/>
    </row>
    <row r="59" spans="1:15" ht="16.5" thickBot="1" x14ac:dyDescent="0.25">
      <c r="A59" s="161"/>
      <c r="B59" s="165"/>
      <c r="C59" s="167"/>
      <c r="D59" s="167"/>
      <c r="E59" s="11"/>
      <c r="F59" s="167"/>
      <c r="G59" s="167"/>
      <c r="H59" s="11"/>
      <c r="I59" s="167"/>
      <c r="J59" s="167"/>
      <c r="K59" s="158"/>
      <c r="L59" s="22">
        <f>D58+G58+J58</f>
        <v>0</v>
      </c>
      <c r="M59" s="7"/>
      <c r="N59" s="3"/>
      <c r="O59" s="3"/>
    </row>
    <row r="60" spans="1:15" x14ac:dyDescent="0.2">
      <c r="A60" s="162"/>
      <c r="B60" s="170" t="s">
        <v>3</v>
      </c>
      <c r="C60" s="174"/>
      <c r="D60" s="174"/>
      <c r="E60" s="170" t="s">
        <v>3</v>
      </c>
      <c r="F60" s="174"/>
      <c r="G60" s="174"/>
      <c r="H60" s="170" t="s">
        <v>3</v>
      </c>
      <c r="I60" s="174"/>
      <c r="J60" s="174"/>
      <c r="K60" s="159"/>
      <c r="L60" s="20" t="s">
        <v>22</v>
      </c>
      <c r="M60" s="7"/>
      <c r="N60" s="3"/>
      <c r="O60" s="3"/>
    </row>
    <row r="61" spans="1:15" ht="16.5" thickBot="1" x14ac:dyDescent="0.25">
      <c r="A61" s="163"/>
      <c r="B61" s="171"/>
      <c r="C61" s="175"/>
      <c r="D61" s="175"/>
      <c r="E61" s="171"/>
      <c r="F61" s="175"/>
      <c r="G61" s="175"/>
      <c r="H61" s="171"/>
      <c r="I61" s="175"/>
      <c r="J61" s="175"/>
      <c r="K61" s="160"/>
      <c r="L61" s="22">
        <f>C58+F58+I58</f>
        <v>0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56">
        <f t="shared" ref="K62" si="5">C63+F63+I63</f>
        <v>0</v>
      </c>
      <c r="L62" s="21" t="s">
        <v>5</v>
      </c>
      <c r="M62" s="7"/>
      <c r="N62" s="3"/>
      <c r="O62" s="3"/>
    </row>
    <row r="63" spans="1:15" ht="18.75" thickBot="1" x14ac:dyDescent="0.25">
      <c r="A63" s="161" t="s">
        <v>163</v>
      </c>
      <c r="B63" s="11"/>
      <c r="C63" s="16">
        <f>IF(C64&gt;D64,3,IF(C64&lt;D64,0,IF(C66&gt;D66,2,IF(C66&lt;D66,1,0))))</f>
        <v>0</v>
      </c>
      <c r="D63" s="16">
        <f>IF(C64-D64&gt;=3,3, IF(C64-D64=1,1, IF(C64-D64=2,2,IF(C64=D64,0, IF(C64&lt;D64,0)))))</f>
        <v>0</v>
      </c>
      <c r="E63" s="11"/>
      <c r="F63" s="16">
        <f>IF(F64&gt;G64,3,IF(F64&lt;G64,0,IF(F66&gt;G66,2,IF(F66&lt;G66,1,0))))</f>
        <v>0</v>
      </c>
      <c r="G63" s="16">
        <f>IF(F64-G64&gt;=3,3, IF(F64-G64=1,1, IF(F64-G64=2,2,IF(F64=G64,0, IF(F64&lt;G64,0)))))</f>
        <v>0</v>
      </c>
      <c r="H63" s="11"/>
      <c r="I63" s="16">
        <f>IF(I64&gt;J64,3,IF(I64&lt;J64,0,IF(I66&gt;J66,2,IF(I66&lt;J66,1,0))))</f>
        <v>0</v>
      </c>
      <c r="J63" s="16">
        <f>IF(I64-J64&gt;=3,3, IF(I64-J64=1,1, IF(I64-J64=2,2,IF(I64=J64,0, IF(I64&lt;J64,0)))))</f>
        <v>0</v>
      </c>
      <c r="K63" s="157"/>
      <c r="L63" s="12">
        <f>D63+G63+J63</f>
        <v>0</v>
      </c>
      <c r="M63" s="7"/>
      <c r="N63" s="3"/>
      <c r="O63" s="3"/>
    </row>
    <row r="64" spans="1:15" x14ac:dyDescent="0.2">
      <c r="A64" s="161"/>
      <c r="B64" s="164" t="s">
        <v>29</v>
      </c>
      <c r="C64" s="166"/>
      <c r="D64" s="166"/>
      <c r="E64" s="11"/>
      <c r="F64" s="166"/>
      <c r="G64" s="166"/>
      <c r="H64" s="11"/>
      <c r="I64" s="166"/>
      <c r="J64" s="166"/>
      <c r="K64" s="158"/>
      <c r="L64" s="20" t="s">
        <v>23</v>
      </c>
      <c r="M64" s="7"/>
      <c r="N64" s="3"/>
      <c r="O64" s="3"/>
    </row>
    <row r="65" spans="1:15" ht="16.5" thickBot="1" x14ac:dyDescent="0.25">
      <c r="A65" s="161"/>
      <c r="B65" s="165"/>
      <c r="C65" s="167"/>
      <c r="D65" s="167"/>
      <c r="E65" s="11"/>
      <c r="F65" s="167"/>
      <c r="G65" s="167"/>
      <c r="H65" s="11"/>
      <c r="I65" s="167"/>
      <c r="J65" s="167"/>
      <c r="K65" s="158"/>
      <c r="L65" s="22">
        <f>D64+G64+J64</f>
        <v>0</v>
      </c>
      <c r="M65" s="7"/>
      <c r="N65" s="3"/>
      <c r="O65" s="3"/>
    </row>
    <row r="66" spans="1:15" x14ac:dyDescent="0.2">
      <c r="A66" s="162"/>
      <c r="B66" s="170" t="s">
        <v>3</v>
      </c>
      <c r="C66" s="174"/>
      <c r="D66" s="174"/>
      <c r="E66" s="170" t="s">
        <v>3</v>
      </c>
      <c r="F66" s="174"/>
      <c r="G66" s="174"/>
      <c r="H66" s="170" t="s">
        <v>3</v>
      </c>
      <c r="I66" s="174"/>
      <c r="J66" s="174"/>
      <c r="K66" s="159"/>
      <c r="L66" s="20" t="s">
        <v>22</v>
      </c>
      <c r="M66" s="7"/>
      <c r="N66" s="3"/>
      <c r="O66" s="3"/>
    </row>
    <row r="67" spans="1:15" ht="16.5" thickBot="1" x14ac:dyDescent="0.25">
      <c r="A67" s="176"/>
      <c r="B67" s="177"/>
      <c r="C67" s="178"/>
      <c r="D67" s="178"/>
      <c r="E67" s="177"/>
      <c r="F67" s="178"/>
      <c r="G67" s="178"/>
      <c r="H67" s="177"/>
      <c r="I67" s="178"/>
      <c r="J67" s="178"/>
      <c r="K67" s="179"/>
      <c r="L67" s="22">
        <f>C64+F64+I64</f>
        <v>0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48" t="s">
        <v>83</v>
      </c>
      <c r="C69" s="149"/>
      <c r="D69" s="150"/>
      <c r="E69" s="148" t="s">
        <v>84</v>
      </c>
      <c r="F69" s="149"/>
      <c r="G69" s="150"/>
      <c r="H69" s="148" t="s">
        <v>85</v>
      </c>
      <c r="I69" s="149"/>
      <c r="J69" s="150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80" t="str">
        <f>A51</f>
        <v>Ottawa TFC</v>
      </c>
      <c r="C70" s="181"/>
      <c r="D70" s="182"/>
      <c r="E70" s="180" t="str">
        <f>A57</f>
        <v>Kemptville Kougars</v>
      </c>
      <c r="F70" s="181"/>
      <c r="G70" s="182"/>
      <c r="H70" s="180" t="str">
        <f>A63</f>
        <v>Seaway Valley Blazers</v>
      </c>
      <c r="I70" s="181"/>
      <c r="J70" s="182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56">
        <f>C72+F72+I72</f>
        <v>0</v>
      </c>
      <c r="L71" s="21" t="s">
        <v>5</v>
      </c>
      <c r="M71" s="3"/>
      <c r="N71" s="151" t="s">
        <v>89</v>
      </c>
      <c r="O71" s="152"/>
    </row>
    <row r="72" spans="1:15" ht="18.75" thickBot="1" x14ac:dyDescent="0.25">
      <c r="A72" s="183" t="s">
        <v>164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0</v>
      </c>
      <c r="G72" s="16">
        <f>IF(F73-G73&gt;=3,3, IF(F73-G73=1,1, IF(F73-G73=2,2,IF(F73=G73,0, IF(F73&lt;G73,0)))))</f>
        <v>0</v>
      </c>
      <c r="H72" s="11"/>
      <c r="I72" s="16">
        <f>IF(I73&gt;J73,3,IF(I73&lt;J73,0,IF(I75&gt;J75,2,IF(I75&lt;J75,1,0))))</f>
        <v>0</v>
      </c>
      <c r="J72" s="16">
        <f>IF(I73-J73&gt;=3,3, IF(I73-J73=1,1, IF(I73-J73=2,2,IF(I73=J73,0, IF(I73&lt;J73,0)))))</f>
        <v>0</v>
      </c>
      <c r="K72" s="157"/>
      <c r="L72" s="12">
        <f>D72+G72+J72</f>
        <v>0</v>
      </c>
      <c r="M72" s="14"/>
      <c r="N72" s="3" t="s">
        <v>26</v>
      </c>
      <c r="O72" s="114"/>
    </row>
    <row r="73" spans="1:15" x14ac:dyDescent="0.2">
      <c r="A73" s="183"/>
      <c r="B73" s="164" t="s">
        <v>29</v>
      </c>
      <c r="C73" s="186">
        <f>D52</f>
        <v>0</v>
      </c>
      <c r="D73" s="186">
        <f>C52</f>
        <v>0</v>
      </c>
      <c r="E73" s="11"/>
      <c r="F73" s="186">
        <f>D58</f>
        <v>0</v>
      </c>
      <c r="G73" s="186">
        <f>C58</f>
        <v>0</v>
      </c>
      <c r="H73" s="11"/>
      <c r="I73" s="186">
        <f>D64</f>
        <v>0</v>
      </c>
      <c r="J73" s="186">
        <f>C64</f>
        <v>0</v>
      </c>
      <c r="K73" s="158"/>
      <c r="L73" s="20" t="s">
        <v>23</v>
      </c>
      <c r="M73" s="3"/>
      <c r="N73" s="14" t="s">
        <v>27</v>
      </c>
      <c r="O73" s="115"/>
    </row>
    <row r="74" spans="1:15" ht="16.5" thickBot="1" x14ac:dyDescent="0.25">
      <c r="A74" s="183"/>
      <c r="B74" s="165"/>
      <c r="C74" s="187"/>
      <c r="D74" s="187"/>
      <c r="E74" s="11"/>
      <c r="F74" s="187"/>
      <c r="G74" s="187"/>
      <c r="H74" s="11"/>
      <c r="I74" s="187"/>
      <c r="J74" s="187"/>
      <c r="K74" s="158"/>
      <c r="L74" s="22">
        <f>D73+G73+J73</f>
        <v>0</v>
      </c>
      <c r="M74" s="3"/>
      <c r="N74" s="3" t="s">
        <v>28</v>
      </c>
      <c r="O74" s="114"/>
    </row>
    <row r="75" spans="1:15" x14ac:dyDescent="0.2">
      <c r="A75" s="184"/>
      <c r="B75" s="170" t="s">
        <v>3</v>
      </c>
      <c r="C75" s="188">
        <f>D54</f>
        <v>0</v>
      </c>
      <c r="D75" s="188">
        <f>C54</f>
        <v>0</v>
      </c>
      <c r="E75" s="170" t="s">
        <v>3</v>
      </c>
      <c r="F75" s="188">
        <f>D60</f>
        <v>0</v>
      </c>
      <c r="G75" s="188">
        <f>C60</f>
        <v>0</v>
      </c>
      <c r="H75" s="170" t="s">
        <v>3</v>
      </c>
      <c r="I75" s="188">
        <f>D66</f>
        <v>0</v>
      </c>
      <c r="J75" s="188">
        <f>C66</f>
        <v>0</v>
      </c>
      <c r="K75" s="159"/>
      <c r="L75" s="20" t="s">
        <v>22</v>
      </c>
      <c r="M75" s="3"/>
      <c r="N75" s="3"/>
      <c r="O75" s="3"/>
    </row>
    <row r="76" spans="1:15" ht="16.5" thickBot="1" x14ac:dyDescent="0.25">
      <c r="A76" s="185"/>
      <c r="B76" s="171"/>
      <c r="C76" s="189"/>
      <c r="D76" s="189"/>
      <c r="E76" s="171"/>
      <c r="F76" s="189"/>
      <c r="G76" s="189"/>
      <c r="H76" s="171"/>
      <c r="I76" s="189"/>
      <c r="J76" s="189"/>
      <c r="K76" s="160"/>
      <c r="L76" s="22">
        <f>C73+F73+I73</f>
        <v>0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56">
        <f t="shared" ref="K77" si="6">C78+F78+I78</f>
        <v>0</v>
      </c>
      <c r="L77" s="21" t="s">
        <v>5</v>
      </c>
      <c r="M77" s="3"/>
      <c r="N77" s="3"/>
      <c r="O77" s="3"/>
    </row>
    <row r="78" spans="1:15" ht="18.75" thickBot="1" x14ac:dyDescent="0.25">
      <c r="A78" s="183" t="s">
        <v>165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0</v>
      </c>
      <c r="G78" s="16">
        <f>IF(F79-G79&gt;=3,3, IF(F79-G79=1,1, IF(F79-G79=2,2,IF(F79=G79,0, IF(F79&lt;G79,0)))))</f>
        <v>0</v>
      </c>
      <c r="H78" s="11"/>
      <c r="I78" s="16">
        <f>IF(I79&gt;J79,3,IF(I79&lt;J79,0,IF(I81&gt;J81,2,IF(I81&lt;J81,1,0))))</f>
        <v>0</v>
      </c>
      <c r="J78" s="16">
        <f>IF(I79-J79&gt;=3,3, IF(I79-J79=1,1, IF(I79-J79=2,2,IF(I79=J79,0, IF(I79&lt;J79,0)))))</f>
        <v>0</v>
      </c>
      <c r="K78" s="157"/>
      <c r="L78" s="12">
        <f>D78+G78+J78</f>
        <v>0</v>
      </c>
      <c r="M78" s="3"/>
      <c r="N78" s="3"/>
      <c r="O78" s="3"/>
    </row>
    <row r="79" spans="1:15" x14ac:dyDescent="0.2">
      <c r="A79" s="183"/>
      <c r="B79" s="164" t="s">
        <v>29</v>
      </c>
      <c r="C79" s="186">
        <f>G52</f>
        <v>0</v>
      </c>
      <c r="D79" s="186">
        <f>F52</f>
        <v>0</v>
      </c>
      <c r="E79" s="11"/>
      <c r="F79" s="186">
        <f>G58</f>
        <v>0</v>
      </c>
      <c r="G79" s="186">
        <f>F58</f>
        <v>0</v>
      </c>
      <c r="H79" s="11"/>
      <c r="I79" s="186">
        <f>G64</f>
        <v>0</v>
      </c>
      <c r="J79" s="186">
        <f>F64</f>
        <v>0</v>
      </c>
      <c r="K79" s="158"/>
      <c r="L79" s="20" t="s">
        <v>23</v>
      </c>
      <c r="M79" s="3"/>
      <c r="N79" s="3"/>
      <c r="O79" s="3"/>
    </row>
    <row r="80" spans="1:15" ht="16.5" thickBot="1" x14ac:dyDescent="0.25">
      <c r="A80" s="183"/>
      <c r="B80" s="165"/>
      <c r="C80" s="187"/>
      <c r="D80" s="187"/>
      <c r="E80" s="11"/>
      <c r="F80" s="187"/>
      <c r="G80" s="187"/>
      <c r="H80" s="11"/>
      <c r="I80" s="187"/>
      <c r="J80" s="187"/>
      <c r="K80" s="158"/>
      <c r="L80" s="22">
        <f>D79+G79+J79</f>
        <v>0</v>
      </c>
      <c r="M80" s="3"/>
      <c r="N80" s="3"/>
      <c r="O80" s="3"/>
    </row>
    <row r="81" spans="1:15" x14ac:dyDescent="0.2">
      <c r="A81" s="184"/>
      <c r="B81" s="170" t="s">
        <v>3</v>
      </c>
      <c r="C81" s="188">
        <f>G54</f>
        <v>0</v>
      </c>
      <c r="D81" s="188">
        <f>F54</f>
        <v>0</v>
      </c>
      <c r="E81" s="170" t="s">
        <v>3</v>
      </c>
      <c r="F81" s="188">
        <f>G60</f>
        <v>0</v>
      </c>
      <c r="G81" s="188">
        <f>F60</f>
        <v>0</v>
      </c>
      <c r="H81" s="170" t="s">
        <v>3</v>
      </c>
      <c r="I81" s="188">
        <f>J60</f>
        <v>0</v>
      </c>
      <c r="J81" s="188">
        <f>I60</f>
        <v>0</v>
      </c>
      <c r="K81" s="159"/>
      <c r="L81" s="20" t="s">
        <v>22</v>
      </c>
      <c r="M81" s="3"/>
      <c r="N81" s="3"/>
      <c r="O81" s="3"/>
    </row>
    <row r="82" spans="1:15" ht="16.5" thickBot="1" x14ac:dyDescent="0.25">
      <c r="A82" s="185"/>
      <c r="B82" s="171"/>
      <c r="C82" s="189"/>
      <c r="D82" s="189"/>
      <c r="E82" s="171"/>
      <c r="F82" s="189"/>
      <c r="G82" s="189"/>
      <c r="H82" s="171"/>
      <c r="I82" s="189"/>
      <c r="J82" s="189"/>
      <c r="K82" s="160"/>
      <c r="L82" s="22">
        <f>C79+F79+I79</f>
        <v>0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56">
        <f t="shared" ref="K83" si="7">C84+F84+I84</f>
        <v>0</v>
      </c>
      <c r="L83" s="21" t="s">
        <v>5</v>
      </c>
      <c r="M83" s="3"/>
      <c r="N83" s="3"/>
      <c r="O83" s="3"/>
    </row>
    <row r="84" spans="1:15" ht="18.75" thickBot="1" x14ac:dyDescent="0.25">
      <c r="A84" s="183" t="s">
        <v>166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0</v>
      </c>
      <c r="G84" s="16">
        <f>IF(F85-G85&gt;=3,3, IF(F85-G85=1,1, IF(F85-G85=2,2,IF(F85=G85,0, IF(F85&lt;G85,0)))))</f>
        <v>0</v>
      </c>
      <c r="H84" s="11"/>
      <c r="I84" s="16">
        <f>IF(I85&gt;J85,3,IF(I85&lt;J85,0,IF(I87&gt;J87,2,IF(I87&lt;J87,1,0))))</f>
        <v>0</v>
      </c>
      <c r="J84" s="16">
        <f>IF(I85-J85&gt;=3,3, IF(I85-J85=1,1, IF(I85-J85=2,2,IF(I85=J85,0, IF(I85&lt;J85,0)))))</f>
        <v>0</v>
      </c>
      <c r="K84" s="157"/>
      <c r="L84" s="12">
        <f>D84+G84+J84</f>
        <v>0</v>
      </c>
      <c r="M84" s="3"/>
      <c r="N84" s="3"/>
      <c r="O84" s="3"/>
    </row>
    <row r="85" spans="1:15" x14ac:dyDescent="0.2">
      <c r="A85" s="183"/>
      <c r="B85" s="164" t="s">
        <v>29</v>
      </c>
      <c r="C85" s="186">
        <f>J52</f>
        <v>0</v>
      </c>
      <c r="D85" s="186">
        <f>I52</f>
        <v>0</v>
      </c>
      <c r="E85" s="11"/>
      <c r="F85" s="186">
        <f>J58</f>
        <v>0</v>
      </c>
      <c r="G85" s="186">
        <f>I58</f>
        <v>0</v>
      </c>
      <c r="H85" s="11"/>
      <c r="I85" s="186">
        <f>J64</f>
        <v>0</v>
      </c>
      <c r="J85" s="186">
        <f>I64</f>
        <v>0</v>
      </c>
      <c r="K85" s="158"/>
      <c r="L85" s="20" t="s">
        <v>23</v>
      </c>
      <c r="M85" s="3"/>
      <c r="N85" s="3"/>
      <c r="O85" s="3"/>
    </row>
    <row r="86" spans="1:15" ht="16.5" thickBot="1" x14ac:dyDescent="0.25">
      <c r="A86" s="183"/>
      <c r="B86" s="165"/>
      <c r="C86" s="187"/>
      <c r="D86" s="187"/>
      <c r="E86" s="11"/>
      <c r="F86" s="187"/>
      <c r="G86" s="187"/>
      <c r="H86" s="11"/>
      <c r="I86" s="187"/>
      <c r="J86" s="187"/>
      <c r="K86" s="158"/>
      <c r="L86" s="22">
        <f>D85+G85+J85</f>
        <v>0</v>
      </c>
      <c r="M86" s="3"/>
      <c r="N86" s="3"/>
      <c r="O86" s="3"/>
    </row>
    <row r="87" spans="1:15" x14ac:dyDescent="0.2">
      <c r="A87" s="184"/>
      <c r="B87" s="170" t="s">
        <v>3</v>
      </c>
      <c r="C87" s="188">
        <f>J54</f>
        <v>0</v>
      </c>
      <c r="D87" s="188">
        <f>I54</f>
        <v>0</v>
      </c>
      <c r="E87" s="170" t="s">
        <v>3</v>
      </c>
      <c r="F87" s="188">
        <f>J60</f>
        <v>0</v>
      </c>
      <c r="G87" s="188">
        <f>I60</f>
        <v>0</v>
      </c>
      <c r="H87" s="170" t="s">
        <v>3</v>
      </c>
      <c r="I87" s="188">
        <f>J66</f>
        <v>0</v>
      </c>
      <c r="J87" s="188">
        <f>I66</f>
        <v>0</v>
      </c>
      <c r="K87" s="159"/>
      <c r="L87" s="20" t="s">
        <v>22</v>
      </c>
      <c r="M87" s="3"/>
      <c r="N87" s="3"/>
      <c r="O87" s="3"/>
    </row>
    <row r="88" spans="1:15" ht="16.5" thickBot="1" x14ac:dyDescent="0.25">
      <c r="A88" s="190"/>
      <c r="B88" s="177"/>
      <c r="C88" s="191"/>
      <c r="D88" s="191"/>
      <c r="E88" s="177"/>
      <c r="F88" s="191"/>
      <c r="G88" s="191"/>
      <c r="H88" s="177"/>
      <c r="I88" s="191"/>
      <c r="J88" s="191"/>
      <c r="K88" s="179"/>
      <c r="L88" s="22">
        <f>C85+F85+I85</f>
        <v>0</v>
      </c>
      <c r="M88" s="3"/>
      <c r="N88" s="3"/>
      <c r="O88" s="3"/>
    </row>
  </sheetData>
  <sheetProtection password="CC3E" sheet="1" selectLockedCells="1"/>
  <mergeCells count="250"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2"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Girls\GU16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88"/>
  <sheetViews>
    <sheetView zoomScale="55" zoomScaleNormal="55" zoomScaleSheetLayoutView="55" workbookViewId="0">
      <selection activeCell="L7" sqref="L7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3" t="s">
        <v>154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</row>
    <row r="2" spans="1:20" ht="27" x14ac:dyDescent="0.5">
      <c r="A2" s="203" t="s">
        <v>155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1:20" ht="27" x14ac:dyDescent="0.5">
      <c r="A3" s="203" t="s">
        <v>128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205" t="s">
        <v>25</v>
      </c>
      <c r="T4" s="205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>
        <f>'GU16 Snow Round Robin'!O28</f>
        <v>0</v>
      </c>
      <c r="H5" s="116"/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 xml:space="preserve"> 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 xml:space="preserve"> </v>
      </c>
    </row>
    <row r="7" spans="1:20" ht="20.100000000000001" customHeight="1" thickBot="1" x14ac:dyDescent="0.3">
      <c r="A7" s="26"/>
      <c r="B7" s="27"/>
      <c r="C7" s="34"/>
      <c r="D7" s="116"/>
      <c r="E7" s="61" t="str">
        <f>IF(H5&gt;H10,G10,IF(H5=H10, " ",G5))</f>
        <v xml:space="preserve"> </v>
      </c>
      <c r="F7" s="35"/>
      <c r="G7" s="197" t="s">
        <v>40</v>
      </c>
      <c r="H7" s="70"/>
      <c r="I7" s="37"/>
      <c r="J7" s="29"/>
      <c r="K7" s="61" t="str">
        <f>IF(H5&gt;H10,G5,IF(H5=H10, " ",G10))</f>
        <v xml:space="preserve"> </v>
      </c>
      <c r="L7" s="116"/>
      <c r="M7" s="26"/>
      <c r="N7" s="26"/>
      <c r="O7" s="26"/>
      <c r="P7" s="1"/>
      <c r="Q7" s="1"/>
      <c r="S7" s="75" t="s">
        <v>28</v>
      </c>
      <c r="T7" t="str">
        <f>O81</f>
        <v xml:space="preserve"> 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7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 xml:space="preserve"> 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 xml:space="preserve"> </v>
      </c>
    </row>
    <row r="10" spans="1:20" ht="20.100000000000001" customHeight="1" thickBot="1" x14ac:dyDescent="0.3">
      <c r="A10" s="26"/>
      <c r="B10" s="116"/>
      <c r="C10" s="44" t="str">
        <f>IF(D50&gt;D58,E50,IF(D50=D58, " ",E58))</f>
        <v xml:space="preserve"> </v>
      </c>
      <c r="D10" s="82"/>
      <c r="E10" s="122" t="s">
        <v>138</v>
      </c>
      <c r="F10" s="45"/>
      <c r="G10" s="62">
        <f>'GU16 Snow Round Robin'!O74</f>
        <v>0</v>
      </c>
      <c r="H10" s="117"/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 xml:space="preserve"> 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139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 xml:space="preserve"> 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140</v>
      </c>
      <c r="F12" s="28"/>
      <c r="G12" s="61">
        <f>'GU16 Snow Round Robin'!O29</f>
        <v>0</v>
      </c>
      <c r="H12" s="116"/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 xml:space="preserve"> 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 xml:space="preserve"> </v>
      </c>
      <c r="P13" s="116"/>
      <c r="Q13" s="1"/>
      <c r="S13" s="75" t="s">
        <v>125</v>
      </c>
      <c r="T13" t="str">
        <f>I33</f>
        <v xml:space="preserve"> 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204" t="s">
        <v>49</v>
      </c>
      <c r="H14" s="133"/>
      <c r="I14" s="80" t="str">
        <f>IF(H12&gt;H17,G12,IF(H12=H17, " ",G17))</f>
        <v xml:space="preserve"> </v>
      </c>
      <c r="J14" s="116"/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 xml:space="preserve"> </v>
      </c>
    </row>
    <row r="15" spans="1:20" ht="20.100000000000001" customHeight="1" thickBot="1" x14ac:dyDescent="0.3">
      <c r="A15" s="26"/>
      <c r="B15" s="41"/>
      <c r="C15" s="144"/>
      <c r="D15" s="117"/>
      <c r="E15" s="62" t="str">
        <f>IF(H12&gt;H17,G17,IF(H12=H17," ",G12))</f>
        <v xml:space="preserve"> </v>
      </c>
      <c r="F15" s="134"/>
      <c r="G15" s="204"/>
      <c r="H15" s="133"/>
      <c r="I15" s="124" t="s">
        <v>50</v>
      </c>
      <c r="J15" s="66"/>
      <c r="K15" s="144"/>
      <c r="L15" s="61"/>
      <c r="M15" s="82" t="str">
        <f>IF(L7&gt;L19,K19,IF(L7=L19, " ",K7))</f>
        <v xml:space="preserve"> </v>
      </c>
      <c r="N15" s="116"/>
      <c r="O15" s="204" t="s">
        <v>55</v>
      </c>
      <c r="P15" s="61"/>
      <c r="Q15" s="47"/>
      <c r="S15" s="75" t="s">
        <v>126</v>
      </c>
      <c r="T15" t="str">
        <f>I36</f>
        <v xml:space="preserve"> </v>
      </c>
    </row>
    <row r="16" spans="1:20" ht="20.100000000000001" customHeight="1" thickBot="1" x14ac:dyDescent="0.3">
      <c r="A16" s="19"/>
      <c r="B16" s="41"/>
      <c r="C16" s="122" t="s">
        <v>133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204"/>
      <c r="P16" s="61"/>
      <c r="Q16" s="82" t="str">
        <f>M36</f>
        <v xml:space="preserve"> </v>
      </c>
      <c r="S16" s="75" t="s">
        <v>126</v>
      </c>
      <c r="T16" t="str">
        <f>I79</f>
        <v xml:space="preserve"> </v>
      </c>
    </row>
    <row r="17" spans="1:17" ht="20.100000000000001" customHeight="1" x14ac:dyDescent="0.25">
      <c r="A17" s="78"/>
      <c r="B17" s="41"/>
      <c r="C17" s="145" t="s">
        <v>135</v>
      </c>
      <c r="D17" s="27"/>
      <c r="E17" s="26"/>
      <c r="F17" s="79"/>
      <c r="G17" s="80">
        <f>'GU16 Snow Round Robin'!O73</f>
        <v>0</v>
      </c>
      <c r="H17" s="126"/>
      <c r="I17" s="140" t="s">
        <v>130</v>
      </c>
      <c r="J17" s="26"/>
      <c r="K17" s="68"/>
      <c r="L17" s="102"/>
      <c r="M17" s="142"/>
      <c r="N17" s="104"/>
      <c r="O17" s="204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134</v>
      </c>
      <c r="D18" s="27"/>
      <c r="E18" s="26"/>
      <c r="F18" s="79"/>
      <c r="G18" s="80"/>
      <c r="H18" s="81"/>
      <c r="I18" s="146" t="s">
        <v>131</v>
      </c>
      <c r="J18" s="26"/>
      <c r="K18" s="83" t="s">
        <v>51</v>
      </c>
      <c r="L18" s="139"/>
      <c r="M18" s="142"/>
      <c r="N18" s="104"/>
      <c r="O18" s="204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6" t="s">
        <v>132</v>
      </c>
      <c r="J19" s="36"/>
      <c r="K19" s="60" t="str">
        <f>IF(J57&gt;J66,I57,IF(J57=J66, " ",I66))</f>
        <v xml:space="preserve"> </v>
      </c>
      <c r="L19" s="117"/>
      <c r="M19" s="142"/>
      <c r="N19" s="104"/>
      <c r="O19" s="204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>
        <f>'GU16 Snow Round Robin'!O30</f>
        <v>0</v>
      </c>
      <c r="H20" s="126"/>
      <c r="I20" s="142"/>
      <c r="J20" s="36"/>
      <c r="K20" s="50"/>
      <c r="L20" s="84"/>
      <c r="M20" s="142"/>
      <c r="N20" s="104"/>
      <c r="O20" s="204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 xml:space="preserve"> </v>
      </c>
      <c r="L21" s="116"/>
      <c r="M21" s="125"/>
      <c r="N21" s="101"/>
      <c r="O21" s="204"/>
      <c r="P21" s="61"/>
      <c r="Q21" s="65" t="str">
        <f>M79</f>
        <v xml:space="preserve"> 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204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204"/>
      <c r="P22" s="61"/>
      <c r="Q22" s="60" t="s">
        <v>61</v>
      </c>
    </row>
    <row r="23" spans="1:17" ht="20.100000000000001" customHeight="1" thickBot="1" x14ac:dyDescent="0.3">
      <c r="A23" s="54"/>
      <c r="B23" s="117"/>
      <c r="C23" s="62" t="str">
        <f>IF(H20&gt;H25,G25,IF(H20=H25, " ",G20))</f>
        <v xml:space="preserve"> </v>
      </c>
      <c r="D23" s="48" t="s">
        <v>2</v>
      </c>
      <c r="E23" s="32" t="s">
        <v>2</v>
      </c>
      <c r="F23" s="134"/>
      <c r="G23" s="204"/>
      <c r="H23" s="133"/>
      <c r="I23" s="124" t="str">
        <f>IF(H20&gt;H25,G20,IF(H19=H25, " ",G25))</f>
        <v xml:space="preserve"> </v>
      </c>
      <c r="J23" s="118"/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 xml:space="preserve"> </v>
      </c>
      <c r="P24" s="117"/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>
        <f>'GU16 Snow Round Robin'!O72</f>
        <v>0</v>
      </c>
      <c r="H25" s="126"/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 xml:space="preserve"> 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 xml:space="preserve"> </v>
      </c>
      <c r="N29" s="117"/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 xml:space="preserve"> </v>
      </c>
      <c r="H31" s="116"/>
      <c r="I31" s="26"/>
      <c r="J31" s="26"/>
      <c r="K31" s="144"/>
      <c r="L31" s="70"/>
      <c r="M31" s="82" t="str">
        <f>IF(L21&gt;L34,K34,IF(L21=L34, " ",K21))</f>
        <v xml:space="preserve"> 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7" t="s">
        <v>71</v>
      </c>
      <c r="H33" s="61"/>
      <c r="I33" s="82" t="str">
        <f>IF(H31&gt;H38,G31,IF(H31=H38, " ",G38))</f>
        <v xml:space="preserve"> 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7"/>
      <c r="H34" s="70"/>
      <c r="I34" s="60" t="s">
        <v>9</v>
      </c>
      <c r="J34" s="26"/>
      <c r="K34" s="62" t="str">
        <f>IF(B10&gt;B23,C10,IF(B10=B23, " ",C23))</f>
        <v xml:space="preserve"> </v>
      </c>
      <c r="L34" s="117"/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7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7"/>
      <c r="H36" s="107"/>
      <c r="I36" s="92" t="str">
        <f>IF(H31&gt;H38,G38,IF(H31=H38, " ",G31))</f>
        <v xml:space="preserve"> </v>
      </c>
      <c r="J36" s="1"/>
      <c r="K36" s="1"/>
      <c r="L36" s="1"/>
      <c r="M36" s="61" t="str">
        <f>IF(P13&gt;P24,O13,IF(P13=P24, " ",O24))</f>
        <v xml:space="preserve"> </v>
      </c>
      <c r="N36" s="116"/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8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 xml:space="preserve"> </v>
      </c>
      <c r="H38" s="117"/>
      <c r="I38" s="26"/>
      <c r="J38" s="1"/>
      <c r="K38" s="197"/>
      <c r="L38" s="27"/>
      <c r="M38" s="197" t="s">
        <v>80</v>
      </c>
      <c r="N38" s="102"/>
      <c r="O38" s="93" t="str">
        <f>IF(N36&gt;N43,M36,IF(N36=N43, " ",M43))</f>
        <v xml:space="preserve"> 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7"/>
      <c r="L39" s="27"/>
      <c r="M39" s="197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7"/>
      <c r="L40" s="27"/>
      <c r="M40" s="197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7"/>
      <c r="L41" s="27"/>
      <c r="M41" s="197"/>
      <c r="N41" s="106"/>
      <c r="O41" s="92" t="str">
        <f>IF(N36&gt;N43,M43,IF(N36=N43, " ",M36))</f>
        <v xml:space="preserve"> 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7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 xml:space="preserve"> </v>
      </c>
      <c r="N43" s="116"/>
      <c r="O43" s="26"/>
      <c r="P43" s="1"/>
      <c r="Q43" s="1"/>
    </row>
    <row r="44" spans="1:17" ht="27" x14ac:dyDescent="0.5">
      <c r="A44" s="203" t="s">
        <v>154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</row>
    <row r="45" spans="1:17" ht="27" x14ac:dyDescent="0.5">
      <c r="A45" s="203" t="s">
        <v>155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</row>
    <row r="46" spans="1:17" ht="27" x14ac:dyDescent="0.5">
      <c r="A46" s="203" t="s">
        <v>129</v>
      </c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>
        <f>'GU16 Snow Round Robin'!O51</f>
        <v>0</v>
      </c>
      <c r="H48" s="116"/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/>
      <c r="E50" s="61" t="str">
        <f>IF(H48&gt;H53,G53,IF(H48=H53, " ",G48))</f>
        <v xml:space="preserve"> </v>
      </c>
      <c r="F50" s="35"/>
      <c r="G50" s="198" t="s">
        <v>92</v>
      </c>
      <c r="H50" s="70"/>
      <c r="I50" s="37"/>
      <c r="J50" s="29"/>
      <c r="K50" s="61" t="str">
        <f>IF(H48&gt;H53,G48,IF(H48=H53, " ",G53))</f>
        <v xml:space="preserve"> </v>
      </c>
      <c r="L50" s="116"/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7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136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/>
      <c r="C53" s="97" t="str">
        <f>IF(D7&gt;D15,E7,IF(D7=D15, " ",E15))</f>
        <v xml:space="preserve"> </v>
      </c>
      <c r="D53" s="82"/>
      <c r="E53" s="122" t="s">
        <v>141</v>
      </c>
      <c r="F53" s="45"/>
      <c r="G53" s="62">
        <f>'GU16 Snow Round Robin'!O9</f>
        <v>0</v>
      </c>
      <c r="H53" s="117"/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142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143</v>
      </c>
      <c r="F55" s="28"/>
      <c r="G55" s="61">
        <f>'GU16 Snow Round Robin'!O52</f>
        <v>0</v>
      </c>
      <c r="H55" s="116"/>
      <c r="I55" s="1"/>
      <c r="J55" s="1"/>
      <c r="K55" s="123" t="s">
        <v>137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 xml:space="preserve"> </v>
      </c>
      <c r="P56" s="116"/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7" t="s">
        <v>98</v>
      </c>
      <c r="H57" s="70"/>
      <c r="I57" s="82" t="str">
        <f>IF(H55&gt;H60,G55,IF(H55=H60, " ",G60))</f>
        <v xml:space="preserve"> </v>
      </c>
      <c r="J57" s="116"/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/>
      <c r="E58" s="62" t="str">
        <f>IF(H55&gt;H60,G60,IF(H55=H60, " ",G55))</f>
        <v xml:space="preserve"> </v>
      </c>
      <c r="F58" s="72"/>
      <c r="G58" s="197"/>
      <c r="H58" s="95"/>
      <c r="I58" s="60" t="s">
        <v>99</v>
      </c>
      <c r="J58" s="100"/>
      <c r="K58" s="143"/>
      <c r="L58" s="61"/>
      <c r="M58" s="82" t="str">
        <f>IF(L50&gt;L62,K62,IF(L50=L62, " ",K50))</f>
        <v xml:space="preserve"> </v>
      </c>
      <c r="N58" s="116"/>
      <c r="O58" s="204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144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204"/>
      <c r="P59" s="96"/>
      <c r="Q59" s="82" t="str">
        <f>M43</f>
        <v xml:space="preserve"> </v>
      </c>
    </row>
    <row r="60" spans="1:17" s="75" customFormat="1" ht="19.5" customHeight="1" x14ac:dyDescent="0.25">
      <c r="A60" s="78"/>
      <c r="B60" s="82"/>
      <c r="C60" s="85" t="s">
        <v>145</v>
      </c>
      <c r="D60" s="27"/>
      <c r="E60" s="26"/>
      <c r="F60" s="45"/>
      <c r="G60" s="62">
        <f>'GU16 Snow Round Robin'!O8</f>
        <v>0</v>
      </c>
      <c r="H60" s="117"/>
      <c r="I60" s="144"/>
      <c r="J60" s="107"/>
      <c r="K60" s="143"/>
      <c r="L60" s="107"/>
      <c r="M60" s="142"/>
      <c r="N60" s="109"/>
      <c r="O60" s="204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146</v>
      </c>
      <c r="D61" s="27"/>
      <c r="E61" s="26"/>
      <c r="F61" s="79"/>
      <c r="G61" s="80"/>
      <c r="H61" s="111"/>
      <c r="I61" s="122" t="s">
        <v>148</v>
      </c>
      <c r="J61" s="61"/>
      <c r="K61" s="83" t="s">
        <v>100</v>
      </c>
      <c r="L61" s="88"/>
      <c r="M61" s="142"/>
      <c r="N61" s="109"/>
      <c r="O61" s="204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149</v>
      </c>
      <c r="J62" s="70"/>
      <c r="K62" s="60" t="str">
        <f>IF(J14&gt;J23,I14,IF(J14=J23, " ",I23))</f>
        <v xml:space="preserve"> </v>
      </c>
      <c r="L62" s="117"/>
      <c r="M62" s="142"/>
      <c r="N62" s="109"/>
      <c r="O62" s="204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>
        <f>'GU16 Snow Round Robin'!O53</f>
        <v>0</v>
      </c>
      <c r="H63" s="116"/>
      <c r="I63" s="85" t="s">
        <v>150</v>
      </c>
      <c r="J63" s="70"/>
      <c r="K63" s="50"/>
      <c r="L63" s="84"/>
      <c r="M63" s="142"/>
      <c r="N63" s="109"/>
      <c r="O63" s="204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 xml:space="preserve"> </v>
      </c>
      <c r="L64" s="116"/>
      <c r="M64" s="142"/>
      <c r="N64" s="102"/>
      <c r="O64" s="204"/>
      <c r="P64" s="96"/>
      <c r="Q64" s="82" t="str">
        <f>M86</f>
        <v xml:space="preserve"> 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7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204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/>
      <c r="C66" s="62" t="str">
        <f>IF(H63&gt;H68,G68,IF(H63=H68, " ",G63))</f>
        <v xml:space="preserve"> </v>
      </c>
      <c r="D66" s="48" t="s">
        <v>2</v>
      </c>
      <c r="E66" s="32" t="s">
        <v>2</v>
      </c>
      <c r="F66" s="72"/>
      <c r="G66" s="197"/>
      <c r="H66" s="70"/>
      <c r="I66" s="60" t="str">
        <f>IF(H63&gt;H68,G63,IF(H63=H68, " ",G68))</f>
        <v xml:space="preserve"> </v>
      </c>
      <c r="J66" s="117"/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 xml:space="preserve"> </v>
      </c>
      <c r="P67" s="117"/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>
        <f>'GU16 Snow Round Robin'!O7</f>
        <v>0</v>
      </c>
      <c r="H68" s="117"/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 xml:space="preserve"> 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147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 xml:space="preserve"> </v>
      </c>
      <c r="N72" s="117"/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 xml:space="preserve"> </v>
      </c>
      <c r="H74" s="116"/>
      <c r="I74" s="26"/>
      <c r="J74" s="26"/>
      <c r="K74" s="144"/>
      <c r="L74" s="70"/>
      <c r="M74" s="82" t="str">
        <f>IF(L64&gt;L77,K77,IF(L64=L77, " ",K64))</f>
        <v xml:space="preserve"> 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7" t="s">
        <v>115</v>
      </c>
      <c r="H76" s="61"/>
      <c r="I76" s="82" t="str">
        <f>IF(H74&gt;H81,G74,IF(H74=H81, " ",G81))</f>
        <v xml:space="preserve"> 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7"/>
      <c r="H77" s="95"/>
      <c r="I77" s="60" t="s">
        <v>9</v>
      </c>
      <c r="J77" s="26"/>
      <c r="K77" s="62" t="str">
        <f>IF(B53&gt;B66,C53,IF(B53=B66, " ",C66))</f>
        <v xml:space="preserve"> </v>
      </c>
      <c r="L77" s="117"/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7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7"/>
      <c r="H79" s="107"/>
      <c r="I79" s="92" t="str">
        <f>IF(H74&gt;H81,G81,IF(H74=H81, " ",G74))</f>
        <v xml:space="preserve"> </v>
      </c>
      <c r="J79" s="1"/>
      <c r="K79" s="1"/>
      <c r="L79" s="1"/>
      <c r="M79" s="61" t="str">
        <f>IF(P13&gt;P24,O24,IF(P13=P24, " ",O13))</f>
        <v xml:space="preserve"> </v>
      </c>
      <c r="N79" s="116"/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8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 xml:space="preserve"> </v>
      </c>
      <c r="H81" s="117"/>
      <c r="I81" s="26"/>
      <c r="J81" s="1"/>
      <c r="K81" s="198"/>
      <c r="L81" s="27"/>
      <c r="M81" s="197" t="s">
        <v>119</v>
      </c>
      <c r="N81" s="102"/>
      <c r="O81" s="199" t="str">
        <f>IF(N79&gt;N86,M79,IF(N79=N86, " ",M86))</f>
        <v xml:space="preserve"> </v>
      </c>
      <c r="P81" s="199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8"/>
      <c r="L82" s="27"/>
      <c r="M82" s="197"/>
      <c r="N82" s="110"/>
      <c r="O82" s="200" t="s">
        <v>118</v>
      </c>
      <c r="P82" s="201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8"/>
      <c r="L83" s="27"/>
      <c r="M83" s="197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8"/>
      <c r="L84" s="27"/>
      <c r="M84" s="197"/>
      <c r="N84" s="106"/>
      <c r="O84" s="202" t="str">
        <f>IF(N79&gt;N86,M86,IF(N79=N86, " ",M79))</f>
        <v xml:space="preserve"> </v>
      </c>
      <c r="P84" s="202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8"/>
      <c r="L85" s="28"/>
      <c r="M85" s="61" t="s">
        <v>121</v>
      </c>
      <c r="N85" s="105"/>
      <c r="O85" s="200" t="s">
        <v>120</v>
      </c>
      <c r="P85" s="201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 xml:space="preserve"> </v>
      </c>
      <c r="N86" s="116"/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password="CC3E" sheet="1" selectLockedCells="1"/>
  <mergeCells count="25">
    <mergeCell ref="S4:T4"/>
    <mergeCell ref="O15:O22"/>
    <mergeCell ref="M38:M41"/>
    <mergeCell ref="G14:G15"/>
    <mergeCell ref="G22:G23"/>
    <mergeCell ref="G33:G36"/>
    <mergeCell ref="K37:K42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G76:G79"/>
    <mergeCell ref="K80:K85"/>
    <mergeCell ref="M81:M84"/>
    <mergeCell ref="O81:P81"/>
    <mergeCell ref="O82:P82"/>
    <mergeCell ref="O84:P84"/>
    <mergeCell ref="O85:P8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8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9\Schematics\Girls\GU16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GU16 Snow Round Robin</vt:lpstr>
      <vt:lpstr>GU16 Snow Championship Round</vt:lpstr>
      <vt:lpstr>'GU16 Snow Championship Round'!Print_Area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2019-05-10T14:49:07Z</cp:lastPrinted>
  <dcterms:created xsi:type="dcterms:W3CDTF">2016-10-11T18:07:11Z</dcterms:created>
  <dcterms:modified xsi:type="dcterms:W3CDTF">2019-05-10T14:57:38Z</dcterms:modified>
</cp:coreProperties>
</file>