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THESYS\Repo\#_Python\measure_manual_recovery_program\jangheung\CR1000\csv\"/>
    </mc:Choice>
  </mc:AlternateContent>
  <xr:revisionPtr revIDLastSave="0" documentId="13_ncr:1_{B614CB53-91B6-40AA-AFFA-4363436BD2DE}" xr6:coauthVersionLast="47" xr6:coauthVersionMax="47" xr10:uidLastSave="{00000000-0000-0000-0000-000000000000}"/>
  <bookViews>
    <workbookView xWindow="-120" yWindow="-120" windowWidth="29040" windowHeight="15720" xr2:uid="{9065CE90-8769-440B-B5E6-9432A62A829F}"/>
  </bookViews>
  <sheets>
    <sheet name="계산식" sheetId="1" r:id="rId1"/>
    <sheet name="간극수압계" sheetId="2" r:id="rId2"/>
    <sheet name="누수량계" sheetId="3" r:id="rId3"/>
    <sheet name="변형률측정계" sheetId="4" r:id="rId4"/>
    <sheet name="수직이음부변위측정계" sheetId="5" r:id="rId5"/>
    <sheet name="수직침하계" sheetId="6" r:id="rId6"/>
    <sheet name="수평변위계" sheetId="7" r:id="rId7"/>
    <sheet name="주변이음부변위계" sheetId="8" r:id="rId8"/>
    <sheet name="토압계" sheetId="9" r:id="rId9"/>
  </sheets>
  <definedNames>
    <definedName name="_xlnm._FilterDatabase" localSheetId="0" hidden="1">계산식!$P$2:$S$183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1" i="9" l="1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H5" i="8"/>
  <c r="AH18" i="8"/>
  <c r="AH17" i="8"/>
  <c r="AH16" i="8"/>
  <c r="AH21" i="8"/>
  <c r="AH20" i="8"/>
  <c r="AH27" i="8"/>
  <c r="AH26" i="8"/>
  <c r="AH31" i="8"/>
  <c r="AH30" i="8"/>
  <c r="AH29" i="8"/>
  <c r="AH41" i="8"/>
  <c r="AH40" i="8"/>
  <c r="AH39" i="8"/>
  <c r="AH38" i="8"/>
  <c r="AE41" i="8"/>
  <c r="AE40" i="8"/>
  <c r="AE39" i="8"/>
  <c r="AE38" i="8"/>
  <c r="AE37" i="8"/>
  <c r="AE36" i="8"/>
  <c r="AH37" i="8"/>
  <c r="AH36" i="8"/>
  <c r="AH28" i="8"/>
  <c r="AE28" i="8"/>
  <c r="AH19" i="8"/>
  <c r="AE19" i="8"/>
  <c r="AE11" i="8"/>
  <c r="AH11" i="8"/>
  <c r="AH6" i="8"/>
  <c r="AE6" i="8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H16" i="7"/>
  <c r="AH17" i="7"/>
  <c r="AH15" i="7"/>
  <c r="AH14" i="7"/>
  <c r="AH13" i="7"/>
  <c r="AH12" i="7"/>
  <c r="AH11" i="7"/>
  <c r="AH10" i="7"/>
  <c r="AH9" i="7"/>
  <c r="AH8" i="7"/>
  <c r="AH7" i="7"/>
  <c r="AH6" i="7"/>
  <c r="AH5" i="7"/>
  <c r="AH4" i="7"/>
  <c r="AE17" i="7"/>
  <c r="AE15" i="7"/>
  <c r="AE14" i="7"/>
  <c r="AE13" i="7"/>
  <c r="AE12" i="7"/>
  <c r="AE11" i="7"/>
  <c r="AE10" i="7"/>
  <c r="AE9" i="7"/>
  <c r="AE8" i="7"/>
  <c r="AE7" i="7"/>
  <c r="AE6" i="7"/>
  <c r="AE5" i="7"/>
  <c r="AE4" i="7"/>
  <c r="AE23" i="6"/>
  <c r="AH26" i="6"/>
  <c r="AH25" i="6"/>
  <c r="AH24" i="6"/>
  <c r="AH23" i="6"/>
  <c r="AH22" i="6"/>
  <c r="AK26" i="6"/>
  <c r="AK25" i="6"/>
  <c r="AK24" i="6"/>
  <c r="AK23" i="6"/>
  <c r="AK22" i="6"/>
  <c r="AE26" i="6"/>
  <c r="AE25" i="6"/>
  <c r="AE24" i="6"/>
  <c r="AE22" i="6"/>
  <c r="AE17" i="6"/>
  <c r="AE16" i="6"/>
  <c r="AE15" i="6"/>
  <c r="AE14" i="6"/>
  <c r="AE13" i="6"/>
  <c r="AH17" i="6"/>
  <c r="AH16" i="6"/>
  <c r="AH15" i="6"/>
  <c r="AH14" i="6"/>
  <c r="AH13" i="6"/>
  <c r="AK17" i="6"/>
  <c r="AK16" i="6"/>
  <c r="AK15" i="6"/>
  <c r="AK14" i="6"/>
  <c r="AK13" i="6"/>
  <c r="AK8" i="6"/>
  <c r="AK7" i="6"/>
  <c r="AK5" i="6"/>
  <c r="AK4" i="6"/>
  <c r="AH5" i="6"/>
  <c r="AH4" i="6"/>
  <c r="AH8" i="6"/>
  <c r="AH7" i="6"/>
  <c r="AE8" i="6"/>
  <c r="AE7" i="6"/>
  <c r="AE5" i="6"/>
  <c r="AE4" i="6"/>
  <c r="AK6" i="6"/>
  <c r="AH6" i="6"/>
  <c r="AE6" i="6"/>
  <c r="AG6" i="6"/>
  <c r="AE28" i="5"/>
  <c r="AE27" i="5"/>
  <c r="AH28" i="5"/>
  <c r="AH27" i="5"/>
  <c r="AH22" i="5"/>
  <c r="AH21" i="5"/>
  <c r="AE22" i="5"/>
  <c r="AE21" i="5"/>
  <c r="AH16" i="5"/>
  <c r="AE16" i="5"/>
  <c r="AH15" i="5"/>
  <c r="AE15" i="5"/>
  <c r="AH9" i="5"/>
  <c r="AH10" i="5"/>
  <c r="AH4" i="5"/>
  <c r="AE4" i="5"/>
  <c r="AE40" i="4"/>
  <c r="AE39" i="4"/>
  <c r="AE38" i="4"/>
  <c r="AE37" i="4"/>
  <c r="AE36" i="4"/>
  <c r="AE35" i="4"/>
  <c r="AE34" i="4"/>
  <c r="AE33" i="4"/>
  <c r="AE28" i="4"/>
  <c r="AE27" i="4"/>
  <c r="AE26" i="4"/>
  <c r="AE25" i="4"/>
  <c r="AE24" i="4"/>
  <c r="AE23" i="4"/>
  <c r="AE22" i="4"/>
  <c r="AE17" i="4"/>
  <c r="AE16" i="4"/>
  <c r="AE15" i="4"/>
  <c r="AE14" i="4"/>
  <c r="AE13" i="4"/>
  <c r="AE12" i="4"/>
  <c r="AE11" i="4"/>
  <c r="AE6" i="4"/>
  <c r="AE5" i="4"/>
  <c r="AE4" i="4"/>
  <c r="AE4" i="3"/>
  <c r="AH4" i="3"/>
  <c r="AD25" i="2"/>
  <c r="AG25" i="2"/>
  <c r="AE25" i="2" l="1"/>
  <c r="BC25" i="2" s="1"/>
  <c r="AH25" i="2"/>
  <c r="BD25" i="2" s="1"/>
  <c r="AG5" i="8"/>
  <c r="AD4" i="7" l="1"/>
  <c r="BC4" i="7" s="1"/>
  <c r="AG10" i="5"/>
  <c r="BD10" i="5" s="1"/>
  <c r="AG44" i="9" l="1"/>
  <c r="BD44" i="9" s="1"/>
  <c r="AG45" i="9"/>
  <c r="BD45" i="9" s="1"/>
  <c r="AG46" i="9"/>
  <c r="BD46" i="9" s="1"/>
  <c r="AG47" i="9"/>
  <c r="BD47" i="9" s="1"/>
  <c r="AG48" i="9"/>
  <c r="BD48" i="9" s="1"/>
  <c r="AG49" i="9"/>
  <c r="BD49" i="9" s="1"/>
  <c r="AG50" i="9"/>
  <c r="BD50" i="9" s="1"/>
  <c r="AG51" i="9"/>
  <c r="BD51" i="9" s="1"/>
  <c r="AG52" i="9"/>
  <c r="BD52" i="9" s="1"/>
  <c r="AG53" i="9"/>
  <c r="BD53" i="9" s="1"/>
  <c r="AG54" i="9"/>
  <c r="BD54" i="9" s="1"/>
  <c r="AG55" i="9"/>
  <c r="BD55" i="9" s="1"/>
  <c r="AG56" i="9"/>
  <c r="BD56" i="9" s="1"/>
  <c r="AG57" i="9"/>
  <c r="BD57" i="9" s="1"/>
  <c r="AG58" i="9"/>
  <c r="BD58" i="9" s="1"/>
  <c r="AG59" i="9"/>
  <c r="BD59" i="9" s="1"/>
  <c r="AG60" i="9"/>
  <c r="BD60" i="9" s="1"/>
  <c r="AG61" i="9"/>
  <c r="BD61" i="9" s="1"/>
  <c r="AD44" i="9"/>
  <c r="BC44" i="9" s="1"/>
  <c r="AD45" i="9"/>
  <c r="BC45" i="9" s="1"/>
  <c r="AD46" i="9"/>
  <c r="BC46" i="9" s="1"/>
  <c r="AD47" i="9"/>
  <c r="BC47" i="9" s="1"/>
  <c r="AD48" i="9"/>
  <c r="BC48" i="9" s="1"/>
  <c r="AD49" i="9"/>
  <c r="BC49" i="9" s="1"/>
  <c r="AD50" i="9"/>
  <c r="BC50" i="9" s="1"/>
  <c r="AD51" i="9"/>
  <c r="BC51" i="9" s="1"/>
  <c r="AD52" i="9"/>
  <c r="BC52" i="9" s="1"/>
  <c r="AD53" i="9"/>
  <c r="BC53" i="9" s="1"/>
  <c r="AD54" i="9"/>
  <c r="BC54" i="9" s="1"/>
  <c r="AD55" i="9"/>
  <c r="BC55" i="9" s="1"/>
  <c r="AD56" i="9"/>
  <c r="BC56" i="9" s="1"/>
  <c r="AD57" i="9"/>
  <c r="BC57" i="9" s="1"/>
  <c r="AD58" i="9"/>
  <c r="BC58" i="9" s="1"/>
  <c r="AD59" i="9"/>
  <c r="BC59" i="9" s="1"/>
  <c r="AD60" i="9"/>
  <c r="BC60" i="9" s="1"/>
  <c r="AD61" i="9"/>
  <c r="BC61" i="9" s="1"/>
  <c r="AG23" i="9"/>
  <c r="BD23" i="9" s="1"/>
  <c r="AG24" i="9"/>
  <c r="BD24" i="9" s="1"/>
  <c r="AG25" i="9"/>
  <c r="BD25" i="9" s="1"/>
  <c r="AG26" i="9"/>
  <c r="BD26" i="9" s="1"/>
  <c r="AG27" i="9"/>
  <c r="BD27" i="9" s="1"/>
  <c r="AG28" i="9"/>
  <c r="BD28" i="9" s="1"/>
  <c r="AG29" i="9"/>
  <c r="BD29" i="9" s="1"/>
  <c r="AG30" i="9"/>
  <c r="BD30" i="9" s="1"/>
  <c r="AG31" i="9"/>
  <c r="BD31" i="9" s="1"/>
  <c r="AG32" i="9"/>
  <c r="BD32" i="9" s="1"/>
  <c r="AG33" i="9"/>
  <c r="BD33" i="9" s="1"/>
  <c r="AG34" i="9"/>
  <c r="BD34" i="9" s="1"/>
  <c r="AG35" i="9"/>
  <c r="BD35" i="9" s="1"/>
  <c r="AG36" i="9"/>
  <c r="BD36" i="9" s="1"/>
  <c r="AG37" i="9"/>
  <c r="BD37" i="9" s="1"/>
  <c r="AG38" i="9"/>
  <c r="BD38" i="9" s="1"/>
  <c r="AG39" i="9"/>
  <c r="BD39" i="9" s="1"/>
  <c r="AG40" i="9"/>
  <c r="BD40" i="9" s="1"/>
  <c r="AD23" i="9"/>
  <c r="BC23" i="9" s="1"/>
  <c r="AD24" i="9"/>
  <c r="BC24" i="9" s="1"/>
  <c r="AD25" i="9"/>
  <c r="BC25" i="9" s="1"/>
  <c r="AD26" i="9"/>
  <c r="BC26" i="9" s="1"/>
  <c r="AD27" i="9"/>
  <c r="BC27" i="9" s="1"/>
  <c r="AD28" i="9"/>
  <c r="BC28" i="9" s="1"/>
  <c r="AD29" i="9"/>
  <c r="BC29" i="9" s="1"/>
  <c r="AD30" i="9"/>
  <c r="BC30" i="9" s="1"/>
  <c r="AD31" i="9"/>
  <c r="BC31" i="9" s="1"/>
  <c r="AD32" i="9"/>
  <c r="BC32" i="9" s="1"/>
  <c r="AD33" i="9"/>
  <c r="BC33" i="9" s="1"/>
  <c r="AD34" i="9"/>
  <c r="BC34" i="9" s="1"/>
  <c r="AD35" i="9"/>
  <c r="BC35" i="9" s="1"/>
  <c r="AD36" i="9"/>
  <c r="BC36" i="9" s="1"/>
  <c r="AD37" i="9"/>
  <c r="BC37" i="9" s="1"/>
  <c r="AD38" i="9"/>
  <c r="BC38" i="9" s="1"/>
  <c r="AD39" i="9"/>
  <c r="BC39" i="9" s="1"/>
  <c r="AD40" i="9"/>
  <c r="BC40" i="9" s="1"/>
  <c r="AG4" i="9"/>
  <c r="BD4" i="9" s="1"/>
  <c r="AG5" i="9"/>
  <c r="BD5" i="9" s="1"/>
  <c r="AG6" i="9"/>
  <c r="BD6" i="9" s="1"/>
  <c r="AG7" i="9"/>
  <c r="BD7" i="9" s="1"/>
  <c r="AG8" i="9"/>
  <c r="BD8" i="9" s="1"/>
  <c r="AG9" i="9"/>
  <c r="BD9" i="9" s="1"/>
  <c r="AG10" i="9"/>
  <c r="BD10" i="9" s="1"/>
  <c r="AG11" i="9"/>
  <c r="BD11" i="9" s="1"/>
  <c r="AG12" i="9"/>
  <c r="BD12" i="9" s="1"/>
  <c r="AG13" i="9"/>
  <c r="BD13" i="9" s="1"/>
  <c r="AG14" i="9"/>
  <c r="BD14" i="9" s="1"/>
  <c r="AG15" i="9"/>
  <c r="BD15" i="9" s="1"/>
  <c r="AG16" i="9"/>
  <c r="BD16" i="9" s="1"/>
  <c r="AG17" i="9"/>
  <c r="BD17" i="9" s="1"/>
  <c r="AG18" i="9"/>
  <c r="BD18" i="9" s="1"/>
  <c r="AD4" i="9"/>
  <c r="BC4" i="9" s="1"/>
  <c r="AD5" i="9"/>
  <c r="BC5" i="9" s="1"/>
  <c r="AD6" i="9"/>
  <c r="BC6" i="9" s="1"/>
  <c r="AD7" i="9"/>
  <c r="BC7" i="9" s="1"/>
  <c r="AD8" i="9"/>
  <c r="BC8" i="9" s="1"/>
  <c r="AD9" i="9"/>
  <c r="BC9" i="9" s="1"/>
  <c r="AD10" i="9"/>
  <c r="BC10" i="9" s="1"/>
  <c r="AD11" i="9"/>
  <c r="BC11" i="9" s="1"/>
  <c r="AD12" i="9"/>
  <c r="BC12" i="9" s="1"/>
  <c r="AD13" i="9"/>
  <c r="BC13" i="9" s="1"/>
  <c r="AD14" i="9"/>
  <c r="BC14" i="9" s="1"/>
  <c r="AD15" i="9"/>
  <c r="BC15" i="9" s="1"/>
  <c r="AD16" i="9"/>
  <c r="BC16" i="9" s="1"/>
  <c r="AD17" i="9"/>
  <c r="BC17" i="9" s="1"/>
  <c r="AD18" i="9"/>
  <c r="BC18" i="9" s="1"/>
  <c r="AG37" i="8"/>
  <c r="BD37" i="8" s="1"/>
  <c r="AG38" i="8"/>
  <c r="BD38" i="8" s="1"/>
  <c r="AG39" i="8"/>
  <c r="BD39" i="8" s="1"/>
  <c r="AG40" i="8"/>
  <c r="BD40" i="8" s="1"/>
  <c r="AG41" i="8"/>
  <c r="BD41" i="8" s="1"/>
  <c r="AG36" i="8"/>
  <c r="BD36" i="8" s="1"/>
  <c r="AD37" i="8"/>
  <c r="BC37" i="8" s="1"/>
  <c r="AD38" i="8"/>
  <c r="BC38" i="8" s="1"/>
  <c r="AD39" i="8"/>
  <c r="BC39" i="8" s="1"/>
  <c r="AD40" i="8"/>
  <c r="BC40" i="8" s="1"/>
  <c r="AD41" i="8"/>
  <c r="BC41" i="8" s="1"/>
  <c r="AD36" i="8"/>
  <c r="BC36" i="8" s="1"/>
  <c r="AG27" i="8"/>
  <c r="BD27" i="8" s="1"/>
  <c r="AG28" i="8"/>
  <c r="BD28" i="8" s="1"/>
  <c r="AG29" i="8"/>
  <c r="BD29" i="8" s="1"/>
  <c r="AG30" i="8"/>
  <c r="BD30" i="8" s="1"/>
  <c r="AG31" i="8"/>
  <c r="BD31" i="8" s="1"/>
  <c r="AG26" i="8"/>
  <c r="BD26" i="8" s="1"/>
  <c r="AD27" i="8"/>
  <c r="AE27" i="8" s="1"/>
  <c r="BC27" i="8" s="1"/>
  <c r="AD28" i="8"/>
  <c r="BC28" i="8" s="1"/>
  <c r="AD29" i="8"/>
  <c r="AE29" i="8" s="1"/>
  <c r="BC29" i="8" s="1"/>
  <c r="AD30" i="8"/>
  <c r="AE30" i="8" s="1"/>
  <c r="BC30" i="8" s="1"/>
  <c r="AD31" i="8"/>
  <c r="AE31" i="8" s="1"/>
  <c r="BC31" i="8" s="1"/>
  <c r="AD26" i="8"/>
  <c r="AE26" i="8" s="1"/>
  <c r="BC26" i="8" s="1"/>
  <c r="AG17" i="8"/>
  <c r="BD17" i="8" s="1"/>
  <c r="AG18" i="8"/>
  <c r="BD18" i="8" s="1"/>
  <c r="AG19" i="8"/>
  <c r="BD19" i="8" s="1"/>
  <c r="AG20" i="8"/>
  <c r="BD20" i="8" s="1"/>
  <c r="AG21" i="8"/>
  <c r="BD21" i="8" s="1"/>
  <c r="AG16" i="8"/>
  <c r="BD16" i="8" s="1"/>
  <c r="AD17" i="8"/>
  <c r="AE17" i="8" s="1"/>
  <c r="BC17" i="8" s="1"/>
  <c r="AD18" i="8"/>
  <c r="AE18" i="8" s="1"/>
  <c r="BC18" i="8" s="1"/>
  <c r="AD19" i="8"/>
  <c r="BC19" i="8" s="1"/>
  <c r="AD20" i="8"/>
  <c r="AE20" i="8" s="1"/>
  <c r="BC20" i="8" s="1"/>
  <c r="AD21" i="8"/>
  <c r="AE21" i="8" s="1"/>
  <c r="BC21" i="8" s="1"/>
  <c r="AD16" i="8"/>
  <c r="AE16" i="8" s="1"/>
  <c r="BC16" i="8" s="1"/>
  <c r="AG11" i="8"/>
  <c r="BD11" i="8" s="1"/>
  <c r="AD11" i="8"/>
  <c r="BC11" i="8" s="1"/>
  <c r="AG6" i="8"/>
  <c r="BD6" i="8" s="1"/>
  <c r="BD5" i="8"/>
  <c r="AD6" i="8"/>
  <c r="BC6" i="8" s="1"/>
  <c r="AD5" i="8"/>
  <c r="AE5" i="8" s="1"/>
  <c r="BC5" i="8" s="1"/>
  <c r="AG40" i="7"/>
  <c r="BD40" i="7" s="1"/>
  <c r="AG41" i="7"/>
  <c r="BD41" i="7" s="1"/>
  <c r="AG42" i="7"/>
  <c r="BD42" i="7" s="1"/>
  <c r="AG43" i="7"/>
  <c r="BD43" i="7" s="1"/>
  <c r="AG44" i="7"/>
  <c r="BD44" i="7" s="1"/>
  <c r="AG45" i="7"/>
  <c r="BD45" i="7" s="1"/>
  <c r="AG46" i="7"/>
  <c r="BD46" i="7" s="1"/>
  <c r="AG47" i="7"/>
  <c r="BD47" i="7" s="1"/>
  <c r="AG48" i="7"/>
  <c r="BD48" i="7" s="1"/>
  <c r="AG49" i="7"/>
  <c r="BD49" i="7" s="1"/>
  <c r="AG50" i="7"/>
  <c r="BD50" i="7" s="1"/>
  <c r="AG51" i="7"/>
  <c r="BD51" i="7" s="1"/>
  <c r="AG52" i="7"/>
  <c r="BD52" i="7" s="1"/>
  <c r="AG39" i="7"/>
  <c r="BD39" i="7" s="1"/>
  <c r="AD40" i="7"/>
  <c r="BC40" i="7" s="1"/>
  <c r="AD41" i="7"/>
  <c r="BC41" i="7" s="1"/>
  <c r="AD42" i="7"/>
  <c r="BC42" i="7" s="1"/>
  <c r="AD43" i="7"/>
  <c r="BC43" i="7" s="1"/>
  <c r="AD44" i="7"/>
  <c r="BC44" i="7" s="1"/>
  <c r="AD45" i="7"/>
  <c r="BC45" i="7" s="1"/>
  <c r="AD46" i="7"/>
  <c r="BC46" i="7" s="1"/>
  <c r="AD47" i="7"/>
  <c r="BC47" i="7" s="1"/>
  <c r="AD48" i="7"/>
  <c r="BC48" i="7" s="1"/>
  <c r="AD49" i="7"/>
  <c r="BC49" i="7" s="1"/>
  <c r="AD50" i="7"/>
  <c r="BC50" i="7" s="1"/>
  <c r="AD51" i="7"/>
  <c r="BC51" i="7" s="1"/>
  <c r="AD52" i="7"/>
  <c r="BC52" i="7" s="1"/>
  <c r="AD39" i="7"/>
  <c r="BC39" i="7" s="1"/>
  <c r="AG23" i="7"/>
  <c r="BD23" i="7" s="1"/>
  <c r="AG24" i="7"/>
  <c r="BD24" i="7" s="1"/>
  <c r="AG25" i="7"/>
  <c r="BD25" i="7" s="1"/>
  <c r="AG26" i="7"/>
  <c r="BD26" i="7" s="1"/>
  <c r="AG27" i="7"/>
  <c r="BD27" i="7" s="1"/>
  <c r="AG28" i="7"/>
  <c r="BD28" i="7" s="1"/>
  <c r="AG29" i="7"/>
  <c r="BD29" i="7" s="1"/>
  <c r="AG30" i="7"/>
  <c r="BD30" i="7" s="1"/>
  <c r="AG31" i="7"/>
  <c r="BD31" i="7" s="1"/>
  <c r="AG32" i="7"/>
  <c r="BD32" i="7" s="1"/>
  <c r="AG33" i="7"/>
  <c r="BD33" i="7" s="1"/>
  <c r="AG34" i="7"/>
  <c r="BD34" i="7" s="1"/>
  <c r="AG35" i="7"/>
  <c r="BD35" i="7" s="1"/>
  <c r="AG22" i="7"/>
  <c r="BD22" i="7" s="1"/>
  <c r="AD23" i="7"/>
  <c r="BC23" i="7" s="1"/>
  <c r="AD24" i="7"/>
  <c r="BC24" i="7" s="1"/>
  <c r="AD25" i="7"/>
  <c r="BC25" i="7" s="1"/>
  <c r="AD26" i="7"/>
  <c r="BC26" i="7" s="1"/>
  <c r="AD27" i="7"/>
  <c r="BC27" i="7" s="1"/>
  <c r="AD28" i="7"/>
  <c r="BC28" i="7" s="1"/>
  <c r="AD29" i="7"/>
  <c r="BC29" i="7" s="1"/>
  <c r="AD30" i="7"/>
  <c r="BC30" i="7" s="1"/>
  <c r="AD31" i="7"/>
  <c r="BC31" i="7" s="1"/>
  <c r="AD32" i="7"/>
  <c r="BC32" i="7" s="1"/>
  <c r="AD33" i="7"/>
  <c r="BC33" i="7" s="1"/>
  <c r="AD34" i="7"/>
  <c r="BC34" i="7" s="1"/>
  <c r="AD35" i="7"/>
  <c r="BC35" i="7" s="1"/>
  <c r="AD22" i="7"/>
  <c r="BC22" i="7" s="1"/>
  <c r="AG5" i="7"/>
  <c r="BD5" i="7" s="1"/>
  <c r="AG6" i="7"/>
  <c r="BD6" i="7" s="1"/>
  <c r="AG7" i="7"/>
  <c r="BD7" i="7" s="1"/>
  <c r="AG8" i="7"/>
  <c r="BD8" i="7" s="1"/>
  <c r="AG9" i="7"/>
  <c r="BD9" i="7" s="1"/>
  <c r="AG10" i="7"/>
  <c r="BD10" i="7" s="1"/>
  <c r="AG11" i="7"/>
  <c r="BD11" i="7" s="1"/>
  <c r="AG12" i="7"/>
  <c r="BD12" i="7" s="1"/>
  <c r="AG13" i="7"/>
  <c r="BD13" i="7" s="1"/>
  <c r="AG14" i="7"/>
  <c r="BD14" i="7" s="1"/>
  <c r="AG15" i="7"/>
  <c r="BD15" i="7" s="1"/>
  <c r="AG16" i="7"/>
  <c r="BD16" i="7" s="1"/>
  <c r="AG17" i="7"/>
  <c r="BD17" i="7" s="1"/>
  <c r="AG4" i="7"/>
  <c r="BD4" i="7" s="1"/>
  <c r="AD5" i="7"/>
  <c r="BC5" i="7" s="1"/>
  <c r="AD6" i="7"/>
  <c r="BC6" i="7" s="1"/>
  <c r="AD7" i="7"/>
  <c r="BC7" i="7" s="1"/>
  <c r="AD8" i="7"/>
  <c r="BC8" i="7" s="1"/>
  <c r="AD9" i="7"/>
  <c r="BC9" i="7" s="1"/>
  <c r="AD10" i="7"/>
  <c r="BC10" i="7" s="1"/>
  <c r="AD11" i="7"/>
  <c r="BC11" i="7" s="1"/>
  <c r="AD12" i="7"/>
  <c r="BC12" i="7" s="1"/>
  <c r="AD13" i="7"/>
  <c r="BC13" i="7" s="1"/>
  <c r="AD14" i="7"/>
  <c r="BC14" i="7" s="1"/>
  <c r="AD15" i="7"/>
  <c r="BC15" i="7" s="1"/>
  <c r="AD16" i="7"/>
  <c r="AE16" i="7" s="1"/>
  <c r="BC16" i="7" s="1"/>
  <c r="AD17" i="7"/>
  <c r="BC17" i="7" s="1"/>
  <c r="AJ23" i="6"/>
  <c r="BE23" i="6" s="1"/>
  <c r="AJ24" i="6"/>
  <c r="BE24" i="6" s="1"/>
  <c r="AJ25" i="6"/>
  <c r="BE25" i="6" s="1"/>
  <c r="AJ26" i="6"/>
  <c r="BE26" i="6" s="1"/>
  <c r="AJ22" i="6"/>
  <c r="BE22" i="6" s="1"/>
  <c r="AD23" i="6"/>
  <c r="BC23" i="6" s="1"/>
  <c r="AD24" i="6"/>
  <c r="BC24" i="6" s="1"/>
  <c r="AD25" i="6"/>
  <c r="BC25" i="6" s="1"/>
  <c r="AD26" i="6"/>
  <c r="BC26" i="6" s="1"/>
  <c r="AD22" i="6"/>
  <c r="BC22" i="6" s="1"/>
  <c r="AJ14" i="6"/>
  <c r="BE14" i="6" s="1"/>
  <c r="AJ15" i="6"/>
  <c r="BE15" i="6" s="1"/>
  <c r="AJ16" i="6"/>
  <c r="BE16" i="6" s="1"/>
  <c r="AJ17" i="6"/>
  <c r="BE17" i="6" s="1"/>
  <c r="AJ13" i="6"/>
  <c r="BE13" i="6" s="1"/>
  <c r="AD14" i="6"/>
  <c r="BC14" i="6" s="1"/>
  <c r="AD15" i="6"/>
  <c r="BC15" i="6" s="1"/>
  <c r="AD16" i="6"/>
  <c r="BC16" i="6" s="1"/>
  <c r="AD17" i="6"/>
  <c r="BC17" i="6" s="1"/>
  <c r="AD13" i="6"/>
  <c r="BC13" i="6" s="1"/>
  <c r="AJ5" i="6"/>
  <c r="BE5" i="6" s="1"/>
  <c r="AJ6" i="6"/>
  <c r="BE6" i="6" s="1"/>
  <c r="AJ7" i="6"/>
  <c r="BE7" i="6" s="1"/>
  <c r="AJ8" i="6"/>
  <c r="BE8" i="6" s="1"/>
  <c r="AJ4" i="6"/>
  <c r="BE4" i="6" s="1"/>
  <c r="AD5" i="6"/>
  <c r="AD6" i="6"/>
  <c r="BC6" i="6" s="1"/>
  <c r="AD7" i="6"/>
  <c r="AD8" i="6"/>
  <c r="BC8" i="6" s="1"/>
  <c r="AD4" i="6"/>
  <c r="AG28" i="5"/>
  <c r="BD28" i="5" s="1"/>
  <c r="AG27" i="5"/>
  <c r="BD27" i="5" s="1"/>
  <c r="AD28" i="5"/>
  <c r="BC28" i="5" s="1"/>
  <c r="AD27" i="5"/>
  <c r="BC27" i="5" s="1"/>
  <c r="AD22" i="5"/>
  <c r="BC22" i="5" s="1"/>
  <c r="AD21" i="5"/>
  <c r="BC21" i="5" s="1"/>
  <c r="AG16" i="5"/>
  <c r="BD16" i="5" s="1"/>
  <c r="AG15" i="5"/>
  <c r="BD15" i="5" s="1"/>
  <c r="AD16" i="5"/>
  <c r="BC16" i="5" s="1"/>
  <c r="AD15" i="5"/>
  <c r="BC15" i="5" s="1"/>
  <c r="AD10" i="5"/>
  <c r="AD9" i="5"/>
  <c r="AG4" i="5"/>
  <c r="BD4" i="5" s="1"/>
  <c r="AD4" i="5"/>
  <c r="BC4" i="5" s="1"/>
  <c r="AD34" i="4"/>
  <c r="BB34" i="4" s="1"/>
  <c r="AD35" i="4"/>
  <c r="BB35" i="4" s="1"/>
  <c r="AD36" i="4"/>
  <c r="BB36" i="4" s="1"/>
  <c r="AD37" i="4"/>
  <c r="BB37" i="4" s="1"/>
  <c r="AD38" i="4"/>
  <c r="BB38" i="4" s="1"/>
  <c r="AD39" i="4"/>
  <c r="BB39" i="4" s="1"/>
  <c r="AD40" i="4"/>
  <c r="BB40" i="4" s="1"/>
  <c r="AD33" i="4"/>
  <c r="BB33" i="4" s="1"/>
  <c r="AD4" i="3"/>
  <c r="BB4" i="3" s="1"/>
  <c r="AG22" i="2"/>
  <c r="AG23" i="2"/>
  <c r="AG24" i="2"/>
  <c r="AD22" i="2"/>
  <c r="AD23" i="2"/>
  <c r="AD24" i="2"/>
  <c r="AG14" i="2"/>
  <c r="AG15" i="2"/>
  <c r="AG16" i="2"/>
  <c r="AG17" i="2"/>
  <c r="AG13" i="2"/>
  <c r="AG5" i="2"/>
  <c r="AG6" i="2"/>
  <c r="AG7" i="2"/>
  <c r="AG8" i="2"/>
  <c r="AG4" i="2"/>
  <c r="AD14" i="2"/>
  <c r="AD15" i="2"/>
  <c r="AD16" i="2"/>
  <c r="AD17" i="2"/>
  <c r="AD13" i="2"/>
  <c r="AD5" i="2"/>
  <c r="AD6" i="2"/>
  <c r="AD7" i="2"/>
  <c r="AD8" i="2"/>
  <c r="AD4" i="2"/>
  <c r="AH4" i="2" l="1"/>
  <c r="BD4" i="2" s="1"/>
  <c r="AE6" i="2"/>
  <c r="BC6" i="2" s="1"/>
  <c r="BD8" i="2"/>
  <c r="AH8" i="2"/>
  <c r="AH14" i="2"/>
  <c r="BD14" i="2" s="1"/>
  <c r="AH15" i="2"/>
  <c r="BD15" i="2" s="1"/>
  <c r="AE5" i="2"/>
  <c r="BC5" i="2" s="1"/>
  <c r="BD7" i="2"/>
  <c r="AH7" i="2"/>
  <c r="AE24" i="2"/>
  <c r="BC24" i="2" s="1"/>
  <c r="AH5" i="2"/>
  <c r="BD5" i="2" s="1"/>
  <c r="AE22" i="2"/>
  <c r="BC22" i="2" s="1"/>
  <c r="BC7" i="2"/>
  <c r="AE7" i="2"/>
  <c r="AH6" i="2"/>
  <c r="BD6" i="2" s="1"/>
  <c r="AE16" i="2"/>
  <c r="BC16" i="2" s="1"/>
  <c r="AH13" i="2"/>
  <c r="BD13" i="2" s="1"/>
  <c r="BD24" i="2"/>
  <c r="AH24" i="2"/>
  <c r="AE23" i="2"/>
  <c r="BC23" i="2" s="1"/>
  <c r="AE4" i="2"/>
  <c r="BC4" i="2" s="1"/>
  <c r="AE15" i="2"/>
  <c r="BC15" i="2" s="1"/>
  <c r="BD17" i="2"/>
  <c r="AH17" i="2"/>
  <c r="AH23" i="2"/>
  <c r="BD23" i="2" s="1"/>
  <c r="AE13" i="2"/>
  <c r="BC13" i="2" s="1"/>
  <c r="AE17" i="2"/>
  <c r="BC17" i="2" s="1"/>
  <c r="BC8" i="2"/>
  <c r="AE8" i="2"/>
  <c r="AE14" i="2"/>
  <c r="BC14" i="2" s="1"/>
  <c r="AH16" i="2"/>
  <c r="BD16" i="2" s="1"/>
  <c r="AH22" i="2"/>
  <c r="BD22" i="2" s="1"/>
  <c r="BC4" i="6"/>
  <c r="AG4" i="6"/>
  <c r="BC5" i="6"/>
  <c r="AG5" i="6"/>
  <c r="BD5" i="6" s="1"/>
  <c r="BC7" i="6"/>
  <c r="AG7" i="6"/>
  <c r="AG13" i="6"/>
  <c r="BD13" i="6" s="1"/>
  <c r="BD6" i="6"/>
  <c r="AG17" i="6"/>
  <c r="BD17" i="6" s="1"/>
  <c r="AG26" i="6"/>
  <c r="BD26" i="6" s="1"/>
  <c r="AG14" i="6"/>
  <c r="BD14" i="6" s="1"/>
  <c r="AG25" i="6"/>
  <c r="BD25" i="6" s="1"/>
  <c r="BD4" i="6"/>
  <c r="AE9" i="5"/>
  <c r="BC9" i="5" s="1"/>
  <c r="AE10" i="5"/>
  <c r="BC10" i="5" s="1"/>
  <c r="AG4" i="3"/>
  <c r="BC4" i="3" s="1"/>
  <c r="AG8" i="6"/>
  <c r="BD8" i="6" s="1"/>
  <c r="AG16" i="6"/>
  <c r="BD16" i="6" s="1"/>
  <c r="AG24" i="6"/>
  <c r="BD24" i="6" s="1"/>
  <c r="BD7" i="6"/>
  <c r="AG15" i="6"/>
  <c r="BD15" i="6" s="1"/>
  <c r="AG22" i="6"/>
  <c r="BD22" i="6" s="1"/>
  <c r="AG23" i="6"/>
  <c r="BD23" i="6" s="1"/>
  <c r="AG22" i="5"/>
  <c r="BD22" i="5" s="1"/>
  <c r="AG21" i="5"/>
  <c r="BD21" i="5" s="1"/>
  <c r="AG9" i="5"/>
  <c r="BD9" i="5" s="1"/>
  <c r="AD28" i="4"/>
  <c r="BB28" i="4" s="1"/>
  <c r="AD27" i="4"/>
  <c r="BB27" i="4" s="1"/>
  <c r="AD26" i="4"/>
  <c r="BB26" i="4" s="1"/>
  <c r="AD25" i="4"/>
  <c r="BB25" i="4" s="1"/>
  <c r="AD24" i="4"/>
  <c r="BB24" i="4" s="1"/>
  <c r="AD23" i="4"/>
  <c r="BB23" i="4" s="1"/>
  <c r="AD22" i="4"/>
  <c r="BB22" i="4" s="1"/>
  <c r="AD17" i="4"/>
  <c r="BB17" i="4" s="1"/>
  <c r="AD16" i="4"/>
  <c r="BB16" i="4" s="1"/>
  <c r="AD15" i="4"/>
  <c r="BB15" i="4" s="1"/>
  <c r="AD14" i="4"/>
  <c r="BB14" i="4" s="1"/>
  <c r="AD13" i="4"/>
  <c r="BB13" i="4" s="1"/>
  <c r="AD12" i="4"/>
  <c r="BB12" i="4" s="1"/>
  <c r="AD11" i="4"/>
  <c r="BB11" i="4" s="1"/>
  <c r="AD6" i="4"/>
  <c r="BB6" i="4" s="1"/>
  <c r="AD5" i="4"/>
  <c r="BB5" i="4" s="1"/>
  <c r="AD4" i="4"/>
  <c r="BB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FE5C21F9-5BFC-41C3-8955-1928CA482FA6}">
      <text>
        <r>
          <rPr>
            <b/>
            <sz val="10"/>
            <color indexed="81"/>
            <rFont val="돋움"/>
            <family val="3"/>
            <charset val="129"/>
          </rPr>
          <t>오차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생기는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부분은
</t>
        </r>
        <r>
          <rPr>
            <b/>
            <sz val="10"/>
            <color indexed="81"/>
            <rFont val="Tahoma"/>
            <family val="2"/>
          </rPr>
          <t>2016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쌓이는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3" authorId="0" shapeId="0" xr:uid="{2EEDF922-7FC7-45FC-AFD4-510336880247}">
      <text>
        <r>
          <rPr>
            <b/>
            <sz val="10"/>
            <color indexed="81"/>
            <rFont val="돋움"/>
            <family val="3"/>
            <charset val="129"/>
          </rPr>
          <t>오차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생기는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부분은
</t>
        </r>
        <r>
          <rPr>
            <b/>
            <sz val="10"/>
            <color indexed="81"/>
            <rFont val="Tahoma"/>
            <family val="2"/>
          </rPr>
          <t>2016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쌓이는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AF533DE0-75B3-4A0D-9A45-106AB22E3F73}">
      <text>
        <r>
          <rPr>
            <b/>
            <sz val="10"/>
            <color indexed="81"/>
            <rFont val="돋움"/>
            <family val="3"/>
            <charset val="129"/>
          </rPr>
          <t>오차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생기는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부분은
</t>
        </r>
        <r>
          <rPr>
            <b/>
            <sz val="10"/>
            <color indexed="81"/>
            <rFont val="Tahoma"/>
            <family val="2"/>
          </rPr>
          <t>2016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쌓이는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6DE67434-7EC1-469C-B3E1-E07EAFFBF3BB}">
      <text>
        <r>
          <rPr>
            <b/>
            <sz val="10"/>
            <color indexed="81"/>
            <rFont val="돋움"/>
            <family val="3"/>
            <charset val="129"/>
          </rPr>
          <t>오차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생기는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부분은
</t>
        </r>
        <r>
          <rPr>
            <b/>
            <sz val="10"/>
            <color indexed="81"/>
            <rFont val="Tahoma"/>
            <family val="2"/>
          </rPr>
          <t>2016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쌓이는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4" authorId="0" shapeId="0" xr:uid="{10DAC4D3-7BB4-405F-8F6F-61F3ADD87CBD}">
      <text>
        <r>
          <rPr>
            <b/>
            <sz val="10"/>
            <color indexed="81"/>
            <rFont val="돋움"/>
            <family val="3"/>
            <charset val="129"/>
          </rPr>
          <t>오차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생기는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 xml:space="preserve">부분은
</t>
        </r>
        <r>
          <rPr>
            <b/>
            <sz val="10"/>
            <color indexed="81"/>
            <rFont val="Tahoma"/>
            <family val="2"/>
          </rPr>
          <t>2016</t>
        </r>
        <r>
          <rPr>
            <b/>
            <sz val="10"/>
            <color indexed="81"/>
            <rFont val="돋움"/>
            <family val="3"/>
            <charset val="129"/>
          </rPr>
          <t>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쌓이는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<sst xmlns="http://schemas.openxmlformats.org/spreadsheetml/2006/main" count="2512" uniqueCount="314">
  <si>
    <t>sensor_type_id</t>
  </si>
  <si>
    <t>sensor_type_name</t>
  </si>
  <si>
    <t>factor_name01</t>
  </si>
  <si>
    <t>factor_name02</t>
  </si>
  <si>
    <t>factor_name03</t>
  </si>
  <si>
    <t>m01_name</t>
  </si>
  <si>
    <t>m02_name</t>
  </si>
  <si>
    <t>c01_name</t>
  </si>
  <si>
    <t>c01_calc</t>
  </si>
  <si>
    <t>c02_name</t>
  </si>
  <si>
    <t>c02_calc</t>
  </si>
  <si>
    <t>c03_name</t>
  </si>
  <si>
    <t>c03_calc</t>
  </si>
  <si>
    <t>수평변위계</t>
  </si>
  <si>
    <t>C.F</t>
  </si>
  <si>
    <t>측정값</t>
  </si>
  <si>
    <t>변위</t>
  </si>
  <si>
    <t>F01*((M01*M01*0.001)-I01)</t>
  </si>
  <si>
    <t>변위증감</t>
  </si>
  <si>
    <t>수직침하계</t>
  </si>
  <si>
    <t>T.F</t>
  </si>
  <si>
    <t>온도</t>
  </si>
  <si>
    <t>계측값</t>
  </si>
  <si>
    <t>F01*((M01*M01*0.001015)-I01)</t>
  </si>
  <si>
    <t>실측침하량</t>
  </si>
  <si>
    <t>C01*12.77</t>
  </si>
  <si>
    <t>실측침하량증감</t>
  </si>
  <si>
    <t>토압계</t>
  </si>
  <si>
    <t>토압</t>
  </si>
  <si>
    <t>(F01*((M01*M01*0.001015)-I01))*0.1019716</t>
  </si>
  <si>
    <t>수직이음부변위측정계</t>
  </si>
  <si>
    <t>주변이음부변위계</t>
  </si>
  <si>
    <t>간극수압계</t>
  </si>
  <si>
    <t>C.F1</t>
  </si>
  <si>
    <t>C.F2</t>
  </si>
  <si>
    <t>간극수압</t>
  </si>
  <si>
    <t>((F01*((M01*M01*0.001015)-I01))+(F02*((M01*M01*0.001015)-I01)^2))*0.01019716</t>
  </si>
  <si>
    <t>간극수압증감</t>
  </si>
  <si>
    <t>변형률측정계</t>
  </si>
  <si>
    <t>G.F1</t>
  </si>
  <si>
    <t>G.F2</t>
  </si>
  <si>
    <t>무응력측정값</t>
  </si>
  <si>
    <t>총변형률</t>
  </si>
  <si>
    <t>M01-I01</t>
  </si>
  <si>
    <t>유효변형률</t>
  </si>
  <si>
    <t>C01-C02</t>
  </si>
  <si>
    <t>누수량계</t>
  </si>
  <si>
    <t>CF</t>
  </si>
  <si>
    <t>초기수두</t>
  </si>
  <si>
    <t>측정치</t>
  </si>
  <si>
    <t>수두(mm)</t>
  </si>
  <si>
    <t>유량(m^3/day)</t>
  </si>
  <si>
    <t>(F01*((M01*M01*0.001)-I01))*0.01019716</t>
  </si>
  <si>
    <t>PP-1</t>
  </si>
  <si>
    <t>PP-2</t>
  </si>
  <si>
    <t>PP-3</t>
  </si>
  <si>
    <t>PP-4</t>
  </si>
  <si>
    <t>PP-5</t>
  </si>
  <si>
    <t>PP-10</t>
  </si>
  <si>
    <t>PP-11</t>
  </si>
  <si>
    <t>PP-6</t>
  </si>
  <si>
    <t>PP-7</t>
  </si>
  <si>
    <t>PP-8</t>
  </si>
  <si>
    <t>PP-9</t>
  </si>
  <si>
    <t>PP-12</t>
  </si>
  <si>
    <t>PP-13</t>
  </si>
  <si>
    <t>PP-14</t>
  </si>
  <si>
    <t>PP-15</t>
  </si>
  <si>
    <t>CG-3-1</t>
  </si>
  <si>
    <t>CG-3-2</t>
  </si>
  <si>
    <t>CG-3-3</t>
  </si>
  <si>
    <t>CG-7-1</t>
  </si>
  <si>
    <t>CG-7-2</t>
  </si>
  <si>
    <t>CG-7-3</t>
  </si>
  <si>
    <t>NS-2</t>
  </si>
  <si>
    <t>NS-6</t>
  </si>
  <si>
    <t>CG-2-1</t>
  </si>
  <si>
    <t>CG-2-2</t>
  </si>
  <si>
    <t>CG-2-3</t>
  </si>
  <si>
    <t>CG-4-1</t>
  </si>
  <si>
    <t>CG-4-3</t>
  </si>
  <si>
    <t>CG-8-1</t>
  </si>
  <si>
    <t>CG-8-2</t>
  </si>
  <si>
    <t>CG-8-3</t>
  </si>
  <si>
    <t>NS-3</t>
  </si>
  <si>
    <t>NS-7</t>
  </si>
  <si>
    <t>CG-5-1</t>
  </si>
  <si>
    <t>CG-5-2</t>
  </si>
  <si>
    <t>CG-5-3</t>
  </si>
  <si>
    <t>CG-9-1</t>
  </si>
  <si>
    <t>CG-9-2</t>
  </si>
  <si>
    <t>CG-9-3</t>
  </si>
  <si>
    <t>NS-4</t>
  </si>
  <si>
    <t>NS-8</t>
  </si>
  <si>
    <t>JM-3</t>
  </si>
  <si>
    <t>JM-7</t>
  </si>
  <si>
    <t>JM-4</t>
  </si>
  <si>
    <t>JM-8</t>
  </si>
  <si>
    <t>JM-2</t>
  </si>
  <si>
    <t>JM-6</t>
  </si>
  <si>
    <t>JM-1</t>
  </si>
  <si>
    <t>JM-5</t>
  </si>
  <si>
    <t>JM-9</t>
  </si>
  <si>
    <t>SC-1</t>
  </si>
  <si>
    <t>SC-2</t>
  </si>
  <si>
    <t>SC-3</t>
  </si>
  <si>
    <t>SC-4</t>
  </si>
  <si>
    <t>SC-5</t>
  </si>
  <si>
    <t>SC-10</t>
  </si>
  <si>
    <t>SC-6</t>
  </si>
  <si>
    <t>SC-7</t>
  </si>
  <si>
    <t>SC-8</t>
  </si>
  <si>
    <t>SC-9</t>
  </si>
  <si>
    <t>SC-11</t>
  </si>
  <si>
    <t>SC-12</t>
  </si>
  <si>
    <t>SC-13</t>
  </si>
  <si>
    <t>SC-14</t>
  </si>
  <si>
    <t>SC-15</t>
  </si>
  <si>
    <t>HS-3-1</t>
  </si>
  <si>
    <t>HS-3-10</t>
  </si>
  <si>
    <t>HS-3-11</t>
  </si>
  <si>
    <t>HS-3-12</t>
  </si>
  <si>
    <t>HS-3-13</t>
  </si>
  <si>
    <t>HS-3-14</t>
  </si>
  <si>
    <t>HS-3-2</t>
  </si>
  <si>
    <t>HS-3-3</t>
  </si>
  <si>
    <t>HS-3-4</t>
  </si>
  <si>
    <t>HS-3-5</t>
  </si>
  <si>
    <t>HS-3-6</t>
  </si>
  <si>
    <t>HS-3-7</t>
  </si>
  <si>
    <t>HS-3-8</t>
  </si>
  <si>
    <t>HS-3-9</t>
  </si>
  <si>
    <t>HS-2-1</t>
  </si>
  <si>
    <t>HS-2-10</t>
  </si>
  <si>
    <t>HS-2-11</t>
  </si>
  <si>
    <t>HS-2-12</t>
  </si>
  <si>
    <t>HS-2-13</t>
  </si>
  <si>
    <t>HS-2-14</t>
  </si>
  <si>
    <t>HS-2-2</t>
  </si>
  <si>
    <t>HS-2-3</t>
  </si>
  <si>
    <t>HS-2-4</t>
  </si>
  <si>
    <t>HS-2-5</t>
  </si>
  <si>
    <t>HS-2-6</t>
  </si>
  <si>
    <t>HS-2-7</t>
  </si>
  <si>
    <t>HS-2-8</t>
  </si>
  <si>
    <t>HS-2-9</t>
  </si>
  <si>
    <t>HS-1-1</t>
  </si>
  <si>
    <t>HS-1-10</t>
  </si>
  <si>
    <t>HS-1-11</t>
  </si>
  <si>
    <t>HS-1-12</t>
  </si>
  <si>
    <t>HS-1-13</t>
  </si>
  <si>
    <t>HS-1-14</t>
  </si>
  <si>
    <t>HS-1-2</t>
  </si>
  <si>
    <t>HS-1-3</t>
  </si>
  <si>
    <t>HS-1-4</t>
  </si>
  <si>
    <t>HS-1-5</t>
  </si>
  <si>
    <t>HS-1-6</t>
  </si>
  <si>
    <t>HS-1-7</t>
  </si>
  <si>
    <t>HS-1-8</t>
  </si>
  <si>
    <t>HS-1-9</t>
  </si>
  <si>
    <t>PJ-1-1</t>
  </si>
  <si>
    <t>PJ-1-2</t>
  </si>
  <si>
    <t>PJ-1-3</t>
  </si>
  <si>
    <t>PJ-2-3</t>
  </si>
  <si>
    <t>PJ-3-1</t>
  </si>
  <si>
    <t>PJ-3-2</t>
  </si>
  <si>
    <t>PJ-3-3</t>
  </si>
  <si>
    <t>PJ-7-1</t>
  </si>
  <si>
    <t>PJ-7-2</t>
  </si>
  <si>
    <t>PJ-7-3</t>
  </si>
  <si>
    <t>PJ-5-1</t>
  </si>
  <si>
    <t>PJ-5-2</t>
  </si>
  <si>
    <t>PJ-5-3</t>
  </si>
  <si>
    <t>PJ-9-1</t>
  </si>
  <si>
    <t>PJ-9-2</t>
  </si>
  <si>
    <t>PJ-9-3</t>
  </si>
  <si>
    <t>PJ-4-1</t>
  </si>
  <si>
    <t>PJ-4-2</t>
  </si>
  <si>
    <t>PJ-4-3</t>
  </si>
  <si>
    <t>PJ-8-1</t>
  </si>
  <si>
    <t>PJ-8-2</t>
  </si>
  <si>
    <t>PJ-8-3</t>
  </si>
  <si>
    <t>EP-13C</t>
  </si>
  <si>
    <t>EP-13D</t>
  </si>
  <si>
    <t>EP-13U</t>
  </si>
  <si>
    <t>EP-14C</t>
  </si>
  <si>
    <t>EP-14D</t>
  </si>
  <si>
    <t>EP-14U</t>
  </si>
  <si>
    <t>EP-15C</t>
  </si>
  <si>
    <t>EP-15D</t>
  </si>
  <si>
    <t>EP-15U</t>
  </si>
  <si>
    <t>EP-16C</t>
  </si>
  <si>
    <t>EP-16D</t>
  </si>
  <si>
    <t>EP-16U</t>
  </si>
  <si>
    <t>EP-17C</t>
  </si>
  <si>
    <t>EP-17D</t>
  </si>
  <si>
    <t>EP-17U</t>
  </si>
  <si>
    <t>EP-18C</t>
  </si>
  <si>
    <t>EP-18D</t>
  </si>
  <si>
    <t>EP-18U</t>
  </si>
  <si>
    <t>EP-1C</t>
  </si>
  <si>
    <t>EP-1D</t>
  </si>
  <si>
    <t>EP-1U</t>
  </si>
  <si>
    <t>EP-2C</t>
  </si>
  <si>
    <t>EP-2D</t>
  </si>
  <si>
    <t>EP-2U</t>
  </si>
  <si>
    <t>EP-3C</t>
  </si>
  <si>
    <t>EP-3U</t>
  </si>
  <si>
    <t>EP-4C</t>
  </si>
  <si>
    <t>EP-4D</t>
  </si>
  <si>
    <t>EP-4U</t>
  </si>
  <si>
    <t>EP-5D</t>
  </si>
  <si>
    <t>EP-5U</t>
  </si>
  <si>
    <t>EP-6C</t>
  </si>
  <si>
    <t>EP-6U</t>
  </si>
  <si>
    <t>EP-10C</t>
  </si>
  <si>
    <t>EP-10D</t>
  </si>
  <si>
    <t>EP-10U</t>
  </si>
  <si>
    <t>EP-11C</t>
  </si>
  <si>
    <t>EP-11D</t>
  </si>
  <si>
    <t>EP-11U</t>
  </si>
  <si>
    <t>EP-12C</t>
  </si>
  <si>
    <t>EP-12D</t>
  </si>
  <si>
    <t>EP-12U</t>
  </si>
  <si>
    <t>EP-7C</t>
  </si>
  <si>
    <t>EP-7D</t>
  </si>
  <si>
    <t>EP-7U</t>
  </si>
  <si>
    <t>EP-8C</t>
  </si>
  <si>
    <t>EP-8D</t>
  </si>
  <si>
    <t>EP-8U</t>
  </si>
  <si>
    <t>EP-9C</t>
  </si>
  <si>
    <t>EP-9D</t>
  </si>
  <si>
    <t>EP-9U</t>
  </si>
  <si>
    <t>sensor_id</t>
  </si>
  <si>
    <t>sensor_name</t>
  </si>
  <si>
    <t>date</t>
  </si>
  <si>
    <t>init01</t>
  </si>
  <si>
    <t>init02</t>
  </si>
  <si>
    <t>init03</t>
  </si>
  <si>
    <t>init04</t>
  </si>
  <si>
    <t>init05</t>
  </si>
  <si>
    <t>init06</t>
  </si>
  <si>
    <t>init07</t>
  </si>
  <si>
    <t>init08</t>
  </si>
  <si>
    <t>m01</t>
  </si>
  <si>
    <t>m02</t>
  </si>
  <si>
    <t>m03</t>
  </si>
  <si>
    <t>m04</t>
  </si>
  <si>
    <t>m05</t>
  </si>
  <si>
    <t>m06</t>
  </si>
  <si>
    <t>m07</t>
  </si>
  <si>
    <t>m08</t>
  </si>
  <si>
    <t>factor01</t>
  </si>
  <si>
    <t>factor02</t>
  </si>
  <si>
    <t>factor03</t>
  </si>
  <si>
    <t>factor04</t>
  </si>
  <si>
    <t>factor05</t>
  </si>
  <si>
    <t>factor06</t>
  </si>
  <si>
    <t>factor07</t>
  </si>
  <si>
    <t>factor08</t>
  </si>
  <si>
    <t>c01</t>
  </si>
  <si>
    <t>c01계산식</t>
  </si>
  <si>
    <t>오차</t>
  </si>
  <si>
    <t>c02</t>
  </si>
  <si>
    <t>c02계산식</t>
  </si>
  <si>
    <t>c03</t>
  </si>
  <si>
    <t>c03계산식</t>
  </si>
  <si>
    <t>c04</t>
  </si>
  <si>
    <t>c04계산식</t>
  </si>
  <si>
    <t>c05</t>
  </si>
  <si>
    <t>c05계산식</t>
  </si>
  <si>
    <t>c06</t>
  </si>
  <si>
    <t>c06계산식</t>
  </si>
  <si>
    <t>c07</t>
  </si>
  <si>
    <t>c07계산식</t>
  </si>
  <si>
    <t>c08</t>
  </si>
  <si>
    <t>c08계산식</t>
  </si>
  <si>
    <t>sensor_type_id</t>
    <phoneticPr fontId="1" type="noConversion"/>
  </si>
  <si>
    <t>CF</t>
    <phoneticPr fontId="1" type="noConversion"/>
  </si>
  <si>
    <t>TF</t>
    <phoneticPr fontId="1" type="noConversion"/>
  </si>
  <si>
    <t>측정값</t>
    <phoneticPr fontId="1" type="noConversion"/>
  </si>
  <si>
    <t>온도</t>
    <phoneticPr fontId="1" type="noConversion"/>
  </si>
  <si>
    <t>간극수압</t>
    <phoneticPr fontId="1" type="noConversion"/>
  </si>
  <si>
    <t>간극수압 증감</t>
    <phoneticPr fontId="1" type="noConversion"/>
  </si>
  <si>
    <t>측정치</t>
    <phoneticPr fontId="1" type="noConversion"/>
  </si>
  <si>
    <t>초기수두</t>
    <phoneticPr fontId="1" type="noConversion"/>
  </si>
  <si>
    <t>수두(mm)</t>
    <phoneticPr fontId="1" type="noConversion"/>
  </si>
  <si>
    <t>유량(m^3/day)</t>
    <phoneticPr fontId="1" type="noConversion"/>
  </si>
  <si>
    <t>유효변형률</t>
    <phoneticPr fontId="1" type="noConversion"/>
  </si>
  <si>
    <t>총변형률</t>
    <phoneticPr fontId="1" type="noConversion"/>
  </si>
  <si>
    <t>무응력측정값</t>
    <phoneticPr fontId="1" type="noConversion"/>
  </si>
  <si>
    <t>GF2</t>
    <phoneticPr fontId="1" type="noConversion"/>
  </si>
  <si>
    <t>GF1</t>
    <phoneticPr fontId="1" type="noConversion"/>
  </si>
  <si>
    <t>바로전 취득한 C01값</t>
    <phoneticPr fontId="1" type="noConversion"/>
  </si>
  <si>
    <t>바로전 취득한 C02값</t>
    <phoneticPr fontId="1" type="noConversion"/>
  </si>
  <si>
    <t>바로 전 취득한 C01값</t>
    <phoneticPr fontId="1" type="noConversion"/>
  </si>
  <si>
    <t>senser_type_id</t>
    <phoneticPr fontId="1" type="noConversion"/>
  </si>
  <si>
    <t>((F01*((M01*M01*0.001015)-I01))+(F02*((M01*M01*0.001015)-I01)^2))*0.01019716</t>
    <phoneticPr fontId="1" type="noConversion"/>
  </si>
  <si>
    <t>Inc(c01 - 이전 c01)</t>
  </si>
  <si>
    <t>Inc(c02 - 이전 c02)</t>
  </si>
  <si>
    <t>(F01*(M01-I01))+F02</t>
    <phoneticPr fontId="1" type="noConversion"/>
  </si>
  <si>
    <t>(0.014*(C01*0.1)^(5/2))*86.4</t>
    <phoneticPr fontId="1" type="noConversion"/>
  </si>
  <si>
    <t>M01-I01</t>
    <phoneticPr fontId="1" type="noConversion"/>
  </si>
  <si>
    <t>F01*(M01-I01)</t>
    <phoneticPr fontId="1" type="noConversion"/>
  </si>
  <si>
    <t>F01*((M01*M01*0.001)-I01)</t>
    <phoneticPr fontId="1" type="noConversion"/>
  </si>
  <si>
    <t>F01*((M01*M01*0.001015)-I01)</t>
    <phoneticPr fontId="1" type="noConversion"/>
  </si>
  <si>
    <t>C01*12.77</t>
    <phoneticPr fontId="1" type="noConversion"/>
  </si>
  <si>
    <t>(F01*((M01*M01*0.001015)-I01))*0.1019716</t>
    <phoneticPr fontId="1" type="noConversion"/>
  </si>
  <si>
    <t>DBNAME</t>
    <phoneticPr fontId="1" type="noConversion"/>
  </si>
  <si>
    <t>DM50040</t>
    <phoneticPr fontId="1" type="noConversion"/>
  </si>
  <si>
    <t>오차 적정성</t>
    <phoneticPr fontId="1" type="noConversion"/>
  </si>
  <si>
    <t>Inc(c01 - 이전 c01)</t>
    <phoneticPr fontId="1" type="noConversion"/>
  </si>
  <si>
    <t>C01-C02</t>
    <phoneticPr fontId="1" type="noConversion"/>
  </si>
  <si>
    <t>Inc(c02 - 이전 c02)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</si>
</sst>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1" fontId="0" fillId="3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7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CE17-82C2-4465-8CE1-DE52410D49FE}">
  <dimension ref="B2:S183"/>
  <sheetViews>
    <sheetView tabSelected="1" zoomScaleNormal="100" workbookViewId="0">
      <selection activeCell="K29" sqref="K29"/>
    </sheetView>
  </sheetViews>
  <sheetFormatPr defaultRowHeight="16.5" x14ac:dyDescent="0.3"/>
  <cols>
    <col min="2" max="2" width="19" bestFit="1" customWidth="1"/>
    <col min="3" max="3" width="23.5" bestFit="1" customWidth="1"/>
    <col min="4" max="6" width="19.125" hidden="1" customWidth="1"/>
    <col min="7" max="8" width="14.375" hidden="1" customWidth="1"/>
    <col min="9" max="9" width="13.125" bestFit="1" customWidth="1"/>
    <col min="10" max="10" width="77.25" bestFit="1" customWidth="1"/>
    <col min="11" max="11" width="14.75" bestFit="1" customWidth="1"/>
    <col min="12" max="12" width="26.625" bestFit="1" customWidth="1"/>
    <col min="13" max="13" width="15.125" bestFit="1" customWidth="1"/>
    <col min="14" max="14" width="18.125" bestFit="1" customWidth="1"/>
    <col min="16" max="16" width="24.25" bestFit="1" customWidth="1"/>
    <col min="17" max="17" width="19.625" bestFit="1" customWidth="1"/>
    <col min="18" max="18" width="13.125" bestFit="1" customWidth="1"/>
    <col min="19" max="19" width="17.625" bestFit="1" customWidth="1"/>
  </cols>
  <sheetData>
    <row r="2" spans="2:19" ht="20.2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2" t="s">
        <v>1</v>
      </c>
      <c r="Q2" s="2" t="s">
        <v>0</v>
      </c>
      <c r="R2" s="2" t="s">
        <v>233</v>
      </c>
      <c r="S2" s="2" t="s">
        <v>234</v>
      </c>
    </row>
    <row r="3" spans="2:19" x14ac:dyDescent="0.3">
      <c r="B3" s="1">
        <v>6</v>
      </c>
      <c r="C3" s="1" t="s">
        <v>32</v>
      </c>
      <c r="D3" s="1" t="s">
        <v>33</v>
      </c>
      <c r="E3" s="1" t="s">
        <v>34</v>
      </c>
      <c r="F3" s="1" t="s">
        <v>20</v>
      </c>
      <c r="G3" s="1" t="s">
        <v>15</v>
      </c>
      <c r="H3" s="1" t="s">
        <v>21</v>
      </c>
      <c r="I3" s="1" t="s">
        <v>35</v>
      </c>
      <c r="J3" s="1" t="s">
        <v>297</v>
      </c>
      <c r="K3" s="1" t="s">
        <v>37</v>
      </c>
      <c r="L3" s="1" t="s">
        <v>311</v>
      </c>
      <c r="M3" s="1"/>
      <c r="N3" s="1"/>
      <c r="P3" s="1" t="s">
        <v>32</v>
      </c>
      <c r="Q3" s="1">
        <v>6</v>
      </c>
      <c r="R3" s="1">
        <v>39</v>
      </c>
      <c r="S3" s="1" t="s">
        <v>53</v>
      </c>
    </row>
    <row r="4" spans="2:19" x14ac:dyDescent="0.3">
      <c r="B4" s="1">
        <v>13</v>
      </c>
      <c r="C4" s="1" t="s">
        <v>32</v>
      </c>
      <c r="D4" s="1" t="s">
        <v>33</v>
      </c>
      <c r="E4" s="1" t="s">
        <v>34</v>
      </c>
      <c r="F4" s="1" t="s">
        <v>20</v>
      </c>
      <c r="G4" s="1" t="s">
        <v>15</v>
      </c>
      <c r="H4" s="1" t="s">
        <v>21</v>
      </c>
      <c r="I4" s="1" t="s">
        <v>35</v>
      </c>
      <c r="J4" s="1" t="s">
        <v>36</v>
      </c>
      <c r="K4" s="1" t="s">
        <v>37</v>
      </c>
      <c r="L4" s="1" t="s">
        <v>298</v>
      </c>
      <c r="M4" s="1"/>
      <c r="N4" s="1"/>
      <c r="P4" s="1" t="s">
        <v>32</v>
      </c>
      <c r="Q4" s="1">
        <v>6</v>
      </c>
      <c r="R4" s="1">
        <v>40</v>
      </c>
      <c r="S4" s="1" t="s">
        <v>54</v>
      </c>
    </row>
    <row r="5" spans="2:19" x14ac:dyDescent="0.3">
      <c r="B5" s="1">
        <v>21</v>
      </c>
      <c r="C5" s="1" t="s">
        <v>32</v>
      </c>
      <c r="D5" s="1" t="s">
        <v>33</v>
      </c>
      <c r="E5" s="1" t="s">
        <v>34</v>
      </c>
      <c r="F5" s="1" t="s">
        <v>20</v>
      </c>
      <c r="G5" s="1" t="s">
        <v>15</v>
      </c>
      <c r="H5" s="1" t="s">
        <v>21</v>
      </c>
      <c r="I5" s="1" t="s">
        <v>35</v>
      </c>
      <c r="J5" s="1" t="s">
        <v>36</v>
      </c>
      <c r="K5" s="1" t="s">
        <v>37</v>
      </c>
      <c r="L5" s="1" t="s">
        <v>298</v>
      </c>
      <c r="M5" s="1"/>
      <c r="N5" s="1"/>
      <c r="P5" s="1" t="s">
        <v>32</v>
      </c>
      <c r="Q5" s="1">
        <v>6</v>
      </c>
      <c r="R5" s="1">
        <v>41</v>
      </c>
      <c r="S5" s="1" t="s">
        <v>55</v>
      </c>
    </row>
    <row r="6" spans="2:19" x14ac:dyDescent="0.3">
      <c r="B6" s="1">
        <v>14</v>
      </c>
      <c r="C6" s="1" t="s">
        <v>46</v>
      </c>
      <c r="D6" s="1" t="s">
        <v>47</v>
      </c>
      <c r="E6" s="1" t="s">
        <v>48</v>
      </c>
      <c r="F6" s="1"/>
      <c r="G6" s="1" t="s">
        <v>49</v>
      </c>
      <c r="H6" s="1" t="s">
        <v>21</v>
      </c>
      <c r="I6" s="1" t="s">
        <v>50</v>
      </c>
      <c r="J6" s="1" t="s">
        <v>300</v>
      </c>
      <c r="K6" s="1" t="s">
        <v>51</v>
      </c>
      <c r="L6" s="1" t="s">
        <v>301</v>
      </c>
      <c r="M6" s="1"/>
      <c r="N6" s="1"/>
      <c r="P6" s="1" t="s">
        <v>32</v>
      </c>
      <c r="Q6" s="1">
        <v>6</v>
      </c>
      <c r="R6" s="1">
        <v>42</v>
      </c>
      <c r="S6" s="1" t="s">
        <v>56</v>
      </c>
    </row>
    <row r="7" spans="2:19" x14ac:dyDescent="0.3">
      <c r="B7" s="1">
        <v>8</v>
      </c>
      <c r="C7" s="1" t="s">
        <v>38</v>
      </c>
      <c r="D7" s="1" t="s">
        <v>39</v>
      </c>
      <c r="E7" s="1" t="s">
        <v>40</v>
      </c>
      <c r="F7" s="1"/>
      <c r="G7" s="1" t="s">
        <v>15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312</v>
      </c>
      <c r="M7" s="1"/>
      <c r="N7" s="1"/>
      <c r="P7" s="1" t="s">
        <v>32</v>
      </c>
      <c r="Q7" s="1">
        <v>6</v>
      </c>
      <c r="R7" s="1">
        <v>43</v>
      </c>
      <c r="S7" s="1" t="s">
        <v>57</v>
      </c>
    </row>
    <row r="8" spans="2:19" x14ac:dyDescent="0.3">
      <c r="B8" s="1">
        <v>11</v>
      </c>
      <c r="C8" s="1" t="s">
        <v>38</v>
      </c>
      <c r="D8" s="1" t="s">
        <v>39</v>
      </c>
      <c r="E8" s="1" t="s">
        <v>40</v>
      </c>
      <c r="F8" s="1"/>
      <c r="G8" s="1" t="s">
        <v>15</v>
      </c>
      <c r="H8" s="1" t="s">
        <v>41</v>
      </c>
      <c r="I8" s="1" t="s">
        <v>42</v>
      </c>
      <c r="J8" s="1" t="s">
        <v>302</v>
      </c>
      <c r="K8" s="1" t="s">
        <v>44</v>
      </c>
      <c r="L8" s="1" t="s">
        <v>45</v>
      </c>
      <c r="M8" s="1"/>
      <c r="N8" s="1"/>
      <c r="P8" s="1" t="s">
        <v>32</v>
      </c>
      <c r="Q8" s="1">
        <v>13</v>
      </c>
      <c r="R8" s="1">
        <v>66</v>
      </c>
      <c r="S8" s="1" t="s">
        <v>58</v>
      </c>
    </row>
    <row r="9" spans="2:19" x14ac:dyDescent="0.3">
      <c r="B9" s="1">
        <v>19</v>
      </c>
      <c r="C9" s="1" t="s">
        <v>38</v>
      </c>
      <c r="D9" s="1" t="s">
        <v>39</v>
      </c>
      <c r="E9" s="1" t="s">
        <v>40</v>
      </c>
      <c r="F9" s="1"/>
      <c r="G9" s="1" t="s">
        <v>15</v>
      </c>
      <c r="H9" s="1" t="s">
        <v>41</v>
      </c>
      <c r="I9" s="1" t="s">
        <v>42</v>
      </c>
      <c r="J9" s="1" t="s">
        <v>43</v>
      </c>
      <c r="K9" s="1" t="s">
        <v>44</v>
      </c>
      <c r="L9" s="1" t="s">
        <v>45</v>
      </c>
      <c r="M9" s="1"/>
      <c r="N9" s="1"/>
      <c r="P9" s="1" t="s">
        <v>32</v>
      </c>
      <c r="Q9" s="1">
        <v>13</v>
      </c>
      <c r="R9" s="1">
        <v>67</v>
      </c>
      <c r="S9" s="1" t="s">
        <v>59</v>
      </c>
    </row>
    <row r="10" spans="2:19" x14ac:dyDescent="0.3">
      <c r="B10" s="1">
        <v>26</v>
      </c>
      <c r="C10" s="1" t="s">
        <v>38</v>
      </c>
      <c r="D10" s="1" t="s">
        <v>39</v>
      </c>
      <c r="E10" s="1" t="s">
        <v>40</v>
      </c>
      <c r="F10" s="1"/>
      <c r="G10" s="1" t="s">
        <v>15</v>
      </c>
      <c r="H10" s="1" t="s">
        <v>41</v>
      </c>
      <c r="I10" s="1" t="s">
        <v>42</v>
      </c>
      <c r="J10" s="1" t="s">
        <v>43</v>
      </c>
      <c r="K10" s="1" t="s">
        <v>44</v>
      </c>
      <c r="L10" s="1" t="s">
        <v>45</v>
      </c>
      <c r="M10" s="1"/>
      <c r="N10" s="1"/>
      <c r="P10" s="1" t="s">
        <v>32</v>
      </c>
      <c r="Q10" s="1">
        <v>13</v>
      </c>
      <c r="R10" s="1">
        <v>68</v>
      </c>
      <c r="S10" s="1" t="s">
        <v>60</v>
      </c>
    </row>
    <row r="11" spans="2:19" x14ac:dyDescent="0.3">
      <c r="B11" s="1">
        <v>4</v>
      </c>
      <c r="C11" s="1" t="s">
        <v>30</v>
      </c>
      <c r="D11" s="1" t="s">
        <v>14</v>
      </c>
      <c r="E11" s="1"/>
      <c r="F11" s="1"/>
      <c r="G11" s="1" t="s">
        <v>15</v>
      </c>
      <c r="H11" s="1"/>
      <c r="I11" s="1" t="s">
        <v>16</v>
      </c>
      <c r="J11" s="1" t="s">
        <v>303</v>
      </c>
      <c r="K11" s="1" t="s">
        <v>18</v>
      </c>
      <c r="L11" s="1" t="s">
        <v>298</v>
      </c>
      <c r="M11" s="1"/>
      <c r="N11" s="1"/>
      <c r="P11" s="1" t="s">
        <v>32</v>
      </c>
      <c r="Q11" s="1">
        <v>13</v>
      </c>
      <c r="R11" s="1">
        <v>69</v>
      </c>
      <c r="S11" s="1" t="s">
        <v>61</v>
      </c>
    </row>
    <row r="12" spans="2:19" x14ac:dyDescent="0.3">
      <c r="B12" s="1">
        <v>7</v>
      </c>
      <c r="C12" s="1" t="s">
        <v>30</v>
      </c>
      <c r="D12" s="1" t="s">
        <v>14</v>
      </c>
      <c r="E12" s="1"/>
      <c r="F12" s="1"/>
      <c r="G12" s="1" t="s">
        <v>15</v>
      </c>
      <c r="H12" s="1"/>
      <c r="I12" s="1" t="s">
        <v>16</v>
      </c>
      <c r="J12" s="1" t="s">
        <v>304</v>
      </c>
      <c r="K12" s="1" t="s">
        <v>18</v>
      </c>
      <c r="L12" s="1" t="s">
        <v>311</v>
      </c>
      <c r="M12" s="1"/>
      <c r="N12" s="1"/>
      <c r="P12" s="1" t="s">
        <v>32</v>
      </c>
      <c r="Q12" s="1">
        <v>13</v>
      </c>
      <c r="R12" s="1">
        <v>70</v>
      </c>
      <c r="S12" s="1" t="s">
        <v>62</v>
      </c>
    </row>
    <row r="13" spans="2:19" x14ac:dyDescent="0.3">
      <c r="B13" s="1">
        <v>10</v>
      </c>
      <c r="C13" s="1" t="s">
        <v>30</v>
      </c>
      <c r="D13" s="1" t="s">
        <v>14</v>
      </c>
      <c r="E13" s="1"/>
      <c r="F13" s="1"/>
      <c r="G13" s="1" t="s">
        <v>15</v>
      </c>
      <c r="H13" s="1"/>
      <c r="I13" s="1" t="s">
        <v>16</v>
      </c>
      <c r="J13" s="1" t="s">
        <v>17</v>
      </c>
      <c r="K13" s="1" t="s">
        <v>18</v>
      </c>
      <c r="L13" s="1" t="s">
        <v>298</v>
      </c>
      <c r="M13" s="1"/>
      <c r="N13" s="1"/>
      <c r="P13" s="1" t="s">
        <v>32</v>
      </c>
      <c r="Q13" s="1">
        <v>13</v>
      </c>
      <c r="R13" s="1">
        <v>71</v>
      </c>
      <c r="S13" s="1" t="s">
        <v>63</v>
      </c>
    </row>
    <row r="14" spans="2:19" x14ac:dyDescent="0.3">
      <c r="B14" s="1">
        <v>18</v>
      </c>
      <c r="C14" s="1" t="s">
        <v>30</v>
      </c>
      <c r="D14" s="1" t="s">
        <v>14</v>
      </c>
      <c r="E14" s="1"/>
      <c r="F14" s="1"/>
      <c r="G14" s="1" t="s">
        <v>15</v>
      </c>
      <c r="H14" s="1"/>
      <c r="I14" s="1" t="s">
        <v>16</v>
      </c>
      <c r="J14" s="1" t="s">
        <v>17</v>
      </c>
      <c r="K14" s="1" t="s">
        <v>18</v>
      </c>
      <c r="L14" s="1" t="s">
        <v>298</v>
      </c>
      <c r="M14" s="1"/>
      <c r="N14" s="1"/>
      <c r="P14" s="1" t="s">
        <v>32</v>
      </c>
      <c r="Q14" s="1">
        <v>21</v>
      </c>
      <c r="R14" s="1">
        <v>125</v>
      </c>
      <c r="S14" s="1" t="s">
        <v>64</v>
      </c>
    </row>
    <row r="15" spans="2:19" x14ac:dyDescent="0.3">
      <c r="B15" s="1">
        <v>25</v>
      </c>
      <c r="C15" s="1" t="s">
        <v>30</v>
      </c>
      <c r="D15" s="1" t="s">
        <v>14</v>
      </c>
      <c r="E15" s="1"/>
      <c r="F15" s="1"/>
      <c r="G15" s="1" t="s">
        <v>15</v>
      </c>
      <c r="H15" s="1"/>
      <c r="I15" s="1" t="s">
        <v>16</v>
      </c>
      <c r="J15" s="1" t="s">
        <v>17</v>
      </c>
      <c r="K15" s="1" t="s">
        <v>18</v>
      </c>
      <c r="L15" s="1" t="s">
        <v>298</v>
      </c>
      <c r="M15" s="1"/>
      <c r="N15" s="1"/>
      <c r="P15" s="1" t="s">
        <v>32</v>
      </c>
      <c r="Q15" s="1">
        <v>21</v>
      </c>
      <c r="R15" s="1">
        <v>126</v>
      </c>
      <c r="S15" s="1" t="s">
        <v>65</v>
      </c>
    </row>
    <row r="16" spans="2:19" x14ac:dyDescent="0.3">
      <c r="B16" s="1">
        <v>2</v>
      </c>
      <c r="C16" s="1" t="s">
        <v>19</v>
      </c>
      <c r="D16" s="1" t="s">
        <v>14</v>
      </c>
      <c r="E16" s="1" t="s">
        <v>20</v>
      </c>
      <c r="F16" s="1"/>
      <c r="G16" s="1" t="s">
        <v>15</v>
      </c>
      <c r="H16" s="1" t="s">
        <v>21</v>
      </c>
      <c r="I16" s="1" t="s">
        <v>22</v>
      </c>
      <c r="J16" s="1" t="s">
        <v>305</v>
      </c>
      <c r="K16" s="1" t="s">
        <v>24</v>
      </c>
      <c r="L16" s="1" t="s">
        <v>306</v>
      </c>
      <c r="M16" s="1" t="s">
        <v>26</v>
      </c>
      <c r="N16" s="1" t="s">
        <v>313</v>
      </c>
      <c r="P16" s="1" t="s">
        <v>32</v>
      </c>
      <c r="Q16" s="1">
        <v>21</v>
      </c>
      <c r="R16" s="1">
        <v>127</v>
      </c>
      <c r="S16" s="1" t="s">
        <v>66</v>
      </c>
    </row>
    <row r="17" spans="2:19" x14ac:dyDescent="0.3">
      <c r="B17" s="1">
        <v>16</v>
      </c>
      <c r="C17" s="1" t="s">
        <v>19</v>
      </c>
      <c r="D17" s="1" t="s">
        <v>14</v>
      </c>
      <c r="E17" s="1" t="s">
        <v>20</v>
      </c>
      <c r="F17" s="1"/>
      <c r="G17" s="1" t="s">
        <v>15</v>
      </c>
      <c r="H17" s="1" t="s">
        <v>21</v>
      </c>
      <c r="I17" s="1" t="s">
        <v>22</v>
      </c>
      <c r="J17" s="1" t="s">
        <v>23</v>
      </c>
      <c r="K17" s="1" t="s">
        <v>24</v>
      </c>
      <c r="L17" s="1" t="s">
        <v>25</v>
      </c>
      <c r="M17" s="1" t="s">
        <v>26</v>
      </c>
      <c r="N17" s="1" t="s">
        <v>299</v>
      </c>
      <c r="P17" s="1" t="s">
        <v>32</v>
      </c>
      <c r="Q17" s="1">
        <v>21</v>
      </c>
      <c r="R17" s="1">
        <v>128</v>
      </c>
      <c r="S17" s="1" t="s">
        <v>67</v>
      </c>
    </row>
    <row r="18" spans="2:19" x14ac:dyDescent="0.3">
      <c r="B18" s="1">
        <v>23</v>
      </c>
      <c r="C18" s="1" t="s">
        <v>19</v>
      </c>
      <c r="D18" s="1" t="s">
        <v>14</v>
      </c>
      <c r="E18" s="1" t="s">
        <v>20</v>
      </c>
      <c r="F18" s="1"/>
      <c r="G18" s="1" t="s">
        <v>15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299</v>
      </c>
      <c r="P18" s="1" t="s">
        <v>46</v>
      </c>
      <c r="Q18" s="1">
        <v>14</v>
      </c>
      <c r="R18" s="1">
        <v>72</v>
      </c>
      <c r="S18" s="1" t="s">
        <v>46</v>
      </c>
    </row>
    <row r="19" spans="2:19" x14ac:dyDescent="0.3">
      <c r="B19" s="1">
        <v>1</v>
      </c>
      <c r="C19" s="1" t="s">
        <v>13</v>
      </c>
      <c r="D19" s="1" t="s">
        <v>14</v>
      </c>
      <c r="E19" s="1"/>
      <c r="F19" s="1"/>
      <c r="G19" s="1" t="s">
        <v>15</v>
      </c>
      <c r="H19" s="1"/>
      <c r="I19" s="1" t="s">
        <v>16</v>
      </c>
      <c r="J19" s="1" t="s">
        <v>304</v>
      </c>
      <c r="K19" s="1" t="s">
        <v>18</v>
      </c>
      <c r="L19" s="1" t="s">
        <v>311</v>
      </c>
      <c r="M19" s="1"/>
      <c r="N19" s="1"/>
      <c r="P19" s="1" t="s">
        <v>38</v>
      </c>
      <c r="Q19" s="1">
        <v>11</v>
      </c>
      <c r="R19" s="1">
        <v>52</v>
      </c>
      <c r="S19" s="1" t="s">
        <v>68</v>
      </c>
    </row>
    <row r="20" spans="2:19" x14ac:dyDescent="0.3">
      <c r="B20" s="1">
        <v>15</v>
      </c>
      <c r="C20" s="1" t="s">
        <v>13</v>
      </c>
      <c r="D20" s="1" t="s">
        <v>14</v>
      </c>
      <c r="E20" s="1"/>
      <c r="F20" s="1"/>
      <c r="G20" s="1" t="s">
        <v>15</v>
      </c>
      <c r="H20" s="1"/>
      <c r="I20" s="1" t="s">
        <v>16</v>
      </c>
      <c r="J20" s="1" t="s">
        <v>17</v>
      </c>
      <c r="K20" s="1" t="s">
        <v>18</v>
      </c>
      <c r="L20" s="1" t="s">
        <v>298</v>
      </c>
      <c r="M20" s="1"/>
      <c r="N20" s="1"/>
      <c r="P20" s="1" t="s">
        <v>38</v>
      </c>
      <c r="Q20" s="1">
        <v>11</v>
      </c>
      <c r="R20" s="1">
        <v>53</v>
      </c>
      <c r="S20" s="1" t="s">
        <v>69</v>
      </c>
    </row>
    <row r="21" spans="2:19" x14ac:dyDescent="0.3">
      <c r="B21" s="1">
        <v>22</v>
      </c>
      <c r="C21" s="1" t="s">
        <v>13</v>
      </c>
      <c r="D21" s="1" t="s">
        <v>14</v>
      </c>
      <c r="E21" s="1"/>
      <c r="F21" s="1"/>
      <c r="G21" s="1" t="s">
        <v>15</v>
      </c>
      <c r="H21" s="1"/>
      <c r="I21" s="1" t="s">
        <v>16</v>
      </c>
      <c r="J21" s="1" t="s">
        <v>17</v>
      </c>
      <c r="K21" s="1" t="s">
        <v>18</v>
      </c>
      <c r="L21" s="1" t="s">
        <v>298</v>
      </c>
      <c r="M21" s="1"/>
      <c r="N21" s="1"/>
      <c r="P21" s="1" t="s">
        <v>38</v>
      </c>
      <c r="Q21" s="1">
        <v>11</v>
      </c>
      <c r="R21" s="1">
        <v>54</v>
      </c>
      <c r="S21" s="1" t="s">
        <v>70</v>
      </c>
    </row>
    <row r="22" spans="2:19" x14ac:dyDescent="0.3">
      <c r="B22" s="1">
        <v>5</v>
      </c>
      <c r="C22" s="1" t="s">
        <v>31</v>
      </c>
      <c r="D22" s="1" t="s">
        <v>14</v>
      </c>
      <c r="E22" s="1"/>
      <c r="F22" s="1"/>
      <c r="G22" s="1" t="s">
        <v>15</v>
      </c>
      <c r="H22" s="1"/>
      <c r="I22" s="1" t="s">
        <v>16</v>
      </c>
      <c r="J22" s="1" t="s">
        <v>23</v>
      </c>
      <c r="K22" s="1" t="s">
        <v>18</v>
      </c>
      <c r="L22" s="1" t="s">
        <v>298</v>
      </c>
      <c r="M22" s="1"/>
      <c r="N22" s="1"/>
      <c r="P22" s="1" t="s">
        <v>38</v>
      </c>
      <c r="Q22" s="1">
        <v>11</v>
      </c>
      <c r="R22" s="1">
        <v>55</v>
      </c>
      <c r="S22" s="1" t="s">
        <v>71</v>
      </c>
    </row>
    <row r="23" spans="2:19" x14ac:dyDescent="0.3">
      <c r="B23" s="1">
        <v>9</v>
      </c>
      <c r="C23" s="1" t="s">
        <v>31</v>
      </c>
      <c r="D23" s="1" t="s">
        <v>14</v>
      </c>
      <c r="E23" s="1"/>
      <c r="F23" s="1"/>
      <c r="G23" s="1" t="s">
        <v>15</v>
      </c>
      <c r="H23" s="1"/>
      <c r="I23" s="1" t="s">
        <v>16</v>
      </c>
      <c r="J23" s="1" t="s">
        <v>304</v>
      </c>
      <c r="K23" s="1" t="s">
        <v>18</v>
      </c>
      <c r="L23" s="1" t="s">
        <v>298</v>
      </c>
      <c r="M23" s="1"/>
      <c r="N23" s="1"/>
      <c r="P23" s="1" t="s">
        <v>38</v>
      </c>
      <c r="Q23" s="1">
        <v>11</v>
      </c>
      <c r="R23" s="1">
        <v>56</v>
      </c>
      <c r="S23" s="1" t="s">
        <v>72</v>
      </c>
    </row>
    <row r="24" spans="2:19" x14ac:dyDescent="0.3">
      <c r="B24" s="1">
        <v>12</v>
      </c>
      <c r="C24" s="1" t="s">
        <v>31</v>
      </c>
      <c r="D24" s="1" t="s">
        <v>14</v>
      </c>
      <c r="E24" s="1"/>
      <c r="F24" s="1"/>
      <c r="G24" s="1" t="s">
        <v>15</v>
      </c>
      <c r="H24" s="1"/>
      <c r="I24" s="1" t="s">
        <v>16</v>
      </c>
      <c r="J24" s="1" t="s">
        <v>17</v>
      </c>
      <c r="K24" s="1" t="s">
        <v>18</v>
      </c>
      <c r="L24" s="1" t="s">
        <v>298</v>
      </c>
      <c r="M24" s="1"/>
      <c r="N24" s="1"/>
      <c r="P24" s="1" t="s">
        <v>38</v>
      </c>
      <c r="Q24" s="1">
        <v>11</v>
      </c>
      <c r="R24" s="1">
        <v>57</v>
      </c>
      <c r="S24" s="1" t="s">
        <v>73</v>
      </c>
    </row>
    <row r="25" spans="2:19" x14ac:dyDescent="0.3">
      <c r="B25" s="1">
        <v>20</v>
      </c>
      <c r="C25" s="1" t="s">
        <v>31</v>
      </c>
      <c r="D25" s="1" t="s">
        <v>14</v>
      </c>
      <c r="E25" s="1"/>
      <c r="F25" s="1"/>
      <c r="G25" s="1" t="s">
        <v>15</v>
      </c>
      <c r="H25" s="1"/>
      <c r="I25" s="1" t="s">
        <v>16</v>
      </c>
      <c r="J25" s="1" t="s">
        <v>17</v>
      </c>
      <c r="K25" s="1" t="s">
        <v>18</v>
      </c>
      <c r="L25" s="1" t="s">
        <v>298</v>
      </c>
      <c r="M25" s="1"/>
      <c r="N25" s="1"/>
      <c r="P25" s="1" t="s">
        <v>38</v>
      </c>
      <c r="Q25" s="1">
        <v>11</v>
      </c>
      <c r="R25" s="1">
        <v>58</v>
      </c>
      <c r="S25" s="1" t="s">
        <v>74</v>
      </c>
    </row>
    <row r="26" spans="2:19" x14ac:dyDescent="0.3">
      <c r="B26" s="1">
        <v>27</v>
      </c>
      <c r="C26" s="1" t="s">
        <v>31</v>
      </c>
      <c r="D26" s="1" t="s">
        <v>14</v>
      </c>
      <c r="E26" s="1"/>
      <c r="F26" s="1"/>
      <c r="G26" s="1" t="s">
        <v>15</v>
      </c>
      <c r="H26" s="1"/>
      <c r="I26" s="1" t="s">
        <v>16</v>
      </c>
      <c r="J26" s="1" t="s">
        <v>17</v>
      </c>
      <c r="K26" s="1" t="s">
        <v>18</v>
      </c>
      <c r="L26" s="1" t="s">
        <v>298</v>
      </c>
      <c r="M26" s="1"/>
      <c r="N26" s="1"/>
      <c r="P26" s="1" t="s">
        <v>38</v>
      </c>
      <c r="Q26" s="1">
        <v>11</v>
      </c>
      <c r="R26" s="1">
        <v>59</v>
      </c>
      <c r="S26" s="1" t="s">
        <v>75</v>
      </c>
    </row>
    <row r="27" spans="2:19" x14ac:dyDescent="0.3">
      <c r="B27" s="1">
        <v>3</v>
      </c>
      <c r="C27" s="1" t="s">
        <v>27</v>
      </c>
      <c r="D27" s="1" t="s">
        <v>14</v>
      </c>
      <c r="E27" s="1" t="s">
        <v>20</v>
      </c>
      <c r="F27" s="1"/>
      <c r="G27" s="1" t="s">
        <v>15</v>
      </c>
      <c r="H27" s="1" t="s">
        <v>21</v>
      </c>
      <c r="I27" s="1" t="s">
        <v>28</v>
      </c>
      <c r="J27" s="1" t="s">
        <v>307</v>
      </c>
      <c r="K27" s="1" t="s">
        <v>28</v>
      </c>
      <c r="L27" s="1" t="s">
        <v>298</v>
      </c>
      <c r="M27" s="1"/>
      <c r="N27" s="1"/>
      <c r="P27" s="1" t="s">
        <v>38</v>
      </c>
      <c r="Q27" s="1">
        <v>8</v>
      </c>
      <c r="R27" s="1">
        <v>46</v>
      </c>
      <c r="S27" s="1" t="s">
        <v>76</v>
      </c>
    </row>
    <row r="28" spans="2:19" x14ac:dyDescent="0.3">
      <c r="B28" s="1">
        <v>17</v>
      </c>
      <c r="C28" s="1" t="s">
        <v>27</v>
      </c>
      <c r="D28" s="1" t="s">
        <v>14</v>
      </c>
      <c r="E28" s="1" t="s">
        <v>20</v>
      </c>
      <c r="F28" s="1"/>
      <c r="G28" s="1" t="s">
        <v>15</v>
      </c>
      <c r="H28" s="1" t="s">
        <v>21</v>
      </c>
      <c r="I28" s="1" t="s">
        <v>28</v>
      </c>
      <c r="J28" s="1" t="s">
        <v>52</v>
      </c>
      <c r="K28" s="1" t="s">
        <v>28</v>
      </c>
      <c r="L28" s="1" t="s">
        <v>298</v>
      </c>
      <c r="M28" s="1"/>
      <c r="N28" s="1"/>
      <c r="P28" s="1" t="s">
        <v>38</v>
      </c>
      <c r="Q28" s="1">
        <v>8</v>
      </c>
      <c r="R28" s="1">
        <v>47</v>
      </c>
      <c r="S28" s="1" t="s">
        <v>77</v>
      </c>
    </row>
    <row r="29" spans="2:19" x14ac:dyDescent="0.3">
      <c r="B29" s="1">
        <v>24</v>
      </c>
      <c r="C29" s="1" t="s">
        <v>27</v>
      </c>
      <c r="D29" s="1" t="s">
        <v>14</v>
      </c>
      <c r="E29" s="1" t="s">
        <v>20</v>
      </c>
      <c r="F29" s="1"/>
      <c r="G29" s="1" t="s">
        <v>15</v>
      </c>
      <c r="H29" s="1" t="s">
        <v>21</v>
      </c>
      <c r="I29" s="1" t="s">
        <v>28</v>
      </c>
      <c r="J29" s="1" t="s">
        <v>29</v>
      </c>
      <c r="K29" s="1" t="s">
        <v>28</v>
      </c>
      <c r="L29" s="1" t="s">
        <v>298</v>
      </c>
      <c r="M29" s="1"/>
      <c r="N29" s="1"/>
      <c r="P29" s="1" t="s">
        <v>38</v>
      </c>
      <c r="Q29" s="1">
        <v>8</v>
      </c>
      <c r="R29" s="1">
        <v>48</v>
      </c>
      <c r="S29" s="1" t="s">
        <v>78</v>
      </c>
    </row>
    <row r="30" spans="2:19" x14ac:dyDescent="0.3">
      <c r="P30" s="1" t="s">
        <v>38</v>
      </c>
      <c r="Q30" s="1">
        <v>19</v>
      </c>
      <c r="R30" s="1">
        <v>112</v>
      </c>
      <c r="S30" s="1" t="s">
        <v>79</v>
      </c>
    </row>
    <row r="31" spans="2:19" x14ac:dyDescent="0.3">
      <c r="P31" s="1" t="s">
        <v>38</v>
      </c>
      <c r="Q31" s="1">
        <v>19</v>
      </c>
      <c r="R31" s="1">
        <v>113</v>
      </c>
      <c r="S31" s="1" t="s">
        <v>80</v>
      </c>
    </row>
    <row r="32" spans="2:19" x14ac:dyDescent="0.3">
      <c r="P32" s="1" t="s">
        <v>38</v>
      </c>
      <c r="Q32" s="1">
        <v>19</v>
      </c>
      <c r="R32" s="1">
        <v>114</v>
      </c>
      <c r="S32" s="1" t="s">
        <v>81</v>
      </c>
    </row>
    <row r="33" spans="16:19" x14ac:dyDescent="0.3">
      <c r="P33" s="1" t="s">
        <v>38</v>
      </c>
      <c r="Q33" s="1">
        <v>19</v>
      </c>
      <c r="R33" s="1">
        <v>115</v>
      </c>
      <c r="S33" s="1" t="s">
        <v>82</v>
      </c>
    </row>
    <row r="34" spans="16:19" x14ac:dyDescent="0.3">
      <c r="P34" s="1" t="s">
        <v>38</v>
      </c>
      <c r="Q34" s="1">
        <v>19</v>
      </c>
      <c r="R34" s="1">
        <v>116</v>
      </c>
      <c r="S34" s="1" t="s">
        <v>83</v>
      </c>
    </row>
    <row r="35" spans="16:19" x14ac:dyDescent="0.3">
      <c r="P35" s="1" t="s">
        <v>38</v>
      </c>
      <c r="Q35" s="1">
        <v>19</v>
      </c>
      <c r="R35" s="1">
        <v>117</v>
      </c>
      <c r="S35" s="1" t="s">
        <v>84</v>
      </c>
    </row>
    <row r="36" spans="16:19" x14ac:dyDescent="0.3">
      <c r="P36" s="1" t="s">
        <v>38</v>
      </c>
      <c r="Q36" s="1">
        <v>19</v>
      </c>
      <c r="R36" s="1">
        <v>118</v>
      </c>
      <c r="S36" s="1" t="s">
        <v>85</v>
      </c>
    </row>
    <row r="37" spans="16:19" x14ac:dyDescent="0.3">
      <c r="P37" s="1" t="s">
        <v>38</v>
      </c>
      <c r="Q37" s="1">
        <v>26</v>
      </c>
      <c r="R37" s="1">
        <v>168</v>
      </c>
      <c r="S37" s="1" t="s">
        <v>86</v>
      </c>
    </row>
    <row r="38" spans="16:19" x14ac:dyDescent="0.3">
      <c r="P38" s="1" t="s">
        <v>38</v>
      </c>
      <c r="Q38" s="1">
        <v>26</v>
      </c>
      <c r="R38" s="1">
        <v>169</v>
      </c>
      <c r="S38" s="1" t="s">
        <v>87</v>
      </c>
    </row>
    <row r="39" spans="16:19" x14ac:dyDescent="0.3">
      <c r="P39" s="1" t="s">
        <v>38</v>
      </c>
      <c r="Q39" s="1">
        <v>26</v>
      </c>
      <c r="R39" s="1">
        <v>170</v>
      </c>
      <c r="S39" s="1" t="s">
        <v>88</v>
      </c>
    </row>
    <row r="40" spans="16:19" x14ac:dyDescent="0.3">
      <c r="P40" s="1" t="s">
        <v>38</v>
      </c>
      <c r="Q40" s="1">
        <v>26</v>
      </c>
      <c r="R40" s="1">
        <v>171</v>
      </c>
      <c r="S40" s="1" t="s">
        <v>89</v>
      </c>
    </row>
    <row r="41" spans="16:19" x14ac:dyDescent="0.3">
      <c r="P41" s="1" t="s">
        <v>38</v>
      </c>
      <c r="Q41" s="1">
        <v>26</v>
      </c>
      <c r="R41" s="1">
        <v>172</v>
      </c>
      <c r="S41" s="1" t="s">
        <v>90</v>
      </c>
    </row>
    <row r="42" spans="16:19" x14ac:dyDescent="0.3">
      <c r="P42" s="1" t="s">
        <v>38</v>
      </c>
      <c r="Q42" s="1">
        <v>26</v>
      </c>
      <c r="R42" s="1">
        <v>173</v>
      </c>
      <c r="S42" s="1" t="s">
        <v>91</v>
      </c>
    </row>
    <row r="43" spans="16:19" x14ac:dyDescent="0.3">
      <c r="P43" s="1" t="s">
        <v>38</v>
      </c>
      <c r="Q43" s="1">
        <v>26</v>
      </c>
      <c r="R43" s="1">
        <v>174</v>
      </c>
      <c r="S43" s="1" t="s">
        <v>92</v>
      </c>
    </row>
    <row r="44" spans="16:19" x14ac:dyDescent="0.3">
      <c r="P44" s="1" t="s">
        <v>38</v>
      </c>
      <c r="Q44" s="1">
        <v>26</v>
      </c>
      <c r="R44" s="1">
        <v>175</v>
      </c>
      <c r="S44" s="1" t="s">
        <v>93</v>
      </c>
    </row>
    <row r="45" spans="16:19" x14ac:dyDescent="0.3">
      <c r="P45" s="1" t="s">
        <v>30</v>
      </c>
      <c r="Q45" s="1">
        <v>10</v>
      </c>
      <c r="R45" s="1">
        <v>50</v>
      </c>
      <c r="S45" s="1" t="s">
        <v>94</v>
      </c>
    </row>
    <row r="46" spans="16:19" x14ac:dyDescent="0.3">
      <c r="P46" s="1" t="s">
        <v>30</v>
      </c>
      <c r="Q46" s="1">
        <v>10</v>
      </c>
      <c r="R46" s="1">
        <v>51</v>
      </c>
      <c r="S46" s="1" t="s">
        <v>95</v>
      </c>
    </row>
    <row r="47" spans="16:19" x14ac:dyDescent="0.3">
      <c r="P47" s="1" t="s">
        <v>30</v>
      </c>
      <c r="Q47" s="1">
        <v>18</v>
      </c>
      <c r="R47" s="1">
        <v>110</v>
      </c>
      <c r="S47" s="1" t="s">
        <v>96</v>
      </c>
    </row>
    <row r="48" spans="16:19" x14ac:dyDescent="0.3">
      <c r="P48" s="1" t="s">
        <v>30</v>
      </c>
      <c r="Q48" s="1">
        <v>18</v>
      </c>
      <c r="R48" s="1">
        <v>111</v>
      </c>
      <c r="S48" s="1" t="s">
        <v>97</v>
      </c>
    </row>
    <row r="49" spans="16:19" x14ac:dyDescent="0.3">
      <c r="P49" s="1" t="s">
        <v>30</v>
      </c>
      <c r="Q49" s="1">
        <v>7</v>
      </c>
      <c r="R49" s="1">
        <v>44</v>
      </c>
      <c r="S49" s="1" t="s">
        <v>98</v>
      </c>
    </row>
    <row r="50" spans="16:19" x14ac:dyDescent="0.3">
      <c r="P50" s="1" t="s">
        <v>30</v>
      </c>
      <c r="Q50" s="1">
        <v>7</v>
      </c>
      <c r="R50" s="1">
        <v>45</v>
      </c>
      <c r="S50" s="1" t="s">
        <v>99</v>
      </c>
    </row>
    <row r="51" spans="16:19" x14ac:dyDescent="0.3">
      <c r="P51" s="1" t="s">
        <v>30</v>
      </c>
      <c r="Q51" s="1">
        <v>4</v>
      </c>
      <c r="R51" s="1">
        <v>35</v>
      </c>
      <c r="S51" s="1" t="s">
        <v>100</v>
      </c>
    </row>
    <row r="52" spans="16:19" x14ac:dyDescent="0.3">
      <c r="P52" s="1" t="s">
        <v>30</v>
      </c>
      <c r="Q52" s="1">
        <v>25</v>
      </c>
      <c r="R52" s="1">
        <v>166</v>
      </c>
      <c r="S52" s="1" t="s">
        <v>101</v>
      </c>
    </row>
    <row r="53" spans="16:19" x14ac:dyDescent="0.3">
      <c r="P53" s="1" t="s">
        <v>30</v>
      </c>
      <c r="Q53" s="1">
        <v>25</v>
      </c>
      <c r="R53" s="1">
        <v>167</v>
      </c>
      <c r="S53" s="1" t="s">
        <v>102</v>
      </c>
    </row>
    <row r="54" spans="16:19" x14ac:dyDescent="0.3">
      <c r="P54" s="1" t="s">
        <v>19</v>
      </c>
      <c r="Q54" s="1">
        <v>2</v>
      </c>
      <c r="R54" s="1">
        <v>15</v>
      </c>
      <c r="S54" s="1" t="s">
        <v>103</v>
      </c>
    </row>
    <row r="55" spans="16:19" x14ac:dyDescent="0.3">
      <c r="P55" s="1" t="s">
        <v>19</v>
      </c>
      <c r="Q55" s="1">
        <v>2</v>
      </c>
      <c r="R55" s="1">
        <v>16</v>
      </c>
      <c r="S55" s="1" t="s">
        <v>104</v>
      </c>
    </row>
    <row r="56" spans="16:19" x14ac:dyDescent="0.3">
      <c r="P56" s="1" t="s">
        <v>19</v>
      </c>
      <c r="Q56" s="1">
        <v>2</v>
      </c>
      <c r="R56" s="1">
        <v>17</v>
      </c>
      <c r="S56" s="1" t="s">
        <v>105</v>
      </c>
    </row>
    <row r="57" spans="16:19" x14ac:dyDescent="0.3">
      <c r="P57" s="1" t="s">
        <v>19</v>
      </c>
      <c r="Q57" s="1">
        <v>2</v>
      </c>
      <c r="R57" s="1">
        <v>18</v>
      </c>
      <c r="S57" s="1" t="s">
        <v>106</v>
      </c>
    </row>
    <row r="58" spans="16:19" x14ac:dyDescent="0.3">
      <c r="P58" s="1" t="s">
        <v>19</v>
      </c>
      <c r="Q58" s="1">
        <v>2</v>
      </c>
      <c r="R58" s="1">
        <v>19</v>
      </c>
      <c r="S58" s="1" t="s">
        <v>107</v>
      </c>
    </row>
    <row r="59" spans="16:19" x14ac:dyDescent="0.3">
      <c r="P59" s="1" t="s">
        <v>19</v>
      </c>
      <c r="Q59" s="1">
        <v>16</v>
      </c>
      <c r="R59" s="1">
        <v>87</v>
      </c>
      <c r="S59" s="1" t="s">
        <v>108</v>
      </c>
    </row>
    <row r="60" spans="16:19" x14ac:dyDescent="0.3">
      <c r="P60" s="1" t="s">
        <v>19</v>
      </c>
      <c r="Q60" s="1">
        <v>16</v>
      </c>
      <c r="R60" s="1">
        <v>88</v>
      </c>
      <c r="S60" s="1" t="s">
        <v>109</v>
      </c>
    </row>
    <row r="61" spans="16:19" x14ac:dyDescent="0.3">
      <c r="P61" s="1" t="s">
        <v>19</v>
      </c>
      <c r="Q61" s="1">
        <v>16</v>
      </c>
      <c r="R61" s="1">
        <v>89</v>
      </c>
      <c r="S61" s="1" t="s">
        <v>110</v>
      </c>
    </row>
    <row r="62" spans="16:19" x14ac:dyDescent="0.3">
      <c r="P62" s="1" t="s">
        <v>19</v>
      </c>
      <c r="Q62" s="1">
        <v>16</v>
      </c>
      <c r="R62" s="1">
        <v>90</v>
      </c>
      <c r="S62" s="1" t="s">
        <v>111</v>
      </c>
    </row>
    <row r="63" spans="16:19" x14ac:dyDescent="0.3">
      <c r="P63" s="1" t="s">
        <v>19</v>
      </c>
      <c r="Q63" s="1">
        <v>16</v>
      </c>
      <c r="R63" s="1">
        <v>91</v>
      </c>
      <c r="S63" s="1" t="s">
        <v>112</v>
      </c>
    </row>
    <row r="64" spans="16:19" x14ac:dyDescent="0.3">
      <c r="P64" s="1" t="s">
        <v>19</v>
      </c>
      <c r="Q64" s="1">
        <v>23</v>
      </c>
      <c r="R64" s="1">
        <v>143</v>
      </c>
      <c r="S64" s="1" t="s">
        <v>113</v>
      </c>
    </row>
    <row r="65" spans="16:19" x14ac:dyDescent="0.3">
      <c r="P65" s="1" t="s">
        <v>19</v>
      </c>
      <c r="Q65" s="1">
        <v>23</v>
      </c>
      <c r="R65" s="1">
        <v>144</v>
      </c>
      <c r="S65" s="1" t="s">
        <v>114</v>
      </c>
    </row>
    <row r="66" spans="16:19" x14ac:dyDescent="0.3">
      <c r="P66" s="1" t="s">
        <v>19</v>
      </c>
      <c r="Q66" s="1">
        <v>23</v>
      </c>
      <c r="R66" s="1">
        <v>145</v>
      </c>
      <c r="S66" s="1" t="s">
        <v>115</v>
      </c>
    </row>
    <row r="67" spans="16:19" x14ac:dyDescent="0.3">
      <c r="P67" s="1" t="s">
        <v>19</v>
      </c>
      <c r="Q67" s="1">
        <v>23</v>
      </c>
      <c r="R67" s="1">
        <v>146</v>
      </c>
      <c r="S67" s="1" t="s">
        <v>116</v>
      </c>
    </row>
    <row r="68" spans="16:19" x14ac:dyDescent="0.3">
      <c r="P68" s="1" t="s">
        <v>19</v>
      </c>
      <c r="Q68" s="1">
        <v>23</v>
      </c>
      <c r="R68" s="1">
        <v>147</v>
      </c>
      <c r="S68" s="1" t="s">
        <v>117</v>
      </c>
    </row>
    <row r="69" spans="16:19" x14ac:dyDescent="0.3">
      <c r="P69" s="1" t="s">
        <v>13</v>
      </c>
      <c r="Q69" s="1">
        <v>22</v>
      </c>
      <c r="R69" s="1">
        <v>129</v>
      </c>
      <c r="S69" s="1" t="s">
        <v>118</v>
      </c>
    </row>
    <row r="70" spans="16:19" x14ac:dyDescent="0.3">
      <c r="P70" s="1" t="s">
        <v>13</v>
      </c>
      <c r="Q70" s="1">
        <v>22</v>
      </c>
      <c r="R70" s="1">
        <v>130</v>
      </c>
      <c r="S70" s="1" t="s">
        <v>119</v>
      </c>
    </row>
    <row r="71" spans="16:19" x14ac:dyDescent="0.3">
      <c r="P71" s="1" t="s">
        <v>13</v>
      </c>
      <c r="Q71" s="1">
        <v>22</v>
      </c>
      <c r="R71" s="1">
        <v>131</v>
      </c>
      <c r="S71" s="1" t="s">
        <v>120</v>
      </c>
    </row>
    <row r="72" spans="16:19" x14ac:dyDescent="0.3">
      <c r="P72" s="1" t="s">
        <v>13</v>
      </c>
      <c r="Q72" s="1">
        <v>22</v>
      </c>
      <c r="R72" s="1">
        <v>132</v>
      </c>
      <c r="S72" s="1" t="s">
        <v>121</v>
      </c>
    </row>
    <row r="73" spans="16:19" x14ac:dyDescent="0.3">
      <c r="P73" s="1" t="s">
        <v>13</v>
      </c>
      <c r="Q73" s="1">
        <v>22</v>
      </c>
      <c r="R73" s="1">
        <v>133</v>
      </c>
      <c r="S73" s="1" t="s">
        <v>122</v>
      </c>
    </row>
    <row r="74" spans="16:19" x14ac:dyDescent="0.3">
      <c r="P74" s="1" t="s">
        <v>13</v>
      </c>
      <c r="Q74" s="1">
        <v>22</v>
      </c>
      <c r="R74" s="1">
        <v>134</v>
      </c>
      <c r="S74" s="1" t="s">
        <v>123</v>
      </c>
    </row>
    <row r="75" spans="16:19" x14ac:dyDescent="0.3">
      <c r="P75" s="1" t="s">
        <v>13</v>
      </c>
      <c r="Q75" s="1">
        <v>22</v>
      </c>
      <c r="R75" s="1">
        <v>135</v>
      </c>
      <c r="S75" s="1" t="s">
        <v>124</v>
      </c>
    </row>
    <row r="76" spans="16:19" x14ac:dyDescent="0.3">
      <c r="P76" s="1" t="s">
        <v>13</v>
      </c>
      <c r="Q76" s="1">
        <v>22</v>
      </c>
      <c r="R76" s="1">
        <v>136</v>
      </c>
      <c r="S76" s="1" t="s">
        <v>125</v>
      </c>
    </row>
    <row r="77" spans="16:19" x14ac:dyDescent="0.3">
      <c r="P77" s="1" t="s">
        <v>13</v>
      </c>
      <c r="Q77" s="1">
        <v>22</v>
      </c>
      <c r="R77" s="1">
        <v>137</v>
      </c>
      <c r="S77" s="1" t="s">
        <v>126</v>
      </c>
    </row>
    <row r="78" spans="16:19" x14ac:dyDescent="0.3">
      <c r="P78" s="1" t="s">
        <v>13</v>
      </c>
      <c r="Q78" s="1">
        <v>22</v>
      </c>
      <c r="R78" s="1">
        <v>138</v>
      </c>
      <c r="S78" s="1" t="s">
        <v>127</v>
      </c>
    </row>
    <row r="79" spans="16:19" x14ac:dyDescent="0.3">
      <c r="P79" s="1" t="s">
        <v>13</v>
      </c>
      <c r="Q79" s="1">
        <v>22</v>
      </c>
      <c r="R79" s="1">
        <v>139</v>
      </c>
      <c r="S79" s="1" t="s">
        <v>128</v>
      </c>
    </row>
    <row r="80" spans="16:19" x14ac:dyDescent="0.3">
      <c r="P80" s="1" t="s">
        <v>13</v>
      </c>
      <c r="Q80" s="1">
        <v>22</v>
      </c>
      <c r="R80" s="1">
        <v>140</v>
      </c>
      <c r="S80" s="1" t="s">
        <v>129</v>
      </c>
    </row>
    <row r="81" spans="16:19" x14ac:dyDescent="0.3">
      <c r="P81" s="1" t="s">
        <v>13</v>
      </c>
      <c r="Q81" s="1">
        <v>22</v>
      </c>
      <c r="R81" s="1">
        <v>141</v>
      </c>
      <c r="S81" s="1" t="s">
        <v>130</v>
      </c>
    </row>
    <row r="82" spans="16:19" x14ac:dyDescent="0.3">
      <c r="P82" s="1" t="s">
        <v>13</v>
      </c>
      <c r="Q82" s="1">
        <v>22</v>
      </c>
      <c r="R82" s="1">
        <v>142</v>
      </c>
      <c r="S82" s="1" t="s">
        <v>131</v>
      </c>
    </row>
    <row r="83" spans="16:19" x14ac:dyDescent="0.3">
      <c r="P83" s="1" t="s">
        <v>13</v>
      </c>
      <c r="Q83" s="1">
        <v>15</v>
      </c>
      <c r="R83" s="1">
        <v>73</v>
      </c>
      <c r="S83" s="1" t="s">
        <v>132</v>
      </c>
    </row>
    <row r="84" spans="16:19" x14ac:dyDescent="0.3">
      <c r="P84" s="1" t="s">
        <v>13</v>
      </c>
      <c r="Q84" s="1">
        <v>15</v>
      </c>
      <c r="R84" s="1">
        <v>74</v>
      </c>
      <c r="S84" s="1" t="s">
        <v>133</v>
      </c>
    </row>
    <row r="85" spans="16:19" x14ac:dyDescent="0.3">
      <c r="P85" s="1" t="s">
        <v>13</v>
      </c>
      <c r="Q85" s="1">
        <v>15</v>
      </c>
      <c r="R85" s="1">
        <v>75</v>
      </c>
      <c r="S85" s="1" t="s">
        <v>134</v>
      </c>
    </row>
    <row r="86" spans="16:19" x14ac:dyDescent="0.3">
      <c r="P86" s="1" t="s">
        <v>13</v>
      </c>
      <c r="Q86" s="1">
        <v>15</v>
      </c>
      <c r="R86" s="1">
        <v>76</v>
      </c>
      <c r="S86" s="1" t="s">
        <v>135</v>
      </c>
    </row>
    <row r="87" spans="16:19" x14ac:dyDescent="0.3">
      <c r="P87" s="1" t="s">
        <v>13</v>
      </c>
      <c r="Q87" s="1">
        <v>15</v>
      </c>
      <c r="R87" s="1">
        <v>77</v>
      </c>
      <c r="S87" s="1" t="s">
        <v>136</v>
      </c>
    </row>
    <row r="88" spans="16:19" x14ac:dyDescent="0.3">
      <c r="P88" s="1" t="s">
        <v>13</v>
      </c>
      <c r="Q88" s="1">
        <v>15</v>
      </c>
      <c r="R88" s="1">
        <v>78</v>
      </c>
      <c r="S88" s="1" t="s">
        <v>137</v>
      </c>
    </row>
    <row r="89" spans="16:19" x14ac:dyDescent="0.3">
      <c r="P89" s="1" t="s">
        <v>13</v>
      </c>
      <c r="Q89" s="1">
        <v>15</v>
      </c>
      <c r="R89" s="1">
        <v>79</v>
      </c>
      <c r="S89" s="1" t="s">
        <v>138</v>
      </c>
    </row>
    <row r="90" spans="16:19" x14ac:dyDescent="0.3">
      <c r="P90" s="1" t="s">
        <v>13</v>
      </c>
      <c r="Q90" s="1">
        <v>15</v>
      </c>
      <c r="R90" s="1">
        <v>80</v>
      </c>
      <c r="S90" s="1" t="s">
        <v>139</v>
      </c>
    </row>
    <row r="91" spans="16:19" x14ac:dyDescent="0.3">
      <c r="P91" s="1" t="s">
        <v>13</v>
      </c>
      <c r="Q91" s="1">
        <v>15</v>
      </c>
      <c r="R91" s="1">
        <v>81</v>
      </c>
      <c r="S91" s="1" t="s">
        <v>140</v>
      </c>
    </row>
    <row r="92" spans="16:19" x14ac:dyDescent="0.3">
      <c r="P92" s="1" t="s">
        <v>13</v>
      </c>
      <c r="Q92" s="1">
        <v>15</v>
      </c>
      <c r="R92" s="1">
        <v>82</v>
      </c>
      <c r="S92" s="1" t="s">
        <v>141</v>
      </c>
    </row>
    <row r="93" spans="16:19" x14ac:dyDescent="0.3">
      <c r="P93" s="1" t="s">
        <v>13</v>
      </c>
      <c r="Q93" s="1">
        <v>15</v>
      </c>
      <c r="R93" s="1">
        <v>83</v>
      </c>
      <c r="S93" s="1" t="s">
        <v>142</v>
      </c>
    </row>
    <row r="94" spans="16:19" x14ac:dyDescent="0.3">
      <c r="P94" s="1" t="s">
        <v>13</v>
      </c>
      <c r="Q94" s="1">
        <v>15</v>
      </c>
      <c r="R94" s="1">
        <v>84</v>
      </c>
      <c r="S94" s="1" t="s">
        <v>143</v>
      </c>
    </row>
    <row r="95" spans="16:19" x14ac:dyDescent="0.3">
      <c r="P95" s="1" t="s">
        <v>13</v>
      </c>
      <c r="Q95" s="1">
        <v>15</v>
      </c>
      <c r="R95" s="1">
        <v>85</v>
      </c>
      <c r="S95" s="1" t="s">
        <v>144</v>
      </c>
    </row>
    <row r="96" spans="16:19" x14ac:dyDescent="0.3">
      <c r="P96" s="1" t="s">
        <v>13</v>
      </c>
      <c r="Q96" s="1">
        <v>15</v>
      </c>
      <c r="R96" s="1">
        <v>86</v>
      </c>
      <c r="S96" s="1" t="s">
        <v>145</v>
      </c>
    </row>
    <row r="97" spans="16:19" x14ac:dyDescent="0.3">
      <c r="P97" s="1" t="s">
        <v>13</v>
      </c>
      <c r="Q97" s="1">
        <v>1</v>
      </c>
      <c r="R97" s="1">
        <v>1</v>
      </c>
      <c r="S97" s="1" t="s">
        <v>146</v>
      </c>
    </row>
    <row r="98" spans="16:19" x14ac:dyDescent="0.3">
      <c r="P98" s="1" t="s">
        <v>13</v>
      </c>
      <c r="Q98" s="1">
        <v>1</v>
      </c>
      <c r="R98" s="1">
        <v>2</v>
      </c>
      <c r="S98" s="1" t="s">
        <v>147</v>
      </c>
    </row>
    <row r="99" spans="16:19" x14ac:dyDescent="0.3">
      <c r="P99" s="1" t="s">
        <v>13</v>
      </c>
      <c r="Q99" s="1">
        <v>1</v>
      </c>
      <c r="R99" s="1">
        <v>3</v>
      </c>
      <c r="S99" s="1" t="s">
        <v>148</v>
      </c>
    </row>
    <row r="100" spans="16:19" x14ac:dyDescent="0.3">
      <c r="P100" s="1" t="s">
        <v>13</v>
      </c>
      <c r="Q100" s="1">
        <v>1</v>
      </c>
      <c r="R100" s="1">
        <v>4</v>
      </c>
      <c r="S100" s="1" t="s">
        <v>149</v>
      </c>
    </row>
    <row r="101" spans="16:19" x14ac:dyDescent="0.3">
      <c r="P101" s="1" t="s">
        <v>13</v>
      </c>
      <c r="Q101" s="1">
        <v>1</v>
      </c>
      <c r="R101" s="1">
        <v>5</v>
      </c>
      <c r="S101" s="1" t="s">
        <v>150</v>
      </c>
    </row>
    <row r="102" spans="16:19" x14ac:dyDescent="0.3">
      <c r="P102" s="1" t="s">
        <v>13</v>
      </c>
      <c r="Q102" s="1">
        <v>1</v>
      </c>
      <c r="R102" s="1">
        <v>6</v>
      </c>
      <c r="S102" s="1" t="s">
        <v>151</v>
      </c>
    </row>
    <row r="103" spans="16:19" x14ac:dyDescent="0.3">
      <c r="P103" s="1" t="s">
        <v>13</v>
      </c>
      <c r="Q103" s="1">
        <v>1</v>
      </c>
      <c r="R103" s="1">
        <v>7</v>
      </c>
      <c r="S103" s="1" t="s">
        <v>152</v>
      </c>
    </row>
    <row r="104" spans="16:19" x14ac:dyDescent="0.3">
      <c r="P104" s="1" t="s">
        <v>13</v>
      </c>
      <c r="Q104" s="1">
        <v>1</v>
      </c>
      <c r="R104" s="1">
        <v>8</v>
      </c>
      <c r="S104" s="1" t="s">
        <v>153</v>
      </c>
    </row>
    <row r="105" spans="16:19" x14ac:dyDescent="0.3">
      <c r="P105" s="1" t="s">
        <v>13</v>
      </c>
      <c r="Q105" s="1">
        <v>1</v>
      </c>
      <c r="R105" s="1">
        <v>9</v>
      </c>
      <c r="S105" s="1" t="s">
        <v>154</v>
      </c>
    </row>
    <row r="106" spans="16:19" x14ac:dyDescent="0.3">
      <c r="P106" s="1" t="s">
        <v>13</v>
      </c>
      <c r="Q106" s="1">
        <v>1</v>
      </c>
      <c r="R106" s="1">
        <v>10</v>
      </c>
      <c r="S106" s="1" t="s">
        <v>155</v>
      </c>
    </row>
    <row r="107" spans="16:19" x14ac:dyDescent="0.3">
      <c r="P107" s="1" t="s">
        <v>13</v>
      </c>
      <c r="Q107" s="1">
        <v>1</v>
      </c>
      <c r="R107" s="1">
        <v>11</v>
      </c>
      <c r="S107" s="1" t="s">
        <v>156</v>
      </c>
    </row>
    <row r="108" spans="16:19" x14ac:dyDescent="0.3">
      <c r="P108" s="1" t="s">
        <v>13</v>
      </c>
      <c r="Q108" s="1">
        <v>1</v>
      </c>
      <c r="R108" s="1">
        <v>12</v>
      </c>
      <c r="S108" s="1" t="s">
        <v>157</v>
      </c>
    </row>
    <row r="109" spans="16:19" x14ac:dyDescent="0.3">
      <c r="P109" s="1" t="s">
        <v>13</v>
      </c>
      <c r="Q109" s="1">
        <v>1</v>
      </c>
      <c r="R109" s="1">
        <v>13</v>
      </c>
      <c r="S109" s="1" t="s">
        <v>158</v>
      </c>
    </row>
    <row r="110" spans="16:19" x14ac:dyDescent="0.3">
      <c r="P110" s="1" t="s">
        <v>13</v>
      </c>
      <c r="Q110" s="1">
        <v>1</v>
      </c>
      <c r="R110" s="1">
        <v>14</v>
      </c>
      <c r="S110" s="1" t="s">
        <v>159</v>
      </c>
    </row>
    <row r="111" spans="16:19" x14ac:dyDescent="0.3">
      <c r="P111" s="1" t="s">
        <v>31</v>
      </c>
      <c r="Q111" s="1">
        <v>5</v>
      </c>
      <c r="R111" s="1">
        <v>36</v>
      </c>
      <c r="S111" s="1" t="s">
        <v>160</v>
      </c>
    </row>
    <row r="112" spans="16:19" x14ac:dyDescent="0.3">
      <c r="P112" s="1" t="s">
        <v>31</v>
      </c>
      <c r="Q112" s="1">
        <v>5</v>
      </c>
      <c r="R112" s="1">
        <v>37</v>
      </c>
      <c r="S112" s="1" t="s">
        <v>161</v>
      </c>
    </row>
    <row r="113" spans="16:19" x14ac:dyDescent="0.3">
      <c r="P113" s="1" t="s">
        <v>31</v>
      </c>
      <c r="Q113" s="1">
        <v>5</v>
      </c>
      <c r="R113" s="1">
        <v>38</v>
      </c>
      <c r="S113" s="1" t="s">
        <v>162</v>
      </c>
    </row>
    <row r="114" spans="16:19" x14ac:dyDescent="0.3">
      <c r="P114" s="1" t="s">
        <v>31</v>
      </c>
      <c r="Q114" s="1">
        <v>9</v>
      </c>
      <c r="R114" s="1">
        <v>49</v>
      </c>
      <c r="S114" s="1" t="s">
        <v>163</v>
      </c>
    </row>
    <row r="115" spans="16:19" x14ac:dyDescent="0.3">
      <c r="P115" s="1" t="s">
        <v>31</v>
      </c>
      <c r="Q115" s="1">
        <v>12</v>
      </c>
      <c r="R115" s="1">
        <v>60</v>
      </c>
      <c r="S115" s="1" t="s">
        <v>164</v>
      </c>
    </row>
    <row r="116" spans="16:19" x14ac:dyDescent="0.3">
      <c r="P116" s="1" t="s">
        <v>31</v>
      </c>
      <c r="Q116" s="1">
        <v>12</v>
      </c>
      <c r="R116" s="1">
        <v>61</v>
      </c>
      <c r="S116" s="1" t="s">
        <v>165</v>
      </c>
    </row>
    <row r="117" spans="16:19" x14ac:dyDescent="0.3">
      <c r="P117" s="1" t="s">
        <v>31</v>
      </c>
      <c r="Q117" s="1">
        <v>12</v>
      </c>
      <c r="R117" s="1">
        <v>62</v>
      </c>
      <c r="S117" s="1" t="s">
        <v>166</v>
      </c>
    </row>
    <row r="118" spans="16:19" x14ac:dyDescent="0.3">
      <c r="P118" s="1" t="s">
        <v>31</v>
      </c>
      <c r="Q118" s="1">
        <v>12</v>
      </c>
      <c r="R118" s="1">
        <v>63</v>
      </c>
      <c r="S118" s="1" t="s">
        <v>167</v>
      </c>
    </row>
    <row r="119" spans="16:19" x14ac:dyDescent="0.3">
      <c r="P119" s="1" t="s">
        <v>31</v>
      </c>
      <c r="Q119" s="1">
        <v>12</v>
      </c>
      <c r="R119" s="1">
        <v>64</v>
      </c>
      <c r="S119" s="1" t="s">
        <v>168</v>
      </c>
    </row>
    <row r="120" spans="16:19" x14ac:dyDescent="0.3">
      <c r="P120" s="1" t="s">
        <v>31</v>
      </c>
      <c r="Q120" s="1">
        <v>12</v>
      </c>
      <c r="R120" s="1">
        <v>65</v>
      </c>
      <c r="S120" s="1" t="s">
        <v>169</v>
      </c>
    </row>
    <row r="121" spans="16:19" x14ac:dyDescent="0.3">
      <c r="P121" s="1" t="s">
        <v>31</v>
      </c>
      <c r="Q121" s="1">
        <v>27</v>
      </c>
      <c r="R121" s="1">
        <v>176</v>
      </c>
      <c r="S121" s="1" t="s">
        <v>170</v>
      </c>
    </row>
    <row r="122" spans="16:19" x14ac:dyDescent="0.3">
      <c r="P122" s="1" t="s">
        <v>31</v>
      </c>
      <c r="Q122" s="1">
        <v>27</v>
      </c>
      <c r="R122" s="1">
        <v>177</v>
      </c>
      <c r="S122" s="1" t="s">
        <v>171</v>
      </c>
    </row>
    <row r="123" spans="16:19" x14ac:dyDescent="0.3">
      <c r="P123" s="1" t="s">
        <v>31</v>
      </c>
      <c r="Q123" s="1">
        <v>27</v>
      </c>
      <c r="R123" s="1">
        <v>178</v>
      </c>
      <c r="S123" s="1" t="s">
        <v>172</v>
      </c>
    </row>
    <row r="124" spans="16:19" x14ac:dyDescent="0.3">
      <c r="P124" s="1" t="s">
        <v>31</v>
      </c>
      <c r="Q124" s="1">
        <v>27</v>
      </c>
      <c r="R124" s="1">
        <v>179</v>
      </c>
      <c r="S124" s="1" t="s">
        <v>173</v>
      </c>
    </row>
    <row r="125" spans="16:19" x14ac:dyDescent="0.3">
      <c r="P125" s="1" t="s">
        <v>31</v>
      </c>
      <c r="Q125" s="1">
        <v>27</v>
      </c>
      <c r="R125" s="1">
        <v>180</v>
      </c>
      <c r="S125" s="1" t="s">
        <v>174</v>
      </c>
    </row>
    <row r="126" spans="16:19" x14ac:dyDescent="0.3">
      <c r="P126" s="1" t="s">
        <v>31</v>
      </c>
      <c r="Q126" s="1">
        <v>27</v>
      </c>
      <c r="R126" s="1">
        <v>181</v>
      </c>
      <c r="S126" s="1" t="s">
        <v>175</v>
      </c>
    </row>
    <row r="127" spans="16:19" x14ac:dyDescent="0.3">
      <c r="P127" s="1" t="s">
        <v>31</v>
      </c>
      <c r="Q127" s="1">
        <v>20</v>
      </c>
      <c r="R127" s="1">
        <v>119</v>
      </c>
      <c r="S127" s="1" t="s">
        <v>176</v>
      </c>
    </row>
    <row r="128" spans="16:19" x14ac:dyDescent="0.3">
      <c r="P128" s="1" t="s">
        <v>31</v>
      </c>
      <c r="Q128" s="1">
        <v>20</v>
      </c>
      <c r="R128" s="1">
        <v>120</v>
      </c>
      <c r="S128" s="1" t="s">
        <v>177</v>
      </c>
    </row>
    <row r="129" spans="16:19" x14ac:dyDescent="0.3">
      <c r="P129" s="1" t="s">
        <v>31</v>
      </c>
      <c r="Q129" s="1">
        <v>20</v>
      </c>
      <c r="R129" s="1">
        <v>121</v>
      </c>
      <c r="S129" s="1" t="s">
        <v>178</v>
      </c>
    </row>
    <row r="130" spans="16:19" x14ac:dyDescent="0.3">
      <c r="P130" s="1" t="s">
        <v>31</v>
      </c>
      <c r="Q130" s="1">
        <v>20</v>
      </c>
      <c r="R130" s="1">
        <v>122</v>
      </c>
      <c r="S130" s="1" t="s">
        <v>179</v>
      </c>
    </row>
    <row r="131" spans="16:19" x14ac:dyDescent="0.3">
      <c r="P131" s="1" t="s">
        <v>31</v>
      </c>
      <c r="Q131" s="1">
        <v>20</v>
      </c>
      <c r="R131" s="1">
        <v>123</v>
      </c>
      <c r="S131" s="1" t="s">
        <v>180</v>
      </c>
    </row>
    <row r="132" spans="16:19" x14ac:dyDescent="0.3">
      <c r="P132" s="1" t="s">
        <v>31</v>
      </c>
      <c r="Q132" s="1">
        <v>20</v>
      </c>
      <c r="R132" s="1">
        <v>124</v>
      </c>
      <c r="S132" s="1" t="s">
        <v>181</v>
      </c>
    </row>
    <row r="133" spans="16:19" x14ac:dyDescent="0.3">
      <c r="P133" s="1" t="s">
        <v>27</v>
      </c>
      <c r="Q133" s="1">
        <v>24</v>
      </c>
      <c r="R133" s="1">
        <v>148</v>
      </c>
      <c r="S133" s="1" t="s">
        <v>182</v>
      </c>
    </row>
    <row r="134" spans="16:19" x14ac:dyDescent="0.3">
      <c r="P134" s="1" t="s">
        <v>27</v>
      </c>
      <c r="Q134" s="1">
        <v>24</v>
      </c>
      <c r="R134" s="1">
        <v>149</v>
      </c>
      <c r="S134" s="1" t="s">
        <v>183</v>
      </c>
    </row>
    <row r="135" spans="16:19" x14ac:dyDescent="0.3">
      <c r="P135" s="1" t="s">
        <v>27</v>
      </c>
      <c r="Q135" s="1">
        <v>24</v>
      </c>
      <c r="R135" s="1">
        <v>150</v>
      </c>
      <c r="S135" s="1" t="s">
        <v>184</v>
      </c>
    </row>
    <row r="136" spans="16:19" x14ac:dyDescent="0.3">
      <c r="P136" s="1" t="s">
        <v>27</v>
      </c>
      <c r="Q136" s="1">
        <v>24</v>
      </c>
      <c r="R136" s="1">
        <v>151</v>
      </c>
      <c r="S136" s="1" t="s">
        <v>185</v>
      </c>
    </row>
    <row r="137" spans="16:19" x14ac:dyDescent="0.3">
      <c r="P137" s="1" t="s">
        <v>27</v>
      </c>
      <c r="Q137" s="1">
        <v>24</v>
      </c>
      <c r="R137" s="1">
        <v>152</v>
      </c>
      <c r="S137" s="1" t="s">
        <v>186</v>
      </c>
    </row>
    <row r="138" spans="16:19" x14ac:dyDescent="0.3">
      <c r="P138" s="1" t="s">
        <v>27</v>
      </c>
      <c r="Q138" s="1">
        <v>24</v>
      </c>
      <c r="R138" s="1">
        <v>153</v>
      </c>
      <c r="S138" s="1" t="s">
        <v>187</v>
      </c>
    </row>
    <row r="139" spans="16:19" x14ac:dyDescent="0.3">
      <c r="P139" s="1" t="s">
        <v>27</v>
      </c>
      <c r="Q139" s="1">
        <v>24</v>
      </c>
      <c r="R139" s="1">
        <v>154</v>
      </c>
      <c r="S139" s="1" t="s">
        <v>188</v>
      </c>
    </row>
    <row r="140" spans="16:19" x14ac:dyDescent="0.3">
      <c r="P140" s="1" t="s">
        <v>27</v>
      </c>
      <c r="Q140" s="1">
        <v>24</v>
      </c>
      <c r="R140" s="1">
        <v>155</v>
      </c>
      <c r="S140" s="1" t="s">
        <v>189</v>
      </c>
    </row>
    <row r="141" spans="16:19" x14ac:dyDescent="0.3">
      <c r="P141" s="1" t="s">
        <v>27</v>
      </c>
      <c r="Q141" s="1">
        <v>24</v>
      </c>
      <c r="R141" s="1">
        <v>156</v>
      </c>
      <c r="S141" s="1" t="s">
        <v>190</v>
      </c>
    </row>
    <row r="142" spans="16:19" x14ac:dyDescent="0.3">
      <c r="P142" s="1" t="s">
        <v>27</v>
      </c>
      <c r="Q142" s="1">
        <v>24</v>
      </c>
      <c r="R142" s="1">
        <v>157</v>
      </c>
      <c r="S142" s="1" t="s">
        <v>191</v>
      </c>
    </row>
    <row r="143" spans="16:19" x14ac:dyDescent="0.3">
      <c r="P143" s="1" t="s">
        <v>27</v>
      </c>
      <c r="Q143" s="1">
        <v>24</v>
      </c>
      <c r="R143" s="1">
        <v>158</v>
      </c>
      <c r="S143" s="1" t="s">
        <v>192</v>
      </c>
    </row>
    <row r="144" spans="16:19" x14ac:dyDescent="0.3">
      <c r="P144" s="1" t="s">
        <v>27</v>
      </c>
      <c r="Q144" s="1">
        <v>24</v>
      </c>
      <c r="R144" s="1">
        <v>159</v>
      </c>
      <c r="S144" s="1" t="s">
        <v>193</v>
      </c>
    </row>
    <row r="145" spans="16:19" x14ac:dyDescent="0.3">
      <c r="P145" s="1" t="s">
        <v>27</v>
      </c>
      <c r="Q145" s="1">
        <v>24</v>
      </c>
      <c r="R145" s="1">
        <v>160</v>
      </c>
      <c r="S145" s="1" t="s">
        <v>194</v>
      </c>
    </row>
    <row r="146" spans="16:19" x14ac:dyDescent="0.3">
      <c r="P146" s="1" t="s">
        <v>27</v>
      </c>
      <c r="Q146" s="1">
        <v>24</v>
      </c>
      <c r="R146" s="1">
        <v>161</v>
      </c>
      <c r="S146" s="1" t="s">
        <v>195</v>
      </c>
    </row>
    <row r="147" spans="16:19" x14ac:dyDescent="0.3">
      <c r="P147" s="1" t="s">
        <v>27</v>
      </c>
      <c r="Q147" s="1">
        <v>24</v>
      </c>
      <c r="R147" s="1">
        <v>162</v>
      </c>
      <c r="S147" s="1" t="s">
        <v>196</v>
      </c>
    </row>
    <row r="148" spans="16:19" x14ac:dyDescent="0.3">
      <c r="P148" s="1" t="s">
        <v>27</v>
      </c>
      <c r="Q148" s="1">
        <v>24</v>
      </c>
      <c r="R148" s="1">
        <v>163</v>
      </c>
      <c r="S148" s="1" t="s">
        <v>197</v>
      </c>
    </row>
    <row r="149" spans="16:19" x14ac:dyDescent="0.3">
      <c r="P149" s="1" t="s">
        <v>27</v>
      </c>
      <c r="Q149" s="1">
        <v>24</v>
      </c>
      <c r="R149" s="1">
        <v>164</v>
      </c>
      <c r="S149" s="1" t="s">
        <v>198</v>
      </c>
    </row>
    <row r="150" spans="16:19" x14ac:dyDescent="0.3">
      <c r="P150" s="1" t="s">
        <v>27</v>
      </c>
      <c r="Q150" s="1">
        <v>24</v>
      </c>
      <c r="R150" s="1">
        <v>165</v>
      </c>
      <c r="S150" s="1" t="s">
        <v>199</v>
      </c>
    </row>
    <row r="151" spans="16:19" x14ac:dyDescent="0.3">
      <c r="P151" s="1" t="s">
        <v>27</v>
      </c>
      <c r="Q151" s="1">
        <v>3</v>
      </c>
      <c r="R151" s="1">
        <v>20</v>
      </c>
      <c r="S151" s="1" t="s">
        <v>200</v>
      </c>
    </row>
    <row r="152" spans="16:19" x14ac:dyDescent="0.3">
      <c r="P152" s="1" t="s">
        <v>27</v>
      </c>
      <c r="Q152" s="1">
        <v>3</v>
      </c>
      <c r="R152" s="1">
        <v>21</v>
      </c>
      <c r="S152" s="1" t="s">
        <v>201</v>
      </c>
    </row>
    <row r="153" spans="16:19" x14ac:dyDescent="0.3">
      <c r="P153" s="1" t="s">
        <v>27</v>
      </c>
      <c r="Q153" s="1">
        <v>3</v>
      </c>
      <c r="R153" s="1">
        <v>22</v>
      </c>
      <c r="S153" s="1" t="s">
        <v>202</v>
      </c>
    </row>
    <row r="154" spans="16:19" x14ac:dyDescent="0.3">
      <c r="P154" s="1" t="s">
        <v>27</v>
      </c>
      <c r="Q154" s="1">
        <v>3</v>
      </c>
      <c r="R154" s="1">
        <v>23</v>
      </c>
      <c r="S154" s="1" t="s">
        <v>203</v>
      </c>
    </row>
    <row r="155" spans="16:19" x14ac:dyDescent="0.3">
      <c r="P155" s="1" t="s">
        <v>27</v>
      </c>
      <c r="Q155" s="1">
        <v>3</v>
      </c>
      <c r="R155" s="1">
        <v>24</v>
      </c>
      <c r="S155" s="1" t="s">
        <v>204</v>
      </c>
    </row>
    <row r="156" spans="16:19" x14ac:dyDescent="0.3">
      <c r="P156" s="1" t="s">
        <v>27</v>
      </c>
      <c r="Q156" s="1">
        <v>3</v>
      </c>
      <c r="R156" s="1">
        <v>25</v>
      </c>
      <c r="S156" s="1" t="s">
        <v>205</v>
      </c>
    </row>
    <row r="157" spans="16:19" x14ac:dyDescent="0.3">
      <c r="P157" s="1" t="s">
        <v>27</v>
      </c>
      <c r="Q157" s="1">
        <v>3</v>
      </c>
      <c r="R157" s="1">
        <v>26</v>
      </c>
      <c r="S157" s="1" t="s">
        <v>206</v>
      </c>
    </row>
    <row r="158" spans="16:19" x14ac:dyDescent="0.3">
      <c r="P158" s="1" t="s">
        <v>27</v>
      </c>
      <c r="Q158" s="1">
        <v>3</v>
      </c>
      <c r="R158" s="1">
        <v>27</v>
      </c>
      <c r="S158" s="1" t="s">
        <v>207</v>
      </c>
    </row>
    <row r="159" spans="16:19" x14ac:dyDescent="0.3">
      <c r="P159" s="1" t="s">
        <v>27</v>
      </c>
      <c r="Q159" s="1">
        <v>3</v>
      </c>
      <c r="R159" s="1">
        <v>28</v>
      </c>
      <c r="S159" s="1" t="s">
        <v>208</v>
      </c>
    </row>
    <row r="160" spans="16:19" x14ac:dyDescent="0.3">
      <c r="P160" s="1" t="s">
        <v>27</v>
      </c>
      <c r="Q160" s="1">
        <v>3</v>
      </c>
      <c r="R160" s="1">
        <v>29</v>
      </c>
      <c r="S160" s="1" t="s">
        <v>209</v>
      </c>
    </row>
    <row r="161" spans="16:19" x14ac:dyDescent="0.3">
      <c r="P161" s="1" t="s">
        <v>27</v>
      </c>
      <c r="Q161" s="1">
        <v>3</v>
      </c>
      <c r="R161" s="1">
        <v>30</v>
      </c>
      <c r="S161" s="1" t="s">
        <v>210</v>
      </c>
    </row>
    <row r="162" spans="16:19" x14ac:dyDescent="0.3">
      <c r="P162" s="1" t="s">
        <v>27</v>
      </c>
      <c r="Q162" s="1">
        <v>3</v>
      </c>
      <c r="R162" s="1">
        <v>31</v>
      </c>
      <c r="S162" s="1" t="s">
        <v>211</v>
      </c>
    </row>
    <row r="163" spans="16:19" x14ac:dyDescent="0.3">
      <c r="P163" s="1" t="s">
        <v>27</v>
      </c>
      <c r="Q163" s="1">
        <v>3</v>
      </c>
      <c r="R163" s="1">
        <v>32</v>
      </c>
      <c r="S163" s="1" t="s">
        <v>212</v>
      </c>
    </row>
    <row r="164" spans="16:19" x14ac:dyDescent="0.3">
      <c r="P164" s="1" t="s">
        <v>27</v>
      </c>
      <c r="Q164" s="1">
        <v>3</v>
      </c>
      <c r="R164" s="1">
        <v>33</v>
      </c>
      <c r="S164" s="1" t="s">
        <v>213</v>
      </c>
    </row>
    <row r="165" spans="16:19" x14ac:dyDescent="0.3">
      <c r="P165" s="1" t="s">
        <v>27</v>
      </c>
      <c r="Q165" s="1">
        <v>3</v>
      </c>
      <c r="R165" s="1">
        <v>34</v>
      </c>
      <c r="S165" s="1" t="s">
        <v>214</v>
      </c>
    </row>
    <row r="166" spans="16:19" x14ac:dyDescent="0.3">
      <c r="P166" s="1" t="s">
        <v>27</v>
      </c>
      <c r="Q166" s="1">
        <v>17</v>
      </c>
      <c r="R166" s="1">
        <v>92</v>
      </c>
      <c r="S166" s="1" t="s">
        <v>215</v>
      </c>
    </row>
    <row r="167" spans="16:19" x14ac:dyDescent="0.3">
      <c r="P167" s="1" t="s">
        <v>27</v>
      </c>
      <c r="Q167" s="1">
        <v>17</v>
      </c>
      <c r="R167" s="1">
        <v>93</v>
      </c>
      <c r="S167" s="1" t="s">
        <v>216</v>
      </c>
    </row>
    <row r="168" spans="16:19" x14ac:dyDescent="0.3">
      <c r="P168" s="1" t="s">
        <v>27</v>
      </c>
      <c r="Q168" s="1">
        <v>17</v>
      </c>
      <c r="R168" s="1">
        <v>94</v>
      </c>
      <c r="S168" s="1" t="s">
        <v>217</v>
      </c>
    </row>
    <row r="169" spans="16:19" x14ac:dyDescent="0.3">
      <c r="P169" s="1" t="s">
        <v>27</v>
      </c>
      <c r="Q169" s="1">
        <v>17</v>
      </c>
      <c r="R169" s="1">
        <v>95</v>
      </c>
      <c r="S169" s="1" t="s">
        <v>218</v>
      </c>
    </row>
    <row r="170" spans="16:19" x14ac:dyDescent="0.3">
      <c r="P170" s="1" t="s">
        <v>27</v>
      </c>
      <c r="Q170" s="1">
        <v>17</v>
      </c>
      <c r="R170" s="1">
        <v>96</v>
      </c>
      <c r="S170" s="1" t="s">
        <v>219</v>
      </c>
    </row>
    <row r="171" spans="16:19" x14ac:dyDescent="0.3">
      <c r="P171" s="1" t="s">
        <v>27</v>
      </c>
      <c r="Q171" s="1">
        <v>17</v>
      </c>
      <c r="R171" s="1">
        <v>97</v>
      </c>
      <c r="S171" s="1" t="s">
        <v>220</v>
      </c>
    </row>
    <row r="172" spans="16:19" x14ac:dyDescent="0.3">
      <c r="P172" s="1" t="s">
        <v>27</v>
      </c>
      <c r="Q172" s="1">
        <v>17</v>
      </c>
      <c r="R172" s="1">
        <v>98</v>
      </c>
      <c r="S172" s="1" t="s">
        <v>221</v>
      </c>
    </row>
    <row r="173" spans="16:19" x14ac:dyDescent="0.3">
      <c r="P173" s="1" t="s">
        <v>27</v>
      </c>
      <c r="Q173" s="1">
        <v>17</v>
      </c>
      <c r="R173" s="1">
        <v>99</v>
      </c>
      <c r="S173" s="1" t="s">
        <v>222</v>
      </c>
    </row>
    <row r="174" spans="16:19" x14ac:dyDescent="0.3">
      <c r="P174" s="1" t="s">
        <v>27</v>
      </c>
      <c r="Q174" s="1">
        <v>17</v>
      </c>
      <c r="R174" s="1">
        <v>100</v>
      </c>
      <c r="S174" s="1" t="s">
        <v>223</v>
      </c>
    </row>
    <row r="175" spans="16:19" x14ac:dyDescent="0.3">
      <c r="P175" s="1" t="s">
        <v>27</v>
      </c>
      <c r="Q175" s="1">
        <v>17</v>
      </c>
      <c r="R175" s="1">
        <v>101</v>
      </c>
      <c r="S175" s="1" t="s">
        <v>224</v>
      </c>
    </row>
    <row r="176" spans="16:19" x14ac:dyDescent="0.3">
      <c r="P176" s="1" t="s">
        <v>27</v>
      </c>
      <c r="Q176" s="1">
        <v>17</v>
      </c>
      <c r="R176" s="1">
        <v>102</v>
      </c>
      <c r="S176" s="1" t="s">
        <v>225</v>
      </c>
    </row>
    <row r="177" spans="16:19" x14ac:dyDescent="0.3">
      <c r="P177" s="1" t="s">
        <v>27</v>
      </c>
      <c r="Q177" s="1">
        <v>17</v>
      </c>
      <c r="R177" s="1">
        <v>103</v>
      </c>
      <c r="S177" s="1" t="s">
        <v>226</v>
      </c>
    </row>
    <row r="178" spans="16:19" x14ac:dyDescent="0.3">
      <c r="P178" s="1" t="s">
        <v>27</v>
      </c>
      <c r="Q178" s="1">
        <v>17</v>
      </c>
      <c r="R178" s="1">
        <v>104</v>
      </c>
      <c r="S178" s="1" t="s">
        <v>227</v>
      </c>
    </row>
    <row r="179" spans="16:19" x14ac:dyDescent="0.3">
      <c r="P179" s="1" t="s">
        <v>27</v>
      </c>
      <c r="Q179" s="1">
        <v>17</v>
      </c>
      <c r="R179" s="1">
        <v>105</v>
      </c>
      <c r="S179" s="1" t="s">
        <v>228</v>
      </c>
    </row>
    <row r="180" spans="16:19" x14ac:dyDescent="0.3">
      <c r="P180" s="1" t="s">
        <v>27</v>
      </c>
      <c r="Q180" s="1">
        <v>17</v>
      </c>
      <c r="R180" s="1">
        <v>106</v>
      </c>
      <c r="S180" s="1" t="s">
        <v>229</v>
      </c>
    </row>
    <row r="181" spans="16:19" x14ac:dyDescent="0.3">
      <c r="P181" s="1" t="s">
        <v>27</v>
      </c>
      <c r="Q181" s="1">
        <v>17</v>
      </c>
      <c r="R181" s="1">
        <v>107</v>
      </c>
      <c r="S181" s="1" t="s">
        <v>230</v>
      </c>
    </row>
    <row r="182" spans="16:19" x14ac:dyDescent="0.3">
      <c r="P182" s="1" t="s">
        <v>27</v>
      </c>
      <c r="Q182" s="1">
        <v>17</v>
      </c>
      <c r="R182" s="1">
        <v>108</v>
      </c>
      <c r="S182" s="1" t="s">
        <v>231</v>
      </c>
    </row>
    <row r="183" spans="16:19" x14ac:dyDescent="0.3">
      <c r="P183" s="1" t="s">
        <v>27</v>
      </c>
      <c r="Q183" s="1">
        <v>17</v>
      </c>
      <c r="R183" s="1">
        <v>109</v>
      </c>
      <c r="S183" s="1" t="s">
        <v>232</v>
      </c>
    </row>
  </sheetData>
  <autoFilter ref="P2:S183" xr:uid="{D0987C7E-0EEF-4798-AAF7-38D76A80B4CC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DD94-0A82-4509-9358-BB058B4CEF50}">
  <sheetPr>
    <tabColor rgb="FFFF0000"/>
  </sheetPr>
  <dimension ref="B2:BD25"/>
  <sheetViews>
    <sheetView zoomScale="85" zoomScaleNormal="85" workbookViewId="0">
      <selection activeCell="BA4" sqref="BA4:BA8"/>
    </sheetView>
  </sheetViews>
  <sheetFormatPr defaultRowHeight="16.5" x14ac:dyDescent="0.3"/>
  <cols>
    <col min="2" max="2" width="14" bestFit="1" customWidth="1"/>
    <col min="3" max="3" width="15.25" bestFit="1" customWidth="1"/>
    <col min="4" max="4" width="17.375" style="5" bestFit="1" customWidth="1"/>
    <col min="6" max="6" width="7.375" bestFit="1" customWidth="1"/>
    <col min="7" max="12" width="7.875" hidden="1" customWidth="1"/>
    <col min="13" max="13" width="10" bestFit="1" customWidth="1"/>
    <col min="14" max="14" width="8.625" bestFit="1" customWidth="1"/>
    <col min="15" max="20" width="7.875" hidden="1" customWidth="1"/>
    <col min="21" max="23" width="10" bestFit="1" customWidth="1"/>
    <col min="24" max="28" width="10" hidden="1" customWidth="1"/>
    <col min="29" max="29" width="10.75" bestFit="1" customWidth="1"/>
    <col min="30" max="30" width="14.25" bestFit="1" customWidth="1"/>
    <col min="31" max="31" width="14.5" bestFit="1" customWidth="1"/>
    <col min="32" max="32" width="13.75" bestFit="1" customWidth="1"/>
    <col min="33" max="33" width="11.5" bestFit="1" customWidth="1"/>
    <col min="34" max="34" width="14.25" bestFit="1" customWidth="1"/>
    <col min="35" max="35" width="7.875" hidden="1" customWidth="1"/>
    <col min="36" max="36" width="11.5" hidden="1" customWidth="1"/>
    <col min="37" max="37" width="5.875" hidden="1" customWidth="1"/>
    <col min="38" max="38" width="7.875" hidden="1" customWidth="1"/>
    <col min="39" max="39" width="11.5" hidden="1" customWidth="1"/>
    <col min="40" max="40" width="5.875" hidden="1" customWidth="1"/>
    <col min="41" max="41" width="7.875" hidden="1" customWidth="1"/>
    <col min="42" max="42" width="11.5" hidden="1" customWidth="1"/>
    <col min="43" max="43" width="5.875" hidden="1" customWidth="1"/>
    <col min="44" max="44" width="7.875" hidden="1" customWidth="1"/>
    <col min="45" max="45" width="11.5" hidden="1" customWidth="1"/>
    <col min="46" max="46" width="5.875" hidden="1" customWidth="1"/>
    <col min="47" max="47" width="7.875" hidden="1" customWidth="1"/>
    <col min="48" max="48" width="11.5" hidden="1" customWidth="1"/>
    <col min="49" max="49" width="5.875" hidden="1" customWidth="1"/>
    <col min="50" max="50" width="7.875" hidden="1" customWidth="1"/>
    <col min="51" max="51" width="11.5" hidden="1" customWidth="1"/>
    <col min="52" max="52" width="5.875" hidden="1" customWidth="1"/>
    <col min="53" max="53" width="22.75" bestFit="1" customWidth="1"/>
    <col min="54" max="54" width="10.875" bestFit="1" customWidth="1"/>
  </cols>
  <sheetData>
    <row r="2" spans="2:56" x14ac:dyDescent="0.3">
      <c r="B2" t="s">
        <v>277</v>
      </c>
      <c r="C2">
        <v>6</v>
      </c>
      <c r="M2" t="s">
        <v>280</v>
      </c>
      <c r="N2" t="s">
        <v>281</v>
      </c>
      <c r="U2" t="s">
        <v>278</v>
      </c>
      <c r="V2" t="s">
        <v>278</v>
      </c>
      <c r="W2" t="s">
        <v>279</v>
      </c>
      <c r="AC2" t="s">
        <v>282</v>
      </c>
      <c r="AF2" t="s">
        <v>283</v>
      </c>
      <c r="BC2">
        <v>1</v>
      </c>
      <c r="BD2">
        <v>2</v>
      </c>
    </row>
    <row r="3" spans="2:56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295</v>
      </c>
      <c r="BB3" s="4" t="s">
        <v>308</v>
      </c>
      <c r="BC3" s="10" t="s">
        <v>310</v>
      </c>
      <c r="BD3" s="10" t="s">
        <v>310</v>
      </c>
    </row>
    <row r="4" spans="2:56" x14ac:dyDescent="0.3">
      <c r="B4" s="1">
        <v>39</v>
      </c>
      <c r="C4" s="1" t="s">
        <v>53</v>
      </c>
      <c r="D4" s="7">
        <v>43994.625</v>
      </c>
      <c r="E4" s="1">
        <v>3809.72</v>
      </c>
      <c r="F4" s="1">
        <v>3.3</v>
      </c>
      <c r="G4" s="1">
        <v>999999</v>
      </c>
      <c r="H4" s="1">
        <v>999999</v>
      </c>
      <c r="I4" s="1">
        <v>999999</v>
      </c>
      <c r="J4" s="1">
        <v>999999</v>
      </c>
      <c r="K4" s="1">
        <v>999999</v>
      </c>
      <c r="L4" s="1">
        <v>999999</v>
      </c>
      <c r="M4" s="1">
        <v>1845.1289999999999</v>
      </c>
      <c r="N4" s="1">
        <v>-22.782</v>
      </c>
      <c r="O4" s="1">
        <v>999999</v>
      </c>
      <c r="P4" s="1">
        <v>999999</v>
      </c>
      <c r="Q4" s="1">
        <v>999999</v>
      </c>
      <c r="R4" s="1">
        <v>999999</v>
      </c>
      <c r="S4" s="1">
        <v>999999</v>
      </c>
      <c r="T4" s="1">
        <v>999999</v>
      </c>
      <c r="U4" s="1">
        <v>-0.65568000000000004</v>
      </c>
      <c r="V4" s="3">
        <v>-6.0000000000000002E-6</v>
      </c>
      <c r="W4" s="1">
        <v>-0.37962000000000001</v>
      </c>
      <c r="X4" s="1">
        <v>999999</v>
      </c>
      <c r="Y4" s="1">
        <v>999999</v>
      </c>
      <c r="Z4" s="1">
        <v>999999</v>
      </c>
      <c r="AA4" s="1">
        <v>999999</v>
      </c>
      <c r="AB4" s="1">
        <v>999999</v>
      </c>
      <c r="AC4" s="1">
        <v>2.36</v>
      </c>
      <c r="AD4" s="8">
        <f>ROUND(((U4*((M4*M4*0.001015)-E4))+(V4*((M4*M4*0.001015)-E4)^2))*0.01019716,3)</f>
        <v>2.36</v>
      </c>
      <c r="AE4" s="9">
        <f>ROUND(AC4-AD4,3)</f>
        <v>0</v>
      </c>
      <c r="AF4" s="1">
        <v>-1E-3</v>
      </c>
      <c r="AG4" s="8">
        <f>ROUND(AC4-BA4,3)</f>
        <v>-1E-3</v>
      </c>
      <c r="AH4" s="9">
        <f>ROUND(AF4-AG4,3)</f>
        <v>0</v>
      </c>
      <c r="AI4" s="1">
        <v>999999</v>
      </c>
      <c r="AJ4" s="1"/>
      <c r="AK4" s="1"/>
      <c r="AL4" s="1">
        <v>999999</v>
      </c>
      <c r="AM4" s="1"/>
      <c r="AN4" s="1"/>
      <c r="AO4" s="1">
        <v>999999</v>
      </c>
      <c r="AP4" s="1"/>
      <c r="AQ4" s="1"/>
      <c r="AR4" s="1">
        <v>999999</v>
      </c>
      <c r="AS4" s="1"/>
      <c r="AT4" s="1"/>
      <c r="AU4" s="1">
        <v>999999</v>
      </c>
      <c r="AV4" s="1"/>
      <c r="AW4" s="1"/>
      <c r="AX4" s="1">
        <v>999999</v>
      </c>
      <c r="AY4" s="1"/>
      <c r="AZ4" s="1"/>
      <c r="BA4" s="1">
        <v>2.3610000000000002</v>
      </c>
      <c r="BB4" s="1" t="s">
        <v>309</v>
      </c>
      <c r="BC4" s="10" t="str">
        <f t="shared" ref="BC4:BC8" si="0">IF(AE4="","적합",(IF(ABS(AE4)&lt;0.001,"적합","부적합")))</f>
        <v>적합</v>
      </c>
      <c r="BD4" s="10" t="str">
        <f t="shared" ref="BD4:BD8" si="1">IF(AH4="","적합",(IF(ABS(AH4)&lt;0.001,"적합","부적합")))</f>
        <v>적합</v>
      </c>
    </row>
    <row r="5" spans="2:56" x14ac:dyDescent="0.3">
      <c r="B5" s="1">
        <v>40</v>
      </c>
      <c r="C5" s="1" t="s">
        <v>54</v>
      </c>
      <c r="D5" s="7">
        <v>44011.416666666664</v>
      </c>
      <c r="E5" s="1">
        <v>3262.57</v>
      </c>
      <c r="F5" s="1">
        <v>0.6</v>
      </c>
      <c r="G5" s="1">
        <v>999999</v>
      </c>
      <c r="H5" s="1">
        <v>999999</v>
      </c>
      <c r="I5" s="1">
        <v>999999</v>
      </c>
      <c r="J5" s="1">
        <v>999999</v>
      </c>
      <c r="K5" s="1">
        <v>999999</v>
      </c>
      <c r="L5" s="1">
        <v>999999</v>
      </c>
      <c r="M5" s="1">
        <v>3404.335</v>
      </c>
      <c r="N5" s="1">
        <v>-18.216999999999999</v>
      </c>
      <c r="O5" s="1">
        <v>999999</v>
      </c>
      <c r="P5" s="1">
        <v>999999</v>
      </c>
      <c r="Q5" s="1">
        <v>999999</v>
      </c>
      <c r="R5" s="1">
        <v>999999</v>
      </c>
      <c r="S5" s="1">
        <v>999999</v>
      </c>
      <c r="T5" s="1">
        <v>999999</v>
      </c>
      <c r="U5" s="1">
        <v>-0.65842999999999996</v>
      </c>
      <c r="V5" s="3">
        <v>-7.9999999999999996E-6</v>
      </c>
      <c r="W5" s="1">
        <v>-0.37972</v>
      </c>
      <c r="X5" s="1">
        <v>999999</v>
      </c>
      <c r="Y5" s="1">
        <v>999999</v>
      </c>
      <c r="Z5" s="1">
        <v>999999</v>
      </c>
      <c r="AA5" s="1">
        <v>999999</v>
      </c>
      <c r="AB5" s="1">
        <v>999999</v>
      </c>
      <c r="AC5" s="1">
        <v>-62.97</v>
      </c>
      <c r="AD5" s="8">
        <f t="shared" ref="AD5:AD8" si="2">ROUND(((U5*((M5*M5*0.001015)-E5))+(V5*((M5*M5*0.001015)-E5)^2))*0.01019716,3)</f>
        <v>-62.97</v>
      </c>
      <c r="AE5" s="9">
        <f t="shared" ref="AE5:AE8" si="3">ROUND(AC5-AD5,3)</f>
        <v>0</v>
      </c>
      <c r="AF5" s="1">
        <v>1E-3</v>
      </c>
      <c r="AG5" s="8">
        <f t="shared" ref="AG5:AG8" si="4">ROUND(AC5-BA5,3)</f>
        <v>1E-3</v>
      </c>
      <c r="AH5" s="9">
        <f t="shared" ref="AH5:AH8" si="5">ROUND(AF5-AG5,3)</f>
        <v>0</v>
      </c>
      <c r="AI5" s="1">
        <v>999999</v>
      </c>
      <c r="AJ5" s="1"/>
      <c r="AK5" s="1"/>
      <c r="AL5" s="1">
        <v>999999</v>
      </c>
      <c r="AM5" s="1"/>
      <c r="AN5" s="1"/>
      <c r="AO5" s="1">
        <v>999999</v>
      </c>
      <c r="AP5" s="1"/>
      <c r="AQ5" s="1"/>
      <c r="AR5" s="1">
        <v>999999</v>
      </c>
      <c r="AS5" s="1"/>
      <c r="AT5" s="1"/>
      <c r="AU5" s="1">
        <v>999999</v>
      </c>
      <c r="AV5" s="1"/>
      <c r="AW5" s="1"/>
      <c r="AX5" s="1">
        <v>999999</v>
      </c>
      <c r="AY5" s="1"/>
      <c r="AZ5" s="1"/>
      <c r="BA5" s="1">
        <v>-62.970999999999997</v>
      </c>
      <c r="BB5" s="1" t="s">
        <v>309</v>
      </c>
      <c r="BC5" s="10" t="str">
        <f t="shared" si="0"/>
        <v>적합</v>
      </c>
      <c r="BD5" s="10" t="str">
        <f t="shared" si="1"/>
        <v>적합</v>
      </c>
    </row>
    <row r="6" spans="2:56" x14ac:dyDescent="0.3">
      <c r="B6" s="1">
        <v>41</v>
      </c>
      <c r="C6" s="1" t="s">
        <v>55</v>
      </c>
      <c r="D6" s="7">
        <v>44011.416666666664</v>
      </c>
      <c r="E6" s="1">
        <v>3942.87</v>
      </c>
      <c r="F6" s="1">
        <v>21.7</v>
      </c>
      <c r="G6" s="1">
        <v>999999</v>
      </c>
      <c r="H6" s="1">
        <v>999999</v>
      </c>
      <c r="I6" s="1">
        <v>999999</v>
      </c>
      <c r="J6" s="1">
        <v>999999</v>
      </c>
      <c r="K6" s="1">
        <v>999999</v>
      </c>
      <c r="L6" s="1">
        <v>999999</v>
      </c>
      <c r="M6" s="1">
        <v>1832.585</v>
      </c>
      <c r="N6" s="1">
        <v>-30.295999999999999</v>
      </c>
      <c r="O6" s="1">
        <v>999999</v>
      </c>
      <c r="P6" s="1">
        <v>999999</v>
      </c>
      <c r="Q6" s="1">
        <v>999999</v>
      </c>
      <c r="R6" s="1">
        <v>999999</v>
      </c>
      <c r="S6" s="1">
        <v>999999</v>
      </c>
      <c r="T6" s="1">
        <v>999999</v>
      </c>
      <c r="U6" s="1">
        <v>-0.67701999999999996</v>
      </c>
      <c r="V6" s="3">
        <v>-7.9999999999999996E-6</v>
      </c>
      <c r="W6" s="1">
        <v>-0.31572</v>
      </c>
      <c r="X6" s="1">
        <v>999999</v>
      </c>
      <c r="Y6" s="1">
        <v>999999</v>
      </c>
      <c r="Z6" s="1">
        <v>999999</v>
      </c>
      <c r="AA6" s="1">
        <v>999999</v>
      </c>
      <c r="AB6" s="1">
        <v>999999</v>
      </c>
      <c r="AC6" s="1">
        <v>3.6640000000000001</v>
      </c>
      <c r="AD6" s="8">
        <f t="shared" si="2"/>
        <v>3.6640000000000001</v>
      </c>
      <c r="AE6" s="9">
        <f t="shared" si="3"/>
        <v>0</v>
      </c>
      <c r="AF6" s="1">
        <v>0</v>
      </c>
      <c r="AG6" s="8">
        <f t="shared" si="4"/>
        <v>0</v>
      </c>
      <c r="AH6" s="9">
        <f t="shared" si="5"/>
        <v>0</v>
      </c>
      <c r="AI6" s="1">
        <v>999999</v>
      </c>
      <c r="AJ6" s="1"/>
      <c r="AK6" s="1"/>
      <c r="AL6" s="1">
        <v>999999</v>
      </c>
      <c r="AM6" s="1"/>
      <c r="AN6" s="1"/>
      <c r="AO6" s="1">
        <v>999999</v>
      </c>
      <c r="AP6" s="1"/>
      <c r="AQ6" s="1"/>
      <c r="AR6" s="1">
        <v>999999</v>
      </c>
      <c r="AS6" s="1"/>
      <c r="AT6" s="1"/>
      <c r="AU6" s="1">
        <v>999999</v>
      </c>
      <c r="AV6" s="1"/>
      <c r="AW6" s="1"/>
      <c r="AX6" s="1">
        <v>999999</v>
      </c>
      <c r="AY6" s="1"/>
      <c r="AZ6" s="1"/>
      <c r="BA6" s="1">
        <v>3.6640000000000001</v>
      </c>
      <c r="BB6" s="1" t="s">
        <v>309</v>
      </c>
      <c r="BC6" s="10" t="str">
        <f t="shared" si="0"/>
        <v>적합</v>
      </c>
      <c r="BD6" s="10" t="str">
        <f t="shared" si="1"/>
        <v>적합</v>
      </c>
    </row>
    <row r="7" spans="2:56" x14ac:dyDescent="0.3">
      <c r="B7" s="1">
        <v>42</v>
      </c>
      <c r="C7" s="1" t="s">
        <v>56</v>
      </c>
      <c r="D7" s="7">
        <v>44011.416666666664</v>
      </c>
      <c r="E7" s="1">
        <v>3627.39</v>
      </c>
      <c r="F7" s="1">
        <v>9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  <c r="L7" s="1">
        <v>999999</v>
      </c>
      <c r="M7" s="1">
        <v>1803.1369999999999</v>
      </c>
      <c r="N7" s="1">
        <v>-5.798</v>
      </c>
      <c r="O7" s="1">
        <v>999999</v>
      </c>
      <c r="P7" s="1">
        <v>999999</v>
      </c>
      <c r="Q7" s="1">
        <v>999999</v>
      </c>
      <c r="R7" s="1">
        <v>999999</v>
      </c>
      <c r="S7" s="1">
        <v>999999</v>
      </c>
      <c r="T7" s="1">
        <v>999999</v>
      </c>
      <c r="U7" s="1">
        <v>-0.67771000000000003</v>
      </c>
      <c r="V7" s="3">
        <v>-5.0000000000000004E-6</v>
      </c>
      <c r="W7" s="1">
        <v>-0.31413999999999997</v>
      </c>
      <c r="X7" s="1">
        <v>999999</v>
      </c>
      <c r="Y7" s="1">
        <v>999999</v>
      </c>
      <c r="Z7" s="1">
        <v>999999</v>
      </c>
      <c r="AA7" s="1">
        <v>999999</v>
      </c>
      <c r="AB7" s="1">
        <v>999999</v>
      </c>
      <c r="AC7" s="1">
        <v>2.2570000000000001</v>
      </c>
      <c r="AD7" s="8">
        <f t="shared" si="2"/>
        <v>2.2570000000000001</v>
      </c>
      <c r="AE7" s="9">
        <f t="shared" si="3"/>
        <v>0</v>
      </c>
      <c r="AF7" s="1">
        <v>1E-3</v>
      </c>
      <c r="AG7" s="8">
        <f t="shared" si="4"/>
        <v>1E-3</v>
      </c>
      <c r="AH7" s="9">
        <f t="shared" si="5"/>
        <v>0</v>
      </c>
      <c r="AI7" s="1">
        <v>999999</v>
      </c>
      <c r="AJ7" s="1"/>
      <c r="AK7" s="1"/>
      <c r="AL7" s="1">
        <v>999999</v>
      </c>
      <c r="AM7" s="1"/>
      <c r="AN7" s="1"/>
      <c r="AO7" s="1">
        <v>999999</v>
      </c>
      <c r="AP7" s="1"/>
      <c r="AQ7" s="1"/>
      <c r="AR7" s="1">
        <v>999999</v>
      </c>
      <c r="AS7" s="1"/>
      <c r="AT7" s="1"/>
      <c r="AU7" s="1">
        <v>999999</v>
      </c>
      <c r="AV7" s="1"/>
      <c r="AW7" s="1"/>
      <c r="AX7" s="1">
        <v>999999</v>
      </c>
      <c r="AY7" s="1"/>
      <c r="AZ7" s="1"/>
      <c r="BA7" s="1">
        <v>2.2559999999999998</v>
      </c>
      <c r="BB7" s="1" t="s">
        <v>309</v>
      </c>
      <c r="BC7" s="10" t="str">
        <f t="shared" si="0"/>
        <v>적합</v>
      </c>
      <c r="BD7" s="10" t="str">
        <f t="shared" si="1"/>
        <v>적합</v>
      </c>
    </row>
    <row r="8" spans="2:56" x14ac:dyDescent="0.3">
      <c r="B8" s="1">
        <v>43</v>
      </c>
      <c r="C8" s="1" t="s">
        <v>57</v>
      </c>
      <c r="D8" s="7">
        <v>44011.416666666664</v>
      </c>
      <c r="E8" s="1">
        <v>2923.32</v>
      </c>
      <c r="F8" s="1">
        <v>21.5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  <c r="L8" s="1">
        <v>999999</v>
      </c>
      <c r="M8" s="1">
        <v>1585.2339999999999</v>
      </c>
      <c r="N8" s="1">
        <v>-4.7549999999999999</v>
      </c>
      <c r="O8" s="1">
        <v>999999</v>
      </c>
      <c r="P8" s="1">
        <v>999999</v>
      </c>
      <c r="Q8" s="1">
        <v>999999</v>
      </c>
      <c r="R8" s="1">
        <v>999999</v>
      </c>
      <c r="S8" s="1">
        <v>999999</v>
      </c>
      <c r="T8" s="1">
        <v>999999</v>
      </c>
      <c r="U8" s="1">
        <v>-0.67500000000000004</v>
      </c>
      <c r="V8" s="3">
        <v>-6.9999999999999999E-6</v>
      </c>
      <c r="W8" s="1">
        <v>-0.66007000000000005</v>
      </c>
      <c r="X8" s="1">
        <v>999999</v>
      </c>
      <c r="Y8" s="1">
        <v>999999</v>
      </c>
      <c r="Z8" s="1">
        <v>999999</v>
      </c>
      <c r="AA8" s="1">
        <v>999999</v>
      </c>
      <c r="AB8" s="1">
        <v>999999</v>
      </c>
      <c r="AC8" s="1">
        <v>2.5550000000000002</v>
      </c>
      <c r="AD8" s="8">
        <f t="shared" si="2"/>
        <v>2.5550000000000002</v>
      </c>
      <c r="AE8" s="9">
        <f t="shared" si="3"/>
        <v>0</v>
      </c>
      <c r="AF8" s="1">
        <v>0</v>
      </c>
      <c r="AG8" s="8">
        <f t="shared" si="4"/>
        <v>0</v>
      </c>
      <c r="AH8" s="9">
        <f t="shared" si="5"/>
        <v>0</v>
      </c>
      <c r="AI8" s="1">
        <v>999999</v>
      </c>
      <c r="AJ8" s="1"/>
      <c r="AK8" s="1"/>
      <c r="AL8" s="1">
        <v>999999</v>
      </c>
      <c r="AM8" s="1"/>
      <c r="AN8" s="1"/>
      <c r="AO8" s="1">
        <v>999999</v>
      </c>
      <c r="AP8" s="1"/>
      <c r="AQ8" s="1"/>
      <c r="AR8" s="1">
        <v>999999</v>
      </c>
      <c r="AS8" s="1"/>
      <c r="AT8" s="1"/>
      <c r="AU8" s="1">
        <v>999999</v>
      </c>
      <c r="AV8" s="1"/>
      <c r="AW8" s="1"/>
      <c r="AX8" s="1">
        <v>999999</v>
      </c>
      <c r="AY8" s="1"/>
      <c r="AZ8" s="1"/>
      <c r="BA8" s="1">
        <v>2.5550000000000002</v>
      </c>
      <c r="BB8" s="1" t="s">
        <v>309</v>
      </c>
      <c r="BC8" s="10" t="str">
        <f t="shared" si="0"/>
        <v>적합</v>
      </c>
      <c r="BD8" s="10" t="str">
        <f t="shared" si="1"/>
        <v>적합</v>
      </c>
    </row>
    <row r="11" spans="2:56" x14ac:dyDescent="0.3">
      <c r="B11" t="s">
        <v>277</v>
      </c>
      <c r="C11">
        <v>13</v>
      </c>
      <c r="BC11">
        <v>1</v>
      </c>
      <c r="BD11">
        <v>2</v>
      </c>
    </row>
    <row r="12" spans="2:56" ht="17.25" x14ac:dyDescent="0.3">
      <c r="B12" s="4" t="s">
        <v>233</v>
      </c>
      <c r="C12" s="4" t="s">
        <v>234</v>
      </c>
      <c r="D12" s="6" t="s">
        <v>235</v>
      </c>
      <c r="E12" s="4" t="s">
        <v>236</v>
      </c>
      <c r="F12" s="4" t="s">
        <v>237</v>
      </c>
      <c r="G12" s="4" t="s">
        <v>238</v>
      </c>
      <c r="H12" s="4" t="s">
        <v>239</v>
      </c>
      <c r="I12" s="4" t="s">
        <v>240</v>
      </c>
      <c r="J12" s="4" t="s">
        <v>241</v>
      </c>
      <c r="K12" s="4" t="s">
        <v>242</v>
      </c>
      <c r="L12" s="4" t="s">
        <v>243</v>
      </c>
      <c r="M12" s="4" t="s">
        <v>244</v>
      </c>
      <c r="N12" s="4" t="s">
        <v>245</v>
      </c>
      <c r="O12" s="4" t="s">
        <v>246</v>
      </c>
      <c r="P12" s="4" t="s">
        <v>247</v>
      </c>
      <c r="Q12" s="4" t="s">
        <v>248</v>
      </c>
      <c r="R12" s="4" t="s">
        <v>249</v>
      </c>
      <c r="S12" s="4" t="s">
        <v>250</v>
      </c>
      <c r="T12" s="4" t="s">
        <v>251</v>
      </c>
      <c r="U12" s="4" t="s">
        <v>252</v>
      </c>
      <c r="V12" s="4" t="s">
        <v>253</v>
      </c>
      <c r="W12" s="4" t="s">
        <v>254</v>
      </c>
      <c r="X12" s="4" t="s">
        <v>255</v>
      </c>
      <c r="Y12" s="4" t="s">
        <v>256</v>
      </c>
      <c r="Z12" s="4" t="s">
        <v>257</v>
      </c>
      <c r="AA12" s="4" t="s">
        <v>258</v>
      </c>
      <c r="AB12" s="4" t="s">
        <v>259</v>
      </c>
      <c r="AC12" s="4" t="s">
        <v>260</v>
      </c>
      <c r="AD12" s="4" t="s">
        <v>261</v>
      </c>
      <c r="AE12" s="4" t="s">
        <v>262</v>
      </c>
      <c r="AF12" s="4" t="s">
        <v>263</v>
      </c>
      <c r="AG12" s="4" t="s">
        <v>264</v>
      </c>
      <c r="AH12" s="4" t="s">
        <v>262</v>
      </c>
      <c r="AI12" s="4" t="s">
        <v>265</v>
      </c>
      <c r="AJ12" s="4" t="s">
        <v>266</v>
      </c>
      <c r="AK12" s="4" t="s">
        <v>262</v>
      </c>
      <c r="AL12" s="4" t="s">
        <v>267</v>
      </c>
      <c r="AM12" s="4" t="s">
        <v>268</v>
      </c>
      <c r="AN12" s="4" t="s">
        <v>262</v>
      </c>
      <c r="AO12" s="4" t="s">
        <v>269</v>
      </c>
      <c r="AP12" s="4" t="s">
        <v>270</v>
      </c>
      <c r="AQ12" s="4" t="s">
        <v>262</v>
      </c>
      <c r="AR12" s="4" t="s">
        <v>271</v>
      </c>
      <c r="AS12" s="4" t="s">
        <v>272</v>
      </c>
      <c r="AT12" s="4" t="s">
        <v>262</v>
      </c>
      <c r="AU12" s="4" t="s">
        <v>273</v>
      </c>
      <c r="AV12" s="4" t="s">
        <v>274</v>
      </c>
      <c r="AW12" s="4" t="s">
        <v>262</v>
      </c>
      <c r="AX12" s="4" t="s">
        <v>275</v>
      </c>
      <c r="AY12" s="4" t="s">
        <v>276</v>
      </c>
      <c r="AZ12" s="4" t="s">
        <v>262</v>
      </c>
      <c r="BA12" s="4" t="s">
        <v>295</v>
      </c>
      <c r="BB12" s="4" t="s">
        <v>308</v>
      </c>
      <c r="BC12" s="10" t="s">
        <v>310</v>
      </c>
      <c r="BD12" s="10" t="s">
        <v>310</v>
      </c>
    </row>
    <row r="13" spans="2:56" x14ac:dyDescent="0.3">
      <c r="B13" s="11">
        <v>66</v>
      </c>
      <c r="C13" s="11" t="s">
        <v>58</v>
      </c>
      <c r="D13" s="12">
        <v>42461.751388888886</v>
      </c>
      <c r="E13" s="11">
        <v>3904.27</v>
      </c>
      <c r="F13" s="11">
        <v>8.6</v>
      </c>
      <c r="G13" s="11">
        <v>999999</v>
      </c>
      <c r="H13" s="11">
        <v>999999</v>
      </c>
      <c r="I13" s="11">
        <v>999999</v>
      </c>
      <c r="J13" s="11">
        <v>999999</v>
      </c>
      <c r="K13" s="11">
        <v>999999</v>
      </c>
      <c r="L13" s="11">
        <v>999999</v>
      </c>
      <c r="M13" s="11">
        <v>4728.1000000000004</v>
      </c>
      <c r="N13" s="11">
        <v>12.167</v>
      </c>
      <c r="O13" s="11">
        <v>999999</v>
      </c>
      <c r="P13" s="11">
        <v>999999</v>
      </c>
      <c r="Q13" s="11">
        <v>999999</v>
      </c>
      <c r="R13" s="11">
        <v>999999</v>
      </c>
      <c r="S13" s="11">
        <v>999999</v>
      </c>
      <c r="T13" s="11">
        <v>999999</v>
      </c>
      <c r="U13" s="11">
        <v>-0.69950999999999997</v>
      </c>
      <c r="V13" s="13">
        <v>-7.9999999999999996E-6</v>
      </c>
      <c r="W13" s="11">
        <v>-0.17645</v>
      </c>
      <c r="X13" s="11">
        <v>999999</v>
      </c>
      <c r="Y13" s="11">
        <v>999999</v>
      </c>
      <c r="Z13" s="11">
        <v>999999</v>
      </c>
      <c r="AA13" s="11">
        <v>999999</v>
      </c>
      <c r="AB13" s="11">
        <v>999999</v>
      </c>
      <c r="AC13" s="11">
        <v>-5.9249999999999998</v>
      </c>
      <c r="AD13" s="14">
        <f>ROUND(((U13*((M13*M13*0.001015)-E13))+(V13*((M13*M13*0.001015)-E13)^2))*0.01019716,3)</f>
        <v>-162.79</v>
      </c>
      <c r="AE13" s="9">
        <f t="shared" ref="AE13:AE17" si="6">ROUND(AC13-AD13,3)</f>
        <v>156.86500000000001</v>
      </c>
      <c r="AF13" s="11">
        <v>5.74</v>
      </c>
      <c r="AG13" s="14">
        <f>ROUND(AC13-BA13,3)</f>
        <v>5.74</v>
      </c>
      <c r="AH13" s="15">
        <f t="shared" ref="AH13:AH17" si="7">ROUND(AF13-AG13,3)</f>
        <v>0</v>
      </c>
      <c r="AI13" s="11">
        <v>999999</v>
      </c>
      <c r="AJ13" s="11"/>
      <c r="AK13" s="11"/>
      <c r="AL13" s="11">
        <v>999999</v>
      </c>
      <c r="AM13" s="11"/>
      <c r="AN13" s="11"/>
      <c r="AO13" s="11">
        <v>999999</v>
      </c>
      <c r="AP13" s="11"/>
      <c r="AQ13" s="11"/>
      <c r="AR13" s="11">
        <v>999999</v>
      </c>
      <c r="AS13" s="11"/>
      <c r="AT13" s="11"/>
      <c r="AU13" s="11">
        <v>999999</v>
      </c>
      <c r="AV13" s="11"/>
      <c r="AW13" s="11"/>
      <c r="AX13" s="11">
        <v>999999</v>
      </c>
      <c r="AY13" s="11"/>
      <c r="AZ13" s="11"/>
      <c r="BA13" s="11">
        <v>-11.664999999999999</v>
      </c>
      <c r="BB13" s="11" t="s">
        <v>309</v>
      </c>
      <c r="BC13" s="16" t="str">
        <f t="shared" ref="BC13:BC17" si="8">IF(AE13="","적합",(IF(ABS(AE13)&lt;0.001,"적합","부적합")))</f>
        <v>부적합</v>
      </c>
      <c r="BD13" s="16" t="str">
        <f t="shared" ref="BD13:BD17" si="9">IF(AH13="","적합",(IF(ABS(AH13)&lt;0.001,"적합","부적합")))</f>
        <v>적합</v>
      </c>
    </row>
    <row r="14" spans="2:56" x14ac:dyDescent="0.3">
      <c r="B14" s="1">
        <v>67</v>
      </c>
      <c r="C14" s="1" t="s">
        <v>59</v>
      </c>
      <c r="D14" s="7">
        <v>44011.416666666664</v>
      </c>
      <c r="E14" s="1">
        <v>3674.87</v>
      </c>
      <c r="F14" s="1">
        <v>10</v>
      </c>
      <c r="G14" s="1">
        <v>999999</v>
      </c>
      <c r="H14" s="1">
        <v>999999</v>
      </c>
      <c r="I14" s="1">
        <v>999999</v>
      </c>
      <c r="J14" s="1">
        <v>999999</v>
      </c>
      <c r="K14" s="1">
        <v>999999</v>
      </c>
      <c r="L14" s="1">
        <v>999999</v>
      </c>
      <c r="M14" s="1">
        <v>1882.317</v>
      </c>
      <c r="N14" s="1">
        <v>-8.4060000000000006</v>
      </c>
      <c r="O14" s="1">
        <v>999999</v>
      </c>
      <c r="P14" s="1">
        <v>999999</v>
      </c>
      <c r="Q14" s="1">
        <v>999999</v>
      </c>
      <c r="R14" s="1">
        <v>999999</v>
      </c>
      <c r="S14" s="1">
        <v>999999</v>
      </c>
      <c r="T14" s="1">
        <v>999999</v>
      </c>
      <c r="U14" s="1">
        <v>-0.69903000000000004</v>
      </c>
      <c r="V14" s="3">
        <v>-9.0000000000000002E-6</v>
      </c>
      <c r="W14" s="1">
        <v>-0.65181999999999995</v>
      </c>
      <c r="X14" s="1">
        <v>999999</v>
      </c>
      <c r="Y14" s="1">
        <v>999999</v>
      </c>
      <c r="Z14" s="1">
        <v>999999</v>
      </c>
      <c r="AA14" s="1">
        <v>999999</v>
      </c>
      <c r="AB14" s="1">
        <v>999999</v>
      </c>
      <c r="AC14" s="1">
        <v>0.56000000000000005</v>
      </c>
      <c r="AD14" s="8">
        <f t="shared" ref="AD14:AD17" si="10">ROUND(((U14*((M14*M14*0.001015)-E14))+(V14*((M14*M14*0.001015)-E14)^2))*0.01019716,3)</f>
        <v>0.56000000000000005</v>
      </c>
      <c r="AE14" s="9">
        <f t="shared" si="6"/>
        <v>0</v>
      </c>
      <c r="AF14" s="1">
        <v>-1E-3</v>
      </c>
      <c r="AG14" s="8">
        <f t="shared" ref="AG14:AG17" si="11">ROUND(AC14-BA14,3)</f>
        <v>-1E-3</v>
      </c>
      <c r="AH14" s="9">
        <f t="shared" si="7"/>
        <v>0</v>
      </c>
      <c r="AI14" s="1">
        <v>999999</v>
      </c>
      <c r="AJ14" s="1"/>
      <c r="AK14" s="1"/>
      <c r="AL14" s="1">
        <v>999999</v>
      </c>
      <c r="AM14" s="1"/>
      <c r="AN14" s="1"/>
      <c r="AO14" s="1">
        <v>999999</v>
      </c>
      <c r="AP14" s="1"/>
      <c r="AQ14" s="1"/>
      <c r="AR14" s="1">
        <v>999999</v>
      </c>
      <c r="AS14" s="1"/>
      <c r="AT14" s="1"/>
      <c r="AU14" s="1">
        <v>999999</v>
      </c>
      <c r="AV14" s="1"/>
      <c r="AW14" s="1"/>
      <c r="AX14" s="1">
        <v>999999</v>
      </c>
      <c r="AY14" s="1"/>
      <c r="AZ14" s="1"/>
      <c r="BA14" s="1">
        <v>0.56100000000000005</v>
      </c>
      <c r="BB14" s="1" t="s">
        <v>309</v>
      </c>
      <c r="BC14" s="10" t="str">
        <f t="shared" si="8"/>
        <v>적합</v>
      </c>
      <c r="BD14" s="10" t="str">
        <f t="shared" si="9"/>
        <v>적합</v>
      </c>
    </row>
    <row r="15" spans="2:56" x14ac:dyDescent="0.3">
      <c r="B15" s="11">
        <v>68</v>
      </c>
      <c r="C15" s="11" t="s">
        <v>60</v>
      </c>
      <c r="D15" s="12">
        <v>42461.751388888886</v>
      </c>
      <c r="E15" s="11">
        <v>3680.05</v>
      </c>
      <c r="F15" s="11">
        <v>-2.2999999999999998</v>
      </c>
      <c r="G15" s="11">
        <v>999999</v>
      </c>
      <c r="H15" s="11">
        <v>999999</v>
      </c>
      <c r="I15" s="11">
        <v>999999</v>
      </c>
      <c r="J15" s="11">
        <v>999999</v>
      </c>
      <c r="K15" s="11">
        <v>999999</v>
      </c>
      <c r="L15" s="11">
        <v>999999</v>
      </c>
      <c r="M15" s="11">
        <v>99999</v>
      </c>
      <c r="N15" s="11">
        <v>9.2829999999999995</v>
      </c>
      <c r="O15" s="11">
        <v>999999</v>
      </c>
      <c r="P15" s="11">
        <v>999999</v>
      </c>
      <c r="Q15" s="11">
        <v>999999</v>
      </c>
      <c r="R15" s="11">
        <v>999999</v>
      </c>
      <c r="S15" s="11">
        <v>999999</v>
      </c>
      <c r="T15" s="11">
        <v>999999</v>
      </c>
      <c r="U15" s="11">
        <v>-0.69293000000000005</v>
      </c>
      <c r="V15" s="13">
        <v>-9.0000000000000002E-6</v>
      </c>
      <c r="W15" s="11">
        <v>-0.53979999999999995</v>
      </c>
      <c r="X15" s="11">
        <v>999999</v>
      </c>
      <c r="Y15" s="11">
        <v>999999</v>
      </c>
      <c r="Z15" s="11">
        <v>999999</v>
      </c>
      <c r="AA15" s="11">
        <v>999999</v>
      </c>
      <c r="AB15" s="11">
        <v>999999</v>
      </c>
      <c r="AC15" s="11">
        <v>-1531.941</v>
      </c>
      <c r="AD15" s="14">
        <f t="shared" si="10"/>
        <v>-9519291.0580000002</v>
      </c>
      <c r="AE15" s="9">
        <f t="shared" si="6"/>
        <v>9517759.1170000006</v>
      </c>
      <c r="AF15" s="11">
        <v>-694.15099999999995</v>
      </c>
      <c r="AG15" s="14">
        <f t="shared" si="11"/>
        <v>-694.15099999999995</v>
      </c>
      <c r="AH15" s="15">
        <f t="shared" si="7"/>
        <v>0</v>
      </c>
      <c r="AI15" s="11">
        <v>999999</v>
      </c>
      <c r="AJ15" s="11"/>
      <c r="AK15" s="11"/>
      <c r="AL15" s="11">
        <v>999999</v>
      </c>
      <c r="AM15" s="11"/>
      <c r="AN15" s="11"/>
      <c r="AO15" s="11">
        <v>999999</v>
      </c>
      <c r="AP15" s="11"/>
      <c r="AQ15" s="11"/>
      <c r="AR15" s="11">
        <v>999999</v>
      </c>
      <c r="AS15" s="11"/>
      <c r="AT15" s="11"/>
      <c r="AU15" s="11">
        <v>999999</v>
      </c>
      <c r="AV15" s="11"/>
      <c r="AW15" s="11"/>
      <c r="AX15" s="11">
        <v>999999</v>
      </c>
      <c r="AY15" s="11"/>
      <c r="AZ15" s="11"/>
      <c r="BA15" s="11">
        <v>-837.79</v>
      </c>
      <c r="BB15" s="11" t="s">
        <v>309</v>
      </c>
      <c r="BC15" s="16" t="str">
        <f t="shared" si="8"/>
        <v>부적합</v>
      </c>
      <c r="BD15" s="16" t="str">
        <f t="shared" si="9"/>
        <v>적합</v>
      </c>
    </row>
    <row r="16" spans="2:56" x14ac:dyDescent="0.3">
      <c r="B16" s="1">
        <v>69</v>
      </c>
      <c r="C16" s="1" t="s">
        <v>61</v>
      </c>
      <c r="D16" s="7">
        <v>44011.416666666664</v>
      </c>
      <c r="E16" s="1">
        <v>3713.77</v>
      </c>
      <c r="F16" s="1">
        <v>9.5</v>
      </c>
      <c r="G16" s="1">
        <v>999999</v>
      </c>
      <c r="H16" s="1">
        <v>999999</v>
      </c>
      <c r="I16" s="1">
        <v>999999</v>
      </c>
      <c r="J16" s="1">
        <v>999999</v>
      </c>
      <c r="K16" s="1">
        <v>999999</v>
      </c>
      <c r="L16" s="1">
        <v>999999</v>
      </c>
      <c r="M16" s="1">
        <v>1821.9469999999999</v>
      </c>
      <c r="N16" s="1">
        <v>2.1779999999999999</v>
      </c>
      <c r="O16" s="1">
        <v>999999</v>
      </c>
      <c r="P16" s="1">
        <v>999999</v>
      </c>
      <c r="Q16" s="1">
        <v>999999</v>
      </c>
      <c r="R16" s="1">
        <v>999999</v>
      </c>
      <c r="S16" s="1">
        <v>999999</v>
      </c>
      <c r="T16" s="1">
        <v>999999</v>
      </c>
      <c r="U16" s="1">
        <v>-0.69005000000000005</v>
      </c>
      <c r="V16" s="3">
        <v>-9.0000000000000002E-6</v>
      </c>
      <c r="W16" s="1">
        <v>-0.46137</v>
      </c>
      <c r="X16" s="1">
        <v>999999</v>
      </c>
      <c r="Y16" s="1">
        <v>999999</v>
      </c>
      <c r="Z16" s="1">
        <v>999999</v>
      </c>
      <c r="AA16" s="1">
        <v>999999</v>
      </c>
      <c r="AB16" s="1">
        <v>999999</v>
      </c>
      <c r="AC16" s="1">
        <v>2.4129999999999998</v>
      </c>
      <c r="AD16" s="8">
        <f t="shared" si="10"/>
        <v>2.4129999999999998</v>
      </c>
      <c r="AE16" s="9">
        <f t="shared" si="6"/>
        <v>0</v>
      </c>
      <c r="AF16" s="1">
        <v>0</v>
      </c>
      <c r="AG16" s="8">
        <f t="shared" si="11"/>
        <v>0</v>
      </c>
      <c r="AH16" s="9">
        <f t="shared" si="7"/>
        <v>0</v>
      </c>
      <c r="AI16" s="1">
        <v>999999</v>
      </c>
      <c r="AJ16" s="1"/>
      <c r="AK16" s="1"/>
      <c r="AL16" s="1">
        <v>999999</v>
      </c>
      <c r="AM16" s="1"/>
      <c r="AN16" s="1"/>
      <c r="AO16" s="1">
        <v>999999</v>
      </c>
      <c r="AP16" s="1"/>
      <c r="AQ16" s="1"/>
      <c r="AR16" s="1">
        <v>999999</v>
      </c>
      <c r="AS16" s="1"/>
      <c r="AT16" s="1"/>
      <c r="AU16" s="1">
        <v>999999</v>
      </c>
      <c r="AV16" s="1"/>
      <c r="AW16" s="1"/>
      <c r="AX16" s="1">
        <v>999999</v>
      </c>
      <c r="AY16" s="1"/>
      <c r="AZ16" s="1"/>
      <c r="BA16" s="1">
        <v>2.4129999999999998</v>
      </c>
      <c r="BB16" s="1" t="s">
        <v>309</v>
      </c>
      <c r="BC16" s="10" t="str">
        <f t="shared" si="8"/>
        <v>적합</v>
      </c>
      <c r="BD16" s="10" t="str">
        <f t="shared" si="9"/>
        <v>적합</v>
      </c>
    </row>
    <row r="17" spans="2:56" x14ac:dyDescent="0.3">
      <c r="B17" s="1">
        <v>70</v>
      </c>
      <c r="C17" s="1" t="s">
        <v>62</v>
      </c>
      <c r="D17" s="7">
        <v>44011.416666666664</v>
      </c>
      <c r="E17" s="1">
        <v>3758.3</v>
      </c>
      <c r="F17" s="1">
        <v>10</v>
      </c>
      <c r="G17" s="1">
        <v>999999</v>
      </c>
      <c r="H17" s="1">
        <v>999999</v>
      </c>
      <c r="I17" s="1">
        <v>999999</v>
      </c>
      <c r="J17" s="1">
        <v>999999</v>
      </c>
      <c r="K17" s="1">
        <v>999999</v>
      </c>
      <c r="L17" s="1">
        <v>999999</v>
      </c>
      <c r="M17" s="1">
        <v>1815.509</v>
      </c>
      <c r="N17" s="1">
        <v>-2.851</v>
      </c>
      <c r="O17" s="1">
        <v>999999</v>
      </c>
      <c r="P17" s="1">
        <v>999999</v>
      </c>
      <c r="Q17" s="1">
        <v>999999</v>
      </c>
      <c r="R17" s="1">
        <v>999999</v>
      </c>
      <c r="S17" s="1">
        <v>999999</v>
      </c>
      <c r="T17" s="1">
        <v>999999</v>
      </c>
      <c r="U17" s="1">
        <v>-0.65263000000000004</v>
      </c>
      <c r="V17" s="3">
        <v>-7.9999999999999996E-6</v>
      </c>
      <c r="W17" s="1">
        <v>-0.79608999999999996</v>
      </c>
      <c r="X17" s="1">
        <v>999999</v>
      </c>
      <c r="Y17" s="1">
        <v>999999</v>
      </c>
      <c r="Z17" s="1">
        <v>999999</v>
      </c>
      <c r="AA17" s="1">
        <v>999999</v>
      </c>
      <c r="AB17" s="1">
        <v>999999</v>
      </c>
      <c r="AC17" s="1">
        <v>2.7330000000000001</v>
      </c>
      <c r="AD17" s="8">
        <f t="shared" si="10"/>
        <v>2.7330000000000001</v>
      </c>
      <c r="AE17" s="9">
        <f t="shared" si="6"/>
        <v>0</v>
      </c>
      <c r="AF17" s="1">
        <v>-1E-3</v>
      </c>
      <c r="AG17" s="8">
        <f t="shared" si="11"/>
        <v>-1E-3</v>
      </c>
      <c r="AH17" s="9">
        <f t="shared" si="7"/>
        <v>0</v>
      </c>
      <c r="AI17" s="1">
        <v>999999</v>
      </c>
      <c r="AJ17" s="1"/>
      <c r="AK17" s="1"/>
      <c r="AL17" s="1">
        <v>999999</v>
      </c>
      <c r="AM17" s="1"/>
      <c r="AN17" s="1"/>
      <c r="AO17" s="1">
        <v>999999</v>
      </c>
      <c r="AP17" s="1"/>
      <c r="AQ17" s="1"/>
      <c r="AR17" s="1">
        <v>999999</v>
      </c>
      <c r="AS17" s="1"/>
      <c r="AT17" s="1"/>
      <c r="AU17" s="1">
        <v>999999</v>
      </c>
      <c r="AV17" s="1"/>
      <c r="AW17" s="1"/>
      <c r="AX17" s="1">
        <v>999999</v>
      </c>
      <c r="AY17" s="1"/>
      <c r="AZ17" s="1"/>
      <c r="BA17" s="1">
        <v>2.734</v>
      </c>
      <c r="BB17" s="1" t="s">
        <v>309</v>
      </c>
      <c r="BC17" s="10" t="str">
        <f t="shared" si="8"/>
        <v>적합</v>
      </c>
      <c r="BD17" s="10" t="str">
        <f t="shared" si="9"/>
        <v>적합</v>
      </c>
    </row>
    <row r="20" spans="2:56" x14ac:dyDescent="0.3">
      <c r="B20" t="s">
        <v>277</v>
      </c>
      <c r="C20">
        <v>21</v>
      </c>
      <c r="BC20">
        <v>1</v>
      </c>
      <c r="BD20">
        <v>2</v>
      </c>
    </row>
    <row r="21" spans="2:56" ht="17.25" x14ac:dyDescent="0.3">
      <c r="B21" s="4" t="s">
        <v>233</v>
      </c>
      <c r="C21" s="4" t="s">
        <v>234</v>
      </c>
      <c r="D21" s="6" t="s">
        <v>235</v>
      </c>
      <c r="E21" s="4" t="s">
        <v>236</v>
      </c>
      <c r="F21" s="4" t="s">
        <v>237</v>
      </c>
      <c r="G21" s="4" t="s">
        <v>238</v>
      </c>
      <c r="H21" s="4" t="s">
        <v>239</v>
      </c>
      <c r="I21" s="4" t="s">
        <v>240</v>
      </c>
      <c r="J21" s="4" t="s">
        <v>241</v>
      </c>
      <c r="K21" s="4" t="s">
        <v>242</v>
      </c>
      <c r="L21" s="4" t="s">
        <v>243</v>
      </c>
      <c r="M21" s="4" t="s">
        <v>244</v>
      </c>
      <c r="N21" s="4" t="s">
        <v>245</v>
      </c>
      <c r="O21" s="4" t="s">
        <v>246</v>
      </c>
      <c r="P21" s="4" t="s">
        <v>247</v>
      </c>
      <c r="Q21" s="4" t="s">
        <v>248</v>
      </c>
      <c r="R21" s="4" t="s">
        <v>249</v>
      </c>
      <c r="S21" s="4" t="s">
        <v>250</v>
      </c>
      <c r="T21" s="4" t="s">
        <v>251</v>
      </c>
      <c r="U21" s="4" t="s">
        <v>252</v>
      </c>
      <c r="V21" s="4" t="s">
        <v>253</v>
      </c>
      <c r="W21" s="4" t="s">
        <v>254</v>
      </c>
      <c r="X21" s="4" t="s">
        <v>255</v>
      </c>
      <c r="Y21" s="4" t="s">
        <v>256</v>
      </c>
      <c r="Z21" s="4" t="s">
        <v>257</v>
      </c>
      <c r="AA21" s="4" t="s">
        <v>258</v>
      </c>
      <c r="AB21" s="4" t="s">
        <v>259</v>
      </c>
      <c r="AC21" s="4" t="s">
        <v>260</v>
      </c>
      <c r="AD21" s="4" t="s">
        <v>261</v>
      </c>
      <c r="AE21" s="4" t="s">
        <v>262</v>
      </c>
      <c r="AF21" s="4" t="s">
        <v>263</v>
      </c>
      <c r="AG21" s="4" t="s">
        <v>264</v>
      </c>
      <c r="AH21" s="4" t="s">
        <v>262</v>
      </c>
      <c r="AI21" s="4" t="s">
        <v>265</v>
      </c>
      <c r="AJ21" s="4" t="s">
        <v>266</v>
      </c>
      <c r="AK21" s="4" t="s">
        <v>262</v>
      </c>
      <c r="AL21" s="4" t="s">
        <v>267</v>
      </c>
      <c r="AM21" s="4" t="s">
        <v>268</v>
      </c>
      <c r="AN21" s="4" t="s">
        <v>262</v>
      </c>
      <c r="AO21" s="4" t="s">
        <v>269</v>
      </c>
      <c r="AP21" s="4" t="s">
        <v>270</v>
      </c>
      <c r="AQ21" s="4" t="s">
        <v>262</v>
      </c>
      <c r="AR21" s="4" t="s">
        <v>271</v>
      </c>
      <c r="AS21" s="4" t="s">
        <v>272</v>
      </c>
      <c r="AT21" s="4" t="s">
        <v>262</v>
      </c>
      <c r="AU21" s="4" t="s">
        <v>273</v>
      </c>
      <c r="AV21" s="4" t="s">
        <v>274</v>
      </c>
      <c r="AW21" s="4" t="s">
        <v>262</v>
      </c>
      <c r="AX21" s="4" t="s">
        <v>275</v>
      </c>
      <c r="AY21" s="4" t="s">
        <v>276</v>
      </c>
      <c r="AZ21" s="4" t="s">
        <v>262</v>
      </c>
      <c r="BA21" s="4" t="s">
        <v>295</v>
      </c>
      <c r="BB21" s="4" t="s">
        <v>308</v>
      </c>
      <c r="BC21" s="10" t="s">
        <v>310</v>
      </c>
      <c r="BD21" s="10" t="s">
        <v>310</v>
      </c>
    </row>
    <row r="22" spans="2:56" x14ac:dyDescent="0.3">
      <c r="B22" s="1">
        <v>125</v>
      </c>
      <c r="C22" s="1" t="s">
        <v>64</v>
      </c>
      <c r="D22" s="7">
        <v>44011.333333333336</v>
      </c>
      <c r="E22" s="1">
        <v>3414.92</v>
      </c>
      <c r="F22" s="1">
        <v>-1.9</v>
      </c>
      <c r="G22" s="1">
        <v>999999</v>
      </c>
      <c r="H22" s="1">
        <v>999999</v>
      </c>
      <c r="I22" s="1">
        <v>999999</v>
      </c>
      <c r="J22" s="1">
        <v>999999</v>
      </c>
      <c r="K22" s="1">
        <v>999999</v>
      </c>
      <c r="L22" s="1">
        <v>999999</v>
      </c>
      <c r="M22" s="1">
        <v>3377.0709999999999</v>
      </c>
      <c r="N22" s="1">
        <v>3.53</v>
      </c>
      <c r="O22" s="1">
        <v>999999</v>
      </c>
      <c r="P22" s="1">
        <v>999999</v>
      </c>
      <c r="Q22" s="1">
        <v>999999</v>
      </c>
      <c r="R22" s="1">
        <v>999999</v>
      </c>
      <c r="S22" s="1">
        <v>999999</v>
      </c>
      <c r="T22" s="1">
        <v>999999</v>
      </c>
      <c r="U22" s="1">
        <v>-0.68476000000000004</v>
      </c>
      <c r="V22" s="3">
        <v>-6.0000000000000002E-6</v>
      </c>
      <c r="W22" s="1">
        <v>-0.30431999999999998</v>
      </c>
      <c r="X22" s="1">
        <v>999999</v>
      </c>
      <c r="Y22" s="1">
        <v>999999</v>
      </c>
      <c r="Z22" s="1">
        <v>999999</v>
      </c>
      <c r="AA22" s="1">
        <v>999999</v>
      </c>
      <c r="AB22" s="1">
        <v>999999</v>
      </c>
      <c r="AC22" s="1">
        <v>-61.058</v>
      </c>
      <c r="AD22" s="8">
        <f t="shared" ref="AD22:AD25" si="12">ROUND(((U22*((M22*M22*0.001015)-E22))+(V22*((M22*M22*0.001015)-E22)^2))*0.01019716,3)</f>
        <v>-61.058</v>
      </c>
      <c r="AE22" s="9">
        <f t="shared" ref="AE22:AE25" si="13">ROUND(AC22-AD22,3)</f>
        <v>0</v>
      </c>
      <c r="AF22" s="1">
        <v>0</v>
      </c>
      <c r="AG22" s="8">
        <f t="shared" ref="AG22:AG25" si="14">ROUND(AC22-BA22,3)</f>
        <v>0</v>
      </c>
      <c r="AH22" s="9">
        <f t="shared" ref="AH22:AH25" si="15">ROUND(AF22-AG22,3)</f>
        <v>0</v>
      </c>
      <c r="AI22" s="1">
        <v>999999</v>
      </c>
      <c r="AJ22" s="1"/>
      <c r="AK22" s="1"/>
      <c r="AL22" s="1">
        <v>999999</v>
      </c>
      <c r="AM22" s="1"/>
      <c r="AN22" s="1"/>
      <c r="AO22" s="1">
        <v>999999</v>
      </c>
      <c r="AP22" s="1"/>
      <c r="AQ22" s="1"/>
      <c r="AR22" s="1">
        <v>999999</v>
      </c>
      <c r="AS22" s="1"/>
      <c r="AT22" s="1"/>
      <c r="AU22" s="1">
        <v>999999</v>
      </c>
      <c r="AV22" s="1"/>
      <c r="AW22" s="1"/>
      <c r="AX22" s="1">
        <v>999999</v>
      </c>
      <c r="AY22" s="1"/>
      <c r="AZ22" s="1"/>
      <c r="BA22" s="1">
        <v>-61.058</v>
      </c>
      <c r="BB22" s="1" t="s">
        <v>309</v>
      </c>
      <c r="BC22" s="10" t="str">
        <f t="shared" ref="BC22:BC25" si="16">IF(AE22="","적합",(IF(ABS(AE22)&lt;0.001,"적합","부적합")))</f>
        <v>적합</v>
      </c>
      <c r="BD22" s="10" t="str">
        <f t="shared" ref="BD22:BD25" si="17">IF(AH22="","적합",(IF(ABS(AH22)&lt;0.001,"적합","부적합")))</f>
        <v>적합</v>
      </c>
    </row>
    <row r="23" spans="2:56" x14ac:dyDescent="0.3">
      <c r="B23" s="1">
        <v>126</v>
      </c>
      <c r="C23" s="1" t="s">
        <v>65</v>
      </c>
      <c r="D23" s="7">
        <v>44011.333333333336</v>
      </c>
      <c r="E23" s="1">
        <v>3437.86</v>
      </c>
      <c r="F23" s="1">
        <v>26</v>
      </c>
      <c r="G23" s="1">
        <v>999999</v>
      </c>
      <c r="H23" s="1">
        <v>999999</v>
      </c>
      <c r="I23" s="1">
        <v>999999</v>
      </c>
      <c r="J23" s="1">
        <v>999999</v>
      </c>
      <c r="K23" s="1">
        <v>999999</v>
      </c>
      <c r="L23" s="1">
        <v>999999</v>
      </c>
      <c r="M23" s="1">
        <v>1785.953</v>
      </c>
      <c r="N23" s="1">
        <v>-16.184999999999999</v>
      </c>
      <c r="O23" s="1">
        <v>999999</v>
      </c>
      <c r="P23" s="1">
        <v>999999</v>
      </c>
      <c r="Q23" s="1">
        <v>999999</v>
      </c>
      <c r="R23" s="1">
        <v>999999</v>
      </c>
      <c r="S23" s="1">
        <v>999999</v>
      </c>
      <c r="T23" s="1">
        <v>999999</v>
      </c>
      <c r="U23" s="1">
        <v>-0.68261000000000005</v>
      </c>
      <c r="V23" s="3">
        <v>-9.0000000000000002E-6</v>
      </c>
      <c r="W23" s="1">
        <v>-0.39707999999999999</v>
      </c>
      <c r="X23" s="1">
        <v>999999</v>
      </c>
      <c r="Y23" s="1">
        <v>999999</v>
      </c>
      <c r="Z23" s="1">
        <v>999999</v>
      </c>
      <c r="AA23" s="1">
        <v>999999</v>
      </c>
      <c r="AB23" s="1">
        <v>999999</v>
      </c>
      <c r="AC23" s="1">
        <v>1.391</v>
      </c>
      <c r="AD23" s="8">
        <f t="shared" si="12"/>
        <v>1.391</v>
      </c>
      <c r="AE23" s="9">
        <f t="shared" si="13"/>
        <v>0</v>
      </c>
      <c r="AF23" s="1">
        <v>0</v>
      </c>
      <c r="AG23" s="8">
        <f t="shared" si="14"/>
        <v>0</v>
      </c>
      <c r="AH23" s="9">
        <f t="shared" si="15"/>
        <v>0</v>
      </c>
      <c r="AI23" s="1">
        <v>999999</v>
      </c>
      <c r="AJ23" s="1"/>
      <c r="AK23" s="1"/>
      <c r="AL23" s="1">
        <v>999999</v>
      </c>
      <c r="AM23" s="1"/>
      <c r="AN23" s="1"/>
      <c r="AO23" s="1">
        <v>999999</v>
      </c>
      <c r="AP23" s="1"/>
      <c r="AQ23" s="1"/>
      <c r="AR23" s="1">
        <v>999999</v>
      </c>
      <c r="AS23" s="1"/>
      <c r="AT23" s="1"/>
      <c r="AU23" s="1">
        <v>999999</v>
      </c>
      <c r="AV23" s="1"/>
      <c r="AW23" s="1"/>
      <c r="AX23" s="1">
        <v>999999</v>
      </c>
      <c r="AY23" s="1"/>
      <c r="AZ23" s="1"/>
      <c r="BA23" s="1">
        <v>1.391</v>
      </c>
      <c r="BB23" s="1" t="s">
        <v>309</v>
      </c>
      <c r="BC23" s="10" t="str">
        <f t="shared" si="16"/>
        <v>적합</v>
      </c>
      <c r="BD23" s="10" t="str">
        <f t="shared" si="17"/>
        <v>적합</v>
      </c>
    </row>
    <row r="24" spans="2:56" x14ac:dyDescent="0.3">
      <c r="B24" s="1">
        <v>127</v>
      </c>
      <c r="C24" s="1" t="s">
        <v>66</v>
      </c>
      <c r="D24" s="7">
        <v>44011.333333333336</v>
      </c>
      <c r="E24" s="1">
        <v>3635.66</v>
      </c>
      <c r="F24" s="1">
        <v>22.6</v>
      </c>
      <c r="G24" s="1">
        <v>999999</v>
      </c>
      <c r="H24" s="1">
        <v>999999</v>
      </c>
      <c r="I24" s="1">
        <v>999999</v>
      </c>
      <c r="J24" s="1">
        <v>999999</v>
      </c>
      <c r="K24" s="1">
        <v>999999</v>
      </c>
      <c r="L24" s="1">
        <v>999999</v>
      </c>
      <c r="M24" s="1">
        <v>1839.615</v>
      </c>
      <c r="N24" s="1">
        <v>-17.007999999999999</v>
      </c>
      <c r="O24" s="1">
        <v>999999</v>
      </c>
      <c r="P24" s="1">
        <v>999999</v>
      </c>
      <c r="Q24" s="1">
        <v>999999</v>
      </c>
      <c r="R24" s="1">
        <v>999999</v>
      </c>
      <c r="S24" s="1">
        <v>999999</v>
      </c>
      <c r="T24" s="1">
        <v>999999</v>
      </c>
      <c r="U24" s="1">
        <v>-0.68883000000000005</v>
      </c>
      <c r="V24" s="3">
        <v>-6.9999999999999999E-6</v>
      </c>
      <c r="W24" s="1">
        <v>-0.50058000000000002</v>
      </c>
      <c r="X24" s="1">
        <v>999999</v>
      </c>
      <c r="Y24" s="1">
        <v>999999</v>
      </c>
      <c r="Z24" s="1">
        <v>999999</v>
      </c>
      <c r="AA24" s="1">
        <v>999999</v>
      </c>
      <c r="AB24" s="1">
        <v>999999</v>
      </c>
      <c r="AC24" s="1">
        <v>1.407</v>
      </c>
      <c r="AD24" s="8">
        <f t="shared" si="12"/>
        <v>1.407</v>
      </c>
      <c r="AE24" s="9">
        <f t="shared" si="13"/>
        <v>0</v>
      </c>
      <c r="AF24" s="1">
        <v>0</v>
      </c>
      <c r="AG24" s="8">
        <f t="shared" si="14"/>
        <v>0</v>
      </c>
      <c r="AH24" s="9">
        <f t="shared" si="15"/>
        <v>0</v>
      </c>
      <c r="AI24" s="1">
        <v>999999</v>
      </c>
      <c r="AJ24" s="1"/>
      <c r="AK24" s="1"/>
      <c r="AL24" s="1">
        <v>999999</v>
      </c>
      <c r="AM24" s="1"/>
      <c r="AN24" s="1"/>
      <c r="AO24" s="1">
        <v>999999</v>
      </c>
      <c r="AP24" s="1"/>
      <c r="AQ24" s="1"/>
      <c r="AR24" s="1">
        <v>999999</v>
      </c>
      <c r="AS24" s="1"/>
      <c r="AT24" s="1"/>
      <c r="AU24" s="1">
        <v>999999</v>
      </c>
      <c r="AV24" s="1"/>
      <c r="AW24" s="1"/>
      <c r="AX24" s="1">
        <v>999999</v>
      </c>
      <c r="AY24" s="1"/>
      <c r="AZ24" s="1"/>
      <c r="BA24" s="1">
        <v>1.407</v>
      </c>
      <c r="BB24" s="1" t="s">
        <v>309</v>
      </c>
      <c r="BC24" s="10" t="str">
        <f t="shared" si="16"/>
        <v>적합</v>
      </c>
      <c r="BD24" s="10" t="str">
        <f t="shared" si="17"/>
        <v>적합</v>
      </c>
    </row>
    <row r="25" spans="2:56" x14ac:dyDescent="0.3">
      <c r="B25" s="11">
        <v>128</v>
      </c>
      <c r="C25" s="11" t="s">
        <v>67</v>
      </c>
      <c r="D25" s="12">
        <v>42482</v>
      </c>
      <c r="E25" s="11">
        <v>3704.06</v>
      </c>
      <c r="F25" s="11">
        <v>22.1</v>
      </c>
      <c r="G25" s="11">
        <v>999999</v>
      </c>
      <c r="H25" s="11">
        <v>999999</v>
      </c>
      <c r="I25" s="11">
        <v>999999</v>
      </c>
      <c r="J25" s="11">
        <v>999999</v>
      </c>
      <c r="K25" s="11">
        <v>999999</v>
      </c>
      <c r="L25" s="11">
        <v>999999</v>
      </c>
      <c r="M25" s="11">
        <v>3523</v>
      </c>
      <c r="N25" s="11">
        <v>10.25</v>
      </c>
      <c r="O25" s="11">
        <v>999999</v>
      </c>
      <c r="P25" s="11">
        <v>999999</v>
      </c>
      <c r="Q25" s="11">
        <v>999999</v>
      </c>
      <c r="R25" s="11">
        <v>999999</v>
      </c>
      <c r="S25" s="11">
        <v>999999</v>
      </c>
      <c r="T25" s="11">
        <v>999999</v>
      </c>
      <c r="U25" s="11">
        <v>-0.70930000000000004</v>
      </c>
      <c r="V25" s="13">
        <v>-7.9999999999999996E-6</v>
      </c>
      <c r="W25" s="11">
        <v>-0.73207</v>
      </c>
      <c r="X25" s="11">
        <v>999999</v>
      </c>
      <c r="Y25" s="11">
        <v>999999</v>
      </c>
      <c r="Z25" s="11">
        <v>999999</v>
      </c>
      <c r="AA25" s="11">
        <v>999999</v>
      </c>
      <c r="AB25" s="11">
        <v>999999</v>
      </c>
      <c r="AC25" s="11">
        <v>1.218</v>
      </c>
      <c r="AD25" s="14">
        <f t="shared" si="12"/>
        <v>-70.778999999999996</v>
      </c>
      <c r="AE25" s="15">
        <f t="shared" si="13"/>
        <v>71.997</v>
      </c>
      <c r="AF25" s="11">
        <v>5.0000000000000001E-3</v>
      </c>
      <c r="AG25" s="14">
        <f t="shared" si="14"/>
        <v>5.0000000000000001E-3</v>
      </c>
      <c r="AH25" s="15">
        <f t="shared" si="15"/>
        <v>0</v>
      </c>
      <c r="AI25" s="11">
        <v>999999</v>
      </c>
      <c r="AJ25" s="11"/>
      <c r="AK25" s="11"/>
      <c r="AL25" s="11">
        <v>999999</v>
      </c>
      <c r="AM25" s="11"/>
      <c r="AN25" s="11"/>
      <c r="AO25" s="11">
        <v>999999</v>
      </c>
      <c r="AP25" s="11"/>
      <c r="AQ25" s="11"/>
      <c r="AR25" s="11">
        <v>999999</v>
      </c>
      <c r="AS25" s="11"/>
      <c r="AT25" s="11"/>
      <c r="AU25" s="11">
        <v>999999</v>
      </c>
      <c r="AV25" s="11"/>
      <c r="AW25" s="11"/>
      <c r="AX25" s="11">
        <v>999999</v>
      </c>
      <c r="AY25" s="11"/>
      <c r="AZ25" s="11"/>
      <c r="BA25" s="11">
        <v>1.2130000000000001</v>
      </c>
      <c r="BB25" s="11" t="s">
        <v>309</v>
      </c>
      <c r="BC25" s="16" t="str">
        <f t="shared" si="16"/>
        <v>부적합</v>
      </c>
      <c r="BD25" s="16" t="str">
        <f t="shared" si="17"/>
        <v>적합</v>
      </c>
    </row>
  </sheetData>
  <phoneticPr fontId="1" type="noConversion"/>
  <conditionalFormatting sqref="AE4:AE8 AH4:AH8 AE13:AE17 AH13:AH17 AE22:AE25 AH22:AH25">
    <cfRule type="cellIs" dxfId="71" priority="6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EC94-ED5F-4171-9CDD-694290F64EC5}">
  <sheetPr>
    <tabColor rgb="FFFF0000"/>
  </sheetPr>
  <dimension ref="B2:BC4"/>
  <sheetViews>
    <sheetView zoomScaleNormal="100" workbookViewId="0">
      <selection activeCell="F12" sqref="F12"/>
    </sheetView>
  </sheetViews>
  <sheetFormatPr defaultRowHeight="16.5" x14ac:dyDescent="0.3"/>
  <cols>
    <col min="1" max="1" width="9.5" customWidth="1"/>
    <col min="2" max="2" width="14" bestFit="1" customWidth="1"/>
    <col min="3" max="3" width="16.25" bestFit="1" customWidth="1"/>
    <col min="4" max="4" width="16.625" style="5" bestFit="1" customWidth="1"/>
    <col min="5" max="6" width="7.625" bestFit="1" customWidth="1"/>
    <col min="7" max="12" width="7.625" hidden="1" customWidth="1"/>
    <col min="13" max="13" width="7.125" bestFit="1" customWidth="1"/>
    <col min="14" max="14" width="6.75" bestFit="1" customWidth="1"/>
    <col min="15" max="20" width="7.625" hidden="1" customWidth="1"/>
    <col min="21" max="22" width="9.625" bestFit="1" customWidth="1"/>
    <col min="23" max="28" width="10.625" hidden="1" customWidth="1"/>
    <col min="29" max="29" width="9.75" bestFit="1" customWidth="1"/>
    <col min="30" max="30" width="12.125" bestFit="1" customWidth="1"/>
    <col min="31" max="31" width="10.25" bestFit="1" customWidth="1"/>
    <col min="32" max="32" width="14.75" bestFit="1" customWidth="1"/>
    <col min="33" max="33" width="12.75" bestFit="1" customWidth="1"/>
    <col min="34" max="34" width="14" bestFit="1" customWidth="1"/>
    <col min="35" max="35" width="7.625" hidden="1" customWidth="1"/>
    <col min="36" max="36" width="12.125" hidden="1" customWidth="1"/>
    <col min="37" max="37" width="6.75" hidden="1" customWidth="1"/>
    <col min="38" max="38" width="7.625" hidden="1" customWidth="1"/>
    <col min="39" max="39" width="12.125" hidden="1" customWidth="1"/>
    <col min="40" max="40" width="6.75" hidden="1" customWidth="1"/>
    <col min="41" max="41" width="7.625" hidden="1" customWidth="1"/>
    <col min="42" max="42" width="12.125" hidden="1" customWidth="1"/>
    <col min="43" max="43" width="6.75" hidden="1" customWidth="1"/>
    <col min="44" max="44" width="7.625" hidden="1" customWidth="1"/>
    <col min="45" max="45" width="12.125" hidden="1" customWidth="1"/>
    <col min="46" max="46" width="6.75" hidden="1" customWidth="1"/>
    <col min="47" max="47" width="7.625" hidden="1" customWidth="1"/>
    <col min="48" max="48" width="12.125" hidden="1" customWidth="1"/>
    <col min="49" max="49" width="6.75" hidden="1" customWidth="1"/>
    <col min="50" max="50" width="7.625" hidden="1" customWidth="1"/>
    <col min="51" max="51" width="12.125" hidden="1" customWidth="1"/>
    <col min="52" max="52" width="6.75" hidden="1" customWidth="1"/>
    <col min="53" max="53" width="10.5" bestFit="1" customWidth="1"/>
  </cols>
  <sheetData>
    <row r="2" spans="2:55" x14ac:dyDescent="0.3">
      <c r="B2" t="s">
        <v>277</v>
      </c>
      <c r="C2">
        <v>14</v>
      </c>
      <c r="M2" t="s">
        <v>284</v>
      </c>
      <c r="N2" t="s">
        <v>281</v>
      </c>
      <c r="U2" t="s">
        <v>278</v>
      </c>
      <c r="V2" t="s">
        <v>285</v>
      </c>
      <c r="AC2" t="s">
        <v>286</v>
      </c>
      <c r="AF2" t="s">
        <v>287</v>
      </c>
      <c r="BB2">
        <v>1</v>
      </c>
      <c r="BC2">
        <v>2</v>
      </c>
    </row>
    <row r="3" spans="2:55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308</v>
      </c>
      <c r="BB3" s="10" t="s">
        <v>310</v>
      </c>
      <c r="BC3" s="10" t="s">
        <v>310</v>
      </c>
    </row>
    <row r="4" spans="2:55" x14ac:dyDescent="0.3">
      <c r="B4" s="11">
        <v>72</v>
      </c>
      <c r="C4" s="11" t="s">
        <v>46</v>
      </c>
      <c r="D4" s="12">
        <v>43130.666666666664</v>
      </c>
      <c r="E4" s="11">
        <v>7742.1</v>
      </c>
      <c r="F4" s="11">
        <v>9.1549999999999994</v>
      </c>
      <c r="G4" s="11">
        <v>999999</v>
      </c>
      <c r="H4" s="11">
        <v>999999</v>
      </c>
      <c r="I4" s="11">
        <v>999999</v>
      </c>
      <c r="J4" s="11">
        <v>999999</v>
      </c>
      <c r="K4" s="11">
        <v>999999</v>
      </c>
      <c r="L4" s="11">
        <v>999999</v>
      </c>
      <c r="M4" s="11">
        <v>7999</v>
      </c>
      <c r="N4" s="11">
        <v>11.97</v>
      </c>
      <c r="O4" s="11">
        <v>999999</v>
      </c>
      <c r="P4" s="11">
        <v>999999</v>
      </c>
      <c r="Q4" s="11">
        <v>999999</v>
      </c>
      <c r="R4" s="11">
        <v>999999</v>
      </c>
      <c r="S4" s="11">
        <v>999999</v>
      </c>
      <c r="T4" s="11">
        <v>999999</v>
      </c>
      <c r="U4" s="11">
        <v>-9.4320000000000001E-2</v>
      </c>
      <c r="V4" s="11">
        <v>82</v>
      </c>
      <c r="W4" s="11">
        <v>999999</v>
      </c>
      <c r="X4" s="11">
        <v>999999</v>
      </c>
      <c r="Y4" s="11">
        <v>999999</v>
      </c>
      <c r="Z4" s="11">
        <v>999999</v>
      </c>
      <c r="AA4" s="11">
        <v>999999</v>
      </c>
      <c r="AB4" s="11">
        <v>999999</v>
      </c>
      <c r="AC4" s="11">
        <v>57.768999999999998</v>
      </c>
      <c r="AD4" s="14">
        <f>ROUND((U4*(M4-E4))+V4,3)</f>
        <v>57.768999999999998</v>
      </c>
      <c r="AE4" s="9">
        <f t="shared" ref="AE4" si="0">ROUND(AC4-AD4,3)</f>
        <v>0</v>
      </c>
      <c r="AF4" s="11">
        <v>97.025000000000006</v>
      </c>
      <c r="AG4" s="11">
        <f>ROUND((0.014*(AD4*0.1)^(5/2))*86.4,3)</f>
        <v>97.024000000000001</v>
      </c>
      <c r="AH4" s="9">
        <f t="shared" ref="AH4" si="1">ROUND(AF4-AG4,3)</f>
        <v>1E-3</v>
      </c>
      <c r="AI4" s="11">
        <v>999999</v>
      </c>
      <c r="AJ4" s="11"/>
      <c r="AK4" s="11"/>
      <c r="AL4" s="11">
        <v>999999</v>
      </c>
      <c r="AM4" s="11"/>
      <c r="AN4" s="11"/>
      <c r="AO4" s="11">
        <v>999999</v>
      </c>
      <c r="AP4" s="11"/>
      <c r="AQ4" s="11"/>
      <c r="AR4" s="11">
        <v>999999</v>
      </c>
      <c r="AS4" s="11"/>
      <c r="AT4" s="11"/>
      <c r="AU4" s="11">
        <v>999999</v>
      </c>
      <c r="AV4" s="11"/>
      <c r="AW4" s="11"/>
      <c r="AX4" s="11">
        <v>999999</v>
      </c>
      <c r="AY4" s="11"/>
      <c r="AZ4" s="11"/>
      <c r="BA4" s="11" t="s">
        <v>309</v>
      </c>
      <c r="BB4" s="16" t="str">
        <f>IF(AE4="","적합",(IF(ABS(AE4)&lt;0.001,"적합","부적합")))</f>
        <v>적합</v>
      </c>
      <c r="BC4" s="16" t="str">
        <f>IF(AH4="","적합",(IF(ABS(AH4)&lt;0.001,"적합","부적합")))</f>
        <v>부적합</v>
      </c>
    </row>
  </sheetData>
  <phoneticPr fontId="1" type="noConversion"/>
  <conditionalFormatting sqref="AE4">
    <cfRule type="cellIs" dxfId="70" priority="1" operator="notEqual">
      <formula>0</formula>
    </cfRule>
  </conditionalFormatting>
  <conditionalFormatting sqref="AH4">
    <cfRule type="cellIs" dxfId="69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45C4-FD18-4C56-BC6C-20A323A76633}">
  <sheetPr>
    <tabColor rgb="FFFF0000"/>
  </sheetPr>
  <dimension ref="B2:BB40"/>
  <sheetViews>
    <sheetView topLeftCell="A16" zoomScale="85" zoomScaleNormal="85" workbookViewId="0">
      <selection activeCell="BF19" sqref="BF19"/>
    </sheetView>
  </sheetViews>
  <sheetFormatPr defaultRowHeight="16.5" x14ac:dyDescent="0.3"/>
  <cols>
    <col min="2" max="2" width="14" bestFit="1" customWidth="1"/>
    <col min="3" max="3" width="15.25" bestFit="1" customWidth="1"/>
    <col min="4" max="4" width="17.375" style="5" bestFit="1" customWidth="1"/>
    <col min="6" max="6" width="7.375" bestFit="1" customWidth="1"/>
    <col min="7" max="12" width="7.875" hidden="1" customWidth="1"/>
    <col min="13" max="13" width="7.875" bestFit="1" customWidth="1"/>
    <col min="14" max="14" width="13" bestFit="1" customWidth="1"/>
    <col min="15" max="20" width="7.875" hidden="1" customWidth="1"/>
    <col min="21" max="22" width="10" customWidth="1"/>
    <col min="23" max="28" width="10" hidden="1" customWidth="1"/>
    <col min="29" max="29" width="13.125" bestFit="1" customWidth="1"/>
    <col min="30" max="30" width="11.875" bestFit="1" customWidth="1"/>
    <col min="31" max="31" width="14.25" bestFit="1" customWidth="1"/>
    <col min="32" max="32" width="11" hidden="1" customWidth="1"/>
    <col min="33" max="33" width="11.5" hidden="1" customWidth="1"/>
    <col min="34" max="34" width="5.875" hidden="1" customWidth="1"/>
    <col min="35" max="35" width="7.875" hidden="1" customWidth="1"/>
    <col min="36" max="36" width="11.5" hidden="1" customWidth="1"/>
    <col min="37" max="37" width="5.875" hidden="1" customWidth="1"/>
    <col min="38" max="38" width="7.875" hidden="1" customWidth="1"/>
    <col min="39" max="39" width="11.5" hidden="1" customWidth="1"/>
    <col min="40" max="40" width="5.875" hidden="1" customWidth="1"/>
    <col min="41" max="41" width="7.875" hidden="1" customWidth="1"/>
    <col min="42" max="42" width="11.5" hidden="1" customWidth="1"/>
    <col min="43" max="43" width="5.875" hidden="1" customWidth="1"/>
    <col min="44" max="44" width="7.875" hidden="1" customWidth="1"/>
    <col min="45" max="45" width="11.5" hidden="1" customWidth="1"/>
    <col min="46" max="46" width="5.875" hidden="1" customWidth="1"/>
    <col min="47" max="47" width="7.875" hidden="1" customWidth="1"/>
    <col min="48" max="48" width="11.5" hidden="1" customWidth="1"/>
    <col min="49" max="49" width="5.875" hidden="1" customWidth="1"/>
    <col min="50" max="50" width="7.875" hidden="1" customWidth="1"/>
    <col min="51" max="51" width="11.5" hidden="1" customWidth="1"/>
    <col min="52" max="52" width="5.875" hidden="1" customWidth="1"/>
    <col min="53" max="53" width="10.875" bestFit="1" customWidth="1"/>
  </cols>
  <sheetData>
    <row r="2" spans="2:54" x14ac:dyDescent="0.3">
      <c r="B2" t="s">
        <v>277</v>
      </c>
      <c r="C2">
        <v>8</v>
      </c>
      <c r="M2" t="s">
        <v>280</v>
      </c>
      <c r="N2" t="s">
        <v>290</v>
      </c>
      <c r="U2" t="s">
        <v>292</v>
      </c>
      <c r="V2" t="s">
        <v>291</v>
      </c>
      <c r="AC2" t="s">
        <v>289</v>
      </c>
      <c r="AF2" t="s">
        <v>288</v>
      </c>
      <c r="AG2" t="s">
        <v>45</v>
      </c>
    </row>
    <row r="3" spans="2:54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308</v>
      </c>
      <c r="BB3" s="10" t="s">
        <v>310</v>
      </c>
    </row>
    <row r="4" spans="2:54" x14ac:dyDescent="0.3">
      <c r="B4" s="11">
        <v>46</v>
      </c>
      <c r="C4" s="11" t="s">
        <v>76</v>
      </c>
      <c r="D4" s="12">
        <v>42370.501388888886</v>
      </c>
      <c r="E4" s="11">
        <v>2693.28</v>
      </c>
      <c r="F4" s="11">
        <v>0</v>
      </c>
      <c r="G4" s="11">
        <v>999999</v>
      </c>
      <c r="H4" s="11">
        <v>999999</v>
      </c>
      <c r="I4" s="11">
        <v>999999</v>
      </c>
      <c r="J4" s="11">
        <v>999999</v>
      </c>
      <c r="K4" s="11">
        <v>999999</v>
      </c>
      <c r="L4" s="11">
        <v>999999</v>
      </c>
      <c r="M4" s="11">
        <v>30364</v>
      </c>
      <c r="N4" s="11">
        <v>22213</v>
      </c>
      <c r="O4" s="11">
        <v>999999</v>
      </c>
      <c r="P4" s="11">
        <v>999999</v>
      </c>
      <c r="Q4" s="11">
        <v>999999</v>
      </c>
      <c r="R4" s="11">
        <v>999999</v>
      </c>
      <c r="S4" s="11">
        <v>999999</v>
      </c>
      <c r="T4" s="11">
        <v>999999</v>
      </c>
      <c r="U4" s="11">
        <v>999999</v>
      </c>
      <c r="V4" s="11">
        <v>999999</v>
      </c>
      <c r="W4" s="11">
        <v>999999</v>
      </c>
      <c r="X4" s="11">
        <v>999999</v>
      </c>
      <c r="Y4" s="11">
        <v>999999</v>
      </c>
      <c r="Z4" s="11">
        <v>999999</v>
      </c>
      <c r="AA4" s="11">
        <v>999999</v>
      </c>
      <c r="AB4" s="11">
        <v>999999</v>
      </c>
      <c r="AC4" s="11">
        <v>27670.721000000001</v>
      </c>
      <c r="AD4" s="11">
        <f>M4-E4</f>
        <v>27670.720000000001</v>
      </c>
      <c r="AE4" s="9">
        <f t="shared" ref="AE4:AE6" si="0">ROUND(AC4-AD4,3)</f>
        <v>1E-3</v>
      </c>
      <c r="AF4" s="11">
        <v>0</v>
      </c>
      <c r="AG4" s="11"/>
      <c r="AH4" s="11"/>
      <c r="AI4" s="11">
        <v>999999</v>
      </c>
      <c r="AJ4" s="11"/>
      <c r="AK4" s="11"/>
      <c r="AL4" s="11">
        <v>999999</v>
      </c>
      <c r="AM4" s="11"/>
      <c r="AN4" s="11"/>
      <c r="AO4" s="11">
        <v>999999</v>
      </c>
      <c r="AP4" s="11"/>
      <c r="AQ4" s="11"/>
      <c r="AR4" s="11">
        <v>999999</v>
      </c>
      <c r="AS4" s="11"/>
      <c r="AT4" s="11"/>
      <c r="AU4" s="11">
        <v>999999</v>
      </c>
      <c r="AV4" s="11"/>
      <c r="AW4" s="11"/>
      <c r="AX4" s="11">
        <v>999999</v>
      </c>
      <c r="AY4" s="11"/>
      <c r="AZ4" s="11"/>
      <c r="BA4" s="11" t="s">
        <v>309</v>
      </c>
      <c r="BB4" s="16" t="str">
        <f t="shared" ref="BB4:BB6" si="1">IF(AE4="","적합",(IF(ABS(AE4)&lt;0.001,"적합","부적합")))</f>
        <v>부적합</v>
      </c>
    </row>
    <row r="5" spans="2:54" x14ac:dyDescent="0.3">
      <c r="B5" s="11">
        <v>47</v>
      </c>
      <c r="C5" s="11" t="s">
        <v>77</v>
      </c>
      <c r="D5" s="12">
        <v>42370.501388888886</v>
      </c>
      <c r="E5" s="11">
        <v>2827.33</v>
      </c>
      <c r="F5" s="11">
        <v>0</v>
      </c>
      <c r="G5" s="11">
        <v>999999</v>
      </c>
      <c r="H5" s="11">
        <v>999999</v>
      </c>
      <c r="I5" s="11">
        <v>999999</v>
      </c>
      <c r="J5" s="11">
        <v>999999</v>
      </c>
      <c r="K5" s="11">
        <v>999999</v>
      </c>
      <c r="L5" s="11">
        <v>999999</v>
      </c>
      <c r="M5" s="11">
        <v>37162</v>
      </c>
      <c r="N5" s="11">
        <v>22213</v>
      </c>
      <c r="O5" s="11">
        <v>999999</v>
      </c>
      <c r="P5" s="11">
        <v>999999</v>
      </c>
      <c r="Q5" s="11">
        <v>999999</v>
      </c>
      <c r="R5" s="11">
        <v>999999</v>
      </c>
      <c r="S5" s="11">
        <v>999999</v>
      </c>
      <c r="T5" s="11">
        <v>999999</v>
      </c>
      <c r="U5" s="11">
        <v>999999</v>
      </c>
      <c r="V5" s="11">
        <v>999999</v>
      </c>
      <c r="W5" s="11">
        <v>999999</v>
      </c>
      <c r="X5" s="11">
        <v>999999</v>
      </c>
      <c r="Y5" s="11">
        <v>999999</v>
      </c>
      <c r="Z5" s="11">
        <v>999999</v>
      </c>
      <c r="AA5" s="11">
        <v>999999</v>
      </c>
      <c r="AB5" s="11">
        <v>999999</v>
      </c>
      <c r="AC5" s="11">
        <v>34334.671999999999</v>
      </c>
      <c r="AD5" s="11">
        <f t="shared" ref="AD5:AD6" si="2">M5-E5</f>
        <v>34334.67</v>
      </c>
      <c r="AE5" s="9">
        <f t="shared" si="0"/>
        <v>2E-3</v>
      </c>
      <c r="AF5" s="11">
        <v>0</v>
      </c>
      <c r="AG5" s="11"/>
      <c r="AH5" s="11"/>
      <c r="AI5" s="11">
        <v>999999</v>
      </c>
      <c r="AJ5" s="11"/>
      <c r="AK5" s="11"/>
      <c r="AL5" s="11">
        <v>999999</v>
      </c>
      <c r="AM5" s="11"/>
      <c r="AN5" s="11"/>
      <c r="AO5" s="11">
        <v>999999</v>
      </c>
      <c r="AP5" s="11"/>
      <c r="AQ5" s="11"/>
      <c r="AR5" s="11">
        <v>999999</v>
      </c>
      <c r="AS5" s="11"/>
      <c r="AT5" s="11"/>
      <c r="AU5" s="11">
        <v>999999</v>
      </c>
      <c r="AV5" s="11"/>
      <c r="AW5" s="11"/>
      <c r="AX5" s="11">
        <v>999999</v>
      </c>
      <c r="AY5" s="11"/>
      <c r="AZ5" s="11"/>
      <c r="BA5" s="11" t="s">
        <v>309</v>
      </c>
      <c r="BB5" s="16" t="str">
        <f t="shared" si="1"/>
        <v>부적합</v>
      </c>
    </row>
    <row r="6" spans="2:54" x14ac:dyDescent="0.3">
      <c r="B6" s="11">
        <v>48</v>
      </c>
      <c r="C6" s="11" t="s">
        <v>78</v>
      </c>
      <c r="D6" s="12">
        <v>42476.001388888886</v>
      </c>
      <c r="E6" s="11">
        <v>3111.31</v>
      </c>
      <c r="F6" s="11">
        <v>0</v>
      </c>
      <c r="G6" s="11">
        <v>999999</v>
      </c>
      <c r="H6" s="11">
        <v>999999</v>
      </c>
      <c r="I6" s="11">
        <v>999999</v>
      </c>
      <c r="J6" s="11">
        <v>999999</v>
      </c>
      <c r="K6" s="11">
        <v>999999</v>
      </c>
      <c r="L6" s="11">
        <v>999999</v>
      </c>
      <c r="M6" s="11">
        <v>3070.5</v>
      </c>
      <c r="N6" s="11">
        <v>4841.5</v>
      </c>
      <c r="O6" s="11">
        <v>999999</v>
      </c>
      <c r="P6" s="11">
        <v>999999</v>
      </c>
      <c r="Q6" s="11">
        <v>999999</v>
      </c>
      <c r="R6" s="11">
        <v>999999</v>
      </c>
      <c r="S6" s="11">
        <v>999999</v>
      </c>
      <c r="T6" s="11">
        <v>999999</v>
      </c>
      <c r="U6" s="11">
        <v>999999</v>
      </c>
      <c r="V6" s="11">
        <v>999999</v>
      </c>
      <c r="W6" s="11">
        <v>999999</v>
      </c>
      <c r="X6" s="11">
        <v>999999</v>
      </c>
      <c r="Y6" s="11">
        <v>999999</v>
      </c>
      <c r="Z6" s="11">
        <v>999999</v>
      </c>
      <c r="AA6" s="11">
        <v>999999</v>
      </c>
      <c r="AB6" s="11">
        <v>999999</v>
      </c>
      <c r="AC6" s="11">
        <v>-40.81</v>
      </c>
      <c r="AD6" s="11">
        <f t="shared" si="2"/>
        <v>-40.809999999999945</v>
      </c>
      <c r="AE6" s="15">
        <f t="shared" si="0"/>
        <v>0</v>
      </c>
      <c r="AF6" s="11">
        <v>0</v>
      </c>
      <c r="AG6" s="11"/>
      <c r="AH6" s="11"/>
      <c r="AI6" s="11">
        <v>999999</v>
      </c>
      <c r="AJ6" s="11"/>
      <c r="AK6" s="11"/>
      <c r="AL6" s="11">
        <v>999999</v>
      </c>
      <c r="AM6" s="11"/>
      <c r="AN6" s="11"/>
      <c r="AO6" s="11">
        <v>999999</v>
      </c>
      <c r="AP6" s="11"/>
      <c r="AQ6" s="11"/>
      <c r="AR6" s="11">
        <v>999999</v>
      </c>
      <c r="AS6" s="11"/>
      <c r="AT6" s="11"/>
      <c r="AU6" s="11">
        <v>999999</v>
      </c>
      <c r="AV6" s="11"/>
      <c r="AW6" s="11"/>
      <c r="AX6" s="11">
        <v>999999</v>
      </c>
      <c r="AY6" s="11"/>
      <c r="AZ6" s="11"/>
      <c r="BA6" s="11" t="s">
        <v>309</v>
      </c>
      <c r="BB6" s="16" t="str">
        <f t="shared" si="1"/>
        <v>적합</v>
      </c>
    </row>
    <row r="9" spans="2:54" x14ac:dyDescent="0.3">
      <c r="B9" t="s">
        <v>277</v>
      </c>
      <c r="C9">
        <v>11</v>
      </c>
    </row>
    <row r="10" spans="2:54" ht="17.25" x14ac:dyDescent="0.3">
      <c r="B10" s="4" t="s">
        <v>233</v>
      </c>
      <c r="C10" s="4" t="s">
        <v>234</v>
      </c>
      <c r="D10" s="6" t="s">
        <v>235</v>
      </c>
      <c r="E10" s="4" t="s">
        <v>236</v>
      </c>
      <c r="F10" s="4" t="s">
        <v>237</v>
      </c>
      <c r="G10" s="4" t="s">
        <v>238</v>
      </c>
      <c r="H10" s="4" t="s">
        <v>239</v>
      </c>
      <c r="I10" s="4" t="s">
        <v>240</v>
      </c>
      <c r="J10" s="4" t="s">
        <v>241</v>
      </c>
      <c r="K10" s="4" t="s">
        <v>242</v>
      </c>
      <c r="L10" s="4" t="s">
        <v>243</v>
      </c>
      <c r="M10" s="4" t="s">
        <v>244</v>
      </c>
      <c r="N10" s="4" t="s">
        <v>245</v>
      </c>
      <c r="O10" s="4" t="s">
        <v>246</v>
      </c>
      <c r="P10" s="4" t="s">
        <v>247</v>
      </c>
      <c r="Q10" s="4" t="s">
        <v>248</v>
      </c>
      <c r="R10" s="4" t="s">
        <v>249</v>
      </c>
      <c r="S10" s="4" t="s">
        <v>250</v>
      </c>
      <c r="T10" s="4" t="s">
        <v>251</v>
      </c>
      <c r="U10" s="4" t="s">
        <v>252</v>
      </c>
      <c r="V10" s="4" t="s">
        <v>253</v>
      </c>
      <c r="W10" s="4" t="s">
        <v>254</v>
      </c>
      <c r="X10" s="4" t="s">
        <v>255</v>
      </c>
      <c r="Y10" s="4" t="s">
        <v>256</v>
      </c>
      <c r="Z10" s="4" t="s">
        <v>257</v>
      </c>
      <c r="AA10" s="4" t="s">
        <v>258</v>
      </c>
      <c r="AB10" s="4" t="s">
        <v>259</v>
      </c>
      <c r="AC10" s="4" t="s">
        <v>260</v>
      </c>
      <c r="AD10" s="4" t="s">
        <v>261</v>
      </c>
      <c r="AE10" s="4" t="s">
        <v>262</v>
      </c>
      <c r="AF10" s="4" t="s">
        <v>263</v>
      </c>
      <c r="AG10" s="4" t="s">
        <v>264</v>
      </c>
      <c r="AH10" s="4" t="s">
        <v>262</v>
      </c>
      <c r="AI10" s="4" t="s">
        <v>265</v>
      </c>
      <c r="AJ10" s="4" t="s">
        <v>266</v>
      </c>
      <c r="AK10" s="4" t="s">
        <v>262</v>
      </c>
      <c r="AL10" s="4" t="s">
        <v>267</v>
      </c>
      <c r="AM10" s="4" t="s">
        <v>268</v>
      </c>
      <c r="AN10" s="4" t="s">
        <v>262</v>
      </c>
      <c r="AO10" s="4" t="s">
        <v>269</v>
      </c>
      <c r="AP10" s="4" t="s">
        <v>270</v>
      </c>
      <c r="AQ10" s="4" t="s">
        <v>262</v>
      </c>
      <c r="AR10" s="4" t="s">
        <v>271</v>
      </c>
      <c r="AS10" s="4" t="s">
        <v>272</v>
      </c>
      <c r="AT10" s="4" t="s">
        <v>262</v>
      </c>
      <c r="AU10" s="4" t="s">
        <v>273</v>
      </c>
      <c r="AV10" s="4" t="s">
        <v>274</v>
      </c>
      <c r="AW10" s="4" t="s">
        <v>262</v>
      </c>
      <c r="AX10" s="4" t="s">
        <v>275</v>
      </c>
      <c r="AY10" s="4" t="s">
        <v>276</v>
      </c>
      <c r="AZ10" s="4" t="s">
        <v>262</v>
      </c>
      <c r="BA10" s="4" t="s">
        <v>308</v>
      </c>
      <c r="BB10" s="10" t="s">
        <v>310</v>
      </c>
    </row>
    <row r="11" spans="2:54" x14ac:dyDescent="0.3">
      <c r="B11" s="11">
        <v>52</v>
      </c>
      <c r="C11" s="11" t="s">
        <v>68</v>
      </c>
      <c r="D11" s="12">
        <v>42370.043055555558</v>
      </c>
      <c r="E11" s="11">
        <v>2850.57</v>
      </c>
      <c r="F11" s="11">
        <v>0</v>
      </c>
      <c r="G11" s="11">
        <v>999999</v>
      </c>
      <c r="H11" s="11">
        <v>999999</v>
      </c>
      <c r="I11" s="11">
        <v>999999</v>
      </c>
      <c r="J11" s="11">
        <v>999999</v>
      </c>
      <c r="K11" s="11">
        <v>999999</v>
      </c>
      <c r="L11" s="11">
        <v>999999</v>
      </c>
      <c r="M11" s="11">
        <v>99999</v>
      </c>
      <c r="N11" s="11">
        <v>99999</v>
      </c>
      <c r="O11" s="11">
        <v>999999</v>
      </c>
      <c r="P11" s="11">
        <v>999999</v>
      </c>
      <c r="Q11" s="11">
        <v>999999</v>
      </c>
      <c r="R11" s="11">
        <v>999999</v>
      </c>
      <c r="S11" s="11">
        <v>999999</v>
      </c>
      <c r="T11" s="11">
        <v>999999</v>
      </c>
      <c r="U11" s="11">
        <v>999999</v>
      </c>
      <c r="V11" s="11">
        <v>999999</v>
      </c>
      <c r="W11" s="11">
        <v>999999</v>
      </c>
      <c r="X11" s="11">
        <v>999999</v>
      </c>
      <c r="Y11" s="11">
        <v>999999</v>
      </c>
      <c r="Z11" s="11">
        <v>999999</v>
      </c>
      <c r="AA11" s="11">
        <v>999999</v>
      </c>
      <c r="AB11" s="11">
        <v>999999</v>
      </c>
      <c r="AC11" s="11">
        <v>97148.43</v>
      </c>
      <c r="AD11" s="11">
        <f t="shared" ref="AD11:AD17" si="3">M11-E11</f>
        <v>97148.43</v>
      </c>
      <c r="AE11" s="15">
        <f t="shared" ref="AE11:AE17" si="4">ROUND(AC11-AD11,3)</f>
        <v>0</v>
      </c>
      <c r="AF11" s="11">
        <v>0</v>
      </c>
      <c r="AG11" s="11"/>
      <c r="AH11" s="11"/>
      <c r="AI11" s="11">
        <v>999999</v>
      </c>
      <c r="AJ11" s="11"/>
      <c r="AK11" s="11"/>
      <c r="AL11" s="11">
        <v>999999</v>
      </c>
      <c r="AM11" s="11"/>
      <c r="AN11" s="11"/>
      <c r="AO11" s="11">
        <v>999999</v>
      </c>
      <c r="AP11" s="11"/>
      <c r="AQ11" s="11"/>
      <c r="AR11" s="11">
        <v>999999</v>
      </c>
      <c r="AS11" s="11"/>
      <c r="AT11" s="11"/>
      <c r="AU11" s="11">
        <v>999999</v>
      </c>
      <c r="AV11" s="11"/>
      <c r="AW11" s="11"/>
      <c r="AX11" s="11">
        <v>999999</v>
      </c>
      <c r="AY11" s="11"/>
      <c r="AZ11" s="11"/>
      <c r="BA11" s="11" t="s">
        <v>309</v>
      </c>
      <c r="BB11" s="16" t="str">
        <f t="shared" ref="BB11:BB17" si="5">IF(AE11="","적합",(IF(ABS(AE11)&lt;0.001,"적합","부적합")))</f>
        <v>적합</v>
      </c>
    </row>
    <row r="12" spans="2:54" x14ac:dyDescent="0.3">
      <c r="B12" s="11">
        <v>53</v>
      </c>
      <c r="C12" s="11" t="s">
        <v>69</v>
      </c>
      <c r="D12" s="12">
        <v>42370.001388888886</v>
      </c>
      <c r="E12" s="11">
        <v>2734.76</v>
      </c>
      <c r="F12" s="11">
        <v>0</v>
      </c>
      <c r="G12" s="11">
        <v>999999</v>
      </c>
      <c r="H12" s="11">
        <v>999999</v>
      </c>
      <c r="I12" s="11">
        <v>999999</v>
      </c>
      <c r="J12" s="11">
        <v>999999</v>
      </c>
      <c r="K12" s="11">
        <v>999999</v>
      </c>
      <c r="L12" s="11">
        <v>999999</v>
      </c>
      <c r="M12" s="11">
        <v>99999</v>
      </c>
      <c r="N12" s="11">
        <v>99999</v>
      </c>
      <c r="O12" s="11">
        <v>999999</v>
      </c>
      <c r="P12" s="11">
        <v>999999</v>
      </c>
      <c r="Q12" s="11">
        <v>999999</v>
      </c>
      <c r="R12" s="11">
        <v>999999</v>
      </c>
      <c r="S12" s="11">
        <v>999999</v>
      </c>
      <c r="T12" s="11">
        <v>999999</v>
      </c>
      <c r="U12" s="11">
        <v>999999</v>
      </c>
      <c r="V12" s="11">
        <v>999999</v>
      </c>
      <c r="W12" s="11">
        <v>999999</v>
      </c>
      <c r="X12" s="11">
        <v>999999</v>
      </c>
      <c r="Y12" s="11">
        <v>999999</v>
      </c>
      <c r="Z12" s="11">
        <v>999999</v>
      </c>
      <c r="AA12" s="11">
        <v>999999</v>
      </c>
      <c r="AB12" s="11">
        <v>999999</v>
      </c>
      <c r="AC12" s="11">
        <v>97264.241999999998</v>
      </c>
      <c r="AD12" s="11">
        <f t="shared" si="3"/>
        <v>97264.24</v>
      </c>
      <c r="AE12" s="15">
        <f t="shared" si="4"/>
        <v>2E-3</v>
      </c>
      <c r="AF12" s="11">
        <v>0</v>
      </c>
      <c r="AG12" s="11"/>
      <c r="AH12" s="11"/>
      <c r="AI12" s="11">
        <v>999999</v>
      </c>
      <c r="AJ12" s="11"/>
      <c r="AK12" s="11"/>
      <c r="AL12" s="11">
        <v>999999</v>
      </c>
      <c r="AM12" s="11"/>
      <c r="AN12" s="11"/>
      <c r="AO12" s="11">
        <v>999999</v>
      </c>
      <c r="AP12" s="11"/>
      <c r="AQ12" s="11"/>
      <c r="AR12" s="11">
        <v>999999</v>
      </c>
      <c r="AS12" s="11"/>
      <c r="AT12" s="11"/>
      <c r="AU12" s="11">
        <v>999999</v>
      </c>
      <c r="AV12" s="11"/>
      <c r="AW12" s="11"/>
      <c r="AX12" s="11">
        <v>999999</v>
      </c>
      <c r="AY12" s="11"/>
      <c r="AZ12" s="11"/>
      <c r="BA12" s="11" t="s">
        <v>309</v>
      </c>
      <c r="BB12" s="16" t="str">
        <f t="shared" si="5"/>
        <v>부적합</v>
      </c>
    </row>
    <row r="13" spans="2:54" x14ac:dyDescent="0.3">
      <c r="B13" s="11">
        <v>54</v>
      </c>
      <c r="C13" s="11" t="s">
        <v>70</v>
      </c>
      <c r="D13" s="12">
        <v>42442.959722222222</v>
      </c>
      <c r="E13" s="11">
        <v>2779.14</v>
      </c>
      <c r="F13" s="11">
        <v>0</v>
      </c>
      <c r="G13" s="11">
        <v>999999</v>
      </c>
      <c r="H13" s="11">
        <v>999999</v>
      </c>
      <c r="I13" s="11">
        <v>999999</v>
      </c>
      <c r="J13" s="11">
        <v>999999</v>
      </c>
      <c r="K13" s="11">
        <v>999999</v>
      </c>
      <c r="L13" s="11">
        <v>999999</v>
      </c>
      <c r="M13" s="11">
        <v>50645</v>
      </c>
      <c r="N13" s="11">
        <v>99999</v>
      </c>
      <c r="O13" s="11">
        <v>999999</v>
      </c>
      <c r="P13" s="11">
        <v>999999</v>
      </c>
      <c r="Q13" s="11">
        <v>999999</v>
      </c>
      <c r="R13" s="11">
        <v>999999</v>
      </c>
      <c r="S13" s="11">
        <v>999999</v>
      </c>
      <c r="T13" s="11">
        <v>999999</v>
      </c>
      <c r="U13" s="11">
        <v>999999</v>
      </c>
      <c r="V13" s="11">
        <v>999999</v>
      </c>
      <c r="W13" s="11">
        <v>999999</v>
      </c>
      <c r="X13" s="11">
        <v>999999</v>
      </c>
      <c r="Y13" s="11">
        <v>999999</v>
      </c>
      <c r="Z13" s="11">
        <v>999999</v>
      </c>
      <c r="AA13" s="11">
        <v>999999</v>
      </c>
      <c r="AB13" s="11">
        <v>999999</v>
      </c>
      <c r="AC13" s="11">
        <v>47865.858999999997</v>
      </c>
      <c r="AD13" s="11">
        <f t="shared" si="3"/>
        <v>47865.86</v>
      </c>
      <c r="AE13" s="15">
        <f t="shared" si="4"/>
        <v>-1E-3</v>
      </c>
      <c r="AF13" s="11">
        <v>0</v>
      </c>
      <c r="AG13" s="11"/>
      <c r="AH13" s="11"/>
      <c r="AI13" s="11">
        <v>999999</v>
      </c>
      <c r="AJ13" s="11"/>
      <c r="AK13" s="11"/>
      <c r="AL13" s="11">
        <v>999999</v>
      </c>
      <c r="AM13" s="11"/>
      <c r="AN13" s="11"/>
      <c r="AO13" s="11">
        <v>999999</v>
      </c>
      <c r="AP13" s="11"/>
      <c r="AQ13" s="11"/>
      <c r="AR13" s="11">
        <v>999999</v>
      </c>
      <c r="AS13" s="11"/>
      <c r="AT13" s="11"/>
      <c r="AU13" s="11">
        <v>999999</v>
      </c>
      <c r="AV13" s="11"/>
      <c r="AW13" s="11"/>
      <c r="AX13" s="11">
        <v>999999</v>
      </c>
      <c r="AY13" s="11"/>
      <c r="AZ13" s="11"/>
      <c r="BA13" s="11" t="s">
        <v>309</v>
      </c>
      <c r="BB13" s="16" t="str">
        <f t="shared" si="5"/>
        <v>부적합</v>
      </c>
    </row>
    <row r="14" spans="2:54" x14ac:dyDescent="0.3">
      <c r="B14" s="11">
        <v>55</v>
      </c>
      <c r="C14" s="11" t="s">
        <v>71</v>
      </c>
      <c r="D14" s="12">
        <v>42439.668055555558</v>
      </c>
      <c r="E14" s="11">
        <v>2898.73</v>
      </c>
      <c r="F14" s="11">
        <v>0</v>
      </c>
      <c r="G14" s="11">
        <v>999999</v>
      </c>
      <c r="H14" s="11">
        <v>999999</v>
      </c>
      <c r="I14" s="11">
        <v>999999</v>
      </c>
      <c r="J14" s="11">
        <v>999999</v>
      </c>
      <c r="K14" s="11">
        <v>999999</v>
      </c>
      <c r="L14" s="11">
        <v>999999</v>
      </c>
      <c r="M14" s="11">
        <v>54854</v>
      </c>
      <c r="N14" s="11">
        <v>99999</v>
      </c>
      <c r="O14" s="11">
        <v>999999</v>
      </c>
      <c r="P14" s="11">
        <v>999999</v>
      </c>
      <c r="Q14" s="11">
        <v>999999</v>
      </c>
      <c r="R14" s="11">
        <v>999999</v>
      </c>
      <c r="S14" s="11">
        <v>999999</v>
      </c>
      <c r="T14" s="11">
        <v>999999</v>
      </c>
      <c r="U14" s="11">
        <v>999999</v>
      </c>
      <c r="V14" s="11">
        <v>999999</v>
      </c>
      <c r="W14" s="11">
        <v>999999</v>
      </c>
      <c r="X14" s="11">
        <v>999999</v>
      </c>
      <c r="Y14" s="11">
        <v>999999</v>
      </c>
      <c r="Z14" s="11">
        <v>999999</v>
      </c>
      <c r="AA14" s="11">
        <v>999999</v>
      </c>
      <c r="AB14" s="11">
        <v>999999</v>
      </c>
      <c r="AC14" s="11">
        <v>51955.27</v>
      </c>
      <c r="AD14" s="11">
        <f t="shared" si="3"/>
        <v>51955.27</v>
      </c>
      <c r="AE14" s="15">
        <f t="shared" si="4"/>
        <v>0</v>
      </c>
      <c r="AF14" s="11">
        <v>0</v>
      </c>
      <c r="AG14" s="11"/>
      <c r="AH14" s="11"/>
      <c r="AI14" s="11">
        <v>999999</v>
      </c>
      <c r="AJ14" s="11"/>
      <c r="AK14" s="11"/>
      <c r="AL14" s="11">
        <v>999999</v>
      </c>
      <c r="AM14" s="11"/>
      <c r="AN14" s="11"/>
      <c r="AO14" s="11">
        <v>999999</v>
      </c>
      <c r="AP14" s="11"/>
      <c r="AQ14" s="11"/>
      <c r="AR14" s="11">
        <v>999999</v>
      </c>
      <c r="AS14" s="11"/>
      <c r="AT14" s="11"/>
      <c r="AU14" s="11">
        <v>999999</v>
      </c>
      <c r="AV14" s="11"/>
      <c r="AW14" s="11"/>
      <c r="AX14" s="11">
        <v>999999</v>
      </c>
      <c r="AY14" s="11"/>
      <c r="AZ14" s="11"/>
      <c r="BA14" s="11" t="s">
        <v>309</v>
      </c>
      <c r="BB14" s="16" t="str">
        <f t="shared" si="5"/>
        <v>적합</v>
      </c>
    </row>
    <row r="15" spans="2:54" x14ac:dyDescent="0.3">
      <c r="B15" s="11">
        <v>56</v>
      </c>
      <c r="C15" s="11" t="s">
        <v>72</v>
      </c>
      <c r="D15" s="12">
        <v>42461.751388888886</v>
      </c>
      <c r="E15" s="11">
        <v>2809.25</v>
      </c>
      <c r="F15" s="11">
        <v>0</v>
      </c>
      <c r="G15" s="11">
        <v>999999</v>
      </c>
      <c r="H15" s="11">
        <v>999999</v>
      </c>
      <c r="I15" s="11">
        <v>999999</v>
      </c>
      <c r="J15" s="11">
        <v>999999</v>
      </c>
      <c r="K15" s="11">
        <v>999999</v>
      </c>
      <c r="L15" s="11">
        <v>999999</v>
      </c>
      <c r="M15" s="11">
        <v>99999</v>
      </c>
      <c r="N15" s="11">
        <v>99999</v>
      </c>
      <c r="O15" s="11">
        <v>999999</v>
      </c>
      <c r="P15" s="11">
        <v>999999</v>
      </c>
      <c r="Q15" s="11">
        <v>999999</v>
      </c>
      <c r="R15" s="11">
        <v>999999</v>
      </c>
      <c r="S15" s="11">
        <v>999999</v>
      </c>
      <c r="T15" s="11">
        <v>999999</v>
      </c>
      <c r="U15" s="11">
        <v>999999</v>
      </c>
      <c r="V15" s="11">
        <v>999999</v>
      </c>
      <c r="W15" s="11">
        <v>999999</v>
      </c>
      <c r="X15" s="11">
        <v>999999</v>
      </c>
      <c r="Y15" s="11">
        <v>999999</v>
      </c>
      <c r="Z15" s="11">
        <v>999999</v>
      </c>
      <c r="AA15" s="11">
        <v>999999</v>
      </c>
      <c r="AB15" s="11">
        <v>999999</v>
      </c>
      <c r="AC15" s="11">
        <v>97189.75</v>
      </c>
      <c r="AD15" s="11">
        <f t="shared" si="3"/>
        <v>97189.75</v>
      </c>
      <c r="AE15" s="15">
        <f t="shared" si="4"/>
        <v>0</v>
      </c>
      <c r="AF15" s="11">
        <v>0</v>
      </c>
      <c r="AG15" s="11"/>
      <c r="AH15" s="11"/>
      <c r="AI15" s="11">
        <v>999999</v>
      </c>
      <c r="AJ15" s="11"/>
      <c r="AK15" s="11"/>
      <c r="AL15" s="11">
        <v>999999</v>
      </c>
      <c r="AM15" s="11"/>
      <c r="AN15" s="11"/>
      <c r="AO15" s="11">
        <v>999999</v>
      </c>
      <c r="AP15" s="11"/>
      <c r="AQ15" s="11"/>
      <c r="AR15" s="11">
        <v>999999</v>
      </c>
      <c r="AS15" s="11"/>
      <c r="AT15" s="11"/>
      <c r="AU15" s="11">
        <v>999999</v>
      </c>
      <c r="AV15" s="11"/>
      <c r="AW15" s="11"/>
      <c r="AX15" s="11">
        <v>999999</v>
      </c>
      <c r="AY15" s="11"/>
      <c r="AZ15" s="11"/>
      <c r="BA15" s="11" t="s">
        <v>309</v>
      </c>
      <c r="BB15" s="16" t="str">
        <f t="shared" si="5"/>
        <v>적합</v>
      </c>
    </row>
    <row r="16" spans="2:54" x14ac:dyDescent="0.3">
      <c r="B16" s="11">
        <v>57</v>
      </c>
      <c r="C16" s="11" t="s">
        <v>73</v>
      </c>
      <c r="D16" s="12">
        <v>42438.043055555558</v>
      </c>
      <c r="E16" s="11">
        <v>2603.06</v>
      </c>
      <c r="F16" s="11">
        <v>0</v>
      </c>
      <c r="G16" s="11">
        <v>999999</v>
      </c>
      <c r="H16" s="11">
        <v>999999</v>
      </c>
      <c r="I16" s="11">
        <v>999999</v>
      </c>
      <c r="J16" s="11">
        <v>999999</v>
      </c>
      <c r="K16" s="11">
        <v>999999</v>
      </c>
      <c r="L16" s="11">
        <v>999999</v>
      </c>
      <c r="M16" s="11">
        <v>95725</v>
      </c>
      <c r="N16" s="11">
        <v>99999</v>
      </c>
      <c r="O16" s="11">
        <v>999999</v>
      </c>
      <c r="P16" s="11">
        <v>999999</v>
      </c>
      <c r="Q16" s="11">
        <v>999999</v>
      </c>
      <c r="R16" s="11">
        <v>999999</v>
      </c>
      <c r="S16" s="11">
        <v>999999</v>
      </c>
      <c r="T16" s="11">
        <v>999999</v>
      </c>
      <c r="U16" s="11">
        <v>999999</v>
      </c>
      <c r="V16" s="11">
        <v>999999</v>
      </c>
      <c r="W16" s="11">
        <v>999999</v>
      </c>
      <c r="X16" s="11">
        <v>999999</v>
      </c>
      <c r="Y16" s="11">
        <v>999999</v>
      </c>
      <c r="Z16" s="11">
        <v>999999</v>
      </c>
      <c r="AA16" s="11">
        <v>999999</v>
      </c>
      <c r="AB16" s="11">
        <v>999999</v>
      </c>
      <c r="AC16" s="11">
        <v>93121.937999999995</v>
      </c>
      <c r="AD16" s="11">
        <f t="shared" si="3"/>
        <v>93121.94</v>
      </c>
      <c r="AE16" s="15">
        <f t="shared" si="4"/>
        <v>-2E-3</v>
      </c>
      <c r="AF16" s="11">
        <v>0</v>
      </c>
      <c r="AG16" s="11"/>
      <c r="AH16" s="11"/>
      <c r="AI16" s="11">
        <v>999999</v>
      </c>
      <c r="AJ16" s="11"/>
      <c r="AK16" s="11"/>
      <c r="AL16" s="11">
        <v>999999</v>
      </c>
      <c r="AM16" s="11"/>
      <c r="AN16" s="11"/>
      <c r="AO16" s="11">
        <v>999999</v>
      </c>
      <c r="AP16" s="11"/>
      <c r="AQ16" s="11"/>
      <c r="AR16" s="11">
        <v>999999</v>
      </c>
      <c r="AS16" s="11"/>
      <c r="AT16" s="11"/>
      <c r="AU16" s="11">
        <v>999999</v>
      </c>
      <c r="AV16" s="11"/>
      <c r="AW16" s="11"/>
      <c r="AX16" s="11">
        <v>999999</v>
      </c>
      <c r="AY16" s="11"/>
      <c r="AZ16" s="11"/>
      <c r="BA16" s="11" t="s">
        <v>309</v>
      </c>
      <c r="BB16" s="16" t="str">
        <f t="shared" si="5"/>
        <v>부적합</v>
      </c>
    </row>
    <row r="17" spans="2:54" x14ac:dyDescent="0.3">
      <c r="B17" s="11">
        <v>58</v>
      </c>
      <c r="C17" s="11" t="s">
        <v>74</v>
      </c>
      <c r="D17" s="12">
        <v>42444.368055555555</v>
      </c>
      <c r="E17" s="11">
        <v>2405.39</v>
      </c>
      <c r="F17" s="11">
        <v>0</v>
      </c>
      <c r="G17" s="11">
        <v>999999</v>
      </c>
      <c r="H17" s="11">
        <v>999999</v>
      </c>
      <c r="I17" s="11">
        <v>999999</v>
      </c>
      <c r="J17" s="11">
        <v>999999</v>
      </c>
      <c r="K17" s="11">
        <v>999999</v>
      </c>
      <c r="L17" s="11">
        <v>999999</v>
      </c>
      <c r="M17" s="11">
        <v>57189</v>
      </c>
      <c r="N17" s="11">
        <v>3.8759999999999999</v>
      </c>
      <c r="O17" s="11">
        <v>999999</v>
      </c>
      <c r="P17" s="11">
        <v>999999</v>
      </c>
      <c r="Q17" s="11">
        <v>999999</v>
      </c>
      <c r="R17" s="11">
        <v>999999</v>
      </c>
      <c r="S17" s="11">
        <v>999999</v>
      </c>
      <c r="T17" s="11">
        <v>999999</v>
      </c>
      <c r="U17" s="11">
        <v>999999</v>
      </c>
      <c r="V17" s="11">
        <v>999999</v>
      </c>
      <c r="W17" s="11">
        <v>999999</v>
      </c>
      <c r="X17" s="11">
        <v>999999</v>
      </c>
      <c r="Y17" s="11">
        <v>999999</v>
      </c>
      <c r="Z17" s="11">
        <v>999999</v>
      </c>
      <c r="AA17" s="11">
        <v>999999</v>
      </c>
      <c r="AB17" s="11">
        <v>999999</v>
      </c>
      <c r="AC17" s="11">
        <v>54783.608999999997</v>
      </c>
      <c r="AD17" s="11">
        <f t="shared" si="3"/>
        <v>54783.61</v>
      </c>
      <c r="AE17" s="15">
        <f t="shared" si="4"/>
        <v>-1E-3</v>
      </c>
      <c r="AF17" s="11">
        <v>0</v>
      </c>
      <c r="AG17" s="11"/>
      <c r="AH17" s="11"/>
      <c r="AI17" s="11">
        <v>999999</v>
      </c>
      <c r="AJ17" s="11"/>
      <c r="AK17" s="11"/>
      <c r="AL17" s="11">
        <v>999999</v>
      </c>
      <c r="AM17" s="11"/>
      <c r="AN17" s="11"/>
      <c r="AO17" s="11">
        <v>999999</v>
      </c>
      <c r="AP17" s="11"/>
      <c r="AQ17" s="11"/>
      <c r="AR17" s="11">
        <v>999999</v>
      </c>
      <c r="AS17" s="11"/>
      <c r="AT17" s="11"/>
      <c r="AU17" s="11">
        <v>999999</v>
      </c>
      <c r="AV17" s="11"/>
      <c r="AW17" s="11"/>
      <c r="AX17" s="11">
        <v>999999</v>
      </c>
      <c r="AY17" s="11"/>
      <c r="AZ17" s="11"/>
      <c r="BA17" s="11" t="s">
        <v>309</v>
      </c>
      <c r="BB17" s="16" t="str">
        <f t="shared" si="5"/>
        <v>부적합</v>
      </c>
    </row>
    <row r="20" spans="2:54" x14ac:dyDescent="0.3">
      <c r="B20" t="s">
        <v>277</v>
      </c>
      <c r="C20">
        <v>19</v>
      </c>
    </row>
    <row r="21" spans="2:54" ht="17.25" x14ac:dyDescent="0.3">
      <c r="B21" s="4" t="s">
        <v>233</v>
      </c>
      <c r="C21" s="4" t="s">
        <v>234</v>
      </c>
      <c r="D21" s="6" t="s">
        <v>235</v>
      </c>
      <c r="E21" s="4" t="s">
        <v>236</v>
      </c>
      <c r="F21" s="4" t="s">
        <v>237</v>
      </c>
      <c r="G21" s="4" t="s">
        <v>238</v>
      </c>
      <c r="H21" s="4" t="s">
        <v>239</v>
      </c>
      <c r="I21" s="4" t="s">
        <v>240</v>
      </c>
      <c r="J21" s="4" t="s">
        <v>241</v>
      </c>
      <c r="K21" s="4" t="s">
        <v>242</v>
      </c>
      <c r="L21" s="4" t="s">
        <v>243</v>
      </c>
      <c r="M21" s="4" t="s">
        <v>244</v>
      </c>
      <c r="N21" s="4" t="s">
        <v>245</v>
      </c>
      <c r="O21" s="4" t="s">
        <v>246</v>
      </c>
      <c r="P21" s="4" t="s">
        <v>247</v>
      </c>
      <c r="Q21" s="4" t="s">
        <v>248</v>
      </c>
      <c r="R21" s="4" t="s">
        <v>249</v>
      </c>
      <c r="S21" s="4" t="s">
        <v>250</v>
      </c>
      <c r="T21" s="4" t="s">
        <v>251</v>
      </c>
      <c r="U21" s="4" t="s">
        <v>252</v>
      </c>
      <c r="V21" s="4" t="s">
        <v>253</v>
      </c>
      <c r="W21" s="4" t="s">
        <v>254</v>
      </c>
      <c r="X21" s="4" t="s">
        <v>255</v>
      </c>
      <c r="Y21" s="4" t="s">
        <v>256</v>
      </c>
      <c r="Z21" s="4" t="s">
        <v>257</v>
      </c>
      <c r="AA21" s="4" t="s">
        <v>258</v>
      </c>
      <c r="AB21" s="4" t="s">
        <v>259</v>
      </c>
      <c r="AC21" s="4" t="s">
        <v>260</v>
      </c>
      <c r="AD21" s="4" t="s">
        <v>261</v>
      </c>
      <c r="AE21" s="4" t="s">
        <v>262</v>
      </c>
      <c r="AF21" s="4" t="s">
        <v>263</v>
      </c>
      <c r="AG21" s="4" t="s">
        <v>264</v>
      </c>
      <c r="AH21" s="4" t="s">
        <v>262</v>
      </c>
      <c r="AI21" s="4" t="s">
        <v>265</v>
      </c>
      <c r="AJ21" s="4" t="s">
        <v>266</v>
      </c>
      <c r="AK21" s="4" t="s">
        <v>262</v>
      </c>
      <c r="AL21" s="4" t="s">
        <v>267</v>
      </c>
      <c r="AM21" s="4" t="s">
        <v>268</v>
      </c>
      <c r="AN21" s="4" t="s">
        <v>262</v>
      </c>
      <c r="AO21" s="4" t="s">
        <v>269</v>
      </c>
      <c r="AP21" s="4" t="s">
        <v>270</v>
      </c>
      <c r="AQ21" s="4" t="s">
        <v>262</v>
      </c>
      <c r="AR21" s="4" t="s">
        <v>271</v>
      </c>
      <c r="AS21" s="4" t="s">
        <v>272</v>
      </c>
      <c r="AT21" s="4" t="s">
        <v>262</v>
      </c>
      <c r="AU21" s="4" t="s">
        <v>273</v>
      </c>
      <c r="AV21" s="4" t="s">
        <v>274</v>
      </c>
      <c r="AW21" s="4" t="s">
        <v>262</v>
      </c>
      <c r="AX21" s="4" t="s">
        <v>275</v>
      </c>
      <c r="AY21" s="4" t="s">
        <v>276</v>
      </c>
      <c r="AZ21" s="4" t="s">
        <v>262</v>
      </c>
      <c r="BA21" s="4" t="s">
        <v>308</v>
      </c>
      <c r="BB21" s="10" t="s">
        <v>310</v>
      </c>
    </row>
    <row r="22" spans="2:54" x14ac:dyDescent="0.3">
      <c r="B22" s="11">
        <v>112</v>
      </c>
      <c r="C22" s="11" t="s">
        <v>79</v>
      </c>
      <c r="D22" s="12">
        <v>42380</v>
      </c>
      <c r="E22" s="11">
        <v>2857.24</v>
      </c>
      <c r="F22" s="11">
        <v>0</v>
      </c>
      <c r="G22" s="11">
        <v>999999</v>
      </c>
      <c r="H22" s="11">
        <v>999999</v>
      </c>
      <c r="I22" s="11">
        <v>999999</v>
      </c>
      <c r="J22" s="11">
        <v>999999</v>
      </c>
      <c r="K22" s="11">
        <v>999999</v>
      </c>
      <c r="L22" s="11">
        <v>999999</v>
      </c>
      <c r="M22" s="11">
        <v>7999</v>
      </c>
      <c r="N22" s="11">
        <v>7999</v>
      </c>
      <c r="O22" s="11">
        <v>999999</v>
      </c>
      <c r="P22" s="11">
        <v>999999</v>
      </c>
      <c r="Q22" s="11">
        <v>999999</v>
      </c>
      <c r="R22" s="11">
        <v>999999</v>
      </c>
      <c r="S22" s="11">
        <v>999999</v>
      </c>
      <c r="T22" s="11">
        <v>999999</v>
      </c>
      <c r="U22" s="11">
        <v>999999</v>
      </c>
      <c r="V22" s="11">
        <v>999999</v>
      </c>
      <c r="W22" s="11">
        <v>999999</v>
      </c>
      <c r="X22" s="11">
        <v>999999</v>
      </c>
      <c r="Y22" s="11">
        <v>999999</v>
      </c>
      <c r="Z22" s="11">
        <v>999999</v>
      </c>
      <c r="AA22" s="11">
        <v>999999</v>
      </c>
      <c r="AB22" s="11">
        <v>999999</v>
      </c>
      <c r="AC22" s="11">
        <v>5141.76</v>
      </c>
      <c r="AD22" s="11">
        <f t="shared" ref="AD22:AD28" si="6">M22-E22</f>
        <v>5141.76</v>
      </c>
      <c r="AE22" s="15">
        <f t="shared" ref="AE22:AE28" si="7">ROUND(AC22-AD22,3)</f>
        <v>0</v>
      </c>
      <c r="AF22" s="11">
        <v>0</v>
      </c>
      <c r="AG22" s="11"/>
      <c r="AH22" s="11"/>
      <c r="AI22" s="11">
        <v>999999</v>
      </c>
      <c r="AJ22" s="11"/>
      <c r="AK22" s="11"/>
      <c r="AL22" s="11">
        <v>999999</v>
      </c>
      <c r="AM22" s="11"/>
      <c r="AN22" s="11"/>
      <c r="AO22" s="11">
        <v>999999</v>
      </c>
      <c r="AP22" s="11"/>
      <c r="AQ22" s="11"/>
      <c r="AR22" s="11">
        <v>999999</v>
      </c>
      <c r="AS22" s="11"/>
      <c r="AT22" s="11"/>
      <c r="AU22" s="11">
        <v>999999</v>
      </c>
      <c r="AV22" s="11"/>
      <c r="AW22" s="11"/>
      <c r="AX22" s="11">
        <v>999999</v>
      </c>
      <c r="AY22" s="11"/>
      <c r="AZ22" s="11"/>
      <c r="BA22" s="11" t="s">
        <v>309</v>
      </c>
      <c r="BB22" s="16" t="str">
        <f t="shared" ref="BB22:BB28" si="8">IF(AE22="","적합",(IF(ABS(AE22)&lt;0.001,"적합","부적합")))</f>
        <v>적합</v>
      </c>
    </row>
    <row r="23" spans="2:54" x14ac:dyDescent="0.3">
      <c r="B23" s="11">
        <v>113</v>
      </c>
      <c r="C23" s="11" t="s">
        <v>80</v>
      </c>
      <c r="D23" s="12">
        <v>42404.5</v>
      </c>
      <c r="E23" s="11">
        <v>2810.49</v>
      </c>
      <c r="F23" s="11">
        <v>0</v>
      </c>
      <c r="G23" s="11">
        <v>999999</v>
      </c>
      <c r="H23" s="11">
        <v>999999</v>
      </c>
      <c r="I23" s="11">
        <v>999999</v>
      </c>
      <c r="J23" s="11">
        <v>999999</v>
      </c>
      <c r="K23" s="11">
        <v>999999</v>
      </c>
      <c r="L23" s="11">
        <v>999999</v>
      </c>
      <c r="M23" s="11">
        <v>7999</v>
      </c>
      <c r="N23" s="11">
        <v>7999</v>
      </c>
      <c r="O23" s="11">
        <v>999999</v>
      </c>
      <c r="P23" s="11">
        <v>999999</v>
      </c>
      <c r="Q23" s="11">
        <v>999999</v>
      </c>
      <c r="R23" s="11">
        <v>999999</v>
      </c>
      <c r="S23" s="11">
        <v>999999</v>
      </c>
      <c r="T23" s="11">
        <v>999999</v>
      </c>
      <c r="U23" s="11">
        <v>999999</v>
      </c>
      <c r="V23" s="11">
        <v>999999</v>
      </c>
      <c r="W23" s="11">
        <v>999999</v>
      </c>
      <c r="X23" s="11">
        <v>999999</v>
      </c>
      <c r="Y23" s="11">
        <v>999999</v>
      </c>
      <c r="Z23" s="11">
        <v>999999</v>
      </c>
      <c r="AA23" s="11">
        <v>999999</v>
      </c>
      <c r="AB23" s="11">
        <v>999999</v>
      </c>
      <c r="AC23" s="11">
        <v>5188.51</v>
      </c>
      <c r="AD23" s="11">
        <f t="shared" si="6"/>
        <v>5188.51</v>
      </c>
      <c r="AE23" s="15">
        <f t="shared" si="7"/>
        <v>0</v>
      </c>
      <c r="AF23" s="11">
        <v>0</v>
      </c>
      <c r="AG23" s="11"/>
      <c r="AH23" s="11"/>
      <c r="AI23" s="11">
        <v>999999</v>
      </c>
      <c r="AJ23" s="11"/>
      <c r="AK23" s="11"/>
      <c r="AL23" s="11">
        <v>999999</v>
      </c>
      <c r="AM23" s="11"/>
      <c r="AN23" s="11"/>
      <c r="AO23" s="11">
        <v>999999</v>
      </c>
      <c r="AP23" s="11"/>
      <c r="AQ23" s="11"/>
      <c r="AR23" s="11">
        <v>999999</v>
      </c>
      <c r="AS23" s="11"/>
      <c r="AT23" s="11"/>
      <c r="AU23" s="11">
        <v>999999</v>
      </c>
      <c r="AV23" s="11"/>
      <c r="AW23" s="11"/>
      <c r="AX23" s="11">
        <v>999999</v>
      </c>
      <c r="AY23" s="11"/>
      <c r="AZ23" s="11"/>
      <c r="BA23" s="11" t="s">
        <v>309</v>
      </c>
      <c r="BB23" s="16" t="str">
        <f t="shared" si="8"/>
        <v>적합</v>
      </c>
    </row>
    <row r="24" spans="2:54" x14ac:dyDescent="0.3">
      <c r="B24" s="11">
        <v>114</v>
      </c>
      <c r="C24" s="11" t="s">
        <v>81</v>
      </c>
      <c r="D24" s="12">
        <v>42404.5</v>
      </c>
      <c r="E24" s="11">
        <v>2747.2</v>
      </c>
      <c r="F24" s="11">
        <v>0</v>
      </c>
      <c r="G24" s="11">
        <v>999999</v>
      </c>
      <c r="H24" s="11">
        <v>999999</v>
      </c>
      <c r="I24" s="11">
        <v>999999</v>
      </c>
      <c r="J24" s="11">
        <v>999999</v>
      </c>
      <c r="K24" s="11">
        <v>999999</v>
      </c>
      <c r="L24" s="11">
        <v>999999</v>
      </c>
      <c r="M24" s="11">
        <v>7999</v>
      </c>
      <c r="N24" s="11">
        <v>7999</v>
      </c>
      <c r="O24" s="11">
        <v>999999</v>
      </c>
      <c r="P24" s="11">
        <v>999999</v>
      </c>
      <c r="Q24" s="11">
        <v>999999</v>
      </c>
      <c r="R24" s="11">
        <v>999999</v>
      </c>
      <c r="S24" s="11">
        <v>999999</v>
      </c>
      <c r="T24" s="11">
        <v>999999</v>
      </c>
      <c r="U24" s="11">
        <v>999999</v>
      </c>
      <c r="V24" s="11">
        <v>999999</v>
      </c>
      <c r="W24" s="11">
        <v>999999</v>
      </c>
      <c r="X24" s="11">
        <v>999999</v>
      </c>
      <c r="Y24" s="11">
        <v>999999</v>
      </c>
      <c r="Z24" s="11">
        <v>999999</v>
      </c>
      <c r="AA24" s="11">
        <v>999999</v>
      </c>
      <c r="AB24" s="11">
        <v>999999</v>
      </c>
      <c r="AC24" s="11">
        <v>5251.8</v>
      </c>
      <c r="AD24" s="11">
        <f t="shared" si="6"/>
        <v>5251.8</v>
      </c>
      <c r="AE24" s="15">
        <f t="shared" si="7"/>
        <v>0</v>
      </c>
      <c r="AF24" s="11">
        <v>0</v>
      </c>
      <c r="AG24" s="11"/>
      <c r="AH24" s="11"/>
      <c r="AI24" s="11">
        <v>999999</v>
      </c>
      <c r="AJ24" s="11"/>
      <c r="AK24" s="11"/>
      <c r="AL24" s="11">
        <v>999999</v>
      </c>
      <c r="AM24" s="11"/>
      <c r="AN24" s="11"/>
      <c r="AO24" s="11">
        <v>999999</v>
      </c>
      <c r="AP24" s="11"/>
      <c r="AQ24" s="11"/>
      <c r="AR24" s="11">
        <v>999999</v>
      </c>
      <c r="AS24" s="11"/>
      <c r="AT24" s="11"/>
      <c r="AU24" s="11">
        <v>999999</v>
      </c>
      <c r="AV24" s="11"/>
      <c r="AW24" s="11"/>
      <c r="AX24" s="11">
        <v>999999</v>
      </c>
      <c r="AY24" s="11"/>
      <c r="AZ24" s="11"/>
      <c r="BA24" s="11" t="s">
        <v>309</v>
      </c>
      <c r="BB24" s="16" t="str">
        <f t="shared" si="8"/>
        <v>적합</v>
      </c>
    </row>
    <row r="25" spans="2:54" x14ac:dyDescent="0.3">
      <c r="B25" s="11">
        <v>115</v>
      </c>
      <c r="C25" s="11" t="s">
        <v>82</v>
      </c>
      <c r="D25" s="12">
        <v>42404.5</v>
      </c>
      <c r="E25" s="11">
        <v>2738.49</v>
      </c>
      <c r="F25" s="11">
        <v>0</v>
      </c>
      <c r="G25" s="11">
        <v>999999</v>
      </c>
      <c r="H25" s="11">
        <v>999999</v>
      </c>
      <c r="I25" s="11">
        <v>999999</v>
      </c>
      <c r="J25" s="11">
        <v>999999</v>
      </c>
      <c r="K25" s="11">
        <v>999999</v>
      </c>
      <c r="L25" s="11">
        <v>999999</v>
      </c>
      <c r="M25" s="11">
        <v>7999</v>
      </c>
      <c r="N25" s="11">
        <v>7999</v>
      </c>
      <c r="O25" s="11">
        <v>999999</v>
      </c>
      <c r="P25" s="11">
        <v>999999</v>
      </c>
      <c r="Q25" s="11">
        <v>999999</v>
      </c>
      <c r="R25" s="11">
        <v>999999</v>
      </c>
      <c r="S25" s="11">
        <v>999999</v>
      </c>
      <c r="T25" s="11">
        <v>999999</v>
      </c>
      <c r="U25" s="11">
        <v>999999</v>
      </c>
      <c r="V25" s="11">
        <v>999999</v>
      </c>
      <c r="W25" s="11">
        <v>999999</v>
      </c>
      <c r="X25" s="11">
        <v>999999</v>
      </c>
      <c r="Y25" s="11">
        <v>999999</v>
      </c>
      <c r="Z25" s="11">
        <v>999999</v>
      </c>
      <c r="AA25" s="11">
        <v>999999</v>
      </c>
      <c r="AB25" s="11">
        <v>999999</v>
      </c>
      <c r="AC25" s="11">
        <v>5260.51</v>
      </c>
      <c r="AD25" s="11">
        <f t="shared" si="6"/>
        <v>5260.51</v>
      </c>
      <c r="AE25" s="15">
        <f t="shared" si="7"/>
        <v>0</v>
      </c>
      <c r="AF25" s="11">
        <v>0</v>
      </c>
      <c r="AG25" s="11"/>
      <c r="AH25" s="11"/>
      <c r="AI25" s="11">
        <v>999999</v>
      </c>
      <c r="AJ25" s="11"/>
      <c r="AK25" s="11"/>
      <c r="AL25" s="11">
        <v>999999</v>
      </c>
      <c r="AM25" s="11"/>
      <c r="AN25" s="11"/>
      <c r="AO25" s="11">
        <v>999999</v>
      </c>
      <c r="AP25" s="11"/>
      <c r="AQ25" s="11"/>
      <c r="AR25" s="11">
        <v>999999</v>
      </c>
      <c r="AS25" s="11"/>
      <c r="AT25" s="11"/>
      <c r="AU25" s="11">
        <v>999999</v>
      </c>
      <c r="AV25" s="11"/>
      <c r="AW25" s="11"/>
      <c r="AX25" s="11">
        <v>999999</v>
      </c>
      <c r="AY25" s="11"/>
      <c r="AZ25" s="11"/>
      <c r="BA25" s="11" t="s">
        <v>309</v>
      </c>
      <c r="BB25" s="16" t="str">
        <f t="shared" si="8"/>
        <v>적합</v>
      </c>
    </row>
    <row r="26" spans="2:54" x14ac:dyDescent="0.3">
      <c r="B26" s="11">
        <v>116</v>
      </c>
      <c r="C26" s="11" t="s">
        <v>83</v>
      </c>
      <c r="D26" s="12">
        <v>42404.5</v>
      </c>
      <c r="E26" s="11">
        <v>3003.61</v>
      </c>
      <c r="F26" s="11">
        <v>0</v>
      </c>
      <c r="G26" s="11">
        <v>999999</v>
      </c>
      <c r="H26" s="11">
        <v>999999</v>
      </c>
      <c r="I26" s="11">
        <v>999999</v>
      </c>
      <c r="J26" s="11">
        <v>999999</v>
      </c>
      <c r="K26" s="11">
        <v>999999</v>
      </c>
      <c r="L26" s="11">
        <v>999999</v>
      </c>
      <c r="M26" s="11">
        <v>7999</v>
      </c>
      <c r="N26" s="11">
        <v>7999</v>
      </c>
      <c r="O26" s="11">
        <v>999999</v>
      </c>
      <c r="P26" s="11">
        <v>999999</v>
      </c>
      <c r="Q26" s="11">
        <v>999999</v>
      </c>
      <c r="R26" s="11">
        <v>999999</v>
      </c>
      <c r="S26" s="11">
        <v>999999</v>
      </c>
      <c r="T26" s="11">
        <v>999999</v>
      </c>
      <c r="U26" s="11">
        <v>999999</v>
      </c>
      <c r="V26" s="11">
        <v>999999</v>
      </c>
      <c r="W26" s="11">
        <v>999999</v>
      </c>
      <c r="X26" s="11">
        <v>999999</v>
      </c>
      <c r="Y26" s="11">
        <v>999999</v>
      </c>
      <c r="Z26" s="11">
        <v>999999</v>
      </c>
      <c r="AA26" s="11">
        <v>999999</v>
      </c>
      <c r="AB26" s="11">
        <v>999999</v>
      </c>
      <c r="AC26" s="11">
        <v>4995.3900000000003</v>
      </c>
      <c r="AD26" s="11">
        <f t="shared" si="6"/>
        <v>4995.3899999999994</v>
      </c>
      <c r="AE26" s="15">
        <f t="shared" si="7"/>
        <v>0</v>
      </c>
      <c r="AF26" s="11">
        <v>0</v>
      </c>
      <c r="AG26" s="11"/>
      <c r="AH26" s="11"/>
      <c r="AI26" s="11">
        <v>999999</v>
      </c>
      <c r="AJ26" s="11"/>
      <c r="AK26" s="11"/>
      <c r="AL26" s="11">
        <v>999999</v>
      </c>
      <c r="AM26" s="11"/>
      <c r="AN26" s="11"/>
      <c r="AO26" s="11">
        <v>999999</v>
      </c>
      <c r="AP26" s="11"/>
      <c r="AQ26" s="11"/>
      <c r="AR26" s="11">
        <v>999999</v>
      </c>
      <c r="AS26" s="11"/>
      <c r="AT26" s="11"/>
      <c r="AU26" s="11">
        <v>999999</v>
      </c>
      <c r="AV26" s="11"/>
      <c r="AW26" s="11"/>
      <c r="AX26" s="11">
        <v>999999</v>
      </c>
      <c r="AY26" s="11"/>
      <c r="AZ26" s="11"/>
      <c r="BA26" s="11" t="s">
        <v>309</v>
      </c>
      <c r="BB26" s="16" t="str">
        <f t="shared" si="8"/>
        <v>적합</v>
      </c>
    </row>
    <row r="27" spans="2:54" x14ac:dyDescent="0.3">
      <c r="B27" s="11">
        <v>117</v>
      </c>
      <c r="C27" s="11" t="s">
        <v>84</v>
      </c>
      <c r="D27" s="12">
        <v>42380</v>
      </c>
      <c r="E27" s="11">
        <v>2078.2399999999998</v>
      </c>
      <c r="F27" s="11">
        <v>0</v>
      </c>
      <c r="G27" s="11">
        <v>999999</v>
      </c>
      <c r="H27" s="11">
        <v>999999</v>
      </c>
      <c r="I27" s="11">
        <v>999999</v>
      </c>
      <c r="J27" s="11">
        <v>999999</v>
      </c>
      <c r="K27" s="11">
        <v>999999</v>
      </c>
      <c r="L27" s="11">
        <v>999999</v>
      </c>
      <c r="M27" s="11">
        <v>7999</v>
      </c>
      <c r="N27" s="11">
        <v>-6.6219999999999999</v>
      </c>
      <c r="O27" s="11">
        <v>999999</v>
      </c>
      <c r="P27" s="11">
        <v>999999</v>
      </c>
      <c r="Q27" s="11">
        <v>999999</v>
      </c>
      <c r="R27" s="11">
        <v>999999</v>
      </c>
      <c r="S27" s="11">
        <v>999999</v>
      </c>
      <c r="T27" s="11">
        <v>999999</v>
      </c>
      <c r="U27" s="11">
        <v>999999</v>
      </c>
      <c r="V27" s="11">
        <v>999999</v>
      </c>
      <c r="W27" s="11">
        <v>999999</v>
      </c>
      <c r="X27" s="11">
        <v>999999</v>
      </c>
      <c r="Y27" s="11">
        <v>999999</v>
      </c>
      <c r="Z27" s="11">
        <v>999999</v>
      </c>
      <c r="AA27" s="11">
        <v>999999</v>
      </c>
      <c r="AB27" s="11">
        <v>999999</v>
      </c>
      <c r="AC27" s="11">
        <v>5920.76</v>
      </c>
      <c r="AD27" s="11">
        <f t="shared" si="6"/>
        <v>5920.76</v>
      </c>
      <c r="AE27" s="15">
        <f t="shared" si="7"/>
        <v>0</v>
      </c>
      <c r="AF27" s="11">
        <v>0</v>
      </c>
      <c r="AG27" s="11"/>
      <c r="AH27" s="11"/>
      <c r="AI27" s="11">
        <v>999999</v>
      </c>
      <c r="AJ27" s="11"/>
      <c r="AK27" s="11"/>
      <c r="AL27" s="11">
        <v>999999</v>
      </c>
      <c r="AM27" s="11"/>
      <c r="AN27" s="11"/>
      <c r="AO27" s="11">
        <v>999999</v>
      </c>
      <c r="AP27" s="11"/>
      <c r="AQ27" s="11"/>
      <c r="AR27" s="11">
        <v>999999</v>
      </c>
      <c r="AS27" s="11"/>
      <c r="AT27" s="11"/>
      <c r="AU27" s="11">
        <v>999999</v>
      </c>
      <c r="AV27" s="11"/>
      <c r="AW27" s="11"/>
      <c r="AX27" s="11">
        <v>999999</v>
      </c>
      <c r="AY27" s="11"/>
      <c r="AZ27" s="11"/>
      <c r="BA27" s="11" t="s">
        <v>309</v>
      </c>
      <c r="BB27" s="16" t="str">
        <f t="shared" si="8"/>
        <v>적합</v>
      </c>
    </row>
    <row r="28" spans="2:54" x14ac:dyDescent="0.3">
      <c r="B28" s="1">
        <v>118</v>
      </c>
      <c r="C28" s="1" t="s">
        <v>85</v>
      </c>
      <c r="D28" s="7">
        <v>43934.333333333336</v>
      </c>
      <c r="E28" s="1">
        <v>2433.83</v>
      </c>
      <c r="F28" s="1">
        <v>0</v>
      </c>
      <c r="G28" s="1">
        <v>999999</v>
      </c>
      <c r="H28" s="1">
        <v>999999</v>
      </c>
      <c r="I28" s="1">
        <v>999999</v>
      </c>
      <c r="J28" s="1">
        <v>999999</v>
      </c>
      <c r="K28" s="1">
        <v>999999</v>
      </c>
      <c r="L28" s="1">
        <v>999999</v>
      </c>
      <c r="M28" s="1">
        <v>796.09500000000003</v>
      </c>
      <c r="N28" s="1">
        <v>7.0540000000000003</v>
      </c>
      <c r="O28" s="1">
        <v>999999</v>
      </c>
      <c r="P28" s="1">
        <v>999999</v>
      </c>
      <c r="Q28" s="1">
        <v>999999</v>
      </c>
      <c r="R28" s="1">
        <v>999999</v>
      </c>
      <c r="S28" s="1">
        <v>999999</v>
      </c>
      <c r="T28" s="1">
        <v>999999</v>
      </c>
      <c r="U28" s="1">
        <v>999999</v>
      </c>
      <c r="V28" s="1">
        <v>999999</v>
      </c>
      <c r="W28" s="1">
        <v>999999</v>
      </c>
      <c r="X28" s="1">
        <v>999999</v>
      </c>
      <c r="Y28" s="1">
        <v>999999</v>
      </c>
      <c r="Z28" s="1">
        <v>999999</v>
      </c>
      <c r="AA28" s="1">
        <v>999999</v>
      </c>
      <c r="AB28" s="1">
        <v>999999</v>
      </c>
      <c r="AC28" s="1">
        <v>-1637.7349999999999</v>
      </c>
      <c r="AD28" s="1">
        <f t="shared" si="6"/>
        <v>-1637.7349999999999</v>
      </c>
      <c r="AE28" s="17">
        <f t="shared" si="7"/>
        <v>0</v>
      </c>
      <c r="AF28" s="1">
        <v>0</v>
      </c>
      <c r="AG28" s="1"/>
      <c r="AH28" s="1"/>
      <c r="AI28" s="1">
        <v>999999</v>
      </c>
      <c r="AJ28" s="1"/>
      <c r="AK28" s="1"/>
      <c r="AL28" s="1">
        <v>999999</v>
      </c>
      <c r="AM28" s="1"/>
      <c r="AN28" s="1"/>
      <c r="AO28" s="1">
        <v>999999</v>
      </c>
      <c r="AP28" s="1"/>
      <c r="AQ28" s="1"/>
      <c r="AR28" s="1">
        <v>999999</v>
      </c>
      <c r="AS28" s="1"/>
      <c r="AT28" s="1"/>
      <c r="AU28" s="1">
        <v>999999</v>
      </c>
      <c r="AV28" s="1"/>
      <c r="AW28" s="1"/>
      <c r="AX28" s="1">
        <v>999999</v>
      </c>
      <c r="AY28" s="1"/>
      <c r="AZ28" s="1"/>
      <c r="BA28" s="1" t="s">
        <v>309</v>
      </c>
      <c r="BB28" s="10" t="str">
        <f t="shared" si="8"/>
        <v>적합</v>
      </c>
    </row>
    <row r="31" spans="2:54" x14ac:dyDescent="0.3">
      <c r="B31" t="s">
        <v>277</v>
      </c>
      <c r="C31">
        <v>26</v>
      </c>
    </row>
    <row r="32" spans="2:54" ht="17.25" x14ac:dyDescent="0.3">
      <c r="B32" s="4" t="s">
        <v>233</v>
      </c>
      <c r="C32" s="4" t="s">
        <v>234</v>
      </c>
      <c r="D32" s="6" t="s">
        <v>235</v>
      </c>
      <c r="E32" s="4" t="s">
        <v>236</v>
      </c>
      <c r="F32" s="4" t="s">
        <v>237</v>
      </c>
      <c r="G32" s="4" t="s">
        <v>238</v>
      </c>
      <c r="H32" s="4" t="s">
        <v>239</v>
      </c>
      <c r="I32" s="4" t="s">
        <v>240</v>
      </c>
      <c r="J32" s="4" t="s">
        <v>241</v>
      </c>
      <c r="K32" s="4" t="s">
        <v>242</v>
      </c>
      <c r="L32" s="4" t="s">
        <v>243</v>
      </c>
      <c r="M32" s="4" t="s">
        <v>244</v>
      </c>
      <c r="N32" s="4" t="s">
        <v>245</v>
      </c>
      <c r="O32" s="4" t="s">
        <v>246</v>
      </c>
      <c r="P32" s="4" t="s">
        <v>247</v>
      </c>
      <c r="Q32" s="4" t="s">
        <v>248</v>
      </c>
      <c r="R32" s="4" t="s">
        <v>249</v>
      </c>
      <c r="S32" s="4" t="s">
        <v>250</v>
      </c>
      <c r="T32" s="4" t="s">
        <v>251</v>
      </c>
      <c r="U32" s="4" t="s">
        <v>252</v>
      </c>
      <c r="V32" s="4" t="s">
        <v>253</v>
      </c>
      <c r="W32" s="4" t="s">
        <v>254</v>
      </c>
      <c r="X32" s="4" t="s">
        <v>255</v>
      </c>
      <c r="Y32" s="4" t="s">
        <v>256</v>
      </c>
      <c r="Z32" s="4" t="s">
        <v>257</v>
      </c>
      <c r="AA32" s="4" t="s">
        <v>258</v>
      </c>
      <c r="AB32" s="4" t="s">
        <v>259</v>
      </c>
      <c r="AC32" s="4" t="s">
        <v>260</v>
      </c>
      <c r="AD32" s="4" t="s">
        <v>261</v>
      </c>
      <c r="AE32" s="4" t="s">
        <v>262</v>
      </c>
      <c r="AF32" s="4" t="s">
        <v>263</v>
      </c>
      <c r="AG32" s="4" t="s">
        <v>264</v>
      </c>
      <c r="AH32" s="4" t="s">
        <v>262</v>
      </c>
      <c r="AI32" s="4" t="s">
        <v>265</v>
      </c>
      <c r="AJ32" s="4" t="s">
        <v>266</v>
      </c>
      <c r="AK32" s="4" t="s">
        <v>262</v>
      </c>
      <c r="AL32" s="4" t="s">
        <v>267</v>
      </c>
      <c r="AM32" s="4" t="s">
        <v>268</v>
      </c>
      <c r="AN32" s="4" t="s">
        <v>262</v>
      </c>
      <c r="AO32" s="4" t="s">
        <v>269</v>
      </c>
      <c r="AP32" s="4" t="s">
        <v>270</v>
      </c>
      <c r="AQ32" s="4" t="s">
        <v>262</v>
      </c>
      <c r="AR32" s="4" t="s">
        <v>271</v>
      </c>
      <c r="AS32" s="4" t="s">
        <v>272</v>
      </c>
      <c r="AT32" s="4" t="s">
        <v>262</v>
      </c>
      <c r="AU32" s="4" t="s">
        <v>273</v>
      </c>
      <c r="AV32" s="4" t="s">
        <v>274</v>
      </c>
      <c r="AW32" s="4" t="s">
        <v>262</v>
      </c>
      <c r="AX32" s="4" t="s">
        <v>275</v>
      </c>
      <c r="AY32" s="4" t="s">
        <v>276</v>
      </c>
      <c r="AZ32" s="4" t="s">
        <v>262</v>
      </c>
      <c r="BA32" s="4" t="s">
        <v>308</v>
      </c>
      <c r="BB32" s="10" t="s">
        <v>310</v>
      </c>
    </row>
    <row r="33" spans="2:54" x14ac:dyDescent="0.3">
      <c r="B33" s="11">
        <v>168</v>
      </c>
      <c r="C33" s="11" t="s">
        <v>86</v>
      </c>
      <c r="D33" s="12">
        <v>42380</v>
      </c>
      <c r="E33" s="11">
        <v>2799.67</v>
      </c>
      <c r="F33" s="11">
        <v>0</v>
      </c>
      <c r="G33" s="11">
        <v>999999</v>
      </c>
      <c r="H33" s="11">
        <v>999999</v>
      </c>
      <c r="I33" s="11">
        <v>999999</v>
      </c>
      <c r="J33" s="11">
        <v>999999</v>
      </c>
      <c r="K33" s="11">
        <v>999999</v>
      </c>
      <c r="L33" s="11">
        <v>999999</v>
      </c>
      <c r="M33" s="11">
        <v>7999</v>
      </c>
      <c r="N33" s="11">
        <v>7999</v>
      </c>
      <c r="O33" s="11">
        <v>999999</v>
      </c>
      <c r="P33" s="11">
        <v>999999</v>
      </c>
      <c r="Q33" s="11">
        <v>999999</v>
      </c>
      <c r="R33" s="11">
        <v>999999</v>
      </c>
      <c r="S33" s="11">
        <v>999999</v>
      </c>
      <c r="T33" s="11">
        <v>999999</v>
      </c>
      <c r="U33" s="11">
        <v>999999</v>
      </c>
      <c r="V33" s="11">
        <v>999999</v>
      </c>
      <c r="W33" s="11">
        <v>999999</v>
      </c>
      <c r="X33" s="11">
        <v>999999</v>
      </c>
      <c r="Y33" s="11">
        <v>999999</v>
      </c>
      <c r="Z33" s="11">
        <v>999999</v>
      </c>
      <c r="AA33" s="11">
        <v>999999</v>
      </c>
      <c r="AB33" s="11">
        <v>999999</v>
      </c>
      <c r="AC33" s="11">
        <v>5199.33</v>
      </c>
      <c r="AD33" s="11">
        <f>ROUND(M33-E33,3)</f>
        <v>5199.33</v>
      </c>
      <c r="AE33" s="15">
        <f t="shared" ref="AE33:AE40" si="9">ROUND(AC33-AD33,3)</f>
        <v>0</v>
      </c>
      <c r="AF33" s="11">
        <v>0</v>
      </c>
      <c r="AG33" s="11"/>
      <c r="AH33" s="11"/>
      <c r="AI33" s="11">
        <v>999999</v>
      </c>
      <c r="AJ33" s="11"/>
      <c r="AK33" s="11"/>
      <c r="AL33" s="11">
        <v>999999</v>
      </c>
      <c r="AM33" s="11"/>
      <c r="AN33" s="11"/>
      <c r="AO33" s="11">
        <v>999999</v>
      </c>
      <c r="AP33" s="11"/>
      <c r="AQ33" s="11"/>
      <c r="AR33" s="11">
        <v>999999</v>
      </c>
      <c r="AS33" s="11"/>
      <c r="AT33" s="11"/>
      <c r="AU33" s="11">
        <v>999999</v>
      </c>
      <c r="AV33" s="11"/>
      <c r="AW33" s="11"/>
      <c r="AX33" s="11">
        <v>999999</v>
      </c>
      <c r="AY33" s="11"/>
      <c r="AZ33" s="11"/>
      <c r="BA33" s="11" t="s">
        <v>309</v>
      </c>
      <c r="BB33" s="16" t="str">
        <f t="shared" ref="BB33:BB40" si="10">IF(AE33="","적합",(IF(ABS(AE33)&lt;0.001,"적합","부적합")))</f>
        <v>적합</v>
      </c>
    </row>
    <row r="34" spans="2:54" x14ac:dyDescent="0.3">
      <c r="B34" s="11">
        <v>169</v>
      </c>
      <c r="C34" s="11" t="s">
        <v>87</v>
      </c>
      <c r="D34" s="12">
        <v>42380</v>
      </c>
      <c r="E34" s="11">
        <v>2647.84</v>
      </c>
      <c r="F34" s="11">
        <v>0</v>
      </c>
      <c r="G34" s="11">
        <v>999999</v>
      </c>
      <c r="H34" s="11">
        <v>999999</v>
      </c>
      <c r="I34" s="11">
        <v>999999</v>
      </c>
      <c r="J34" s="11">
        <v>999999</v>
      </c>
      <c r="K34" s="11">
        <v>999999</v>
      </c>
      <c r="L34" s="11">
        <v>999999</v>
      </c>
      <c r="M34" s="11">
        <v>7999</v>
      </c>
      <c r="N34" s="11">
        <v>7999</v>
      </c>
      <c r="O34" s="11">
        <v>999999</v>
      </c>
      <c r="P34" s="11">
        <v>999999</v>
      </c>
      <c r="Q34" s="11">
        <v>999999</v>
      </c>
      <c r="R34" s="11">
        <v>999999</v>
      </c>
      <c r="S34" s="11">
        <v>999999</v>
      </c>
      <c r="T34" s="11">
        <v>999999</v>
      </c>
      <c r="U34" s="11">
        <v>999999</v>
      </c>
      <c r="V34" s="11">
        <v>999999</v>
      </c>
      <c r="W34" s="11">
        <v>999999</v>
      </c>
      <c r="X34" s="11">
        <v>999999</v>
      </c>
      <c r="Y34" s="11">
        <v>999999</v>
      </c>
      <c r="Z34" s="11">
        <v>999999</v>
      </c>
      <c r="AA34" s="11">
        <v>999999</v>
      </c>
      <c r="AB34" s="11">
        <v>999999</v>
      </c>
      <c r="AC34" s="11">
        <v>5351.16</v>
      </c>
      <c r="AD34" s="11">
        <f t="shared" ref="AD34:AD40" si="11">ROUND(M34-E34,3)</f>
        <v>5351.16</v>
      </c>
      <c r="AE34" s="15">
        <f t="shared" si="9"/>
        <v>0</v>
      </c>
      <c r="AF34" s="11">
        <v>0</v>
      </c>
      <c r="AG34" s="11"/>
      <c r="AH34" s="11"/>
      <c r="AI34" s="11">
        <v>999999</v>
      </c>
      <c r="AJ34" s="11"/>
      <c r="AK34" s="11"/>
      <c r="AL34" s="11">
        <v>999999</v>
      </c>
      <c r="AM34" s="11"/>
      <c r="AN34" s="11"/>
      <c r="AO34" s="11">
        <v>999999</v>
      </c>
      <c r="AP34" s="11"/>
      <c r="AQ34" s="11"/>
      <c r="AR34" s="11">
        <v>999999</v>
      </c>
      <c r="AS34" s="11"/>
      <c r="AT34" s="11"/>
      <c r="AU34" s="11">
        <v>999999</v>
      </c>
      <c r="AV34" s="11"/>
      <c r="AW34" s="11"/>
      <c r="AX34" s="11">
        <v>999999</v>
      </c>
      <c r="AY34" s="11"/>
      <c r="AZ34" s="11"/>
      <c r="BA34" s="11" t="s">
        <v>309</v>
      </c>
      <c r="BB34" s="16" t="str">
        <f t="shared" si="10"/>
        <v>적합</v>
      </c>
    </row>
    <row r="35" spans="2:54" x14ac:dyDescent="0.3">
      <c r="B35" s="11">
        <v>170</v>
      </c>
      <c r="C35" s="11" t="s">
        <v>88</v>
      </c>
      <c r="D35" s="12">
        <v>42380</v>
      </c>
      <c r="E35" s="11">
        <v>2967.2</v>
      </c>
      <c r="F35" s="11">
        <v>0</v>
      </c>
      <c r="G35" s="11">
        <v>999999</v>
      </c>
      <c r="H35" s="11">
        <v>999999</v>
      </c>
      <c r="I35" s="11">
        <v>999999</v>
      </c>
      <c r="J35" s="11">
        <v>999999</v>
      </c>
      <c r="K35" s="11">
        <v>999999</v>
      </c>
      <c r="L35" s="11">
        <v>999999</v>
      </c>
      <c r="M35" s="11">
        <v>7999</v>
      </c>
      <c r="N35" s="11">
        <v>7999</v>
      </c>
      <c r="O35" s="11">
        <v>999999</v>
      </c>
      <c r="P35" s="11">
        <v>999999</v>
      </c>
      <c r="Q35" s="11">
        <v>999999</v>
      </c>
      <c r="R35" s="11">
        <v>999999</v>
      </c>
      <c r="S35" s="11">
        <v>999999</v>
      </c>
      <c r="T35" s="11">
        <v>999999</v>
      </c>
      <c r="U35" s="11">
        <v>999999</v>
      </c>
      <c r="V35" s="11">
        <v>999999</v>
      </c>
      <c r="W35" s="11">
        <v>999999</v>
      </c>
      <c r="X35" s="11">
        <v>999999</v>
      </c>
      <c r="Y35" s="11">
        <v>999999</v>
      </c>
      <c r="Z35" s="11">
        <v>999999</v>
      </c>
      <c r="AA35" s="11">
        <v>999999</v>
      </c>
      <c r="AB35" s="11">
        <v>999999</v>
      </c>
      <c r="AC35" s="11">
        <v>5031.8</v>
      </c>
      <c r="AD35" s="11">
        <f t="shared" si="11"/>
        <v>5031.8</v>
      </c>
      <c r="AE35" s="15">
        <f t="shared" si="9"/>
        <v>0</v>
      </c>
      <c r="AF35" s="11">
        <v>0</v>
      </c>
      <c r="AG35" s="11"/>
      <c r="AH35" s="11"/>
      <c r="AI35" s="11">
        <v>999999</v>
      </c>
      <c r="AJ35" s="11"/>
      <c r="AK35" s="11"/>
      <c r="AL35" s="11">
        <v>999999</v>
      </c>
      <c r="AM35" s="11"/>
      <c r="AN35" s="11"/>
      <c r="AO35" s="11">
        <v>999999</v>
      </c>
      <c r="AP35" s="11"/>
      <c r="AQ35" s="11"/>
      <c r="AR35" s="11">
        <v>999999</v>
      </c>
      <c r="AS35" s="11"/>
      <c r="AT35" s="11"/>
      <c r="AU35" s="11">
        <v>999999</v>
      </c>
      <c r="AV35" s="11"/>
      <c r="AW35" s="11"/>
      <c r="AX35" s="11">
        <v>999999</v>
      </c>
      <c r="AY35" s="11"/>
      <c r="AZ35" s="11"/>
      <c r="BA35" s="11" t="s">
        <v>309</v>
      </c>
      <c r="BB35" s="16" t="str">
        <f t="shared" si="10"/>
        <v>적합</v>
      </c>
    </row>
    <row r="36" spans="2:54" x14ac:dyDescent="0.3">
      <c r="B36" s="11">
        <v>171</v>
      </c>
      <c r="C36" s="11" t="s">
        <v>89</v>
      </c>
      <c r="D36" s="12">
        <v>42404.5</v>
      </c>
      <c r="E36" s="11">
        <v>2656.65</v>
      </c>
      <c r="F36" s="11">
        <v>0</v>
      </c>
      <c r="G36" s="11">
        <v>999999</v>
      </c>
      <c r="H36" s="11">
        <v>999999</v>
      </c>
      <c r="I36" s="11">
        <v>999999</v>
      </c>
      <c r="J36" s="11">
        <v>999999</v>
      </c>
      <c r="K36" s="11">
        <v>999999</v>
      </c>
      <c r="L36" s="11">
        <v>999999</v>
      </c>
      <c r="M36" s="11">
        <v>7999</v>
      </c>
      <c r="N36" s="11">
        <v>7999</v>
      </c>
      <c r="O36" s="11">
        <v>999999</v>
      </c>
      <c r="P36" s="11">
        <v>999999</v>
      </c>
      <c r="Q36" s="11">
        <v>999999</v>
      </c>
      <c r="R36" s="11">
        <v>999999</v>
      </c>
      <c r="S36" s="11">
        <v>999999</v>
      </c>
      <c r="T36" s="11">
        <v>999999</v>
      </c>
      <c r="U36" s="11">
        <v>999999</v>
      </c>
      <c r="V36" s="11">
        <v>999999</v>
      </c>
      <c r="W36" s="11">
        <v>999999</v>
      </c>
      <c r="X36" s="11">
        <v>999999</v>
      </c>
      <c r="Y36" s="11">
        <v>999999</v>
      </c>
      <c r="Z36" s="11">
        <v>999999</v>
      </c>
      <c r="AA36" s="11">
        <v>999999</v>
      </c>
      <c r="AB36" s="11">
        <v>999999</v>
      </c>
      <c r="AC36" s="11">
        <v>5342.35</v>
      </c>
      <c r="AD36" s="11">
        <f t="shared" si="11"/>
        <v>5342.35</v>
      </c>
      <c r="AE36" s="15">
        <f t="shared" si="9"/>
        <v>0</v>
      </c>
      <c r="AF36" s="11">
        <v>0</v>
      </c>
      <c r="AG36" s="11"/>
      <c r="AH36" s="11"/>
      <c r="AI36" s="11">
        <v>999999</v>
      </c>
      <c r="AJ36" s="11"/>
      <c r="AK36" s="11"/>
      <c r="AL36" s="11">
        <v>999999</v>
      </c>
      <c r="AM36" s="11"/>
      <c r="AN36" s="11"/>
      <c r="AO36" s="11">
        <v>999999</v>
      </c>
      <c r="AP36" s="11"/>
      <c r="AQ36" s="11"/>
      <c r="AR36" s="11">
        <v>999999</v>
      </c>
      <c r="AS36" s="11"/>
      <c r="AT36" s="11"/>
      <c r="AU36" s="11">
        <v>999999</v>
      </c>
      <c r="AV36" s="11"/>
      <c r="AW36" s="11"/>
      <c r="AX36" s="11">
        <v>999999</v>
      </c>
      <c r="AY36" s="11"/>
      <c r="AZ36" s="11"/>
      <c r="BA36" s="11" t="s">
        <v>309</v>
      </c>
      <c r="BB36" s="16" t="str">
        <f t="shared" si="10"/>
        <v>적합</v>
      </c>
    </row>
    <row r="37" spans="2:54" x14ac:dyDescent="0.3">
      <c r="B37" s="11">
        <v>172</v>
      </c>
      <c r="C37" s="11" t="s">
        <v>90</v>
      </c>
      <c r="D37" s="12">
        <v>42404.5</v>
      </c>
      <c r="E37" s="11">
        <v>2819.23</v>
      </c>
      <c r="F37" s="11">
        <v>0</v>
      </c>
      <c r="G37" s="11">
        <v>999999</v>
      </c>
      <c r="H37" s="11">
        <v>999999</v>
      </c>
      <c r="I37" s="11">
        <v>999999</v>
      </c>
      <c r="J37" s="11">
        <v>999999</v>
      </c>
      <c r="K37" s="11">
        <v>999999</v>
      </c>
      <c r="L37" s="11">
        <v>999999</v>
      </c>
      <c r="M37" s="11">
        <v>7999</v>
      </c>
      <c r="N37" s="11">
        <v>7999</v>
      </c>
      <c r="O37" s="11">
        <v>999999</v>
      </c>
      <c r="P37" s="11">
        <v>999999</v>
      </c>
      <c r="Q37" s="11">
        <v>999999</v>
      </c>
      <c r="R37" s="11">
        <v>999999</v>
      </c>
      <c r="S37" s="11">
        <v>999999</v>
      </c>
      <c r="T37" s="11">
        <v>999999</v>
      </c>
      <c r="U37" s="11">
        <v>999999</v>
      </c>
      <c r="V37" s="11">
        <v>999999</v>
      </c>
      <c r="W37" s="11">
        <v>999999</v>
      </c>
      <c r="X37" s="11">
        <v>999999</v>
      </c>
      <c r="Y37" s="11">
        <v>999999</v>
      </c>
      <c r="Z37" s="11">
        <v>999999</v>
      </c>
      <c r="AA37" s="11">
        <v>999999</v>
      </c>
      <c r="AB37" s="11">
        <v>999999</v>
      </c>
      <c r="AC37" s="11">
        <v>5179.7700000000004</v>
      </c>
      <c r="AD37" s="11">
        <f t="shared" si="11"/>
        <v>5179.7700000000004</v>
      </c>
      <c r="AE37" s="15">
        <f t="shared" si="9"/>
        <v>0</v>
      </c>
      <c r="AF37" s="11">
        <v>0</v>
      </c>
      <c r="AG37" s="11"/>
      <c r="AH37" s="11"/>
      <c r="AI37" s="11">
        <v>999999</v>
      </c>
      <c r="AJ37" s="11"/>
      <c r="AK37" s="11"/>
      <c r="AL37" s="11">
        <v>999999</v>
      </c>
      <c r="AM37" s="11"/>
      <c r="AN37" s="11"/>
      <c r="AO37" s="11">
        <v>999999</v>
      </c>
      <c r="AP37" s="11"/>
      <c r="AQ37" s="11"/>
      <c r="AR37" s="11">
        <v>999999</v>
      </c>
      <c r="AS37" s="11"/>
      <c r="AT37" s="11"/>
      <c r="AU37" s="11">
        <v>999999</v>
      </c>
      <c r="AV37" s="11"/>
      <c r="AW37" s="11"/>
      <c r="AX37" s="11">
        <v>999999</v>
      </c>
      <c r="AY37" s="11"/>
      <c r="AZ37" s="11"/>
      <c r="BA37" s="11" t="s">
        <v>309</v>
      </c>
      <c r="BB37" s="16" t="str">
        <f t="shared" si="10"/>
        <v>적합</v>
      </c>
    </row>
    <row r="38" spans="2:54" x14ac:dyDescent="0.3">
      <c r="B38" s="11">
        <v>173</v>
      </c>
      <c r="C38" s="11" t="s">
        <v>91</v>
      </c>
      <c r="D38" s="12">
        <v>42404.5</v>
      </c>
      <c r="E38" s="11">
        <v>2886.85</v>
      </c>
      <c r="F38" s="11">
        <v>0</v>
      </c>
      <c r="G38" s="11">
        <v>999999</v>
      </c>
      <c r="H38" s="11">
        <v>999999</v>
      </c>
      <c r="I38" s="11">
        <v>999999</v>
      </c>
      <c r="J38" s="11">
        <v>999999</v>
      </c>
      <c r="K38" s="11">
        <v>999999</v>
      </c>
      <c r="L38" s="11">
        <v>999999</v>
      </c>
      <c r="M38" s="11">
        <v>7999</v>
      </c>
      <c r="N38" s="11">
        <v>7999</v>
      </c>
      <c r="O38" s="11">
        <v>999999</v>
      </c>
      <c r="P38" s="11">
        <v>999999</v>
      </c>
      <c r="Q38" s="11">
        <v>999999</v>
      </c>
      <c r="R38" s="11">
        <v>999999</v>
      </c>
      <c r="S38" s="11">
        <v>999999</v>
      </c>
      <c r="T38" s="11">
        <v>999999</v>
      </c>
      <c r="U38" s="11">
        <v>999999</v>
      </c>
      <c r="V38" s="11">
        <v>999999</v>
      </c>
      <c r="W38" s="11">
        <v>999999</v>
      </c>
      <c r="X38" s="11">
        <v>999999</v>
      </c>
      <c r="Y38" s="11">
        <v>999999</v>
      </c>
      <c r="Z38" s="11">
        <v>999999</v>
      </c>
      <c r="AA38" s="11">
        <v>999999</v>
      </c>
      <c r="AB38" s="11">
        <v>999999</v>
      </c>
      <c r="AC38" s="11">
        <v>5112.1499999999996</v>
      </c>
      <c r="AD38" s="11">
        <f t="shared" si="11"/>
        <v>5112.1499999999996</v>
      </c>
      <c r="AE38" s="15">
        <f t="shared" si="9"/>
        <v>0</v>
      </c>
      <c r="AF38" s="11">
        <v>0</v>
      </c>
      <c r="AG38" s="11"/>
      <c r="AH38" s="11"/>
      <c r="AI38" s="11">
        <v>999999</v>
      </c>
      <c r="AJ38" s="11"/>
      <c r="AK38" s="11"/>
      <c r="AL38" s="11">
        <v>999999</v>
      </c>
      <c r="AM38" s="11"/>
      <c r="AN38" s="11"/>
      <c r="AO38" s="11">
        <v>999999</v>
      </c>
      <c r="AP38" s="11"/>
      <c r="AQ38" s="11"/>
      <c r="AR38" s="11">
        <v>999999</v>
      </c>
      <c r="AS38" s="11"/>
      <c r="AT38" s="11"/>
      <c r="AU38" s="11">
        <v>999999</v>
      </c>
      <c r="AV38" s="11"/>
      <c r="AW38" s="11"/>
      <c r="AX38" s="11">
        <v>999999</v>
      </c>
      <c r="AY38" s="11"/>
      <c r="AZ38" s="11"/>
      <c r="BA38" s="11" t="s">
        <v>309</v>
      </c>
      <c r="BB38" s="16" t="str">
        <f t="shared" si="10"/>
        <v>적합</v>
      </c>
    </row>
    <row r="39" spans="2:54" x14ac:dyDescent="0.3">
      <c r="B39" s="11">
        <v>174</v>
      </c>
      <c r="C39" s="11" t="s">
        <v>92</v>
      </c>
      <c r="D39" s="12">
        <v>42380</v>
      </c>
      <c r="E39" s="11">
        <v>1304.81</v>
      </c>
      <c r="F39" s="11">
        <v>0</v>
      </c>
      <c r="G39" s="11">
        <v>999999</v>
      </c>
      <c r="H39" s="11">
        <v>999999</v>
      </c>
      <c r="I39" s="11">
        <v>999999</v>
      </c>
      <c r="J39" s="11">
        <v>999999</v>
      </c>
      <c r="K39" s="11">
        <v>999999</v>
      </c>
      <c r="L39" s="11">
        <v>999999</v>
      </c>
      <c r="M39" s="11">
        <v>7999</v>
      </c>
      <c r="N39" s="11">
        <v>-8.07</v>
      </c>
      <c r="O39" s="11">
        <v>999999</v>
      </c>
      <c r="P39" s="11">
        <v>999999</v>
      </c>
      <c r="Q39" s="11">
        <v>999999</v>
      </c>
      <c r="R39" s="11">
        <v>999999</v>
      </c>
      <c r="S39" s="11">
        <v>999999</v>
      </c>
      <c r="T39" s="11">
        <v>999999</v>
      </c>
      <c r="U39" s="11">
        <v>999999</v>
      </c>
      <c r="V39" s="11">
        <v>999999</v>
      </c>
      <c r="W39" s="11">
        <v>999999</v>
      </c>
      <c r="X39" s="11">
        <v>999999</v>
      </c>
      <c r="Y39" s="11">
        <v>999999</v>
      </c>
      <c r="Z39" s="11">
        <v>999999</v>
      </c>
      <c r="AA39" s="11">
        <v>999999</v>
      </c>
      <c r="AB39" s="11">
        <v>999999</v>
      </c>
      <c r="AC39" s="11">
        <v>6694.19</v>
      </c>
      <c r="AD39" s="11">
        <f t="shared" si="11"/>
        <v>6694.19</v>
      </c>
      <c r="AE39" s="15">
        <f t="shared" si="9"/>
        <v>0</v>
      </c>
      <c r="AF39" s="11">
        <v>0</v>
      </c>
      <c r="AG39" s="11"/>
      <c r="AH39" s="11"/>
      <c r="AI39" s="11">
        <v>999999</v>
      </c>
      <c r="AJ39" s="11"/>
      <c r="AK39" s="11"/>
      <c r="AL39" s="11">
        <v>999999</v>
      </c>
      <c r="AM39" s="11"/>
      <c r="AN39" s="11"/>
      <c r="AO39" s="11">
        <v>999999</v>
      </c>
      <c r="AP39" s="11"/>
      <c r="AQ39" s="11"/>
      <c r="AR39" s="11">
        <v>999999</v>
      </c>
      <c r="AS39" s="11"/>
      <c r="AT39" s="11"/>
      <c r="AU39" s="11">
        <v>999999</v>
      </c>
      <c r="AV39" s="11"/>
      <c r="AW39" s="11"/>
      <c r="AX39" s="11">
        <v>999999</v>
      </c>
      <c r="AY39" s="11"/>
      <c r="AZ39" s="11"/>
      <c r="BA39" s="11" t="s">
        <v>309</v>
      </c>
      <c r="BB39" s="16" t="str">
        <f t="shared" si="10"/>
        <v>적합</v>
      </c>
    </row>
    <row r="40" spans="2:54" x14ac:dyDescent="0.3">
      <c r="B40" s="1">
        <v>175</v>
      </c>
      <c r="C40" s="1" t="s">
        <v>93</v>
      </c>
      <c r="D40" s="7">
        <v>43890.208333333336</v>
      </c>
      <c r="E40" s="1">
        <v>2155.3000000000002</v>
      </c>
      <c r="F40" s="1">
        <v>0</v>
      </c>
      <c r="G40" s="1">
        <v>999999</v>
      </c>
      <c r="H40" s="1">
        <v>999999</v>
      </c>
      <c r="I40" s="1">
        <v>999999</v>
      </c>
      <c r="J40" s="1">
        <v>999999</v>
      </c>
      <c r="K40" s="1">
        <v>999999</v>
      </c>
      <c r="L40" s="1">
        <v>999999</v>
      </c>
      <c r="M40" s="1">
        <v>751.79200000000003</v>
      </c>
      <c r="N40" s="1">
        <v>7.98</v>
      </c>
      <c r="O40" s="1">
        <v>999999</v>
      </c>
      <c r="P40" s="1">
        <v>999999</v>
      </c>
      <c r="Q40" s="1">
        <v>999999</v>
      </c>
      <c r="R40" s="1">
        <v>999999</v>
      </c>
      <c r="S40" s="1">
        <v>999999</v>
      </c>
      <c r="T40" s="1">
        <v>999999</v>
      </c>
      <c r="U40" s="1">
        <v>999999</v>
      </c>
      <c r="V40" s="1">
        <v>999999</v>
      </c>
      <c r="W40" s="1">
        <v>999999</v>
      </c>
      <c r="X40" s="1">
        <v>999999</v>
      </c>
      <c r="Y40" s="1">
        <v>999999</v>
      </c>
      <c r="Z40" s="1">
        <v>999999</v>
      </c>
      <c r="AA40" s="1">
        <v>999999</v>
      </c>
      <c r="AB40" s="1">
        <v>999999</v>
      </c>
      <c r="AC40" s="1">
        <v>-1403.508</v>
      </c>
      <c r="AD40" s="1">
        <f t="shared" si="11"/>
        <v>-1403.508</v>
      </c>
      <c r="AE40" s="17">
        <f t="shared" si="9"/>
        <v>0</v>
      </c>
      <c r="AF40" s="1">
        <v>0</v>
      </c>
      <c r="AG40" s="1"/>
      <c r="AH40" s="1"/>
      <c r="AI40" s="1">
        <v>999999</v>
      </c>
      <c r="AJ40" s="1"/>
      <c r="AK40" s="1"/>
      <c r="AL40" s="1">
        <v>999999</v>
      </c>
      <c r="AM40" s="1"/>
      <c r="AN40" s="1"/>
      <c r="AO40" s="1">
        <v>999999</v>
      </c>
      <c r="AP40" s="1"/>
      <c r="AQ40" s="1"/>
      <c r="AR40" s="1">
        <v>999999</v>
      </c>
      <c r="AS40" s="1"/>
      <c r="AT40" s="1"/>
      <c r="AU40" s="1">
        <v>999999</v>
      </c>
      <c r="AV40" s="1"/>
      <c r="AW40" s="1"/>
      <c r="AX40" s="1">
        <v>999999</v>
      </c>
      <c r="AY40" s="1"/>
      <c r="AZ40" s="1"/>
      <c r="BA40" s="1" t="s">
        <v>309</v>
      </c>
      <c r="BB40" s="10" t="str">
        <f t="shared" si="10"/>
        <v>적합</v>
      </c>
    </row>
  </sheetData>
  <phoneticPr fontId="1" type="noConversion"/>
  <conditionalFormatting sqref="AE4">
    <cfRule type="cellIs" dxfId="68" priority="6" operator="notEqual">
      <formula>0</formula>
    </cfRule>
  </conditionalFormatting>
  <conditionalFormatting sqref="AE5:AE6">
    <cfRule type="cellIs" dxfId="67" priority="5" operator="notEqual">
      <formula>0</formula>
    </cfRule>
  </conditionalFormatting>
  <conditionalFormatting sqref="AE11:AE17">
    <cfRule type="cellIs" dxfId="66" priority="4" operator="notEqual">
      <formula>0</formula>
    </cfRule>
  </conditionalFormatting>
  <conditionalFormatting sqref="AE22:AE28">
    <cfRule type="cellIs" dxfId="65" priority="3" operator="notEqual">
      <formula>0</formula>
    </cfRule>
  </conditionalFormatting>
  <conditionalFormatting sqref="AE33:AE39">
    <cfRule type="cellIs" dxfId="64" priority="2" operator="notEqual">
      <formula>0</formula>
    </cfRule>
  </conditionalFormatting>
  <conditionalFormatting sqref="AE40">
    <cfRule type="cellIs" dxfId="63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5F9E-C5C0-4B83-9C13-768B2F24C613}">
  <sheetPr>
    <tabColor rgb="FFFF0000"/>
  </sheetPr>
  <dimension ref="B2:BD28"/>
  <sheetViews>
    <sheetView zoomScaleNormal="100" workbookViewId="0">
      <selection activeCell="AC9" sqref="AC9"/>
    </sheetView>
  </sheetViews>
  <sheetFormatPr defaultRowHeight="16.5" x14ac:dyDescent="0.3"/>
  <cols>
    <col min="2" max="2" width="14" bestFit="1" customWidth="1"/>
    <col min="3" max="3" width="15.25" bestFit="1" customWidth="1"/>
    <col min="4" max="4" width="17.375" style="5" bestFit="1" customWidth="1"/>
    <col min="6" max="12" width="0" hidden="1" customWidth="1"/>
    <col min="14" max="20" width="0" hidden="1" customWidth="1"/>
    <col min="22" max="28" width="0" hidden="1" customWidth="1"/>
    <col min="30" max="30" width="11.5" bestFit="1" customWidth="1"/>
    <col min="31" max="31" width="10.375" bestFit="1" customWidth="1"/>
    <col min="33" max="33" width="11.5" bestFit="1" customWidth="1"/>
    <col min="35" max="52" width="0" hidden="1" customWidth="1"/>
    <col min="53" max="53" width="22.625" bestFit="1" customWidth="1"/>
    <col min="54" max="54" width="10.875" bestFit="1" customWidth="1"/>
  </cols>
  <sheetData>
    <row r="2" spans="2:56" x14ac:dyDescent="0.3">
      <c r="B2" t="s">
        <v>277</v>
      </c>
      <c r="C2">
        <v>4</v>
      </c>
      <c r="M2" t="s">
        <v>15</v>
      </c>
      <c r="U2" t="s">
        <v>14</v>
      </c>
      <c r="AC2" t="s">
        <v>16</v>
      </c>
      <c r="AF2" t="s">
        <v>18</v>
      </c>
      <c r="BD2">
        <v>2</v>
      </c>
    </row>
    <row r="3" spans="2:56" ht="17.25" x14ac:dyDescent="0.3">
      <c r="B3" s="4" t="s">
        <v>233</v>
      </c>
      <c r="C3" s="6" t="s">
        <v>235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293</v>
      </c>
      <c r="BB3" s="4" t="s">
        <v>308</v>
      </c>
      <c r="BC3" s="10" t="s">
        <v>310</v>
      </c>
      <c r="BD3" s="10" t="s">
        <v>310</v>
      </c>
    </row>
    <row r="4" spans="2:56" x14ac:dyDescent="0.3">
      <c r="B4" s="11">
        <v>35</v>
      </c>
      <c r="C4" s="11" t="s">
        <v>100</v>
      </c>
      <c r="D4" s="12">
        <v>42395.001388888886</v>
      </c>
      <c r="E4" s="11">
        <v>2304.02</v>
      </c>
      <c r="F4" s="11">
        <v>999999</v>
      </c>
      <c r="G4" s="11">
        <v>999999</v>
      </c>
      <c r="H4" s="11">
        <v>999999</v>
      </c>
      <c r="I4" s="11">
        <v>999999</v>
      </c>
      <c r="J4" s="11">
        <v>999999</v>
      </c>
      <c r="K4" s="11">
        <v>999999</v>
      </c>
      <c r="L4" s="11">
        <v>999999</v>
      </c>
      <c r="M4" s="11">
        <v>13067</v>
      </c>
      <c r="N4" s="11">
        <v>999999</v>
      </c>
      <c r="O4" s="11">
        <v>999999</v>
      </c>
      <c r="P4" s="11">
        <v>999999</v>
      </c>
      <c r="Q4" s="11">
        <v>999999</v>
      </c>
      <c r="R4" s="11">
        <v>999999</v>
      </c>
      <c r="S4" s="11">
        <v>999999</v>
      </c>
      <c r="T4" s="11">
        <v>999999</v>
      </c>
      <c r="U4" s="11">
        <v>8.6400000000000001E-3</v>
      </c>
      <c r="V4" s="11">
        <v>999999</v>
      </c>
      <c r="W4" s="11">
        <v>999999</v>
      </c>
      <c r="X4" s="11">
        <v>999999</v>
      </c>
      <c r="Y4" s="11">
        <v>999999</v>
      </c>
      <c r="Z4" s="11">
        <v>999999</v>
      </c>
      <c r="AA4" s="11">
        <v>999999</v>
      </c>
      <c r="AB4" s="11">
        <v>999999</v>
      </c>
      <c r="AC4" s="11">
        <v>92.992000000000004</v>
      </c>
      <c r="AD4" s="11">
        <f>ROUND(U4*(M4-E4),3)</f>
        <v>92.992000000000004</v>
      </c>
      <c r="AE4" s="15">
        <f t="shared" ref="AE4" si="0">ROUND(AC4-AD4,3)</f>
        <v>0</v>
      </c>
      <c r="AF4" s="11">
        <v>61.988</v>
      </c>
      <c r="AG4" s="11">
        <f>ROUND(AC4-BA4,3)</f>
        <v>61.988</v>
      </c>
      <c r="AH4" s="15">
        <f t="shared" ref="AH4" si="1">ROUND(AF4-AG4,3)</f>
        <v>0</v>
      </c>
      <c r="AI4" s="11">
        <v>999999</v>
      </c>
      <c r="AJ4" s="11"/>
      <c r="AK4" s="11"/>
      <c r="AL4" s="11">
        <v>999999</v>
      </c>
      <c r="AM4" s="11"/>
      <c r="AN4" s="11"/>
      <c r="AO4" s="11">
        <v>999999</v>
      </c>
      <c r="AP4" s="11"/>
      <c r="AQ4" s="11"/>
      <c r="AR4" s="11">
        <v>999999</v>
      </c>
      <c r="AS4" s="11"/>
      <c r="AT4" s="11"/>
      <c r="AU4" s="11">
        <v>999999</v>
      </c>
      <c r="AV4" s="11"/>
      <c r="AW4" s="11"/>
      <c r="AX4" s="11">
        <v>999999</v>
      </c>
      <c r="AY4" s="11"/>
      <c r="AZ4" s="11"/>
      <c r="BA4" s="11">
        <v>31.004000000000001</v>
      </c>
      <c r="BB4" s="11" t="s">
        <v>309</v>
      </c>
      <c r="BC4" s="16" t="str">
        <f>IF(AE4="","적합",(IF(ABS(AE4)&lt;0.001,"적합","부적합")))</f>
        <v>적합</v>
      </c>
      <c r="BD4" s="16" t="str">
        <f>IF(AH4="","적합",(IF(ABS(AH4)&lt;0.001,"적합","부적합")))</f>
        <v>적합</v>
      </c>
    </row>
    <row r="7" spans="2:56" x14ac:dyDescent="0.3">
      <c r="B7" t="s">
        <v>277</v>
      </c>
      <c r="C7">
        <v>7</v>
      </c>
    </row>
    <row r="8" spans="2:56" ht="17.25" x14ac:dyDescent="0.3">
      <c r="B8" s="4" t="s">
        <v>233</v>
      </c>
      <c r="C8" s="4" t="s">
        <v>234</v>
      </c>
      <c r="D8" s="6" t="s">
        <v>235</v>
      </c>
      <c r="E8" s="4" t="s">
        <v>236</v>
      </c>
      <c r="F8" s="4" t="s">
        <v>237</v>
      </c>
      <c r="G8" s="4" t="s">
        <v>238</v>
      </c>
      <c r="H8" s="4" t="s">
        <v>239</v>
      </c>
      <c r="I8" s="4" t="s">
        <v>240</v>
      </c>
      <c r="J8" s="4" t="s">
        <v>241</v>
      </c>
      <c r="K8" s="4" t="s">
        <v>242</v>
      </c>
      <c r="L8" s="4" t="s">
        <v>243</v>
      </c>
      <c r="M8" s="4" t="s">
        <v>244</v>
      </c>
      <c r="N8" s="4" t="s">
        <v>245</v>
      </c>
      <c r="O8" s="4" t="s">
        <v>246</v>
      </c>
      <c r="P8" s="4" t="s">
        <v>247</v>
      </c>
      <c r="Q8" s="4" t="s">
        <v>248</v>
      </c>
      <c r="R8" s="4" t="s">
        <v>249</v>
      </c>
      <c r="S8" s="4" t="s">
        <v>250</v>
      </c>
      <c r="T8" s="4" t="s">
        <v>251</v>
      </c>
      <c r="U8" s="4" t="s">
        <v>252</v>
      </c>
      <c r="V8" s="4" t="s">
        <v>253</v>
      </c>
      <c r="W8" s="4" t="s">
        <v>254</v>
      </c>
      <c r="X8" s="4" t="s">
        <v>255</v>
      </c>
      <c r="Y8" s="4" t="s">
        <v>256</v>
      </c>
      <c r="Z8" s="4" t="s">
        <v>257</v>
      </c>
      <c r="AA8" s="4" t="s">
        <v>258</v>
      </c>
      <c r="AB8" s="4" t="s">
        <v>259</v>
      </c>
      <c r="AC8" s="4" t="s">
        <v>260</v>
      </c>
      <c r="AD8" s="4" t="s">
        <v>261</v>
      </c>
      <c r="AE8" s="4" t="s">
        <v>262</v>
      </c>
      <c r="AF8" s="4" t="s">
        <v>263</v>
      </c>
      <c r="AG8" s="4" t="s">
        <v>264</v>
      </c>
      <c r="AH8" s="4" t="s">
        <v>262</v>
      </c>
      <c r="AI8" s="4" t="s">
        <v>265</v>
      </c>
      <c r="AJ8" s="4" t="s">
        <v>266</v>
      </c>
      <c r="AK8" s="4" t="s">
        <v>262</v>
      </c>
      <c r="AL8" s="4" t="s">
        <v>267</v>
      </c>
      <c r="AM8" s="4" t="s">
        <v>268</v>
      </c>
      <c r="AN8" s="4" t="s">
        <v>262</v>
      </c>
      <c r="AO8" s="4" t="s">
        <v>269</v>
      </c>
      <c r="AP8" s="4" t="s">
        <v>270</v>
      </c>
      <c r="AQ8" s="4" t="s">
        <v>262</v>
      </c>
      <c r="AR8" s="4" t="s">
        <v>271</v>
      </c>
      <c r="AS8" s="4" t="s">
        <v>272</v>
      </c>
      <c r="AT8" s="4" t="s">
        <v>262</v>
      </c>
      <c r="AU8" s="4" t="s">
        <v>273</v>
      </c>
      <c r="AV8" s="4" t="s">
        <v>274</v>
      </c>
      <c r="AW8" s="4" t="s">
        <v>262</v>
      </c>
      <c r="AX8" s="4" t="s">
        <v>275</v>
      </c>
      <c r="AY8" s="4" t="s">
        <v>276</v>
      </c>
      <c r="AZ8" s="4" t="s">
        <v>262</v>
      </c>
      <c r="BA8" s="4" t="s">
        <v>295</v>
      </c>
      <c r="BB8" s="4" t="s">
        <v>308</v>
      </c>
      <c r="BC8" s="10" t="s">
        <v>310</v>
      </c>
      <c r="BD8" s="10" t="s">
        <v>310</v>
      </c>
    </row>
    <row r="9" spans="2:56" x14ac:dyDescent="0.3">
      <c r="B9" s="1">
        <v>44</v>
      </c>
      <c r="C9" s="1" t="s">
        <v>98</v>
      </c>
      <c r="D9" s="7">
        <v>43880.416666666664</v>
      </c>
      <c r="E9" s="1">
        <v>2996.46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  <c r="K9" s="1">
        <v>999999</v>
      </c>
      <c r="L9" s="1">
        <v>999999</v>
      </c>
      <c r="M9" s="1">
        <v>1805.615</v>
      </c>
      <c r="N9" s="1">
        <v>999999</v>
      </c>
      <c r="O9" s="1">
        <v>999999</v>
      </c>
      <c r="P9" s="1">
        <v>999999</v>
      </c>
      <c r="Q9" s="1">
        <v>999999</v>
      </c>
      <c r="R9" s="1">
        <v>999999</v>
      </c>
      <c r="S9" s="1">
        <v>999999</v>
      </c>
      <c r="T9" s="1">
        <v>999999</v>
      </c>
      <c r="U9" s="1">
        <v>8.5990000000000007E-3</v>
      </c>
      <c r="V9" s="1">
        <v>999999</v>
      </c>
      <c r="W9" s="1">
        <v>999999</v>
      </c>
      <c r="X9" s="1">
        <v>999999</v>
      </c>
      <c r="Y9" s="1">
        <v>999999</v>
      </c>
      <c r="Z9" s="1">
        <v>999999</v>
      </c>
      <c r="AA9" s="1">
        <v>999999</v>
      </c>
      <c r="AB9" s="1">
        <v>999999</v>
      </c>
      <c r="AC9" s="1">
        <v>2.2679999999999998</v>
      </c>
      <c r="AD9" s="1">
        <f>ROUND(U9*((M9*M9*0.001)-E9),3)</f>
        <v>2.2679999999999998</v>
      </c>
      <c r="AE9" s="17">
        <f t="shared" ref="AE9:AE10" si="2">ROUND(AC9-AD9,3)</f>
        <v>0</v>
      </c>
      <c r="AF9" s="18">
        <v>0</v>
      </c>
      <c r="AG9" s="18">
        <f t="shared" ref="AG9" si="3">AC9-BA9</f>
        <v>0</v>
      </c>
      <c r="AH9" s="17">
        <f t="shared" ref="AH9" si="4">ROUND(AF9-AG9,3)</f>
        <v>0</v>
      </c>
      <c r="AI9" s="1">
        <v>999999</v>
      </c>
      <c r="AJ9" s="1"/>
      <c r="AK9" s="1"/>
      <c r="AL9" s="1">
        <v>999999</v>
      </c>
      <c r="AM9" s="1"/>
      <c r="AN9" s="1"/>
      <c r="AO9" s="1">
        <v>999999</v>
      </c>
      <c r="AP9" s="1"/>
      <c r="AQ9" s="1"/>
      <c r="AR9" s="1">
        <v>999999</v>
      </c>
      <c r="AS9" s="1"/>
      <c r="AT9" s="1"/>
      <c r="AU9" s="1">
        <v>999999</v>
      </c>
      <c r="AV9" s="1"/>
      <c r="AW9" s="1"/>
      <c r="AX9" s="1">
        <v>999999</v>
      </c>
      <c r="AY9" s="1"/>
      <c r="AZ9" s="1"/>
      <c r="BA9" s="1">
        <v>2.2679999999999998</v>
      </c>
      <c r="BB9" s="1" t="s">
        <v>309</v>
      </c>
      <c r="BC9" s="10" t="str">
        <f>IF(AE9="","적합",(IF(ABS(AE9)&lt;0.001,"적합","부적합")))</f>
        <v>적합</v>
      </c>
      <c r="BD9" s="10" t="str">
        <f>IF(AH9="","적합",(IF(ABS(AH9)&lt;0.001,"적합","부적합")))</f>
        <v>적합</v>
      </c>
    </row>
    <row r="10" spans="2:56" x14ac:dyDescent="0.3">
      <c r="B10" s="1">
        <v>45</v>
      </c>
      <c r="C10" s="1" t="s">
        <v>99</v>
      </c>
      <c r="D10" s="7">
        <v>43916.416666666664</v>
      </c>
      <c r="E10" s="1">
        <v>2830.32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  <c r="K10" s="1">
        <v>999999</v>
      </c>
      <c r="L10" s="1">
        <v>999999</v>
      </c>
      <c r="M10" s="1">
        <v>1699.615</v>
      </c>
      <c r="N10" s="1">
        <v>999999</v>
      </c>
      <c r="O10" s="1">
        <v>999999</v>
      </c>
      <c r="P10" s="1">
        <v>999999</v>
      </c>
      <c r="Q10" s="1">
        <v>999999</v>
      </c>
      <c r="R10" s="1">
        <v>999999</v>
      </c>
      <c r="S10" s="1">
        <v>999999</v>
      </c>
      <c r="T10" s="1">
        <v>999999</v>
      </c>
      <c r="U10" s="1">
        <v>8.5920000000000007E-3</v>
      </c>
      <c r="V10" s="1">
        <v>999999</v>
      </c>
      <c r="W10" s="1">
        <v>999999</v>
      </c>
      <c r="X10" s="1">
        <v>999999</v>
      </c>
      <c r="Y10" s="1">
        <v>999999</v>
      </c>
      <c r="Z10" s="1">
        <v>999999</v>
      </c>
      <c r="AA10" s="1">
        <v>999999</v>
      </c>
      <c r="AB10" s="1">
        <v>999999</v>
      </c>
      <c r="AC10" s="1">
        <v>0.502</v>
      </c>
      <c r="AD10" s="1">
        <f t="shared" ref="AD10" si="5">ROUND(U10*((M10*M10*0.001)-E10),3)</f>
        <v>0.502</v>
      </c>
      <c r="AE10" s="17">
        <f t="shared" si="2"/>
        <v>0</v>
      </c>
      <c r="AF10" s="18">
        <v>1E-3</v>
      </c>
      <c r="AG10" s="18">
        <f>ROUND(AC10-BA10,3)</f>
        <v>1E-3</v>
      </c>
      <c r="AH10" s="17">
        <f t="shared" ref="AH10" si="6">ROUND(AF10-AG10,3)</f>
        <v>0</v>
      </c>
      <c r="AI10" s="1">
        <v>999999</v>
      </c>
      <c r="AJ10" s="1"/>
      <c r="AK10" s="1"/>
      <c r="AL10" s="1">
        <v>999999</v>
      </c>
      <c r="AM10" s="1"/>
      <c r="AN10" s="1"/>
      <c r="AO10" s="1">
        <v>999999</v>
      </c>
      <c r="AP10" s="1"/>
      <c r="AQ10" s="1"/>
      <c r="AR10" s="1">
        <v>999999</v>
      </c>
      <c r="AS10" s="1"/>
      <c r="AT10" s="1"/>
      <c r="AU10" s="1">
        <v>999999</v>
      </c>
      <c r="AV10" s="1"/>
      <c r="AW10" s="1"/>
      <c r="AX10" s="1">
        <v>999999</v>
      </c>
      <c r="AY10" s="1"/>
      <c r="AZ10" s="1"/>
      <c r="BA10" s="1">
        <v>0.501</v>
      </c>
      <c r="BB10" s="1" t="s">
        <v>309</v>
      </c>
      <c r="BC10" s="10" t="str">
        <f>IF(AE10="","적합",(IF(ABS(AE10)&lt;0.001,"적합","부적합")))</f>
        <v>적합</v>
      </c>
      <c r="BD10" s="10" t="str">
        <f>IF(AH10="","적합",(IF(ABS(AH10)&lt;0.001,"적합","부적합")))</f>
        <v>적합</v>
      </c>
    </row>
    <row r="13" spans="2:56" x14ac:dyDescent="0.3">
      <c r="B13" t="s">
        <v>277</v>
      </c>
      <c r="C13">
        <v>10</v>
      </c>
    </row>
    <row r="14" spans="2:56" ht="17.25" x14ac:dyDescent="0.3">
      <c r="B14" s="4" t="s">
        <v>233</v>
      </c>
      <c r="C14" s="4" t="s">
        <v>234</v>
      </c>
      <c r="D14" s="6" t="s">
        <v>235</v>
      </c>
      <c r="E14" s="4" t="s">
        <v>236</v>
      </c>
      <c r="F14" s="4" t="s">
        <v>237</v>
      </c>
      <c r="G14" s="4" t="s">
        <v>238</v>
      </c>
      <c r="H14" s="4" t="s">
        <v>239</v>
      </c>
      <c r="I14" s="4" t="s">
        <v>240</v>
      </c>
      <c r="J14" s="4" t="s">
        <v>241</v>
      </c>
      <c r="K14" s="4" t="s">
        <v>242</v>
      </c>
      <c r="L14" s="4" t="s">
        <v>243</v>
      </c>
      <c r="M14" s="4" t="s">
        <v>244</v>
      </c>
      <c r="N14" s="4" t="s">
        <v>245</v>
      </c>
      <c r="O14" s="4" t="s">
        <v>246</v>
      </c>
      <c r="P14" s="4" t="s">
        <v>247</v>
      </c>
      <c r="Q14" s="4" t="s">
        <v>248</v>
      </c>
      <c r="R14" s="4" t="s">
        <v>249</v>
      </c>
      <c r="S14" s="4" t="s">
        <v>250</v>
      </c>
      <c r="T14" s="4" t="s">
        <v>251</v>
      </c>
      <c r="U14" s="4" t="s">
        <v>252</v>
      </c>
      <c r="V14" s="4" t="s">
        <v>253</v>
      </c>
      <c r="W14" s="4" t="s">
        <v>254</v>
      </c>
      <c r="X14" s="4" t="s">
        <v>255</v>
      </c>
      <c r="Y14" s="4" t="s">
        <v>256</v>
      </c>
      <c r="Z14" s="4" t="s">
        <v>257</v>
      </c>
      <c r="AA14" s="4" t="s">
        <v>258</v>
      </c>
      <c r="AB14" s="4" t="s">
        <v>259</v>
      </c>
      <c r="AC14" s="4" t="s">
        <v>260</v>
      </c>
      <c r="AD14" s="4" t="s">
        <v>261</v>
      </c>
      <c r="AE14" s="4" t="s">
        <v>262</v>
      </c>
      <c r="AF14" s="4" t="s">
        <v>263</v>
      </c>
      <c r="AG14" s="4" t="s">
        <v>264</v>
      </c>
      <c r="AH14" s="4" t="s">
        <v>262</v>
      </c>
      <c r="AI14" s="4" t="s">
        <v>265</v>
      </c>
      <c r="AJ14" s="4" t="s">
        <v>266</v>
      </c>
      <c r="AK14" s="4" t="s">
        <v>262</v>
      </c>
      <c r="AL14" s="4" t="s">
        <v>267</v>
      </c>
      <c r="AM14" s="4" t="s">
        <v>268</v>
      </c>
      <c r="AN14" s="4" t="s">
        <v>262</v>
      </c>
      <c r="AO14" s="4" t="s">
        <v>269</v>
      </c>
      <c r="AP14" s="4" t="s">
        <v>270</v>
      </c>
      <c r="AQ14" s="4" t="s">
        <v>262</v>
      </c>
      <c r="AR14" s="4" t="s">
        <v>271</v>
      </c>
      <c r="AS14" s="4" t="s">
        <v>272</v>
      </c>
      <c r="AT14" s="4" t="s">
        <v>262</v>
      </c>
      <c r="AU14" s="4" t="s">
        <v>273</v>
      </c>
      <c r="AV14" s="4" t="s">
        <v>274</v>
      </c>
      <c r="AW14" s="4" t="s">
        <v>262</v>
      </c>
      <c r="AX14" s="4" t="s">
        <v>275</v>
      </c>
      <c r="AY14" s="4" t="s">
        <v>276</v>
      </c>
      <c r="AZ14" s="4" t="s">
        <v>262</v>
      </c>
      <c r="BA14" s="4" t="s">
        <v>295</v>
      </c>
      <c r="BB14" s="4" t="s">
        <v>308</v>
      </c>
      <c r="BC14" s="10" t="s">
        <v>310</v>
      </c>
      <c r="BD14" s="10" t="s">
        <v>310</v>
      </c>
    </row>
    <row r="15" spans="2:56" x14ac:dyDescent="0.3">
      <c r="B15" s="11">
        <v>50</v>
      </c>
      <c r="C15" s="11" t="s">
        <v>94</v>
      </c>
      <c r="D15" s="12">
        <v>42461.709722222222</v>
      </c>
      <c r="E15" s="11">
        <v>2314.35</v>
      </c>
      <c r="F15" s="11">
        <v>999999</v>
      </c>
      <c r="G15" s="11">
        <v>999999</v>
      </c>
      <c r="H15" s="11">
        <v>999999</v>
      </c>
      <c r="I15" s="11">
        <v>999999</v>
      </c>
      <c r="J15" s="11">
        <v>999999</v>
      </c>
      <c r="K15" s="11">
        <v>999999</v>
      </c>
      <c r="L15" s="11">
        <v>999999</v>
      </c>
      <c r="M15" s="11">
        <v>68687</v>
      </c>
      <c r="N15" s="11">
        <v>999999</v>
      </c>
      <c r="O15" s="11">
        <v>999999</v>
      </c>
      <c r="P15" s="11">
        <v>999999</v>
      </c>
      <c r="Q15" s="11">
        <v>999999</v>
      </c>
      <c r="R15" s="11">
        <v>999999</v>
      </c>
      <c r="S15" s="11">
        <v>999999</v>
      </c>
      <c r="T15" s="11">
        <v>999999</v>
      </c>
      <c r="U15" s="11">
        <v>8.6359999999999996E-3</v>
      </c>
      <c r="V15" s="11">
        <v>999999</v>
      </c>
      <c r="W15" s="11">
        <v>999999</v>
      </c>
      <c r="X15" s="11">
        <v>999999</v>
      </c>
      <c r="Y15" s="11">
        <v>999999</v>
      </c>
      <c r="Z15" s="11">
        <v>999999</v>
      </c>
      <c r="AA15" s="11">
        <v>999999</v>
      </c>
      <c r="AB15" s="11">
        <v>999999</v>
      </c>
      <c r="AC15" s="11">
        <v>573.19399999999996</v>
      </c>
      <c r="AD15" s="11">
        <f>ROUND(U15*((M15*M15*0.001)-E15),3)</f>
        <v>40723.832000000002</v>
      </c>
      <c r="AE15" s="15">
        <f t="shared" ref="AE15:AE16" si="7">ROUND(AC15-AD15,3)</f>
        <v>-40150.637999999999</v>
      </c>
      <c r="AF15" s="11">
        <v>541.88199999999995</v>
      </c>
      <c r="AG15" s="11">
        <f>ROUND(AC15-BA15,3)</f>
        <v>541.88199999999995</v>
      </c>
      <c r="AH15" s="15">
        <f t="shared" ref="AH15:AH16" si="8">ROUND(AF15-AG15,3)</f>
        <v>0</v>
      </c>
      <c r="AI15" s="11">
        <v>999999</v>
      </c>
      <c r="AJ15" s="11"/>
      <c r="AK15" s="11"/>
      <c r="AL15" s="11">
        <v>999999</v>
      </c>
      <c r="AM15" s="11"/>
      <c r="AN15" s="11"/>
      <c r="AO15" s="11">
        <v>999999</v>
      </c>
      <c r="AP15" s="11"/>
      <c r="AQ15" s="11"/>
      <c r="AR15" s="11">
        <v>999999</v>
      </c>
      <c r="AS15" s="11"/>
      <c r="AT15" s="11"/>
      <c r="AU15" s="11">
        <v>999999</v>
      </c>
      <c r="AV15" s="11"/>
      <c r="AW15" s="11"/>
      <c r="AX15" s="11">
        <v>999999</v>
      </c>
      <c r="AY15" s="11"/>
      <c r="AZ15" s="11"/>
      <c r="BA15" s="11">
        <v>31.312000000000001</v>
      </c>
      <c r="BB15" s="11" t="s">
        <v>309</v>
      </c>
      <c r="BC15" s="16" t="str">
        <f>IF(AE15="","적합",(IF(ABS(AE15)&lt;0.001,"적합","부적합")))</f>
        <v>부적합</v>
      </c>
      <c r="BD15" s="16" t="str">
        <f>IF(AH15="","적합",(IF(ABS(AH15)&lt;0.001,"적합","부적합")))</f>
        <v>적합</v>
      </c>
    </row>
    <row r="16" spans="2:56" x14ac:dyDescent="0.3">
      <c r="B16" s="1">
        <v>51</v>
      </c>
      <c r="C16" s="1" t="s">
        <v>95</v>
      </c>
      <c r="D16" s="7">
        <v>43960.25</v>
      </c>
      <c r="E16" s="1">
        <v>2263.2199999999998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  <c r="K16" s="1">
        <v>999999</v>
      </c>
      <c r="L16" s="1">
        <v>999999</v>
      </c>
      <c r="M16" s="1">
        <v>1481.896</v>
      </c>
      <c r="N16" s="1">
        <v>999999</v>
      </c>
      <c r="O16" s="1">
        <v>999999</v>
      </c>
      <c r="P16" s="1">
        <v>999999</v>
      </c>
      <c r="Q16" s="1">
        <v>999999</v>
      </c>
      <c r="R16" s="1">
        <v>999999</v>
      </c>
      <c r="S16" s="1">
        <v>999999</v>
      </c>
      <c r="T16" s="1">
        <v>999999</v>
      </c>
      <c r="U16" s="1">
        <v>8.5699999999999995E-3</v>
      </c>
      <c r="V16" s="1">
        <v>999999</v>
      </c>
      <c r="W16" s="1">
        <v>999999</v>
      </c>
      <c r="X16" s="1">
        <v>999999</v>
      </c>
      <c r="Y16" s="1">
        <v>999999</v>
      </c>
      <c r="Z16" s="1">
        <v>999999</v>
      </c>
      <c r="AA16" s="1">
        <v>999999</v>
      </c>
      <c r="AB16" s="1">
        <v>999999</v>
      </c>
      <c r="AC16" s="1">
        <v>-0.57599999999999996</v>
      </c>
      <c r="AD16" s="1">
        <f t="shared" ref="AD16" si="9">ROUND(U16*((M16*M16*0.001)-E16),3)</f>
        <v>-0.57599999999999996</v>
      </c>
      <c r="AE16" s="17">
        <f t="shared" si="7"/>
        <v>0</v>
      </c>
      <c r="AF16" s="1">
        <v>0</v>
      </c>
      <c r="AG16" s="1">
        <f t="shared" ref="AG16" si="10">ROUND(AC16-BA16,3)</f>
        <v>0</v>
      </c>
      <c r="AH16" s="17">
        <f t="shared" si="8"/>
        <v>0</v>
      </c>
      <c r="AI16" s="1">
        <v>999999</v>
      </c>
      <c r="AJ16" s="1"/>
      <c r="AK16" s="1"/>
      <c r="AL16" s="1">
        <v>999999</v>
      </c>
      <c r="AM16" s="1"/>
      <c r="AN16" s="1"/>
      <c r="AO16" s="1">
        <v>999999</v>
      </c>
      <c r="AP16" s="1"/>
      <c r="AQ16" s="1"/>
      <c r="AR16" s="1">
        <v>999999</v>
      </c>
      <c r="AS16" s="1"/>
      <c r="AT16" s="1"/>
      <c r="AU16" s="1">
        <v>999999</v>
      </c>
      <c r="AV16" s="1"/>
      <c r="AW16" s="1"/>
      <c r="AX16" s="1">
        <v>999999</v>
      </c>
      <c r="AY16" s="1"/>
      <c r="AZ16" s="1"/>
      <c r="BA16" s="1">
        <v>-0.57599999999999996</v>
      </c>
      <c r="BB16" s="1" t="s">
        <v>309</v>
      </c>
      <c r="BC16" s="10" t="str">
        <f>IF(AE16="","적합",(IF(ABS(AE16)&lt;0.001,"적합","부적합")))</f>
        <v>적합</v>
      </c>
      <c r="BD16" s="10" t="str">
        <f>IF(AH16="","적합",(IF(ABS(AH16)&lt;0.001,"적합","부적합")))</f>
        <v>적합</v>
      </c>
    </row>
    <row r="19" spans="2:56" x14ac:dyDescent="0.3">
      <c r="B19" t="s">
        <v>277</v>
      </c>
      <c r="C19">
        <v>18</v>
      </c>
    </row>
    <row r="20" spans="2:56" ht="17.25" x14ac:dyDescent="0.3">
      <c r="B20" s="4" t="s">
        <v>233</v>
      </c>
      <c r="C20" s="4" t="s">
        <v>234</v>
      </c>
      <c r="D20" s="6" t="s">
        <v>235</v>
      </c>
      <c r="E20" s="4" t="s">
        <v>236</v>
      </c>
      <c r="F20" s="4" t="s">
        <v>237</v>
      </c>
      <c r="G20" s="4" t="s">
        <v>238</v>
      </c>
      <c r="H20" s="4" t="s">
        <v>239</v>
      </c>
      <c r="I20" s="4" t="s">
        <v>240</v>
      </c>
      <c r="J20" s="4" t="s">
        <v>241</v>
      </c>
      <c r="K20" s="4" t="s">
        <v>242</v>
      </c>
      <c r="L20" s="4" t="s">
        <v>243</v>
      </c>
      <c r="M20" s="4" t="s">
        <v>244</v>
      </c>
      <c r="N20" s="4" t="s">
        <v>245</v>
      </c>
      <c r="O20" s="4" t="s">
        <v>246</v>
      </c>
      <c r="P20" s="4" t="s">
        <v>247</v>
      </c>
      <c r="Q20" s="4" t="s">
        <v>248</v>
      </c>
      <c r="R20" s="4" t="s">
        <v>249</v>
      </c>
      <c r="S20" s="4" t="s">
        <v>250</v>
      </c>
      <c r="T20" s="4" t="s">
        <v>251</v>
      </c>
      <c r="U20" s="4" t="s">
        <v>252</v>
      </c>
      <c r="V20" s="4" t="s">
        <v>253</v>
      </c>
      <c r="W20" s="4" t="s">
        <v>254</v>
      </c>
      <c r="X20" s="4" t="s">
        <v>255</v>
      </c>
      <c r="Y20" s="4" t="s">
        <v>256</v>
      </c>
      <c r="Z20" s="4" t="s">
        <v>257</v>
      </c>
      <c r="AA20" s="4" t="s">
        <v>258</v>
      </c>
      <c r="AB20" s="4" t="s">
        <v>259</v>
      </c>
      <c r="AC20" s="4" t="s">
        <v>260</v>
      </c>
      <c r="AD20" s="4" t="s">
        <v>261</v>
      </c>
      <c r="AE20" s="4" t="s">
        <v>262</v>
      </c>
      <c r="AF20" s="4" t="s">
        <v>263</v>
      </c>
      <c r="AG20" s="4" t="s">
        <v>264</v>
      </c>
      <c r="AH20" s="4" t="s">
        <v>262</v>
      </c>
      <c r="AI20" s="4" t="s">
        <v>265</v>
      </c>
      <c r="AJ20" s="4" t="s">
        <v>266</v>
      </c>
      <c r="AK20" s="4" t="s">
        <v>262</v>
      </c>
      <c r="AL20" s="4" t="s">
        <v>267</v>
      </c>
      <c r="AM20" s="4" t="s">
        <v>268</v>
      </c>
      <c r="AN20" s="4" t="s">
        <v>262</v>
      </c>
      <c r="AO20" s="4" t="s">
        <v>269</v>
      </c>
      <c r="AP20" s="4" t="s">
        <v>270</v>
      </c>
      <c r="AQ20" s="4" t="s">
        <v>262</v>
      </c>
      <c r="AR20" s="4" t="s">
        <v>271</v>
      </c>
      <c r="AS20" s="4" t="s">
        <v>272</v>
      </c>
      <c r="AT20" s="4" t="s">
        <v>262</v>
      </c>
      <c r="AU20" s="4" t="s">
        <v>273</v>
      </c>
      <c r="AV20" s="4" t="s">
        <v>274</v>
      </c>
      <c r="AW20" s="4" t="s">
        <v>262</v>
      </c>
      <c r="AX20" s="4" t="s">
        <v>275</v>
      </c>
      <c r="AY20" s="4" t="s">
        <v>276</v>
      </c>
      <c r="AZ20" s="4" t="s">
        <v>262</v>
      </c>
      <c r="BA20" s="4" t="s">
        <v>295</v>
      </c>
      <c r="BB20" s="4" t="s">
        <v>308</v>
      </c>
      <c r="BC20" s="10" t="s">
        <v>310</v>
      </c>
      <c r="BD20" s="10" t="s">
        <v>310</v>
      </c>
    </row>
    <row r="21" spans="2:56" x14ac:dyDescent="0.3">
      <c r="B21" s="1">
        <v>110</v>
      </c>
      <c r="C21" s="1" t="s">
        <v>96</v>
      </c>
      <c r="D21" s="7">
        <v>43880.416666666664</v>
      </c>
      <c r="E21" s="1">
        <v>2095.9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  <c r="K21" s="1">
        <v>999999</v>
      </c>
      <c r="L21" s="1">
        <v>999999</v>
      </c>
      <c r="M21" s="1">
        <v>1557.307</v>
      </c>
      <c r="N21" s="1">
        <v>999999</v>
      </c>
      <c r="O21" s="1">
        <v>999999</v>
      </c>
      <c r="P21" s="1">
        <v>999999</v>
      </c>
      <c r="Q21" s="1">
        <v>999999</v>
      </c>
      <c r="R21" s="1">
        <v>999999</v>
      </c>
      <c r="S21" s="1">
        <v>999999</v>
      </c>
      <c r="T21" s="1">
        <v>999999</v>
      </c>
      <c r="U21" s="1">
        <v>8.1600000000000006E-3</v>
      </c>
      <c r="V21" s="1">
        <v>999999</v>
      </c>
      <c r="W21" s="1">
        <v>999999</v>
      </c>
      <c r="X21" s="1">
        <v>999999</v>
      </c>
      <c r="Y21" s="1">
        <v>999999</v>
      </c>
      <c r="Z21" s="1">
        <v>999999</v>
      </c>
      <c r="AA21" s="1">
        <v>999999</v>
      </c>
      <c r="AB21" s="1">
        <v>999999</v>
      </c>
      <c r="AC21" s="1">
        <v>2.6869999999999998</v>
      </c>
      <c r="AD21" s="1">
        <f>ROUND(U21*((M21*M21*0.001)-E21),3)</f>
        <v>2.6869999999999998</v>
      </c>
      <c r="AE21" s="17">
        <f t="shared" ref="AE21:AE22" si="11">ROUND(AC21-AD21,3)</f>
        <v>0</v>
      </c>
      <c r="AF21" s="1">
        <v>0</v>
      </c>
      <c r="AG21" s="1">
        <f t="shared" ref="AG21:AG22" si="12">AC21-BA21</f>
        <v>0</v>
      </c>
      <c r="AH21" s="17">
        <f t="shared" ref="AH21:AH22" si="13">ROUND(AF21-AG21,3)</f>
        <v>0</v>
      </c>
      <c r="AI21" s="1">
        <v>999999</v>
      </c>
      <c r="AJ21" s="1"/>
      <c r="AK21" s="1"/>
      <c r="AL21" s="1">
        <v>999999</v>
      </c>
      <c r="AM21" s="1"/>
      <c r="AN21" s="1"/>
      <c r="AO21" s="1">
        <v>999999</v>
      </c>
      <c r="AP21" s="1"/>
      <c r="AQ21" s="1"/>
      <c r="AR21" s="1">
        <v>999999</v>
      </c>
      <c r="AS21" s="1"/>
      <c r="AT21" s="1"/>
      <c r="AU21" s="1">
        <v>999999</v>
      </c>
      <c r="AV21" s="1"/>
      <c r="AW21" s="1"/>
      <c r="AX21" s="1">
        <v>999999</v>
      </c>
      <c r="AY21" s="1"/>
      <c r="AZ21" s="1"/>
      <c r="BA21" s="1">
        <v>2.6869999999999998</v>
      </c>
      <c r="BB21" s="1" t="s">
        <v>309</v>
      </c>
      <c r="BC21" s="10" t="str">
        <f>IF(AE21="","적합",(IF(ABS(AE21)&lt;0.001,"적합","부적합")))</f>
        <v>적합</v>
      </c>
      <c r="BD21" s="10" t="str">
        <f>IF(AH21="","적합",(IF(ABS(AH21)&lt;0.001,"적합","부적합")))</f>
        <v>적합</v>
      </c>
    </row>
    <row r="22" spans="2:56" x14ac:dyDescent="0.3">
      <c r="B22" s="1">
        <v>111</v>
      </c>
      <c r="C22" s="1" t="s">
        <v>97</v>
      </c>
      <c r="D22" s="7">
        <v>43937.791666666664</v>
      </c>
      <c r="E22" s="1">
        <v>2398.83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  <c r="K22" s="1">
        <v>999999</v>
      </c>
      <c r="L22" s="1">
        <v>999999</v>
      </c>
      <c r="M22" s="1">
        <v>1554.3430000000001</v>
      </c>
      <c r="N22" s="1">
        <v>999999</v>
      </c>
      <c r="O22" s="1">
        <v>999999</v>
      </c>
      <c r="P22" s="1">
        <v>999999</v>
      </c>
      <c r="Q22" s="1">
        <v>999999</v>
      </c>
      <c r="R22" s="1">
        <v>999999</v>
      </c>
      <c r="S22" s="1">
        <v>999999</v>
      </c>
      <c r="T22" s="1">
        <v>999999</v>
      </c>
      <c r="U22" s="1">
        <v>8.5179999999999995E-3</v>
      </c>
      <c r="V22" s="1">
        <v>999999</v>
      </c>
      <c r="W22" s="1">
        <v>999999</v>
      </c>
      <c r="X22" s="1">
        <v>999999</v>
      </c>
      <c r="Y22" s="1">
        <v>999999</v>
      </c>
      <c r="Z22" s="1">
        <v>999999</v>
      </c>
      <c r="AA22" s="1">
        <v>999999</v>
      </c>
      <c r="AB22" s="1">
        <v>999999</v>
      </c>
      <c r="AC22" s="1">
        <v>0.14599999999999999</v>
      </c>
      <c r="AD22" s="1">
        <f t="shared" ref="AD22" si="14">ROUND(U22*((M22*M22*0.001)-E22),3)</f>
        <v>0.14599999999999999</v>
      </c>
      <c r="AE22" s="17">
        <f t="shared" si="11"/>
        <v>0</v>
      </c>
      <c r="AF22" s="1">
        <v>0</v>
      </c>
      <c r="AG22" s="1">
        <f t="shared" si="12"/>
        <v>0</v>
      </c>
      <c r="AH22" s="17">
        <f t="shared" si="13"/>
        <v>0</v>
      </c>
      <c r="AI22" s="1">
        <v>999999</v>
      </c>
      <c r="AJ22" s="1"/>
      <c r="AK22" s="1"/>
      <c r="AL22" s="1">
        <v>999999</v>
      </c>
      <c r="AM22" s="1"/>
      <c r="AN22" s="1"/>
      <c r="AO22" s="1">
        <v>999999</v>
      </c>
      <c r="AP22" s="1"/>
      <c r="AQ22" s="1"/>
      <c r="AR22" s="1">
        <v>999999</v>
      </c>
      <c r="AS22" s="1"/>
      <c r="AT22" s="1"/>
      <c r="AU22" s="1">
        <v>999999</v>
      </c>
      <c r="AV22" s="1"/>
      <c r="AW22" s="1"/>
      <c r="AX22" s="1">
        <v>999999</v>
      </c>
      <c r="AY22" s="1"/>
      <c r="AZ22" s="1"/>
      <c r="BA22" s="1">
        <v>0.14599999999999999</v>
      </c>
      <c r="BB22" s="1" t="s">
        <v>309</v>
      </c>
      <c r="BC22" s="10" t="str">
        <f>IF(AE22="","적합",(IF(ABS(AE22)&lt;0.001,"적합","부적합")))</f>
        <v>적합</v>
      </c>
      <c r="BD22" s="10" t="str">
        <f>IF(AH22="","적합",(IF(ABS(AH22)&lt;0.001,"적합","부적합")))</f>
        <v>적합</v>
      </c>
    </row>
    <row r="25" spans="2:56" x14ac:dyDescent="0.3">
      <c r="B25" t="s">
        <v>277</v>
      </c>
      <c r="C25">
        <v>25</v>
      </c>
    </row>
    <row r="26" spans="2:56" ht="17.25" x14ac:dyDescent="0.3">
      <c r="B26" s="4" t="s">
        <v>233</v>
      </c>
      <c r="C26" s="4" t="s">
        <v>234</v>
      </c>
      <c r="D26" s="6" t="s">
        <v>235</v>
      </c>
      <c r="E26" s="4" t="s">
        <v>236</v>
      </c>
      <c r="F26" s="4" t="s">
        <v>237</v>
      </c>
      <c r="G26" s="4" t="s">
        <v>238</v>
      </c>
      <c r="H26" s="4" t="s">
        <v>239</v>
      </c>
      <c r="I26" s="4" t="s">
        <v>240</v>
      </c>
      <c r="J26" s="4" t="s">
        <v>241</v>
      </c>
      <c r="K26" s="4" t="s">
        <v>242</v>
      </c>
      <c r="L26" s="4" t="s">
        <v>243</v>
      </c>
      <c r="M26" s="4" t="s">
        <v>244</v>
      </c>
      <c r="N26" s="4" t="s">
        <v>245</v>
      </c>
      <c r="O26" s="4" t="s">
        <v>246</v>
      </c>
      <c r="P26" s="4" t="s">
        <v>247</v>
      </c>
      <c r="Q26" s="4" t="s">
        <v>248</v>
      </c>
      <c r="R26" s="4" t="s">
        <v>249</v>
      </c>
      <c r="S26" s="4" t="s">
        <v>250</v>
      </c>
      <c r="T26" s="4" t="s">
        <v>251</v>
      </c>
      <c r="U26" s="4" t="s">
        <v>252</v>
      </c>
      <c r="V26" s="4" t="s">
        <v>253</v>
      </c>
      <c r="W26" s="4" t="s">
        <v>254</v>
      </c>
      <c r="X26" s="4" t="s">
        <v>255</v>
      </c>
      <c r="Y26" s="4" t="s">
        <v>256</v>
      </c>
      <c r="Z26" s="4" t="s">
        <v>257</v>
      </c>
      <c r="AA26" s="4" t="s">
        <v>258</v>
      </c>
      <c r="AB26" s="4" t="s">
        <v>259</v>
      </c>
      <c r="AC26" s="4" t="s">
        <v>260</v>
      </c>
      <c r="AD26" s="4" t="s">
        <v>261</v>
      </c>
      <c r="AE26" s="4" t="s">
        <v>262</v>
      </c>
      <c r="AF26" s="4" t="s">
        <v>263</v>
      </c>
      <c r="AG26" s="4" t="s">
        <v>264</v>
      </c>
      <c r="AH26" s="4" t="s">
        <v>262</v>
      </c>
      <c r="AI26" s="4" t="s">
        <v>265</v>
      </c>
      <c r="AJ26" s="4" t="s">
        <v>266</v>
      </c>
      <c r="AK26" s="4" t="s">
        <v>262</v>
      </c>
      <c r="AL26" s="4" t="s">
        <v>267</v>
      </c>
      <c r="AM26" s="4" t="s">
        <v>268</v>
      </c>
      <c r="AN26" s="4" t="s">
        <v>262</v>
      </c>
      <c r="AO26" s="4" t="s">
        <v>269</v>
      </c>
      <c r="AP26" s="4" t="s">
        <v>270</v>
      </c>
      <c r="AQ26" s="4" t="s">
        <v>262</v>
      </c>
      <c r="AR26" s="4" t="s">
        <v>271</v>
      </c>
      <c r="AS26" s="4" t="s">
        <v>272</v>
      </c>
      <c r="AT26" s="4" t="s">
        <v>262</v>
      </c>
      <c r="AU26" s="4" t="s">
        <v>273</v>
      </c>
      <c r="AV26" s="4" t="s">
        <v>274</v>
      </c>
      <c r="AW26" s="4" t="s">
        <v>262</v>
      </c>
      <c r="AX26" s="4" t="s">
        <v>275</v>
      </c>
      <c r="AY26" s="4" t="s">
        <v>276</v>
      </c>
      <c r="AZ26" s="4" t="s">
        <v>262</v>
      </c>
      <c r="BA26" s="4" t="s">
        <v>295</v>
      </c>
      <c r="BB26" s="4" t="s">
        <v>308</v>
      </c>
      <c r="BC26" s="10" t="s">
        <v>310</v>
      </c>
      <c r="BD26" s="10" t="s">
        <v>310</v>
      </c>
    </row>
    <row r="27" spans="2:56" x14ac:dyDescent="0.3">
      <c r="B27" s="11">
        <v>166</v>
      </c>
      <c r="C27" s="11" t="s">
        <v>101</v>
      </c>
      <c r="D27" s="12">
        <v>42375</v>
      </c>
      <c r="E27" s="11">
        <v>2090.9499999999998</v>
      </c>
      <c r="F27" s="11">
        <v>999999</v>
      </c>
      <c r="G27" s="11">
        <v>999999</v>
      </c>
      <c r="H27" s="11">
        <v>999999</v>
      </c>
      <c r="I27" s="11">
        <v>999999</v>
      </c>
      <c r="J27" s="11">
        <v>999999</v>
      </c>
      <c r="K27" s="11">
        <v>999999</v>
      </c>
      <c r="L27" s="11">
        <v>999999</v>
      </c>
      <c r="M27" s="11">
        <v>7999</v>
      </c>
      <c r="N27" s="11">
        <v>999999</v>
      </c>
      <c r="O27" s="11">
        <v>999999</v>
      </c>
      <c r="P27" s="11">
        <v>999999</v>
      </c>
      <c r="Q27" s="11">
        <v>999999</v>
      </c>
      <c r="R27" s="11">
        <v>999999</v>
      </c>
      <c r="S27" s="11">
        <v>999999</v>
      </c>
      <c r="T27" s="11">
        <v>999999</v>
      </c>
      <c r="U27" s="11">
        <v>8.6470000000000002E-3</v>
      </c>
      <c r="V27" s="11">
        <v>999999</v>
      </c>
      <c r="W27" s="11">
        <v>999999</v>
      </c>
      <c r="X27" s="11">
        <v>999999</v>
      </c>
      <c r="Y27" s="11">
        <v>999999</v>
      </c>
      <c r="Z27" s="11">
        <v>999999</v>
      </c>
      <c r="AA27" s="11">
        <v>999999</v>
      </c>
      <c r="AB27" s="11">
        <v>999999</v>
      </c>
      <c r="AC27" s="11">
        <v>51.087000000000003</v>
      </c>
      <c r="AD27" s="11">
        <f>ROUND(U27*((M27*M27*0.001)-E27),3)</f>
        <v>535.18899999999996</v>
      </c>
      <c r="AE27" s="15">
        <f t="shared" ref="AE27:AE28" si="15">ROUND(AC27-AD27,3)</f>
        <v>-484.10199999999998</v>
      </c>
      <c r="AF27" s="11">
        <v>32.712000000000003</v>
      </c>
      <c r="AG27" s="11">
        <f>ROUND(AC27-BA27,3)</f>
        <v>32.712000000000003</v>
      </c>
      <c r="AH27" s="15">
        <f t="shared" ref="AH27:AH28" si="16">ROUND(AF27-AG27,3)</f>
        <v>0</v>
      </c>
      <c r="AI27" s="11">
        <v>999999</v>
      </c>
      <c r="AJ27" s="11"/>
      <c r="AK27" s="11"/>
      <c r="AL27" s="11">
        <v>999999</v>
      </c>
      <c r="AM27" s="11"/>
      <c r="AN27" s="11"/>
      <c r="AO27" s="11">
        <v>999999</v>
      </c>
      <c r="AP27" s="11"/>
      <c r="AQ27" s="11"/>
      <c r="AR27" s="11">
        <v>999999</v>
      </c>
      <c r="AS27" s="11"/>
      <c r="AT27" s="11"/>
      <c r="AU27" s="11">
        <v>999999</v>
      </c>
      <c r="AV27" s="11"/>
      <c r="AW27" s="11"/>
      <c r="AX27" s="11">
        <v>999999</v>
      </c>
      <c r="AY27" s="11"/>
      <c r="AZ27" s="11"/>
      <c r="BA27" s="11">
        <v>18.375</v>
      </c>
      <c r="BB27" s="11" t="s">
        <v>309</v>
      </c>
      <c r="BC27" s="16" t="str">
        <f>IF(AE27="","적합",(IF(ABS(AE27)&lt;0.001,"적합","부적합")))</f>
        <v>부적합</v>
      </c>
      <c r="BD27" s="16" t="str">
        <f>IF(AH27="","적합",(IF(ABS(AH27)&lt;0.001,"적합","부적합")))</f>
        <v>적합</v>
      </c>
    </row>
    <row r="28" spans="2:56" x14ac:dyDescent="0.3">
      <c r="B28" s="11">
        <v>167</v>
      </c>
      <c r="C28" s="11" t="s">
        <v>102</v>
      </c>
      <c r="D28" s="12">
        <v>42435</v>
      </c>
      <c r="E28" s="11">
        <v>2464.77</v>
      </c>
      <c r="F28" s="11">
        <v>999999</v>
      </c>
      <c r="G28" s="11">
        <v>999999</v>
      </c>
      <c r="H28" s="11">
        <v>999999</v>
      </c>
      <c r="I28" s="11">
        <v>999999</v>
      </c>
      <c r="J28" s="11">
        <v>999999</v>
      </c>
      <c r="K28" s="11">
        <v>999999</v>
      </c>
      <c r="L28" s="11">
        <v>999999</v>
      </c>
      <c r="M28" s="11">
        <v>7999</v>
      </c>
      <c r="N28" s="11">
        <v>999999</v>
      </c>
      <c r="O28" s="11">
        <v>999999</v>
      </c>
      <c r="P28" s="11">
        <v>999999</v>
      </c>
      <c r="Q28" s="11">
        <v>999999</v>
      </c>
      <c r="R28" s="11">
        <v>999999</v>
      </c>
      <c r="S28" s="11">
        <v>999999</v>
      </c>
      <c r="T28" s="11">
        <v>999999</v>
      </c>
      <c r="U28" s="11">
        <v>8.6639999999999998E-3</v>
      </c>
      <c r="V28" s="11">
        <v>999999</v>
      </c>
      <c r="W28" s="11">
        <v>999999</v>
      </c>
      <c r="X28" s="11">
        <v>999999</v>
      </c>
      <c r="Y28" s="11">
        <v>999999</v>
      </c>
      <c r="Z28" s="11">
        <v>999999</v>
      </c>
      <c r="AA28" s="11">
        <v>999999</v>
      </c>
      <c r="AB28" s="11">
        <v>999999</v>
      </c>
      <c r="AC28" s="11">
        <v>47.948999999999998</v>
      </c>
      <c r="AD28" s="11">
        <f t="shared" ref="AD28" si="17">ROUND(U28*((M28*M28*0.001)-E28),3)</f>
        <v>533.00300000000004</v>
      </c>
      <c r="AE28" s="15">
        <f t="shared" si="15"/>
        <v>-485.05399999999997</v>
      </c>
      <c r="AF28" s="11">
        <v>46.396000000000001</v>
      </c>
      <c r="AG28" s="11">
        <f t="shared" ref="AG28" si="18">ROUND(AC28-BA28,3)</f>
        <v>46.396000000000001</v>
      </c>
      <c r="AH28" s="15">
        <f t="shared" si="16"/>
        <v>0</v>
      </c>
      <c r="AI28" s="11">
        <v>999999</v>
      </c>
      <c r="AJ28" s="11"/>
      <c r="AK28" s="11"/>
      <c r="AL28" s="11">
        <v>999999</v>
      </c>
      <c r="AM28" s="11"/>
      <c r="AN28" s="11"/>
      <c r="AO28" s="11">
        <v>999999</v>
      </c>
      <c r="AP28" s="11"/>
      <c r="AQ28" s="11"/>
      <c r="AR28" s="11">
        <v>999999</v>
      </c>
      <c r="AS28" s="11"/>
      <c r="AT28" s="11"/>
      <c r="AU28" s="11">
        <v>999999</v>
      </c>
      <c r="AV28" s="11"/>
      <c r="AW28" s="11"/>
      <c r="AX28" s="11">
        <v>999999</v>
      </c>
      <c r="AY28" s="11"/>
      <c r="AZ28" s="11"/>
      <c r="BA28" s="11">
        <v>1.5529999999999999</v>
      </c>
      <c r="BB28" s="11" t="s">
        <v>309</v>
      </c>
      <c r="BC28" s="16" t="str">
        <f>IF(AE28="","적합",(IF(ABS(AE28)&lt;0.001,"적합","부적합")))</f>
        <v>부적합</v>
      </c>
      <c r="BD28" s="16" t="str">
        <f>IF(AH28="","적합",(IF(ABS(AH28)&lt;0.001,"적합","부적합")))</f>
        <v>적합</v>
      </c>
    </row>
  </sheetData>
  <phoneticPr fontId="1" type="noConversion"/>
  <conditionalFormatting sqref="AE16">
    <cfRule type="cellIs" dxfId="62" priority="6" operator="notEqual">
      <formula>0</formula>
    </cfRule>
  </conditionalFormatting>
  <conditionalFormatting sqref="AE4">
    <cfRule type="cellIs" dxfId="61" priority="14" operator="notEqual">
      <formula>0</formula>
    </cfRule>
  </conditionalFormatting>
  <conditionalFormatting sqref="AH4">
    <cfRule type="cellIs" dxfId="60" priority="13" operator="notEqual">
      <formula>0</formula>
    </cfRule>
  </conditionalFormatting>
  <conditionalFormatting sqref="AE9">
    <cfRule type="cellIs" dxfId="59" priority="12" operator="notEqual">
      <formula>0</formula>
    </cfRule>
  </conditionalFormatting>
  <conditionalFormatting sqref="AE10">
    <cfRule type="cellIs" dxfId="58" priority="11" operator="notEqual">
      <formula>0</formula>
    </cfRule>
  </conditionalFormatting>
  <conditionalFormatting sqref="AH10">
    <cfRule type="cellIs" dxfId="57" priority="10" operator="notEqual">
      <formula>0</formula>
    </cfRule>
  </conditionalFormatting>
  <conditionalFormatting sqref="AH9">
    <cfRule type="cellIs" dxfId="56" priority="9" operator="notEqual">
      <formula>0</formula>
    </cfRule>
  </conditionalFormatting>
  <conditionalFormatting sqref="AE15">
    <cfRule type="cellIs" dxfId="55" priority="8" operator="notEqual">
      <formula>0</formula>
    </cfRule>
  </conditionalFormatting>
  <conditionalFormatting sqref="AH15">
    <cfRule type="cellIs" dxfId="54" priority="7" operator="notEqual">
      <formula>0</formula>
    </cfRule>
  </conditionalFormatting>
  <conditionalFormatting sqref="AH16">
    <cfRule type="cellIs" dxfId="53" priority="5" operator="notEqual">
      <formula>0</formula>
    </cfRule>
  </conditionalFormatting>
  <conditionalFormatting sqref="AE21:AE22">
    <cfRule type="cellIs" dxfId="52" priority="4" operator="notEqual">
      <formula>0</formula>
    </cfRule>
  </conditionalFormatting>
  <conditionalFormatting sqref="AH21:AH22">
    <cfRule type="cellIs" dxfId="51" priority="3" operator="notEqual">
      <formula>0</formula>
    </cfRule>
  </conditionalFormatting>
  <conditionalFormatting sqref="AH27:AH28">
    <cfRule type="cellIs" dxfId="50" priority="2" operator="notEqual">
      <formula>0</formula>
    </cfRule>
  </conditionalFormatting>
  <conditionalFormatting sqref="AE27:AE28">
    <cfRule type="cellIs" dxfId="49" priority="1" operator="not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E6CF-B191-4BF9-8351-41EC39F517CE}">
  <sheetPr>
    <tabColor rgb="FFFF0000"/>
  </sheetPr>
  <dimension ref="B2:BE26"/>
  <sheetViews>
    <sheetView topLeftCell="B1" zoomScale="85" zoomScaleNormal="85" workbookViewId="0">
      <selection activeCell="BA22" sqref="BA22:BA26"/>
    </sheetView>
  </sheetViews>
  <sheetFormatPr defaultRowHeight="16.5" x14ac:dyDescent="0.3"/>
  <cols>
    <col min="2" max="2" width="14" bestFit="1" customWidth="1"/>
    <col min="3" max="3" width="14.625" bestFit="1" customWidth="1"/>
    <col min="4" max="4" width="18.375" style="5" bestFit="1" customWidth="1"/>
    <col min="7" max="12" width="0" hidden="1" customWidth="1"/>
    <col min="15" max="20" width="0" hidden="1" customWidth="1"/>
    <col min="23" max="28" width="0" hidden="1" customWidth="1"/>
    <col min="29" max="29" width="8.5" bestFit="1" customWidth="1"/>
    <col min="30" max="30" width="11.125" bestFit="1" customWidth="1"/>
    <col min="31" max="31" width="15.125" bestFit="1" customWidth="1"/>
    <col min="32" max="32" width="11" bestFit="1" customWidth="1"/>
    <col min="33" max="33" width="11.125" bestFit="1" customWidth="1"/>
    <col min="34" max="34" width="15.125" bestFit="1" customWidth="1"/>
    <col min="35" max="35" width="8.125" bestFit="1" customWidth="1"/>
    <col min="36" max="37" width="15.125" bestFit="1" customWidth="1"/>
    <col min="38" max="52" width="0" hidden="1" customWidth="1"/>
    <col min="53" max="53" width="22.125" bestFit="1" customWidth="1"/>
    <col min="54" max="54" width="10.875" bestFit="1" customWidth="1"/>
  </cols>
  <sheetData>
    <row r="2" spans="2:57" x14ac:dyDescent="0.3">
      <c r="B2" t="s">
        <v>277</v>
      </c>
      <c r="C2">
        <v>2</v>
      </c>
      <c r="M2" t="s">
        <v>15</v>
      </c>
      <c r="N2" t="s">
        <v>21</v>
      </c>
      <c r="U2" t="s">
        <v>14</v>
      </c>
      <c r="V2" t="s">
        <v>20</v>
      </c>
      <c r="AC2" t="s">
        <v>22</v>
      </c>
      <c r="AF2" t="s">
        <v>24</v>
      </c>
      <c r="AJ2" t="s">
        <v>26</v>
      </c>
      <c r="BC2">
        <v>1</v>
      </c>
      <c r="BD2">
        <v>2</v>
      </c>
      <c r="BE2">
        <v>2</v>
      </c>
    </row>
    <row r="3" spans="2:57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294</v>
      </c>
      <c r="BB3" s="4" t="s">
        <v>308</v>
      </c>
      <c r="BC3" s="10" t="s">
        <v>310</v>
      </c>
      <c r="BD3" s="10" t="s">
        <v>310</v>
      </c>
      <c r="BE3" s="10" t="s">
        <v>310</v>
      </c>
    </row>
    <row r="4" spans="2:57" x14ac:dyDescent="0.3">
      <c r="B4" s="1">
        <v>15</v>
      </c>
      <c r="C4" s="1" t="s">
        <v>103</v>
      </c>
      <c r="D4" s="7">
        <v>43831.041666666664</v>
      </c>
      <c r="E4" s="1">
        <v>4116.3500000000004</v>
      </c>
      <c r="F4" s="1">
        <v>9.3000000000000007</v>
      </c>
      <c r="G4" s="1">
        <v>999999</v>
      </c>
      <c r="H4" s="1">
        <v>999999</v>
      </c>
      <c r="I4" s="1">
        <v>999999</v>
      </c>
      <c r="J4" s="1">
        <v>999999</v>
      </c>
      <c r="K4" s="1">
        <v>999999</v>
      </c>
      <c r="L4" s="1">
        <v>999999</v>
      </c>
      <c r="M4" s="1">
        <v>2015.951</v>
      </c>
      <c r="N4" s="1">
        <v>-4.875</v>
      </c>
      <c r="O4" s="1">
        <v>999999</v>
      </c>
      <c r="P4" s="1">
        <v>999999</v>
      </c>
      <c r="Q4" s="1">
        <v>999999</v>
      </c>
      <c r="R4" s="1">
        <v>999999</v>
      </c>
      <c r="S4" s="1">
        <v>999999</v>
      </c>
      <c r="T4" s="1">
        <v>999999</v>
      </c>
      <c r="U4" s="1">
        <v>-7.4529999999999999E-2</v>
      </c>
      <c r="V4" s="1">
        <v>-0.29532999999999998</v>
      </c>
      <c r="W4" s="1">
        <v>999999</v>
      </c>
      <c r="X4" s="1">
        <v>999999</v>
      </c>
      <c r="Y4" s="1">
        <v>999999</v>
      </c>
      <c r="Z4" s="1">
        <v>999999</v>
      </c>
      <c r="AA4" s="1">
        <v>999999</v>
      </c>
      <c r="AB4" s="1">
        <v>999999</v>
      </c>
      <c r="AC4" s="1">
        <v>-0.64600000000000002</v>
      </c>
      <c r="AD4" s="1">
        <f>ROUND(U4*((M4*M4*0.001015)-E4),3)</f>
        <v>-0.64600000000000002</v>
      </c>
      <c r="AE4" s="17">
        <f t="shared" ref="AE4:AE5" si="0">ROUND(AC4-AD4,3)</f>
        <v>0</v>
      </c>
      <c r="AF4" s="1">
        <v>-8.2509999999999994</v>
      </c>
      <c r="AG4" s="1">
        <f>ROUND(AD4*12.77,3)</f>
        <v>-8.2490000000000006</v>
      </c>
      <c r="AH4" s="17">
        <f t="shared" ref="AH4:AH5" si="1">ROUND(AF4-AG4,3)</f>
        <v>-2E-3</v>
      </c>
      <c r="AI4" s="1">
        <v>-0.64300000000000002</v>
      </c>
      <c r="AJ4" s="1">
        <f>ROUND(AF4-BA4,3)</f>
        <v>-0.64300000000000002</v>
      </c>
      <c r="AK4" s="17">
        <f t="shared" ref="AK4:AK5" si="2">ROUND(AI4-AJ4,3)</f>
        <v>0</v>
      </c>
      <c r="AL4" s="1">
        <v>999999</v>
      </c>
      <c r="AM4" s="1"/>
      <c r="AN4" s="1"/>
      <c r="AO4" s="1">
        <v>999999</v>
      </c>
      <c r="AP4" s="1"/>
      <c r="AQ4" s="1"/>
      <c r="AR4" s="1">
        <v>999999</v>
      </c>
      <c r="AS4" s="1"/>
      <c r="AT4" s="1"/>
      <c r="AU4" s="1">
        <v>999999</v>
      </c>
      <c r="AV4" s="1"/>
      <c r="AW4" s="1"/>
      <c r="AX4" s="1">
        <v>999999</v>
      </c>
      <c r="AY4" s="1"/>
      <c r="AZ4" s="1"/>
      <c r="BA4" s="1">
        <v>-7.6079999999999997</v>
      </c>
      <c r="BB4" s="1" t="s">
        <v>309</v>
      </c>
      <c r="BC4" s="10" t="str">
        <f t="shared" ref="BC4:BC8" si="3">IF(AE4="","적합",(IF(ABS(AE4)&lt;0.001,"적합","부적합")))</f>
        <v>적합</v>
      </c>
      <c r="BD4" s="10" t="str">
        <f t="shared" ref="BD4:BD8" si="4">IF(AH4="","적합",(IF(ABS(AH4)&lt;0.001,"적합","부적합")))</f>
        <v>부적합</v>
      </c>
      <c r="BE4" s="10" t="str">
        <f t="shared" ref="BE4:BE8" si="5">IF(AK4="","적합",(IF(ABS(AK4)&lt;0.001,"적합","부적합")))</f>
        <v>적합</v>
      </c>
    </row>
    <row r="5" spans="2:57" x14ac:dyDescent="0.3">
      <c r="B5" s="1">
        <v>16</v>
      </c>
      <c r="C5" s="1" t="s">
        <v>104</v>
      </c>
      <c r="D5" s="7">
        <v>43831.041666666664</v>
      </c>
      <c r="E5" s="1">
        <v>4066.99</v>
      </c>
      <c r="F5" s="1">
        <v>8.9</v>
      </c>
      <c r="G5" s="1">
        <v>999999</v>
      </c>
      <c r="H5" s="1">
        <v>999999</v>
      </c>
      <c r="I5" s="1">
        <v>999999</v>
      </c>
      <c r="J5" s="1">
        <v>999999</v>
      </c>
      <c r="K5" s="1">
        <v>999999</v>
      </c>
      <c r="L5" s="1">
        <v>999999</v>
      </c>
      <c r="M5" s="1">
        <v>1996.1320000000001</v>
      </c>
      <c r="N5" s="1">
        <v>-6.6760000000000002</v>
      </c>
      <c r="O5" s="1">
        <v>999999</v>
      </c>
      <c r="P5" s="1">
        <v>999999</v>
      </c>
      <c r="Q5" s="1">
        <v>999999</v>
      </c>
      <c r="R5" s="1">
        <v>999999</v>
      </c>
      <c r="S5" s="1">
        <v>999999</v>
      </c>
      <c r="T5" s="1">
        <v>999999</v>
      </c>
      <c r="U5" s="1">
        <v>-7.2303000000000006E-2</v>
      </c>
      <c r="V5" s="1">
        <v>-0.35718</v>
      </c>
      <c r="W5" s="1">
        <v>999999</v>
      </c>
      <c r="X5" s="1">
        <v>999999</v>
      </c>
      <c r="Y5" s="1">
        <v>999999</v>
      </c>
      <c r="Z5" s="1">
        <v>999999</v>
      </c>
      <c r="AA5" s="1">
        <v>999999</v>
      </c>
      <c r="AB5" s="1">
        <v>999999</v>
      </c>
      <c r="AC5" s="1">
        <v>1.64</v>
      </c>
      <c r="AD5" s="1">
        <f t="shared" ref="AD5:AD8" si="6">ROUND(U5*((M5*M5*0.001015)-E5),3)</f>
        <v>1.64</v>
      </c>
      <c r="AE5" s="17">
        <f t="shared" si="0"/>
        <v>0</v>
      </c>
      <c r="AF5" s="1">
        <v>20.94</v>
      </c>
      <c r="AG5" s="1">
        <f t="shared" ref="AG5:AG8" si="7">ROUND(AD5*12.77,3)</f>
        <v>20.943000000000001</v>
      </c>
      <c r="AH5" s="17">
        <f t="shared" si="1"/>
        <v>-3.0000000000000001E-3</v>
      </c>
      <c r="AI5" s="1">
        <v>-0.73299999999999998</v>
      </c>
      <c r="AJ5" s="1">
        <f t="shared" ref="AJ5:AJ8" si="8">ROUND(AF5-BA5,3)</f>
        <v>-0.73299999999999998</v>
      </c>
      <c r="AK5" s="17">
        <f t="shared" si="2"/>
        <v>0</v>
      </c>
      <c r="AL5" s="1">
        <v>999999</v>
      </c>
      <c r="AM5" s="1"/>
      <c r="AN5" s="1"/>
      <c r="AO5" s="1">
        <v>999999</v>
      </c>
      <c r="AP5" s="1"/>
      <c r="AQ5" s="1"/>
      <c r="AR5" s="1">
        <v>999999</v>
      </c>
      <c r="AS5" s="1"/>
      <c r="AT5" s="1"/>
      <c r="AU5" s="1">
        <v>999999</v>
      </c>
      <c r="AV5" s="1"/>
      <c r="AW5" s="1"/>
      <c r="AX5" s="1">
        <v>999999</v>
      </c>
      <c r="AY5" s="1"/>
      <c r="AZ5" s="1"/>
      <c r="BA5" s="1">
        <v>21.672999999999998</v>
      </c>
      <c r="BB5" s="1" t="s">
        <v>309</v>
      </c>
      <c r="BC5" s="10" t="str">
        <f t="shared" si="3"/>
        <v>적합</v>
      </c>
      <c r="BD5" s="10" t="str">
        <f t="shared" si="4"/>
        <v>부적합</v>
      </c>
      <c r="BE5" s="10" t="str">
        <f t="shared" si="5"/>
        <v>적합</v>
      </c>
    </row>
    <row r="6" spans="2:57" x14ac:dyDescent="0.3">
      <c r="B6" s="11">
        <v>17</v>
      </c>
      <c r="C6" s="11" t="s">
        <v>105</v>
      </c>
      <c r="D6" s="12">
        <v>42380.501388888886</v>
      </c>
      <c r="E6" s="11">
        <v>4039.99</v>
      </c>
      <c r="F6" s="11">
        <v>10.4</v>
      </c>
      <c r="G6" s="11">
        <v>999999</v>
      </c>
      <c r="H6" s="11">
        <v>999999</v>
      </c>
      <c r="I6" s="11">
        <v>999999</v>
      </c>
      <c r="J6" s="11">
        <v>999999</v>
      </c>
      <c r="K6" s="11">
        <v>999999</v>
      </c>
      <c r="L6" s="11">
        <v>999999</v>
      </c>
      <c r="M6" s="11">
        <v>3974.4</v>
      </c>
      <c r="N6" s="11">
        <v>15.022</v>
      </c>
      <c r="O6" s="11">
        <v>999999</v>
      </c>
      <c r="P6" s="11">
        <v>999999</v>
      </c>
      <c r="Q6" s="11">
        <v>999999</v>
      </c>
      <c r="R6" s="11">
        <v>999999</v>
      </c>
      <c r="S6" s="11">
        <v>999999</v>
      </c>
      <c r="T6" s="11">
        <v>999999</v>
      </c>
      <c r="U6" s="11">
        <v>-7.6999999999999999E-2</v>
      </c>
      <c r="V6" s="11">
        <v>-0.30703999999999998</v>
      </c>
      <c r="W6" s="11">
        <v>999999</v>
      </c>
      <c r="X6" s="11">
        <v>999999</v>
      </c>
      <c r="Y6" s="11">
        <v>999999</v>
      </c>
      <c r="Z6" s="11">
        <v>999999</v>
      </c>
      <c r="AA6" s="11">
        <v>999999</v>
      </c>
      <c r="AB6" s="11">
        <v>999999</v>
      </c>
      <c r="AC6" s="11">
        <v>6.47</v>
      </c>
      <c r="AD6" s="11">
        <f t="shared" si="6"/>
        <v>-923.44600000000003</v>
      </c>
      <c r="AE6" s="15">
        <f t="shared" ref="AE6:AE8" si="9">ROUND(AC6-AD6,3)</f>
        <v>929.91600000000005</v>
      </c>
      <c r="AF6" s="11">
        <v>82.616</v>
      </c>
      <c r="AG6" s="11">
        <f t="shared" si="7"/>
        <v>-11792.405000000001</v>
      </c>
      <c r="AH6" s="15">
        <f t="shared" ref="AH6:AH8" si="10">ROUND(AF6-AG6,3)</f>
        <v>11875.021000000001</v>
      </c>
      <c r="AI6" s="11">
        <v>0</v>
      </c>
      <c r="AJ6" s="11">
        <f t="shared" si="8"/>
        <v>0</v>
      </c>
      <c r="AK6" s="15">
        <f t="shared" ref="AK6:AK8" si="11">ROUND(AI6-AJ6,3)</f>
        <v>0</v>
      </c>
      <c r="AL6" s="11">
        <v>999999</v>
      </c>
      <c r="AM6" s="11"/>
      <c r="AN6" s="11"/>
      <c r="AO6" s="11">
        <v>999999</v>
      </c>
      <c r="AP6" s="11"/>
      <c r="AQ6" s="11"/>
      <c r="AR6" s="11">
        <v>999999</v>
      </c>
      <c r="AS6" s="11"/>
      <c r="AT6" s="11"/>
      <c r="AU6" s="11">
        <v>999999</v>
      </c>
      <c r="AV6" s="11"/>
      <c r="AW6" s="11"/>
      <c r="AX6" s="11">
        <v>999999</v>
      </c>
      <c r="AY6" s="11"/>
      <c r="AZ6" s="11"/>
      <c r="BA6" s="11">
        <v>82.616</v>
      </c>
      <c r="BB6" s="11" t="s">
        <v>309</v>
      </c>
      <c r="BC6" s="16" t="str">
        <f t="shared" si="3"/>
        <v>부적합</v>
      </c>
      <c r="BD6" s="16" t="str">
        <f t="shared" si="4"/>
        <v>부적합</v>
      </c>
      <c r="BE6" s="16" t="str">
        <f t="shared" si="5"/>
        <v>적합</v>
      </c>
    </row>
    <row r="7" spans="2:57" x14ac:dyDescent="0.3">
      <c r="B7" s="1">
        <v>18</v>
      </c>
      <c r="C7" s="1" t="s">
        <v>106</v>
      </c>
      <c r="D7" s="7">
        <v>43831.041666666664</v>
      </c>
      <c r="E7" s="1">
        <v>4243.2</v>
      </c>
      <c r="F7" s="1">
        <v>5.5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  <c r="L7" s="1">
        <v>999999</v>
      </c>
      <c r="M7" s="1">
        <v>2026.7439999999999</v>
      </c>
      <c r="N7" s="1">
        <v>-31.207000000000001</v>
      </c>
      <c r="O7" s="1">
        <v>999999</v>
      </c>
      <c r="P7" s="1">
        <v>999999</v>
      </c>
      <c r="Q7" s="1">
        <v>999999</v>
      </c>
      <c r="R7" s="1">
        <v>999999</v>
      </c>
      <c r="S7" s="1">
        <v>999999</v>
      </c>
      <c r="T7" s="1">
        <v>999999</v>
      </c>
      <c r="U7" s="1">
        <v>-7.5677999999999995E-2</v>
      </c>
      <c r="V7" s="1">
        <v>-0.2994</v>
      </c>
      <c r="W7" s="1">
        <v>999999</v>
      </c>
      <c r="X7" s="1">
        <v>999999</v>
      </c>
      <c r="Y7" s="1">
        <v>999999</v>
      </c>
      <c r="Z7" s="1">
        <v>999999</v>
      </c>
      <c r="AA7" s="1">
        <v>999999</v>
      </c>
      <c r="AB7" s="1">
        <v>999999</v>
      </c>
      <c r="AC7" s="1">
        <v>5.5919999999999996</v>
      </c>
      <c r="AD7" s="1">
        <f t="shared" si="6"/>
        <v>5.5919999999999996</v>
      </c>
      <c r="AE7" s="17">
        <f t="shared" si="9"/>
        <v>0</v>
      </c>
      <c r="AF7" s="1">
        <v>71.411000000000001</v>
      </c>
      <c r="AG7" s="1">
        <f t="shared" si="7"/>
        <v>71.41</v>
      </c>
      <c r="AH7" s="17">
        <f t="shared" si="10"/>
        <v>1E-3</v>
      </c>
      <c r="AI7" s="1">
        <v>-0.107</v>
      </c>
      <c r="AJ7" s="1">
        <f t="shared" si="8"/>
        <v>-0.107</v>
      </c>
      <c r="AK7" s="17">
        <f t="shared" si="11"/>
        <v>0</v>
      </c>
      <c r="AL7" s="1">
        <v>999999</v>
      </c>
      <c r="AM7" s="1"/>
      <c r="AN7" s="1"/>
      <c r="AO7" s="1">
        <v>999999</v>
      </c>
      <c r="AP7" s="1"/>
      <c r="AQ7" s="1"/>
      <c r="AR7" s="1">
        <v>999999</v>
      </c>
      <c r="AS7" s="1"/>
      <c r="AT7" s="1"/>
      <c r="AU7" s="1">
        <v>999999</v>
      </c>
      <c r="AV7" s="1"/>
      <c r="AW7" s="1"/>
      <c r="AX7" s="1">
        <v>999999</v>
      </c>
      <c r="AY7" s="1"/>
      <c r="AZ7" s="1"/>
      <c r="BA7" s="1">
        <v>71.518000000000001</v>
      </c>
      <c r="BB7" s="1" t="s">
        <v>309</v>
      </c>
      <c r="BC7" s="10" t="str">
        <f t="shared" si="3"/>
        <v>적합</v>
      </c>
      <c r="BD7" s="10" t="str">
        <f t="shared" si="4"/>
        <v>부적합</v>
      </c>
      <c r="BE7" s="10" t="str">
        <f t="shared" si="5"/>
        <v>적합</v>
      </c>
    </row>
    <row r="8" spans="2:57" x14ac:dyDescent="0.3">
      <c r="B8" s="1">
        <v>19</v>
      </c>
      <c r="C8" s="1" t="s">
        <v>107</v>
      </c>
      <c r="D8" s="7">
        <v>43831.041666666664</v>
      </c>
      <c r="E8" s="1">
        <v>3869.9</v>
      </c>
      <c r="F8" s="1">
        <v>6.4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  <c r="L8" s="1">
        <v>999999</v>
      </c>
      <c r="M8" s="1">
        <v>1943.9290000000001</v>
      </c>
      <c r="N8" s="1">
        <v>-31.027000000000001</v>
      </c>
      <c r="O8" s="1">
        <v>999999</v>
      </c>
      <c r="P8" s="1">
        <v>999999</v>
      </c>
      <c r="Q8" s="1">
        <v>999999</v>
      </c>
      <c r="R8" s="1">
        <v>999999</v>
      </c>
      <c r="S8" s="1">
        <v>999999</v>
      </c>
      <c r="T8" s="1">
        <v>999999</v>
      </c>
      <c r="U8" s="1">
        <v>-7.4247999999999995E-2</v>
      </c>
      <c r="V8" s="1">
        <v>-0.35688999999999999</v>
      </c>
      <c r="W8" s="1">
        <v>999999</v>
      </c>
      <c r="X8" s="1">
        <v>999999</v>
      </c>
      <c r="Y8" s="1">
        <v>999999</v>
      </c>
      <c r="Z8" s="1">
        <v>999999</v>
      </c>
      <c r="AA8" s="1">
        <v>999999</v>
      </c>
      <c r="AB8" s="1">
        <v>999999</v>
      </c>
      <c r="AC8" s="1">
        <v>2.5510000000000002</v>
      </c>
      <c r="AD8" s="1">
        <f t="shared" si="6"/>
        <v>2.5510000000000002</v>
      </c>
      <c r="AE8" s="17">
        <f t="shared" si="9"/>
        <v>0</v>
      </c>
      <c r="AF8" s="1">
        <v>32.576000000000001</v>
      </c>
      <c r="AG8" s="1">
        <f t="shared" si="7"/>
        <v>32.576000000000001</v>
      </c>
      <c r="AH8" s="17">
        <f t="shared" si="10"/>
        <v>0</v>
      </c>
      <c r="AI8" s="1">
        <v>-0.77800000000000002</v>
      </c>
      <c r="AJ8" s="1">
        <f t="shared" si="8"/>
        <v>-0.77800000000000002</v>
      </c>
      <c r="AK8" s="17">
        <f t="shared" si="11"/>
        <v>0</v>
      </c>
      <c r="AL8" s="1">
        <v>999999</v>
      </c>
      <c r="AM8" s="1"/>
      <c r="AN8" s="1"/>
      <c r="AO8" s="1">
        <v>999999</v>
      </c>
      <c r="AP8" s="1"/>
      <c r="AQ8" s="1"/>
      <c r="AR8" s="1">
        <v>999999</v>
      </c>
      <c r="AS8" s="1"/>
      <c r="AT8" s="1"/>
      <c r="AU8" s="1">
        <v>999999</v>
      </c>
      <c r="AV8" s="1"/>
      <c r="AW8" s="1"/>
      <c r="AX8" s="1">
        <v>999999</v>
      </c>
      <c r="AY8" s="1"/>
      <c r="AZ8" s="1"/>
      <c r="BA8" s="1">
        <v>33.353999999999999</v>
      </c>
      <c r="BB8" s="1" t="s">
        <v>309</v>
      </c>
      <c r="BC8" s="10" t="str">
        <f t="shared" si="3"/>
        <v>적합</v>
      </c>
      <c r="BD8" s="10" t="str">
        <f t="shared" si="4"/>
        <v>적합</v>
      </c>
      <c r="BE8" s="10" t="str">
        <f t="shared" si="5"/>
        <v>적합</v>
      </c>
    </row>
    <row r="11" spans="2:57" x14ac:dyDescent="0.3">
      <c r="B11" t="s">
        <v>277</v>
      </c>
      <c r="C11">
        <v>16</v>
      </c>
      <c r="BD11">
        <v>2</v>
      </c>
      <c r="BE11">
        <v>2</v>
      </c>
    </row>
    <row r="12" spans="2:57" ht="17.25" x14ac:dyDescent="0.3">
      <c r="B12" s="4" t="s">
        <v>233</v>
      </c>
      <c r="C12" s="4" t="s">
        <v>234</v>
      </c>
      <c r="D12" s="6" t="s">
        <v>235</v>
      </c>
      <c r="E12" s="4" t="s">
        <v>236</v>
      </c>
      <c r="F12" s="4" t="s">
        <v>237</v>
      </c>
      <c r="G12" s="4" t="s">
        <v>238</v>
      </c>
      <c r="H12" s="4" t="s">
        <v>239</v>
      </c>
      <c r="I12" s="4" t="s">
        <v>240</v>
      </c>
      <c r="J12" s="4" t="s">
        <v>241</v>
      </c>
      <c r="K12" s="4" t="s">
        <v>242</v>
      </c>
      <c r="L12" s="4" t="s">
        <v>243</v>
      </c>
      <c r="M12" s="4" t="s">
        <v>244</v>
      </c>
      <c r="N12" s="4" t="s">
        <v>245</v>
      </c>
      <c r="O12" s="4" t="s">
        <v>246</v>
      </c>
      <c r="P12" s="4" t="s">
        <v>247</v>
      </c>
      <c r="Q12" s="4" t="s">
        <v>248</v>
      </c>
      <c r="R12" s="4" t="s">
        <v>249</v>
      </c>
      <c r="S12" s="4" t="s">
        <v>250</v>
      </c>
      <c r="T12" s="4" t="s">
        <v>251</v>
      </c>
      <c r="U12" s="4" t="s">
        <v>252</v>
      </c>
      <c r="V12" s="4" t="s">
        <v>253</v>
      </c>
      <c r="W12" s="4" t="s">
        <v>254</v>
      </c>
      <c r="X12" s="4" t="s">
        <v>255</v>
      </c>
      <c r="Y12" s="4" t="s">
        <v>256</v>
      </c>
      <c r="Z12" s="4" t="s">
        <v>257</v>
      </c>
      <c r="AA12" s="4" t="s">
        <v>258</v>
      </c>
      <c r="AB12" s="4" t="s">
        <v>259</v>
      </c>
      <c r="AC12" s="4" t="s">
        <v>260</v>
      </c>
      <c r="AD12" s="4" t="s">
        <v>261</v>
      </c>
      <c r="AE12" s="4" t="s">
        <v>262</v>
      </c>
      <c r="AF12" s="4" t="s">
        <v>263</v>
      </c>
      <c r="AG12" s="4" t="s">
        <v>264</v>
      </c>
      <c r="AH12" s="4" t="s">
        <v>262</v>
      </c>
      <c r="AI12" s="4" t="s">
        <v>265</v>
      </c>
      <c r="AJ12" s="4" t="s">
        <v>266</v>
      </c>
      <c r="AK12" s="4" t="s">
        <v>262</v>
      </c>
      <c r="AL12" s="4" t="s">
        <v>267</v>
      </c>
      <c r="AM12" s="4" t="s">
        <v>268</v>
      </c>
      <c r="AN12" s="4" t="s">
        <v>262</v>
      </c>
      <c r="AO12" s="4" t="s">
        <v>269</v>
      </c>
      <c r="AP12" s="4" t="s">
        <v>270</v>
      </c>
      <c r="AQ12" s="4" t="s">
        <v>262</v>
      </c>
      <c r="AR12" s="4" t="s">
        <v>271</v>
      </c>
      <c r="AS12" s="4" t="s">
        <v>272</v>
      </c>
      <c r="AT12" s="4" t="s">
        <v>262</v>
      </c>
      <c r="AU12" s="4" t="s">
        <v>273</v>
      </c>
      <c r="AV12" s="4" t="s">
        <v>274</v>
      </c>
      <c r="AW12" s="4" t="s">
        <v>262</v>
      </c>
      <c r="AX12" s="4" t="s">
        <v>275</v>
      </c>
      <c r="AY12" s="4" t="s">
        <v>276</v>
      </c>
      <c r="AZ12" s="4" t="s">
        <v>262</v>
      </c>
      <c r="BA12" s="4" t="s">
        <v>294</v>
      </c>
      <c r="BB12" s="4" t="s">
        <v>308</v>
      </c>
      <c r="BC12" s="10" t="s">
        <v>310</v>
      </c>
      <c r="BD12" s="10" t="s">
        <v>310</v>
      </c>
      <c r="BE12" s="10" t="s">
        <v>310</v>
      </c>
    </row>
    <row r="13" spans="2:57" x14ac:dyDescent="0.3">
      <c r="B13" s="1">
        <v>87</v>
      </c>
      <c r="C13" s="1" t="s">
        <v>108</v>
      </c>
      <c r="D13" s="7">
        <v>43831.041666666664</v>
      </c>
      <c r="E13" s="1">
        <v>4009.5</v>
      </c>
      <c r="F13" s="1">
        <v>5.2</v>
      </c>
      <c r="G13" s="1">
        <v>999999</v>
      </c>
      <c r="H13" s="1">
        <v>999999</v>
      </c>
      <c r="I13" s="1">
        <v>999999</v>
      </c>
      <c r="J13" s="1">
        <v>999999</v>
      </c>
      <c r="K13" s="1">
        <v>999999</v>
      </c>
      <c r="L13" s="1">
        <v>999999</v>
      </c>
      <c r="M13" s="1">
        <v>1986.4870000000001</v>
      </c>
      <c r="N13" s="1">
        <v>4.548</v>
      </c>
      <c r="O13" s="1">
        <v>999999</v>
      </c>
      <c r="P13" s="1">
        <v>999999</v>
      </c>
      <c r="Q13" s="1">
        <v>999999</v>
      </c>
      <c r="R13" s="1">
        <v>999999</v>
      </c>
      <c r="S13" s="1">
        <v>999999</v>
      </c>
      <c r="T13" s="1">
        <v>999999</v>
      </c>
      <c r="U13" s="1">
        <v>-7.6324000000000003E-2</v>
      </c>
      <c r="V13" s="1">
        <v>-0.3231</v>
      </c>
      <c r="W13" s="1">
        <v>999999</v>
      </c>
      <c r="X13" s="1">
        <v>999999</v>
      </c>
      <c r="Y13" s="1">
        <v>999999</v>
      </c>
      <c r="Z13" s="1">
        <v>999999</v>
      </c>
      <c r="AA13" s="1">
        <v>999999</v>
      </c>
      <c r="AB13" s="1">
        <v>999999</v>
      </c>
      <c r="AC13" s="1">
        <v>0.31900000000000001</v>
      </c>
      <c r="AD13" s="1">
        <f>ROUND(U13*((M13*M13*0.001015)-E13),3)</f>
        <v>0.31900000000000001</v>
      </c>
      <c r="AE13" s="17">
        <f t="shared" ref="AE13:AE17" si="12">ROUND(AC13-AD13,3)</f>
        <v>0</v>
      </c>
      <c r="AF13" s="1">
        <v>4.0709999999999997</v>
      </c>
      <c r="AG13" s="1">
        <f>ROUND(AD13*12.77,3)</f>
        <v>4.0739999999999998</v>
      </c>
      <c r="AH13" s="17">
        <f t="shared" ref="AH13:AH17" si="13">ROUND(AF13-AG13,3)</f>
        <v>-3.0000000000000001E-3</v>
      </c>
      <c r="AI13" s="1">
        <v>-0.56599999999999995</v>
      </c>
      <c r="AJ13" s="1">
        <f>ROUND(AF13-BA13,3)</f>
        <v>-0.56599999999999995</v>
      </c>
      <c r="AK13" s="17">
        <f t="shared" ref="AK13:AK17" si="14">ROUND(AI13-AJ13,3)</f>
        <v>0</v>
      </c>
      <c r="AL13" s="1">
        <v>999999</v>
      </c>
      <c r="AM13" s="1"/>
      <c r="AN13" s="1"/>
      <c r="AO13" s="1">
        <v>999999</v>
      </c>
      <c r="AP13" s="1"/>
      <c r="AQ13" s="1"/>
      <c r="AR13" s="1">
        <v>999999</v>
      </c>
      <c r="AS13" s="1"/>
      <c r="AT13" s="1"/>
      <c r="AU13" s="1">
        <v>999999</v>
      </c>
      <c r="AV13" s="1"/>
      <c r="AW13" s="1"/>
      <c r="AX13" s="1">
        <v>999999</v>
      </c>
      <c r="AY13" s="1"/>
      <c r="AZ13" s="1"/>
      <c r="BA13" s="1">
        <v>4.6369999999999996</v>
      </c>
      <c r="BB13" s="1" t="s">
        <v>309</v>
      </c>
      <c r="BC13" s="10" t="str">
        <f t="shared" ref="BC13:BC17" si="15">IF(AE13="","적합",(IF(ABS(AE13)&lt;0.001,"적합","부적합")))</f>
        <v>적합</v>
      </c>
      <c r="BD13" s="10" t="str">
        <f t="shared" ref="BD13:BD17" si="16">IF(AH13="","적합",(IF(ABS(AH13)&lt;0.001,"적합","부적합")))</f>
        <v>부적합</v>
      </c>
      <c r="BE13" s="10" t="str">
        <f t="shared" ref="BE13:BE17" si="17">IF(AK13="","적합",(IF(ABS(AK13)&lt;0.001,"적합","부적합")))</f>
        <v>적합</v>
      </c>
    </row>
    <row r="14" spans="2:57" x14ac:dyDescent="0.3">
      <c r="B14" s="1">
        <v>88</v>
      </c>
      <c r="C14" s="1" t="s">
        <v>109</v>
      </c>
      <c r="D14" s="7">
        <v>43831.041666666664</v>
      </c>
      <c r="E14" s="1">
        <v>4107.17</v>
      </c>
      <c r="F14" s="1">
        <v>9.5</v>
      </c>
      <c r="G14" s="1">
        <v>999999</v>
      </c>
      <c r="H14" s="1">
        <v>999999</v>
      </c>
      <c r="I14" s="1">
        <v>999999</v>
      </c>
      <c r="J14" s="1">
        <v>999999</v>
      </c>
      <c r="K14" s="1">
        <v>999999</v>
      </c>
      <c r="L14" s="1">
        <v>999999</v>
      </c>
      <c r="M14" s="1">
        <v>1967.64</v>
      </c>
      <c r="N14" s="1">
        <v>-1.24</v>
      </c>
      <c r="O14" s="1">
        <v>999999</v>
      </c>
      <c r="P14" s="1">
        <v>999999</v>
      </c>
      <c r="Q14" s="1">
        <v>999999</v>
      </c>
      <c r="R14" s="1">
        <v>999999</v>
      </c>
      <c r="S14" s="1">
        <v>999999</v>
      </c>
      <c r="T14" s="1">
        <v>999999</v>
      </c>
      <c r="U14" s="1">
        <v>-7.2839000000000001E-2</v>
      </c>
      <c r="V14" s="1">
        <v>-0.33943000000000001</v>
      </c>
      <c r="W14" s="1">
        <v>999999</v>
      </c>
      <c r="X14" s="1">
        <v>999999</v>
      </c>
      <c r="Y14" s="1">
        <v>999999</v>
      </c>
      <c r="Z14" s="1">
        <v>999999</v>
      </c>
      <c r="AA14" s="1">
        <v>999999</v>
      </c>
      <c r="AB14" s="1">
        <v>999999</v>
      </c>
      <c r="AC14" s="1">
        <v>12.928000000000001</v>
      </c>
      <c r="AD14" s="1">
        <f t="shared" ref="AD14:AD17" si="18">ROUND(U14*((M14*M14*0.001015)-E14),3)</f>
        <v>12.928000000000001</v>
      </c>
      <c r="AE14" s="17">
        <f t="shared" si="12"/>
        <v>0</v>
      </c>
      <c r="AF14" s="1">
        <v>165.09200000000001</v>
      </c>
      <c r="AG14" s="1">
        <f t="shared" ref="AG14:AG17" si="19">ROUND(AD14*12.77,3)</f>
        <v>165.09100000000001</v>
      </c>
      <c r="AH14" s="17">
        <f t="shared" si="13"/>
        <v>1E-3</v>
      </c>
      <c r="AI14" s="1">
        <v>-0.57899999999999996</v>
      </c>
      <c r="AJ14" s="1">
        <f t="shared" ref="AJ14:AJ17" si="20">ROUND(AF14-BA14,3)</f>
        <v>-0.57899999999999996</v>
      </c>
      <c r="AK14" s="17">
        <f t="shared" si="14"/>
        <v>0</v>
      </c>
      <c r="AL14" s="1">
        <v>999999</v>
      </c>
      <c r="AM14" s="1"/>
      <c r="AN14" s="1"/>
      <c r="AO14" s="1">
        <v>999999</v>
      </c>
      <c r="AP14" s="1"/>
      <c r="AQ14" s="1"/>
      <c r="AR14" s="1">
        <v>999999</v>
      </c>
      <c r="AS14" s="1"/>
      <c r="AT14" s="1"/>
      <c r="AU14" s="1">
        <v>999999</v>
      </c>
      <c r="AV14" s="1"/>
      <c r="AW14" s="1"/>
      <c r="AX14" s="1">
        <v>999999</v>
      </c>
      <c r="AY14" s="1"/>
      <c r="AZ14" s="1"/>
      <c r="BA14" s="1">
        <v>165.67099999999999</v>
      </c>
      <c r="BB14" s="1" t="s">
        <v>309</v>
      </c>
      <c r="BC14" s="10" t="str">
        <f t="shared" si="15"/>
        <v>적합</v>
      </c>
      <c r="BD14" s="10" t="str">
        <f t="shared" si="16"/>
        <v>부적합</v>
      </c>
      <c r="BE14" s="10" t="str">
        <f t="shared" si="17"/>
        <v>적합</v>
      </c>
    </row>
    <row r="15" spans="2:57" x14ac:dyDescent="0.3">
      <c r="B15" s="1">
        <v>89</v>
      </c>
      <c r="C15" s="1" t="s">
        <v>110</v>
      </c>
      <c r="D15" s="7">
        <v>43831.041666666664</v>
      </c>
      <c r="E15" s="1">
        <v>4008</v>
      </c>
      <c r="F15" s="1">
        <v>9.4</v>
      </c>
      <c r="G15" s="1">
        <v>999999</v>
      </c>
      <c r="H15" s="1">
        <v>999999</v>
      </c>
      <c r="I15" s="1">
        <v>999999</v>
      </c>
      <c r="J15" s="1">
        <v>999999</v>
      </c>
      <c r="K15" s="1">
        <v>999999</v>
      </c>
      <c r="L15" s="1">
        <v>999999</v>
      </c>
      <c r="M15" s="1">
        <v>1984.078</v>
      </c>
      <c r="N15" s="1">
        <v>-10.968</v>
      </c>
      <c r="O15" s="1">
        <v>999999</v>
      </c>
      <c r="P15" s="1">
        <v>999999</v>
      </c>
      <c r="Q15" s="1">
        <v>999999</v>
      </c>
      <c r="R15" s="1">
        <v>999999</v>
      </c>
      <c r="S15" s="1">
        <v>999999</v>
      </c>
      <c r="T15" s="1">
        <v>999999</v>
      </c>
      <c r="U15" s="1">
        <v>-7.5183E-2</v>
      </c>
      <c r="V15" s="1">
        <v>-0.33983000000000002</v>
      </c>
      <c r="W15" s="1">
        <v>999999</v>
      </c>
      <c r="X15" s="1">
        <v>999999</v>
      </c>
      <c r="Y15" s="1">
        <v>999999</v>
      </c>
      <c r="Z15" s="1">
        <v>999999</v>
      </c>
      <c r="AA15" s="1">
        <v>999999</v>
      </c>
      <c r="AB15" s="1">
        <v>999999</v>
      </c>
      <c r="AC15" s="1">
        <v>0.93100000000000005</v>
      </c>
      <c r="AD15" s="1">
        <f t="shared" si="18"/>
        <v>0.93100000000000005</v>
      </c>
      <c r="AE15" s="17">
        <f t="shared" si="12"/>
        <v>0</v>
      </c>
      <c r="AF15" s="1">
        <v>11.891999999999999</v>
      </c>
      <c r="AG15" s="1">
        <f t="shared" si="19"/>
        <v>11.888999999999999</v>
      </c>
      <c r="AH15" s="17">
        <f t="shared" si="13"/>
        <v>3.0000000000000001E-3</v>
      </c>
      <c r="AI15" s="1">
        <v>-0.224</v>
      </c>
      <c r="AJ15" s="1">
        <f t="shared" si="20"/>
        <v>-0.224</v>
      </c>
      <c r="AK15" s="17">
        <f t="shared" si="14"/>
        <v>0</v>
      </c>
      <c r="AL15" s="1">
        <v>999999</v>
      </c>
      <c r="AM15" s="1"/>
      <c r="AN15" s="1"/>
      <c r="AO15" s="1">
        <v>999999</v>
      </c>
      <c r="AP15" s="1"/>
      <c r="AQ15" s="1"/>
      <c r="AR15" s="1">
        <v>999999</v>
      </c>
      <c r="AS15" s="1"/>
      <c r="AT15" s="1"/>
      <c r="AU15" s="1">
        <v>999999</v>
      </c>
      <c r="AV15" s="1"/>
      <c r="AW15" s="1"/>
      <c r="AX15" s="1">
        <v>999999</v>
      </c>
      <c r="AY15" s="1"/>
      <c r="AZ15" s="1"/>
      <c r="BA15" s="1">
        <v>12.116</v>
      </c>
      <c r="BB15" s="1" t="s">
        <v>309</v>
      </c>
      <c r="BC15" s="10" t="str">
        <f t="shared" si="15"/>
        <v>적합</v>
      </c>
      <c r="BD15" s="10" t="str">
        <f t="shared" si="16"/>
        <v>부적합</v>
      </c>
      <c r="BE15" s="10" t="str">
        <f t="shared" si="17"/>
        <v>적합</v>
      </c>
    </row>
    <row r="16" spans="2:57" x14ac:dyDescent="0.3">
      <c r="B16" s="1">
        <v>90</v>
      </c>
      <c r="C16" s="1" t="s">
        <v>111</v>
      </c>
      <c r="D16" s="7">
        <v>43831.041666666664</v>
      </c>
      <c r="E16" s="1">
        <v>4140.41</v>
      </c>
      <c r="F16" s="1">
        <v>10.199999999999999</v>
      </c>
      <c r="G16" s="1">
        <v>999999</v>
      </c>
      <c r="H16" s="1">
        <v>999999</v>
      </c>
      <c r="I16" s="1">
        <v>999999</v>
      </c>
      <c r="J16" s="1">
        <v>999999</v>
      </c>
      <c r="K16" s="1">
        <v>999999</v>
      </c>
      <c r="L16" s="1">
        <v>999999</v>
      </c>
      <c r="M16" s="1">
        <v>1968.751</v>
      </c>
      <c r="N16" s="1">
        <v>-8.6829999999999998</v>
      </c>
      <c r="O16" s="1">
        <v>999999</v>
      </c>
      <c r="P16" s="1">
        <v>999999</v>
      </c>
      <c r="Q16" s="1">
        <v>999999</v>
      </c>
      <c r="R16" s="1">
        <v>999999</v>
      </c>
      <c r="S16" s="1">
        <v>999999</v>
      </c>
      <c r="T16" s="1">
        <v>999999</v>
      </c>
      <c r="U16" s="1">
        <v>-7.5666999999999998E-2</v>
      </c>
      <c r="V16" s="1">
        <v>-0.34522999999999998</v>
      </c>
      <c r="W16" s="1">
        <v>999999</v>
      </c>
      <c r="X16" s="1">
        <v>999999</v>
      </c>
      <c r="Y16" s="1">
        <v>999999</v>
      </c>
      <c r="Z16" s="1">
        <v>999999</v>
      </c>
      <c r="AA16" s="1">
        <v>999999</v>
      </c>
      <c r="AB16" s="1">
        <v>999999</v>
      </c>
      <c r="AC16" s="1">
        <v>15.609</v>
      </c>
      <c r="AD16" s="1">
        <f t="shared" si="18"/>
        <v>15.609</v>
      </c>
      <c r="AE16" s="17">
        <f t="shared" si="12"/>
        <v>0</v>
      </c>
      <c r="AF16" s="1">
        <v>199.33099999999999</v>
      </c>
      <c r="AG16" s="1">
        <f t="shared" si="19"/>
        <v>199.327</v>
      </c>
      <c r="AH16" s="17">
        <f t="shared" si="13"/>
        <v>4.0000000000000001E-3</v>
      </c>
      <c r="AI16" s="1">
        <v>-0.54800000000000004</v>
      </c>
      <c r="AJ16" s="1">
        <f t="shared" si="20"/>
        <v>-0.54800000000000004</v>
      </c>
      <c r="AK16" s="17">
        <f t="shared" si="14"/>
        <v>0</v>
      </c>
      <c r="AL16" s="1">
        <v>999999</v>
      </c>
      <c r="AM16" s="1"/>
      <c r="AN16" s="1"/>
      <c r="AO16" s="1">
        <v>999999</v>
      </c>
      <c r="AP16" s="1"/>
      <c r="AQ16" s="1"/>
      <c r="AR16" s="1">
        <v>999999</v>
      </c>
      <c r="AS16" s="1"/>
      <c r="AT16" s="1"/>
      <c r="AU16" s="1">
        <v>999999</v>
      </c>
      <c r="AV16" s="1"/>
      <c r="AW16" s="1"/>
      <c r="AX16" s="1">
        <v>999999</v>
      </c>
      <c r="AY16" s="1"/>
      <c r="AZ16" s="1"/>
      <c r="BA16" s="1">
        <v>199.87899999999999</v>
      </c>
      <c r="BB16" s="1" t="s">
        <v>309</v>
      </c>
      <c r="BC16" s="10" t="str">
        <f t="shared" si="15"/>
        <v>적합</v>
      </c>
      <c r="BD16" s="10" t="str">
        <f t="shared" si="16"/>
        <v>부적합</v>
      </c>
      <c r="BE16" s="10" t="str">
        <f t="shared" si="17"/>
        <v>적합</v>
      </c>
    </row>
    <row r="17" spans="2:57" x14ac:dyDescent="0.3">
      <c r="B17" s="1">
        <v>91</v>
      </c>
      <c r="C17" s="1" t="s">
        <v>112</v>
      </c>
      <c r="D17" s="7">
        <v>43831.041666666664</v>
      </c>
      <c r="E17" s="1">
        <v>4052.5</v>
      </c>
      <c r="F17" s="1">
        <v>5.2</v>
      </c>
      <c r="G17" s="1">
        <v>999999</v>
      </c>
      <c r="H17" s="1">
        <v>999999</v>
      </c>
      <c r="I17" s="1">
        <v>999999</v>
      </c>
      <c r="J17" s="1">
        <v>999999</v>
      </c>
      <c r="K17" s="1">
        <v>999999</v>
      </c>
      <c r="L17" s="1">
        <v>999999</v>
      </c>
      <c r="M17" s="1">
        <v>1972.94</v>
      </c>
      <c r="N17" s="1">
        <v>-21.530999999999999</v>
      </c>
      <c r="O17" s="1">
        <v>999999</v>
      </c>
      <c r="P17" s="1">
        <v>999999</v>
      </c>
      <c r="Q17" s="1">
        <v>999999</v>
      </c>
      <c r="R17" s="1">
        <v>999999</v>
      </c>
      <c r="S17" s="1">
        <v>999999</v>
      </c>
      <c r="T17" s="1">
        <v>999999</v>
      </c>
      <c r="U17" s="1">
        <v>-7.6623999999999998E-2</v>
      </c>
      <c r="V17" s="1">
        <v>-0.31058000000000002</v>
      </c>
      <c r="W17" s="1">
        <v>999999</v>
      </c>
      <c r="X17" s="1">
        <v>999999</v>
      </c>
      <c r="Y17" s="1">
        <v>999999</v>
      </c>
      <c r="Z17" s="1">
        <v>999999</v>
      </c>
      <c r="AA17" s="1">
        <v>999999</v>
      </c>
      <c r="AB17" s="1">
        <v>999999</v>
      </c>
      <c r="AC17" s="1">
        <v>7.7869999999999999</v>
      </c>
      <c r="AD17" s="1">
        <f t="shared" si="18"/>
        <v>7.7869999999999999</v>
      </c>
      <c r="AE17" s="17">
        <f t="shared" si="12"/>
        <v>0</v>
      </c>
      <c r="AF17" s="1">
        <v>99.435000000000002</v>
      </c>
      <c r="AG17" s="1">
        <f t="shared" si="19"/>
        <v>99.44</v>
      </c>
      <c r="AH17" s="17">
        <f t="shared" si="13"/>
        <v>-5.0000000000000001E-3</v>
      </c>
      <c r="AI17" s="1">
        <v>-0.17899999999999999</v>
      </c>
      <c r="AJ17" s="1">
        <f t="shared" si="20"/>
        <v>-0.17899999999999999</v>
      </c>
      <c r="AK17" s="17">
        <f t="shared" si="14"/>
        <v>0</v>
      </c>
      <c r="AL17" s="1">
        <v>999999</v>
      </c>
      <c r="AM17" s="1"/>
      <c r="AN17" s="1"/>
      <c r="AO17" s="1">
        <v>999999</v>
      </c>
      <c r="AP17" s="1"/>
      <c r="AQ17" s="1"/>
      <c r="AR17" s="1">
        <v>999999</v>
      </c>
      <c r="AS17" s="1"/>
      <c r="AT17" s="1"/>
      <c r="AU17" s="1">
        <v>999999</v>
      </c>
      <c r="AV17" s="1"/>
      <c r="AW17" s="1"/>
      <c r="AX17" s="1">
        <v>999999</v>
      </c>
      <c r="AY17" s="1"/>
      <c r="AZ17" s="1"/>
      <c r="BA17" s="1">
        <v>99.614000000000004</v>
      </c>
      <c r="BB17" s="1" t="s">
        <v>309</v>
      </c>
      <c r="BC17" s="10" t="str">
        <f t="shared" si="15"/>
        <v>적합</v>
      </c>
      <c r="BD17" s="10" t="str">
        <f t="shared" si="16"/>
        <v>부적합</v>
      </c>
      <c r="BE17" s="10" t="str">
        <f t="shared" si="17"/>
        <v>적합</v>
      </c>
    </row>
    <row r="20" spans="2:57" x14ac:dyDescent="0.3">
      <c r="B20" t="s">
        <v>277</v>
      </c>
      <c r="C20">
        <v>23</v>
      </c>
      <c r="BD20">
        <v>2</v>
      </c>
      <c r="BE20">
        <v>2</v>
      </c>
    </row>
    <row r="21" spans="2:57" ht="17.25" x14ac:dyDescent="0.3">
      <c r="B21" s="4" t="s">
        <v>233</v>
      </c>
      <c r="C21" s="4" t="s">
        <v>234</v>
      </c>
      <c r="D21" s="6" t="s">
        <v>235</v>
      </c>
      <c r="E21" s="4" t="s">
        <v>236</v>
      </c>
      <c r="F21" s="4" t="s">
        <v>237</v>
      </c>
      <c r="G21" s="4" t="s">
        <v>238</v>
      </c>
      <c r="H21" s="4" t="s">
        <v>239</v>
      </c>
      <c r="I21" s="4" t="s">
        <v>240</v>
      </c>
      <c r="J21" s="4" t="s">
        <v>241</v>
      </c>
      <c r="K21" s="4" t="s">
        <v>242</v>
      </c>
      <c r="L21" s="4" t="s">
        <v>243</v>
      </c>
      <c r="M21" s="4" t="s">
        <v>244</v>
      </c>
      <c r="N21" s="4" t="s">
        <v>245</v>
      </c>
      <c r="O21" s="4" t="s">
        <v>246</v>
      </c>
      <c r="P21" s="4" t="s">
        <v>247</v>
      </c>
      <c r="Q21" s="4" t="s">
        <v>248</v>
      </c>
      <c r="R21" s="4" t="s">
        <v>249</v>
      </c>
      <c r="S21" s="4" t="s">
        <v>250</v>
      </c>
      <c r="T21" s="4" t="s">
        <v>251</v>
      </c>
      <c r="U21" s="4" t="s">
        <v>252</v>
      </c>
      <c r="V21" s="4" t="s">
        <v>253</v>
      </c>
      <c r="W21" s="4" t="s">
        <v>254</v>
      </c>
      <c r="X21" s="4" t="s">
        <v>255</v>
      </c>
      <c r="Y21" s="4" t="s">
        <v>256</v>
      </c>
      <c r="Z21" s="4" t="s">
        <v>257</v>
      </c>
      <c r="AA21" s="4" t="s">
        <v>258</v>
      </c>
      <c r="AB21" s="4" t="s">
        <v>259</v>
      </c>
      <c r="AC21" s="4" t="s">
        <v>260</v>
      </c>
      <c r="AD21" s="4" t="s">
        <v>261</v>
      </c>
      <c r="AE21" s="4" t="s">
        <v>262</v>
      </c>
      <c r="AF21" s="4" t="s">
        <v>263</v>
      </c>
      <c r="AG21" s="4" t="s">
        <v>264</v>
      </c>
      <c r="AH21" s="4" t="s">
        <v>262</v>
      </c>
      <c r="AI21" s="4" t="s">
        <v>265</v>
      </c>
      <c r="AJ21" s="4" t="s">
        <v>266</v>
      </c>
      <c r="AK21" s="4" t="s">
        <v>262</v>
      </c>
      <c r="AL21" s="4" t="s">
        <v>267</v>
      </c>
      <c r="AM21" s="4" t="s">
        <v>268</v>
      </c>
      <c r="AN21" s="4" t="s">
        <v>262</v>
      </c>
      <c r="AO21" s="4" t="s">
        <v>269</v>
      </c>
      <c r="AP21" s="4" t="s">
        <v>270</v>
      </c>
      <c r="AQ21" s="4" t="s">
        <v>262</v>
      </c>
      <c r="AR21" s="4" t="s">
        <v>271</v>
      </c>
      <c r="AS21" s="4" t="s">
        <v>272</v>
      </c>
      <c r="AT21" s="4" t="s">
        <v>262</v>
      </c>
      <c r="AU21" s="4" t="s">
        <v>273</v>
      </c>
      <c r="AV21" s="4" t="s">
        <v>274</v>
      </c>
      <c r="AW21" s="4" t="s">
        <v>262</v>
      </c>
      <c r="AX21" s="4" t="s">
        <v>275</v>
      </c>
      <c r="AY21" s="4" t="s">
        <v>276</v>
      </c>
      <c r="AZ21" s="4" t="s">
        <v>262</v>
      </c>
      <c r="BA21" s="4" t="s">
        <v>294</v>
      </c>
      <c r="BB21" s="4" t="s">
        <v>308</v>
      </c>
      <c r="BC21" s="10" t="s">
        <v>310</v>
      </c>
      <c r="BD21" s="10" t="s">
        <v>310</v>
      </c>
      <c r="BE21" s="10" t="s">
        <v>310</v>
      </c>
    </row>
    <row r="22" spans="2:57" x14ac:dyDescent="0.3">
      <c r="B22" s="1">
        <v>143</v>
      </c>
      <c r="C22" s="1" t="s">
        <v>113</v>
      </c>
      <c r="D22" s="7">
        <v>43831.041666666664</v>
      </c>
      <c r="E22" s="1">
        <v>4002.34</v>
      </c>
      <c r="F22" s="1">
        <v>9.9</v>
      </c>
      <c r="G22" s="1">
        <v>999999</v>
      </c>
      <c r="H22" s="1">
        <v>999999</v>
      </c>
      <c r="I22" s="1">
        <v>999999</v>
      </c>
      <c r="J22" s="1">
        <v>999999</v>
      </c>
      <c r="K22" s="1">
        <v>999999</v>
      </c>
      <c r="L22" s="1">
        <v>999999</v>
      </c>
      <c r="M22" s="1">
        <v>1987.42</v>
      </c>
      <c r="N22" s="1">
        <v>-3.6539999999999999</v>
      </c>
      <c r="O22" s="1">
        <v>999999</v>
      </c>
      <c r="P22" s="1">
        <v>999999</v>
      </c>
      <c r="Q22" s="1">
        <v>999999</v>
      </c>
      <c r="R22" s="1">
        <v>999999</v>
      </c>
      <c r="S22" s="1">
        <v>999999</v>
      </c>
      <c r="T22" s="1">
        <v>999999</v>
      </c>
      <c r="U22" s="1">
        <v>-7.6369999999999993E-2</v>
      </c>
      <c r="V22" s="1">
        <v>-0.33907999999999999</v>
      </c>
      <c r="W22" s="1">
        <v>999999</v>
      </c>
      <c r="X22" s="1">
        <v>999999</v>
      </c>
      <c r="Y22" s="1">
        <v>999999</v>
      </c>
      <c r="Z22" s="1">
        <v>999999</v>
      </c>
      <c r="AA22" s="1">
        <v>999999</v>
      </c>
      <c r="AB22" s="1">
        <v>999999</v>
      </c>
      <c r="AC22" s="1">
        <v>-0.51500000000000001</v>
      </c>
      <c r="AD22" s="1">
        <f>ROUND(U22*((M22*M22*0.001015)-E22),3)</f>
        <v>-0.51500000000000001</v>
      </c>
      <c r="AE22" s="17">
        <f t="shared" ref="AE22:AE26" si="21">ROUND(AC22-AD22,3)</f>
        <v>0</v>
      </c>
      <c r="AF22" s="1">
        <v>-6.5789999999999997</v>
      </c>
      <c r="AG22" s="1">
        <f>ROUND(AD22*12.77,3)</f>
        <v>-6.577</v>
      </c>
      <c r="AH22" s="17">
        <f t="shared" ref="AH22:AH26" si="22">ROUND(AF22-AG22,3)</f>
        <v>-2E-3</v>
      </c>
      <c r="AI22" s="1">
        <v>-0.72399999999999998</v>
      </c>
      <c r="AJ22" s="1">
        <f>ROUND(AF22-BA22,3)</f>
        <v>-0.72399999999999998</v>
      </c>
      <c r="AK22" s="17">
        <f t="shared" ref="AK22:AK26" si="23">ROUND(AI22-AJ22,3)</f>
        <v>0</v>
      </c>
      <c r="AL22" s="1">
        <v>999999</v>
      </c>
      <c r="AM22" s="1"/>
      <c r="AN22" s="1"/>
      <c r="AO22" s="1">
        <v>999999</v>
      </c>
      <c r="AP22" s="1"/>
      <c r="AQ22" s="1"/>
      <c r="AR22" s="1">
        <v>999999</v>
      </c>
      <c r="AS22" s="1"/>
      <c r="AT22" s="1"/>
      <c r="AU22" s="1">
        <v>999999</v>
      </c>
      <c r="AV22" s="1"/>
      <c r="AW22" s="1"/>
      <c r="AX22" s="1">
        <v>999999</v>
      </c>
      <c r="AY22" s="1"/>
      <c r="AZ22" s="1"/>
      <c r="BA22" s="1">
        <v>-5.8550000000000004</v>
      </c>
      <c r="BB22" s="1" t="s">
        <v>309</v>
      </c>
      <c r="BC22" s="10" t="str">
        <f t="shared" ref="BC22:BC26" si="24">IF(AE22="","적합",(IF(ABS(AE22)&lt;0.001,"적합","부적합")))</f>
        <v>적합</v>
      </c>
      <c r="BD22" s="10" t="str">
        <f t="shared" ref="BD22:BD26" si="25">IF(AH22="","적합",(IF(ABS(AH22)&lt;0.001,"적합","부적합")))</f>
        <v>부적합</v>
      </c>
      <c r="BE22" s="10" t="str">
        <f t="shared" ref="BE22:BE26" si="26">IF(AK22="","적합",(IF(ABS(AK22)&lt;0.001,"적합","부적합")))</f>
        <v>적합</v>
      </c>
    </row>
    <row r="23" spans="2:57" x14ac:dyDescent="0.3">
      <c r="B23" s="1">
        <v>144</v>
      </c>
      <c r="C23" s="1" t="s">
        <v>114</v>
      </c>
      <c r="D23" s="7">
        <v>43831.041666666664</v>
      </c>
      <c r="E23" s="1">
        <v>3903.39</v>
      </c>
      <c r="F23" s="1">
        <v>9.6</v>
      </c>
      <c r="G23" s="1">
        <v>999999</v>
      </c>
      <c r="H23" s="1">
        <v>999999</v>
      </c>
      <c r="I23" s="1">
        <v>999999</v>
      </c>
      <c r="J23" s="1">
        <v>999999</v>
      </c>
      <c r="K23" s="1">
        <v>999999</v>
      </c>
      <c r="L23" s="1">
        <v>999999</v>
      </c>
      <c r="M23" s="1">
        <v>1955.087</v>
      </c>
      <c r="N23" s="1">
        <v>9.8670000000000009</v>
      </c>
      <c r="O23" s="1">
        <v>999999</v>
      </c>
      <c r="P23" s="1">
        <v>999999</v>
      </c>
      <c r="Q23" s="1">
        <v>999999</v>
      </c>
      <c r="R23" s="1">
        <v>999999</v>
      </c>
      <c r="S23" s="1">
        <v>999999</v>
      </c>
      <c r="T23" s="1">
        <v>999999</v>
      </c>
      <c r="U23" s="1">
        <v>-7.9959000000000002E-2</v>
      </c>
      <c r="V23" s="1">
        <v>-0.33689000000000002</v>
      </c>
      <c r="W23" s="1">
        <v>999999</v>
      </c>
      <c r="X23" s="1">
        <v>999999</v>
      </c>
      <c r="Y23" s="1">
        <v>999999</v>
      </c>
      <c r="Z23" s="1">
        <v>999999</v>
      </c>
      <c r="AA23" s="1">
        <v>999999</v>
      </c>
      <c r="AB23" s="1">
        <v>999999</v>
      </c>
      <c r="AC23" s="1">
        <v>1.8939999999999999</v>
      </c>
      <c r="AD23" s="1">
        <f t="shared" ref="AD23:AD26" si="27">ROUND(U23*((M23*M23*0.001015)-E23),3)</f>
        <v>1.8939999999999999</v>
      </c>
      <c r="AE23" s="17">
        <f t="shared" si="21"/>
        <v>0</v>
      </c>
      <c r="AF23" s="1">
        <v>24.187999999999999</v>
      </c>
      <c r="AG23" s="1">
        <f t="shared" ref="AG23:AG26" si="28">ROUND(AD23*12.77,3)</f>
        <v>24.186</v>
      </c>
      <c r="AH23" s="17">
        <f t="shared" si="22"/>
        <v>2E-3</v>
      </c>
      <c r="AI23" s="1">
        <v>-0.48299999999999998</v>
      </c>
      <c r="AJ23" s="1">
        <f t="shared" ref="AJ23:AJ26" si="29">ROUND(AF23-BA23,3)</f>
        <v>-0.48299999999999998</v>
      </c>
      <c r="AK23" s="17">
        <f t="shared" si="23"/>
        <v>0</v>
      </c>
      <c r="AL23" s="1">
        <v>999999</v>
      </c>
      <c r="AM23" s="1"/>
      <c r="AN23" s="1"/>
      <c r="AO23" s="1">
        <v>999999</v>
      </c>
      <c r="AP23" s="1"/>
      <c r="AQ23" s="1"/>
      <c r="AR23" s="1">
        <v>999999</v>
      </c>
      <c r="AS23" s="1"/>
      <c r="AT23" s="1"/>
      <c r="AU23" s="1">
        <v>999999</v>
      </c>
      <c r="AV23" s="1"/>
      <c r="AW23" s="1"/>
      <c r="AX23" s="1">
        <v>999999</v>
      </c>
      <c r="AY23" s="1"/>
      <c r="AZ23" s="1"/>
      <c r="BA23" s="1">
        <v>24.670999999999999</v>
      </c>
      <c r="BB23" s="1" t="s">
        <v>309</v>
      </c>
      <c r="BC23" s="10" t="str">
        <f t="shared" si="24"/>
        <v>적합</v>
      </c>
      <c r="BD23" s="10" t="str">
        <f t="shared" si="25"/>
        <v>부적합</v>
      </c>
      <c r="BE23" s="10" t="str">
        <f t="shared" si="26"/>
        <v>적합</v>
      </c>
    </row>
    <row r="24" spans="2:57" x14ac:dyDescent="0.3">
      <c r="B24" s="1">
        <v>145</v>
      </c>
      <c r="C24" s="1" t="s">
        <v>115</v>
      </c>
      <c r="D24" s="7">
        <v>43831.041666666664</v>
      </c>
      <c r="E24" s="1">
        <v>3886.8</v>
      </c>
      <c r="F24" s="1">
        <v>5.7</v>
      </c>
      <c r="G24" s="1">
        <v>999999</v>
      </c>
      <c r="H24" s="1">
        <v>999999</v>
      </c>
      <c r="I24" s="1">
        <v>999999</v>
      </c>
      <c r="J24" s="1">
        <v>999999</v>
      </c>
      <c r="K24" s="1">
        <v>999999</v>
      </c>
      <c r="L24" s="1">
        <v>999999</v>
      </c>
      <c r="M24" s="1">
        <v>1917.0350000000001</v>
      </c>
      <c r="N24" s="1">
        <v>14.943</v>
      </c>
      <c r="O24" s="1">
        <v>999999</v>
      </c>
      <c r="P24" s="1">
        <v>999999</v>
      </c>
      <c r="Q24" s="1">
        <v>999999</v>
      </c>
      <c r="R24" s="1">
        <v>999999</v>
      </c>
      <c r="S24" s="1">
        <v>999999</v>
      </c>
      <c r="T24" s="1">
        <v>999999</v>
      </c>
      <c r="U24" s="1">
        <v>-7.4526999999999996E-2</v>
      </c>
      <c r="V24" s="1">
        <v>-0.315</v>
      </c>
      <c r="W24" s="1">
        <v>999999</v>
      </c>
      <c r="X24" s="1">
        <v>999999</v>
      </c>
      <c r="Y24" s="1">
        <v>999999</v>
      </c>
      <c r="Z24" s="1">
        <v>999999</v>
      </c>
      <c r="AA24" s="1">
        <v>999999</v>
      </c>
      <c r="AB24" s="1">
        <v>999999</v>
      </c>
      <c r="AC24" s="1">
        <v>11.675000000000001</v>
      </c>
      <c r="AD24" s="1">
        <f t="shared" si="27"/>
        <v>11.675000000000001</v>
      </c>
      <c r="AE24" s="17">
        <f t="shared" si="21"/>
        <v>0</v>
      </c>
      <c r="AF24" s="1">
        <v>149.08699999999999</v>
      </c>
      <c r="AG24" s="1">
        <f t="shared" si="28"/>
        <v>149.09</v>
      </c>
      <c r="AH24" s="17">
        <f t="shared" si="22"/>
        <v>-3.0000000000000001E-3</v>
      </c>
      <c r="AI24" s="1">
        <v>-0.69599999999999995</v>
      </c>
      <c r="AJ24" s="1">
        <f t="shared" si="29"/>
        <v>-0.69599999999999995</v>
      </c>
      <c r="AK24" s="17">
        <f t="shared" si="23"/>
        <v>0</v>
      </c>
      <c r="AL24" s="1">
        <v>999999</v>
      </c>
      <c r="AM24" s="1"/>
      <c r="AN24" s="1"/>
      <c r="AO24" s="1">
        <v>999999</v>
      </c>
      <c r="AP24" s="1"/>
      <c r="AQ24" s="1"/>
      <c r="AR24" s="1">
        <v>999999</v>
      </c>
      <c r="AS24" s="1"/>
      <c r="AT24" s="1"/>
      <c r="AU24" s="1">
        <v>999999</v>
      </c>
      <c r="AV24" s="1"/>
      <c r="AW24" s="1"/>
      <c r="AX24" s="1">
        <v>999999</v>
      </c>
      <c r="AY24" s="1"/>
      <c r="AZ24" s="1"/>
      <c r="BA24" s="1">
        <v>149.78299999999999</v>
      </c>
      <c r="BB24" s="1" t="s">
        <v>309</v>
      </c>
      <c r="BC24" s="10" t="str">
        <f t="shared" si="24"/>
        <v>적합</v>
      </c>
      <c r="BD24" s="10" t="str">
        <f t="shared" si="25"/>
        <v>부적합</v>
      </c>
      <c r="BE24" s="10" t="str">
        <f t="shared" si="26"/>
        <v>적합</v>
      </c>
    </row>
    <row r="25" spans="2:57" x14ac:dyDescent="0.3">
      <c r="B25" s="1">
        <v>146</v>
      </c>
      <c r="C25" s="1" t="s">
        <v>116</v>
      </c>
      <c r="D25" s="7">
        <v>43831.041666666664</v>
      </c>
      <c r="E25" s="1">
        <v>3961.5</v>
      </c>
      <c r="F25" s="1">
        <v>11.8</v>
      </c>
      <c r="G25" s="1">
        <v>999999</v>
      </c>
      <c r="H25" s="1">
        <v>999999</v>
      </c>
      <c r="I25" s="1">
        <v>999999</v>
      </c>
      <c r="J25" s="1">
        <v>999999</v>
      </c>
      <c r="K25" s="1">
        <v>999999</v>
      </c>
      <c r="L25" s="1">
        <v>999999</v>
      </c>
      <c r="M25" s="1">
        <v>1914.345</v>
      </c>
      <c r="N25" s="1">
        <v>12.592000000000001</v>
      </c>
      <c r="O25" s="1">
        <v>999999</v>
      </c>
      <c r="P25" s="1">
        <v>999999</v>
      </c>
      <c r="Q25" s="1">
        <v>999999</v>
      </c>
      <c r="R25" s="1">
        <v>999999</v>
      </c>
      <c r="S25" s="1">
        <v>999999</v>
      </c>
      <c r="T25" s="1">
        <v>999999</v>
      </c>
      <c r="U25" s="1">
        <v>-7.4430999999999997E-2</v>
      </c>
      <c r="V25" s="1">
        <v>-0.35082000000000002</v>
      </c>
      <c r="W25" s="1">
        <v>999999</v>
      </c>
      <c r="X25" s="1">
        <v>999999</v>
      </c>
      <c r="Y25" s="1">
        <v>999999</v>
      </c>
      <c r="Z25" s="1">
        <v>999999</v>
      </c>
      <c r="AA25" s="1">
        <v>999999</v>
      </c>
      <c r="AB25" s="1">
        <v>999999</v>
      </c>
      <c r="AC25" s="1">
        <v>17.998000000000001</v>
      </c>
      <c r="AD25" s="1">
        <f t="shared" si="27"/>
        <v>17.998000000000001</v>
      </c>
      <c r="AE25" s="17">
        <f t="shared" si="21"/>
        <v>0</v>
      </c>
      <c r="AF25" s="1">
        <v>229.839</v>
      </c>
      <c r="AG25" s="1">
        <f t="shared" si="28"/>
        <v>229.834</v>
      </c>
      <c r="AH25" s="17">
        <f t="shared" si="22"/>
        <v>5.0000000000000001E-3</v>
      </c>
      <c r="AI25" s="1">
        <v>-0.73099999999999998</v>
      </c>
      <c r="AJ25" s="1">
        <f t="shared" si="29"/>
        <v>-0.73099999999999998</v>
      </c>
      <c r="AK25" s="17">
        <f t="shared" si="23"/>
        <v>0</v>
      </c>
      <c r="AL25" s="1">
        <v>999999</v>
      </c>
      <c r="AM25" s="1"/>
      <c r="AN25" s="1"/>
      <c r="AO25" s="1">
        <v>999999</v>
      </c>
      <c r="AP25" s="1"/>
      <c r="AQ25" s="1"/>
      <c r="AR25" s="1">
        <v>999999</v>
      </c>
      <c r="AS25" s="1"/>
      <c r="AT25" s="1"/>
      <c r="AU25" s="1">
        <v>999999</v>
      </c>
      <c r="AV25" s="1"/>
      <c r="AW25" s="1"/>
      <c r="AX25" s="1">
        <v>999999</v>
      </c>
      <c r="AY25" s="1"/>
      <c r="AZ25" s="1"/>
      <c r="BA25" s="1">
        <v>230.57</v>
      </c>
      <c r="BB25" s="1" t="s">
        <v>309</v>
      </c>
      <c r="BC25" s="10" t="str">
        <f t="shared" si="24"/>
        <v>적합</v>
      </c>
      <c r="BD25" s="10" t="str">
        <f t="shared" si="25"/>
        <v>부적합</v>
      </c>
      <c r="BE25" s="10" t="str">
        <f t="shared" si="26"/>
        <v>적합</v>
      </c>
    </row>
    <row r="26" spans="2:57" x14ac:dyDescent="0.3">
      <c r="B26" s="1">
        <v>147</v>
      </c>
      <c r="C26" s="1" t="s">
        <v>117</v>
      </c>
      <c r="D26" s="7">
        <v>43831.041666666664</v>
      </c>
      <c r="E26" s="1">
        <v>4122.5</v>
      </c>
      <c r="F26" s="1">
        <v>5.8</v>
      </c>
      <c r="G26" s="1">
        <v>999999</v>
      </c>
      <c r="H26" s="1">
        <v>999999</v>
      </c>
      <c r="I26" s="1">
        <v>999999</v>
      </c>
      <c r="J26" s="1">
        <v>999999</v>
      </c>
      <c r="K26" s="1">
        <v>999999</v>
      </c>
      <c r="L26" s="1">
        <v>999999</v>
      </c>
      <c r="M26" s="1">
        <v>1950.7439999999999</v>
      </c>
      <c r="N26" s="1">
        <v>-3.415</v>
      </c>
      <c r="O26" s="1">
        <v>999999</v>
      </c>
      <c r="P26" s="1">
        <v>999999</v>
      </c>
      <c r="Q26" s="1">
        <v>999999</v>
      </c>
      <c r="R26" s="1">
        <v>999999</v>
      </c>
      <c r="S26" s="1">
        <v>999999</v>
      </c>
      <c r="T26" s="1">
        <v>999999</v>
      </c>
      <c r="U26" s="1">
        <v>-7.1253999999999998E-2</v>
      </c>
      <c r="V26" s="1">
        <v>-0.36197000000000001</v>
      </c>
      <c r="W26" s="1">
        <v>999999</v>
      </c>
      <c r="X26" s="1">
        <v>999999</v>
      </c>
      <c r="Y26" s="1">
        <v>999999</v>
      </c>
      <c r="Z26" s="1">
        <v>999999</v>
      </c>
      <c r="AA26" s="1">
        <v>999999</v>
      </c>
      <c r="AB26" s="1">
        <v>999999</v>
      </c>
      <c r="AC26" s="1">
        <v>18.527000000000001</v>
      </c>
      <c r="AD26" s="1">
        <f t="shared" si="27"/>
        <v>18.527000000000001</v>
      </c>
      <c r="AE26" s="17">
        <f t="shared" si="21"/>
        <v>0</v>
      </c>
      <c r="AF26" s="1">
        <v>236.59299999999999</v>
      </c>
      <c r="AG26" s="1">
        <f t="shared" si="28"/>
        <v>236.59</v>
      </c>
      <c r="AH26" s="17">
        <f t="shared" si="22"/>
        <v>3.0000000000000001E-3</v>
      </c>
      <c r="AI26" s="1">
        <v>-0.69499999999999995</v>
      </c>
      <c r="AJ26" s="1">
        <f t="shared" si="29"/>
        <v>-0.69499999999999995</v>
      </c>
      <c r="AK26" s="17">
        <f t="shared" si="23"/>
        <v>0</v>
      </c>
      <c r="AL26" s="1">
        <v>999999</v>
      </c>
      <c r="AM26" s="1"/>
      <c r="AN26" s="1"/>
      <c r="AO26" s="1">
        <v>999999</v>
      </c>
      <c r="AP26" s="1"/>
      <c r="AQ26" s="1"/>
      <c r="AR26" s="1">
        <v>999999</v>
      </c>
      <c r="AS26" s="1"/>
      <c r="AT26" s="1"/>
      <c r="AU26" s="1">
        <v>999999</v>
      </c>
      <c r="AV26" s="1"/>
      <c r="AW26" s="1"/>
      <c r="AX26" s="1">
        <v>999999</v>
      </c>
      <c r="AY26" s="1"/>
      <c r="AZ26" s="1"/>
      <c r="BA26" s="1">
        <v>237.28800000000001</v>
      </c>
      <c r="BB26" s="1" t="s">
        <v>309</v>
      </c>
      <c r="BC26" s="10" t="str">
        <f t="shared" si="24"/>
        <v>적합</v>
      </c>
      <c r="BD26" s="10" t="str">
        <f t="shared" si="25"/>
        <v>부적합</v>
      </c>
      <c r="BE26" s="10" t="str">
        <f t="shared" si="26"/>
        <v>적합</v>
      </c>
    </row>
  </sheetData>
  <phoneticPr fontId="1" type="noConversion"/>
  <conditionalFormatting sqref="AE6">
    <cfRule type="cellIs" dxfId="48" priority="15" operator="notEqual">
      <formula>0</formula>
    </cfRule>
  </conditionalFormatting>
  <conditionalFormatting sqref="AH6">
    <cfRule type="cellIs" dxfId="47" priority="14" operator="notEqual">
      <formula>0</formula>
    </cfRule>
  </conditionalFormatting>
  <conditionalFormatting sqref="AK6">
    <cfRule type="cellIs" dxfId="46" priority="13" operator="notEqual">
      <formula>0</formula>
    </cfRule>
  </conditionalFormatting>
  <conditionalFormatting sqref="AE4:AE5">
    <cfRule type="cellIs" dxfId="45" priority="12" operator="notEqual">
      <formula>0</formula>
    </cfRule>
  </conditionalFormatting>
  <conditionalFormatting sqref="AE7:AE8">
    <cfRule type="cellIs" dxfId="44" priority="11" operator="notEqual">
      <formula>0</formula>
    </cfRule>
  </conditionalFormatting>
  <conditionalFormatting sqref="AH7:AH8">
    <cfRule type="cellIs" dxfId="43" priority="10" operator="notEqual">
      <formula>0</formula>
    </cfRule>
  </conditionalFormatting>
  <conditionalFormatting sqref="AH4:AH5">
    <cfRule type="cellIs" dxfId="42" priority="9" operator="notEqual">
      <formula>0</formula>
    </cfRule>
  </conditionalFormatting>
  <conditionalFormatting sqref="AK4:AK5">
    <cfRule type="cellIs" dxfId="41" priority="8" operator="notEqual">
      <formula>0</formula>
    </cfRule>
  </conditionalFormatting>
  <conditionalFormatting sqref="AK7:AK8">
    <cfRule type="cellIs" dxfId="40" priority="7" operator="notEqual">
      <formula>0</formula>
    </cfRule>
  </conditionalFormatting>
  <conditionalFormatting sqref="AK13:AK17">
    <cfRule type="cellIs" dxfId="39" priority="6" operator="notEqual">
      <formula>0</formula>
    </cfRule>
  </conditionalFormatting>
  <conditionalFormatting sqref="AH13:AH17">
    <cfRule type="cellIs" dxfId="38" priority="5" operator="notEqual">
      <formula>0</formula>
    </cfRule>
  </conditionalFormatting>
  <conditionalFormatting sqref="AE13:AE17">
    <cfRule type="cellIs" dxfId="37" priority="4" operator="notEqual">
      <formula>0</formula>
    </cfRule>
  </conditionalFormatting>
  <conditionalFormatting sqref="AE22:AE26">
    <cfRule type="cellIs" dxfId="36" priority="3" operator="notEqual">
      <formula>0</formula>
    </cfRule>
  </conditionalFormatting>
  <conditionalFormatting sqref="AK22:AK26">
    <cfRule type="cellIs" dxfId="35" priority="2" operator="notEqual">
      <formula>0</formula>
    </cfRule>
  </conditionalFormatting>
  <conditionalFormatting sqref="AH22:AH26">
    <cfRule type="cellIs" dxfId="34" priority="1" operator="notEqual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0D78-0A89-411D-A7A2-86DA8D1BEB4B}">
  <sheetPr>
    <tabColor rgb="FFFF0000"/>
  </sheetPr>
  <dimension ref="B2:BD52"/>
  <sheetViews>
    <sheetView zoomScaleNormal="100" workbookViewId="0">
      <selection activeCell="BA4" sqref="BA4"/>
    </sheetView>
  </sheetViews>
  <sheetFormatPr defaultRowHeight="16.5" x14ac:dyDescent="0.3"/>
  <cols>
    <col min="2" max="2" width="13.875" bestFit="1" customWidth="1"/>
    <col min="3" max="3" width="15.25" bestFit="1" customWidth="1"/>
    <col min="4" max="4" width="17.375" style="5" bestFit="1" customWidth="1"/>
    <col min="6" max="12" width="7.875" hidden="1" customWidth="1"/>
    <col min="13" max="13" width="10" bestFit="1" customWidth="1"/>
    <col min="14" max="20" width="7.875" hidden="1" customWidth="1"/>
    <col min="21" max="21" width="10" bestFit="1" customWidth="1"/>
    <col min="22" max="28" width="10" hidden="1" customWidth="1"/>
    <col min="29" max="29" width="10" bestFit="1" customWidth="1"/>
    <col min="30" max="30" width="14.25" bestFit="1" customWidth="1"/>
    <col min="31" max="31" width="15.375" bestFit="1" customWidth="1"/>
    <col min="32" max="32" width="9.625" bestFit="1" customWidth="1"/>
    <col min="33" max="33" width="11.5" bestFit="1" customWidth="1"/>
    <col min="34" max="34" width="14.25" bestFit="1" customWidth="1"/>
    <col min="35" max="35" width="7.875" hidden="1" customWidth="1"/>
    <col min="36" max="36" width="11.5" hidden="1" customWidth="1"/>
    <col min="37" max="37" width="5.875" hidden="1" customWidth="1"/>
    <col min="38" max="38" width="7.875" hidden="1" customWidth="1"/>
    <col min="39" max="39" width="11.5" hidden="1" customWidth="1"/>
    <col min="40" max="40" width="5.875" hidden="1" customWidth="1"/>
    <col min="41" max="41" width="7.875" hidden="1" customWidth="1"/>
    <col min="42" max="42" width="11.5" hidden="1" customWidth="1"/>
    <col min="43" max="43" width="5.875" hidden="1" customWidth="1"/>
    <col min="44" max="44" width="7.875" hidden="1" customWidth="1"/>
    <col min="45" max="45" width="11.5" hidden="1" customWidth="1"/>
    <col min="46" max="46" width="5.875" hidden="1" customWidth="1"/>
    <col min="47" max="47" width="7.875" hidden="1" customWidth="1"/>
    <col min="48" max="48" width="11.5" hidden="1" customWidth="1"/>
    <col min="49" max="49" width="5.875" hidden="1" customWidth="1"/>
    <col min="50" max="50" width="7.875" hidden="1" customWidth="1"/>
    <col min="51" max="51" width="11.5" hidden="1" customWidth="1"/>
    <col min="52" max="52" width="5.875" hidden="1" customWidth="1"/>
    <col min="53" max="53" width="23.5" bestFit="1" customWidth="1"/>
  </cols>
  <sheetData>
    <row r="2" spans="2:56" x14ac:dyDescent="0.3">
      <c r="B2" t="s">
        <v>296</v>
      </c>
      <c r="C2">
        <v>1</v>
      </c>
      <c r="M2" t="s">
        <v>15</v>
      </c>
      <c r="U2" t="s">
        <v>14</v>
      </c>
      <c r="AC2" t="s">
        <v>16</v>
      </c>
      <c r="AF2" t="s">
        <v>18</v>
      </c>
      <c r="BC2">
        <v>1</v>
      </c>
      <c r="BD2">
        <v>2</v>
      </c>
    </row>
    <row r="3" spans="2:56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295</v>
      </c>
      <c r="BB3" s="4" t="s">
        <v>308</v>
      </c>
      <c r="BC3" s="10" t="s">
        <v>310</v>
      </c>
      <c r="BD3" s="10" t="s">
        <v>310</v>
      </c>
    </row>
    <row r="4" spans="2:56" x14ac:dyDescent="0.3">
      <c r="B4" s="1">
        <v>1</v>
      </c>
      <c r="C4" s="1" t="s">
        <v>146</v>
      </c>
      <c r="D4" s="7">
        <v>43831.041666666664</v>
      </c>
      <c r="E4" s="1">
        <v>5399.28</v>
      </c>
      <c r="F4" s="1">
        <v>999999</v>
      </c>
      <c r="G4" s="1">
        <v>999999</v>
      </c>
      <c r="H4" s="1">
        <v>999999</v>
      </c>
      <c r="I4" s="1">
        <v>999999</v>
      </c>
      <c r="J4" s="1">
        <v>999999</v>
      </c>
      <c r="K4" s="1">
        <v>999999</v>
      </c>
      <c r="L4" s="1">
        <v>999999</v>
      </c>
      <c r="M4" s="1">
        <v>2280.3560000000002</v>
      </c>
      <c r="N4" s="1">
        <v>999999</v>
      </c>
      <c r="O4" s="1">
        <v>999999</v>
      </c>
      <c r="P4" s="1">
        <v>999999</v>
      </c>
      <c r="Q4" s="1">
        <v>999999</v>
      </c>
      <c r="R4" s="1">
        <v>999999</v>
      </c>
      <c r="S4" s="1">
        <v>999999</v>
      </c>
      <c r="T4" s="1">
        <v>999999</v>
      </c>
      <c r="U4" s="1">
        <v>5.0667999999999998E-2</v>
      </c>
      <c r="V4" s="1">
        <v>999999</v>
      </c>
      <c r="W4" s="1">
        <v>999999</v>
      </c>
      <c r="X4" s="1">
        <v>999999</v>
      </c>
      <c r="Y4" s="1">
        <v>999999</v>
      </c>
      <c r="Z4" s="1">
        <v>999999</v>
      </c>
      <c r="AA4" s="1">
        <v>999999</v>
      </c>
      <c r="AB4" s="1">
        <v>999999</v>
      </c>
      <c r="AC4" s="1">
        <v>-10.096</v>
      </c>
      <c r="AD4" s="1">
        <f>ROUND(U4*((M4*M4*0.001)-E4),3)</f>
        <v>-10.096</v>
      </c>
      <c r="AE4" s="17">
        <f t="shared" ref="AE4:AE15" si="0">ROUND(AC4-AD4,3)</f>
        <v>0</v>
      </c>
      <c r="AF4" s="1">
        <v>0</v>
      </c>
      <c r="AG4" s="1">
        <f>ROUND(AC4-BA4,3)</f>
        <v>0</v>
      </c>
      <c r="AH4" s="17">
        <f t="shared" ref="AH4:AH16" si="1">ROUND(AF4-AG4,3)</f>
        <v>0</v>
      </c>
      <c r="AI4" s="1">
        <v>999999</v>
      </c>
      <c r="AJ4" s="1"/>
      <c r="AK4" s="1"/>
      <c r="AL4" s="1">
        <v>999999</v>
      </c>
      <c r="AM4" s="1"/>
      <c r="AN4" s="1"/>
      <c r="AO4" s="1">
        <v>999999</v>
      </c>
      <c r="AP4" s="1"/>
      <c r="AQ4" s="1"/>
      <c r="AR4" s="1">
        <v>999999</v>
      </c>
      <c r="AS4" s="1"/>
      <c r="AT4" s="1"/>
      <c r="AU4" s="1">
        <v>999999</v>
      </c>
      <c r="AV4" s="1"/>
      <c r="AW4" s="1"/>
      <c r="AX4" s="1">
        <v>999999</v>
      </c>
      <c r="AY4" s="1"/>
      <c r="AZ4" s="1"/>
      <c r="BA4" s="1">
        <v>-10.096</v>
      </c>
      <c r="BB4" s="1" t="s">
        <v>309</v>
      </c>
      <c r="BC4" s="10" t="str">
        <f t="shared" ref="BC4:BC17" si="2">IF(AE4="","적합",(IF(ABS(AE4)&lt;0.001,"적합","부적합")))</f>
        <v>적합</v>
      </c>
      <c r="BD4" s="10" t="str">
        <f t="shared" ref="BD4:BD17" si="3">IF(AH4="","적합",(IF(ABS(AH4)&lt;0.001,"적합","부적합")))</f>
        <v>적합</v>
      </c>
    </row>
    <row r="5" spans="2:56" x14ac:dyDescent="0.3">
      <c r="B5" s="1">
        <v>2</v>
      </c>
      <c r="C5" s="1" t="s">
        <v>147</v>
      </c>
      <c r="D5" s="7">
        <v>43831.041666666664</v>
      </c>
      <c r="E5" s="1">
        <v>5179.41</v>
      </c>
      <c r="F5" s="1">
        <v>999999</v>
      </c>
      <c r="G5" s="1">
        <v>999999</v>
      </c>
      <c r="H5" s="1">
        <v>999999</v>
      </c>
      <c r="I5" s="1">
        <v>999999</v>
      </c>
      <c r="J5" s="1">
        <v>999999</v>
      </c>
      <c r="K5" s="1">
        <v>999999</v>
      </c>
      <c r="L5" s="1">
        <v>999999</v>
      </c>
      <c r="M5" s="1">
        <v>3297.058</v>
      </c>
      <c r="N5" s="1">
        <v>999999</v>
      </c>
      <c r="O5" s="1">
        <v>999999</v>
      </c>
      <c r="P5" s="1">
        <v>999999</v>
      </c>
      <c r="Q5" s="1">
        <v>999999</v>
      </c>
      <c r="R5" s="1">
        <v>999999</v>
      </c>
      <c r="S5" s="1">
        <v>999999</v>
      </c>
      <c r="T5" s="1">
        <v>999999</v>
      </c>
      <c r="U5" s="1">
        <v>5.0699000000000001E-2</v>
      </c>
      <c r="V5" s="1">
        <v>999999</v>
      </c>
      <c r="W5" s="1">
        <v>999999</v>
      </c>
      <c r="X5" s="1">
        <v>999999</v>
      </c>
      <c r="Y5" s="1">
        <v>999999</v>
      </c>
      <c r="Z5" s="1">
        <v>999999</v>
      </c>
      <c r="AA5" s="1">
        <v>999999</v>
      </c>
      <c r="AB5" s="1">
        <v>999999</v>
      </c>
      <c r="AC5" s="1">
        <v>288.53699999999998</v>
      </c>
      <c r="AD5" s="1">
        <f t="shared" ref="AD5:AD17" si="4">ROUND(U5*((M5*M5*0.001)-E5),3)</f>
        <v>288.53699999999998</v>
      </c>
      <c r="AE5" s="17">
        <f t="shared" si="0"/>
        <v>0</v>
      </c>
      <c r="AF5" s="1">
        <v>2.1000000000000001E-2</v>
      </c>
      <c r="AG5" s="1">
        <f t="shared" ref="AG5:AG17" si="5">ROUND(AC5-BA5,3)</f>
        <v>2.1000000000000001E-2</v>
      </c>
      <c r="AH5" s="17">
        <f t="shared" si="1"/>
        <v>0</v>
      </c>
      <c r="AI5" s="1">
        <v>999999</v>
      </c>
      <c r="AJ5" s="1"/>
      <c r="AK5" s="1"/>
      <c r="AL5" s="1">
        <v>999999</v>
      </c>
      <c r="AM5" s="1"/>
      <c r="AN5" s="1"/>
      <c r="AO5" s="1">
        <v>999999</v>
      </c>
      <c r="AP5" s="1"/>
      <c r="AQ5" s="1"/>
      <c r="AR5" s="1">
        <v>999999</v>
      </c>
      <c r="AS5" s="1"/>
      <c r="AT5" s="1"/>
      <c r="AU5" s="1">
        <v>999999</v>
      </c>
      <c r="AV5" s="1"/>
      <c r="AW5" s="1"/>
      <c r="AX5" s="1">
        <v>999999</v>
      </c>
      <c r="AY5" s="1"/>
      <c r="AZ5" s="1"/>
      <c r="BA5" s="1">
        <v>288.51600000000002</v>
      </c>
      <c r="BB5" s="1" t="s">
        <v>309</v>
      </c>
      <c r="BC5" s="10" t="str">
        <f t="shared" si="2"/>
        <v>적합</v>
      </c>
      <c r="BD5" s="10" t="str">
        <f t="shared" si="3"/>
        <v>적합</v>
      </c>
    </row>
    <row r="6" spans="2:56" x14ac:dyDescent="0.3">
      <c r="B6" s="1">
        <v>3</v>
      </c>
      <c r="C6" s="1" t="s">
        <v>148</v>
      </c>
      <c r="D6" s="7">
        <v>43831.041666666664</v>
      </c>
      <c r="E6" s="1">
        <v>5131.01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  <c r="K6" s="1">
        <v>999999</v>
      </c>
      <c r="L6" s="1">
        <v>999999</v>
      </c>
      <c r="M6" s="1">
        <v>2292.9369999999999</v>
      </c>
      <c r="N6" s="1">
        <v>999999</v>
      </c>
      <c r="O6" s="1">
        <v>999999</v>
      </c>
      <c r="P6" s="1">
        <v>999999</v>
      </c>
      <c r="Q6" s="1">
        <v>999999</v>
      </c>
      <c r="R6" s="1">
        <v>999999</v>
      </c>
      <c r="S6" s="1">
        <v>999999</v>
      </c>
      <c r="T6" s="1">
        <v>999999</v>
      </c>
      <c r="U6" s="1">
        <v>5.0643000000000001E-2</v>
      </c>
      <c r="V6" s="1">
        <v>999999</v>
      </c>
      <c r="W6" s="1">
        <v>999999</v>
      </c>
      <c r="X6" s="1">
        <v>999999</v>
      </c>
      <c r="Y6" s="1">
        <v>999999</v>
      </c>
      <c r="Z6" s="1">
        <v>999999</v>
      </c>
      <c r="AA6" s="1">
        <v>999999</v>
      </c>
      <c r="AB6" s="1">
        <v>999999</v>
      </c>
      <c r="AC6" s="1">
        <v>6.4089999999999998</v>
      </c>
      <c r="AD6" s="1">
        <f t="shared" si="4"/>
        <v>6.4089999999999998</v>
      </c>
      <c r="AE6" s="17">
        <f t="shared" si="0"/>
        <v>0</v>
      </c>
      <c r="AF6" s="1">
        <v>0</v>
      </c>
      <c r="AG6" s="1">
        <f t="shared" si="5"/>
        <v>0</v>
      </c>
      <c r="AH6" s="17">
        <f t="shared" si="1"/>
        <v>0</v>
      </c>
      <c r="AI6" s="1">
        <v>999999</v>
      </c>
      <c r="AJ6" s="1"/>
      <c r="AK6" s="1"/>
      <c r="AL6" s="1">
        <v>999999</v>
      </c>
      <c r="AM6" s="1"/>
      <c r="AN6" s="1"/>
      <c r="AO6" s="1">
        <v>999999</v>
      </c>
      <c r="AP6" s="1"/>
      <c r="AQ6" s="1"/>
      <c r="AR6" s="1">
        <v>999999</v>
      </c>
      <c r="AS6" s="1"/>
      <c r="AT6" s="1"/>
      <c r="AU6" s="1">
        <v>999999</v>
      </c>
      <c r="AV6" s="1"/>
      <c r="AW6" s="1"/>
      <c r="AX6" s="1">
        <v>999999</v>
      </c>
      <c r="AY6" s="1"/>
      <c r="AZ6" s="1"/>
      <c r="BA6" s="1">
        <v>6.4089999999999998</v>
      </c>
      <c r="BB6" s="1" t="s">
        <v>309</v>
      </c>
      <c r="BC6" s="10" t="str">
        <f t="shared" si="2"/>
        <v>적합</v>
      </c>
      <c r="BD6" s="10" t="str">
        <f t="shared" si="3"/>
        <v>적합</v>
      </c>
    </row>
    <row r="7" spans="2:56" x14ac:dyDescent="0.3">
      <c r="B7" s="1">
        <v>4</v>
      </c>
      <c r="C7" s="1" t="s">
        <v>149</v>
      </c>
      <c r="D7" s="7">
        <v>43831.041666666664</v>
      </c>
      <c r="E7" s="1">
        <v>5261.71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  <c r="L7" s="1">
        <v>999999</v>
      </c>
      <c r="M7" s="1">
        <v>2294.4169999999999</v>
      </c>
      <c r="N7" s="1">
        <v>999999</v>
      </c>
      <c r="O7" s="1">
        <v>999999</v>
      </c>
      <c r="P7" s="1">
        <v>999999</v>
      </c>
      <c r="Q7" s="1">
        <v>999999</v>
      </c>
      <c r="R7" s="1">
        <v>999999</v>
      </c>
      <c r="S7" s="1">
        <v>999999</v>
      </c>
      <c r="T7" s="1">
        <v>999999</v>
      </c>
      <c r="U7" s="1">
        <v>5.0136E-2</v>
      </c>
      <c r="V7" s="1">
        <v>999999</v>
      </c>
      <c r="W7" s="1">
        <v>999999</v>
      </c>
      <c r="X7" s="1">
        <v>999999</v>
      </c>
      <c r="Y7" s="1">
        <v>999999</v>
      </c>
      <c r="Z7" s="1">
        <v>999999</v>
      </c>
      <c r="AA7" s="1">
        <v>999999</v>
      </c>
      <c r="AB7" s="1">
        <v>999999</v>
      </c>
      <c r="AC7" s="1">
        <v>0.13200000000000001</v>
      </c>
      <c r="AD7" s="1">
        <f t="shared" si="4"/>
        <v>0.13200000000000001</v>
      </c>
      <c r="AE7" s="17">
        <f t="shared" si="0"/>
        <v>0</v>
      </c>
      <c r="AF7" s="1">
        <v>-1E-3</v>
      </c>
      <c r="AG7" s="1">
        <f t="shared" si="5"/>
        <v>-1E-3</v>
      </c>
      <c r="AH7" s="17">
        <f t="shared" si="1"/>
        <v>0</v>
      </c>
      <c r="AI7" s="1">
        <v>999999</v>
      </c>
      <c r="AJ7" s="1"/>
      <c r="AK7" s="1"/>
      <c r="AL7" s="1">
        <v>999999</v>
      </c>
      <c r="AM7" s="1"/>
      <c r="AN7" s="1"/>
      <c r="AO7" s="1">
        <v>999999</v>
      </c>
      <c r="AP7" s="1"/>
      <c r="AQ7" s="1"/>
      <c r="AR7" s="1">
        <v>999999</v>
      </c>
      <c r="AS7" s="1"/>
      <c r="AT7" s="1"/>
      <c r="AU7" s="1">
        <v>999999</v>
      </c>
      <c r="AV7" s="1"/>
      <c r="AW7" s="1"/>
      <c r="AX7" s="1">
        <v>999999</v>
      </c>
      <c r="AY7" s="1"/>
      <c r="AZ7" s="1"/>
      <c r="BA7" s="1">
        <v>0.13300000000000001</v>
      </c>
      <c r="BB7" s="1" t="s">
        <v>309</v>
      </c>
      <c r="BC7" s="10" t="str">
        <f t="shared" si="2"/>
        <v>적합</v>
      </c>
      <c r="BD7" s="10" t="str">
        <f t="shared" si="3"/>
        <v>적합</v>
      </c>
    </row>
    <row r="8" spans="2:56" x14ac:dyDescent="0.3">
      <c r="B8" s="1">
        <v>5</v>
      </c>
      <c r="C8" s="1" t="s">
        <v>150</v>
      </c>
      <c r="D8" s="7">
        <v>43831.041666666664</v>
      </c>
      <c r="E8" s="1">
        <v>5441.44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  <c r="L8" s="1">
        <v>999999</v>
      </c>
      <c r="M8" s="1">
        <v>2331.9380000000001</v>
      </c>
      <c r="N8" s="1">
        <v>999999</v>
      </c>
      <c r="O8" s="1">
        <v>999999</v>
      </c>
      <c r="P8" s="1">
        <v>999999</v>
      </c>
      <c r="Q8" s="1">
        <v>999999</v>
      </c>
      <c r="R8" s="1">
        <v>999999</v>
      </c>
      <c r="S8" s="1">
        <v>999999</v>
      </c>
      <c r="T8" s="1">
        <v>999999</v>
      </c>
      <c r="U8" s="1">
        <v>4.9632000000000003E-2</v>
      </c>
      <c r="V8" s="1">
        <v>999999</v>
      </c>
      <c r="W8" s="1">
        <v>999999</v>
      </c>
      <c r="X8" s="1">
        <v>999999</v>
      </c>
      <c r="Y8" s="1">
        <v>999999</v>
      </c>
      <c r="Z8" s="1">
        <v>999999</v>
      </c>
      <c r="AA8" s="1">
        <v>999999</v>
      </c>
      <c r="AB8" s="1">
        <v>999999</v>
      </c>
      <c r="AC8" s="1">
        <v>-0.17399999999999999</v>
      </c>
      <c r="AD8" s="1">
        <f t="shared" si="4"/>
        <v>-0.17399999999999999</v>
      </c>
      <c r="AE8" s="17">
        <f t="shared" si="0"/>
        <v>0</v>
      </c>
      <c r="AF8" s="1">
        <v>2E-3</v>
      </c>
      <c r="AG8" s="1">
        <f t="shared" si="5"/>
        <v>2E-3</v>
      </c>
      <c r="AH8" s="17">
        <f t="shared" si="1"/>
        <v>0</v>
      </c>
      <c r="AI8" s="1">
        <v>999999</v>
      </c>
      <c r="AJ8" s="1"/>
      <c r="AK8" s="1"/>
      <c r="AL8" s="1">
        <v>999999</v>
      </c>
      <c r="AM8" s="1"/>
      <c r="AN8" s="1"/>
      <c r="AO8" s="1">
        <v>999999</v>
      </c>
      <c r="AP8" s="1"/>
      <c r="AQ8" s="1"/>
      <c r="AR8" s="1">
        <v>999999</v>
      </c>
      <c r="AS8" s="1"/>
      <c r="AT8" s="1"/>
      <c r="AU8" s="1">
        <v>999999</v>
      </c>
      <c r="AV8" s="1"/>
      <c r="AW8" s="1"/>
      <c r="AX8" s="1">
        <v>999999</v>
      </c>
      <c r="AY8" s="1"/>
      <c r="AZ8" s="1"/>
      <c r="BA8" s="1">
        <v>-0.17599999999999999</v>
      </c>
      <c r="BB8" s="1" t="s">
        <v>309</v>
      </c>
      <c r="BC8" s="10" t="str">
        <f t="shared" si="2"/>
        <v>적합</v>
      </c>
      <c r="BD8" s="10" t="str">
        <f t="shared" si="3"/>
        <v>적합</v>
      </c>
    </row>
    <row r="9" spans="2:56" x14ac:dyDescent="0.3">
      <c r="B9" s="1">
        <v>6</v>
      </c>
      <c r="C9" s="1" t="s">
        <v>151</v>
      </c>
      <c r="D9" s="7">
        <v>43831.041666666664</v>
      </c>
      <c r="E9" s="1">
        <v>5213.5200000000004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  <c r="K9" s="1">
        <v>999999</v>
      </c>
      <c r="L9" s="1">
        <v>999999</v>
      </c>
      <c r="M9" s="1">
        <v>2279.6579999999999</v>
      </c>
      <c r="N9" s="1">
        <v>999999</v>
      </c>
      <c r="O9" s="1">
        <v>999999</v>
      </c>
      <c r="P9" s="1">
        <v>999999</v>
      </c>
      <c r="Q9" s="1">
        <v>999999</v>
      </c>
      <c r="R9" s="1">
        <v>999999</v>
      </c>
      <c r="S9" s="1">
        <v>999999</v>
      </c>
      <c r="T9" s="1">
        <v>999999</v>
      </c>
      <c r="U9" s="1">
        <v>5.1673999999999998E-2</v>
      </c>
      <c r="V9" s="1">
        <v>999999</v>
      </c>
      <c r="W9" s="1">
        <v>999999</v>
      </c>
      <c r="X9" s="1">
        <v>999999</v>
      </c>
      <c r="Y9" s="1">
        <v>999999</v>
      </c>
      <c r="Z9" s="1">
        <v>999999</v>
      </c>
      <c r="AA9" s="1">
        <v>999999</v>
      </c>
      <c r="AB9" s="1">
        <v>999999</v>
      </c>
      <c r="AC9" s="1">
        <v>-0.86199999999999999</v>
      </c>
      <c r="AD9" s="1">
        <f t="shared" si="4"/>
        <v>-0.86199999999999999</v>
      </c>
      <c r="AE9" s="17">
        <f t="shared" si="0"/>
        <v>0</v>
      </c>
      <c r="AF9" s="1">
        <v>0</v>
      </c>
      <c r="AG9" s="1">
        <f t="shared" si="5"/>
        <v>0</v>
      </c>
      <c r="AH9" s="17">
        <f t="shared" si="1"/>
        <v>0</v>
      </c>
      <c r="AI9" s="1">
        <v>999999</v>
      </c>
      <c r="AJ9" s="1"/>
      <c r="AK9" s="1"/>
      <c r="AL9" s="1">
        <v>999999</v>
      </c>
      <c r="AM9" s="1"/>
      <c r="AN9" s="1"/>
      <c r="AO9" s="1">
        <v>999999</v>
      </c>
      <c r="AP9" s="1"/>
      <c r="AQ9" s="1"/>
      <c r="AR9" s="1">
        <v>999999</v>
      </c>
      <c r="AS9" s="1"/>
      <c r="AT9" s="1"/>
      <c r="AU9" s="1">
        <v>999999</v>
      </c>
      <c r="AV9" s="1"/>
      <c r="AW9" s="1"/>
      <c r="AX9" s="1">
        <v>999999</v>
      </c>
      <c r="AY9" s="1"/>
      <c r="AZ9" s="1"/>
      <c r="BA9" s="1">
        <v>-0.86199999999999999</v>
      </c>
      <c r="BB9" s="1" t="s">
        <v>309</v>
      </c>
      <c r="BC9" s="10" t="str">
        <f t="shared" si="2"/>
        <v>적합</v>
      </c>
      <c r="BD9" s="10" t="str">
        <f t="shared" si="3"/>
        <v>적합</v>
      </c>
    </row>
    <row r="10" spans="2:56" x14ac:dyDescent="0.3">
      <c r="B10" s="1">
        <v>7</v>
      </c>
      <c r="C10" s="1" t="s">
        <v>152</v>
      </c>
      <c r="D10" s="7">
        <v>43831.041666666664</v>
      </c>
      <c r="E10" s="1">
        <v>5296.09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  <c r="K10" s="1">
        <v>999999</v>
      </c>
      <c r="L10" s="1">
        <v>999999</v>
      </c>
      <c r="M10" s="1">
        <v>539.99300000000005</v>
      </c>
      <c r="N10" s="1">
        <v>999999</v>
      </c>
      <c r="O10" s="1">
        <v>999999</v>
      </c>
      <c r="P10" s="1">
        <v>999999</v>
      </c>
      <c r="Q10" s="1">
        <v>999999</v>
      </c>
      <c r="R10" s="1">
        <v>999999</v>
      </c>
      <c r="S10" s="1">
        <v>999999</v>
      </c>
      <c r="T10" s="1">
        <v>999999</v>
      </c>
      <c r="U10" s="1">
        <v>5.0504E-2</v>
      </c>
      <c r="V10" s="1">
        <v>999999</v>
      </c>
      <c r="W10" s="1">
        <v>999999</v>
      </c>
      <c r="X10" s="1">
        <v>999999</v>
      </c>
      <c r="Y10" s="1">
        <v>999999</v>
      </c>
      <c r="Z10" s="1">
        <v>999999</v>
      </c>
      <c r="AA10" s="1">
        <v>999999</v>
      </c>
      <c r="AB10" s="1">
        <v>999999</v>
      </c>
      <c r="AC10" s="1">
        <v>-252.74700000000001</v>
      </c>
      <c r="AD10" s="1">
        <f t="shared" si="4"/>
        <v>-252.74700000000001</v>
      </c>
      <c r="AE10" s="17">
        <f t="shared" si="0"/>
        <v>0</v>
      </c>
      <c r="AF10" s="1">
        <v>-6.0000000000000001E-3</v>
      </c>
      <c r="AG10" s="1">
        <f t="shared" si="5"/>
        <v>-6.0000000000000001E-3</v>
      </c>
      <c r="AH10" s="17">
        <f t="shared" si="1"/>
        <v>0</v>
      </c>
      <c r="AI10" s="1">
        <v>999999</v>
      </c>
      <c r="AJ10" s="1"/>
      <c r="AK10" s="1"/>
      <c r="AL10" s="1">
        <v>999999</v>
      </c>
      <c r="AM10" s="1"/>
      <c r="AN10" s="1"/>
      <c r="AO10" s="1">
        <v>999999</v>
      </c>
      <c r="AP10" s="1"/>
      <c r="AQ10" s="1"/>
      <c r="AR10" s="1">
        <v>999999</v>
      </c>
      <c r="AS10" s="1"/>
      <c r="AT10" s="1"/>
      <c r="AU10" s="1">
        <v>999999</v>
      </c>
      <c r="AV10" s="1"/>
      <c r="AW10" s="1"/>
      <c r="AX10" s="1">
        <v>999999</v>
      </c>
      <c r="AY10" s="1"/>
      <c r="AZ10" s="1"/>
      <c r="BA10" s="1">
        <v>-252.74100000000001</v>
      </c>
      <c r="BB10" s="1" t="s">
        <v>309</v>
      </c>
      <c r="BC10" s="10" t="str">
        <f t="shared" si="2"/>
        <v>적합</v>
      </c>
      <c r="BD10" s="10" t="str">
        <f t="shared" si="3"/>
        <v>적합</v>
      </c>
    </row>
    <row r="11" spans="2:56" x14ac:dyDescent="0.3">
      <c r="B11" s="1">
        <v>8</v>
      </c>
      <c r="C11" s="1" t="s">
        <v>153</v>
      </c>
      <c r="D11" s="7">
        <v>43831.041666666664</v>
      </c>
      <c r="E11" s="1">
        <v>5145.3900000000003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  <c r="K11" s="1">
        <v>999999</v>
      </c>
      <c r="L11" s="1">
        <v>999999</v>
      </c>
      <c r="M11" s="1">
        <v>2261.4340000000002</v>
      </c>
      <c r="N11" s="1">
        <v>999999</v>
      </c>
      <c r="O11" s="1">
        <v>999999</v>
      </c>
      <c r="P11" s="1">
        <v>999999</v>
      </c>
      <c r="Q11" s="1">
        <v>999999</v>
      </c>
      <c r="R11" s="1">
        <v>999999</v>
      </c>
      <c r="S11" s="1">
        <v>999999</v>
      </c>
      <c r="T11" s="1">
        <v>999999</v>
      </c>
      <c r="U11" s="1">
        <v>4.9755000000000001E-2</v>
      </c>
      <c r="V11" s="1">
        <v>999999</v>
      </c>
      <c r="W11" s="1">
        <v>999999</v>
      </c>
      <c r="X11" s="1">
        <v>999999</v>
      </c>
      <c r="Y11" s="1">
        <v>999999</v>
      </c>
      <c r="Z11" s="1">
        <v>999999</v>
      </c>
      <c r="AA11" s="1">
        <v>999999</v>
      </c>
      <c r="AB11" s="1">
        <v>999999</v>
      </c>
      <c r="AC11" s="1">
        <v>-1.5580000000000001</v>
      </c>
      <c r="AD11" s="1">
        <f t="shared" si="4"/>
        <v>-1.5580000000000001</v>
      </c>
      <c r="AE11" s="17">
        <f t="shared" si="0"/>
        <v>0</v>
      </c>
      <c r="AF11" s="1">
        <v>1E-3</v>
      </c>
      <c r="AG11" s="1">
        <f t="shared" si="5"/>
        <v>1E-3</v>
      </c>
      <c r="AH11" s="17">
        <f t="shared" si="1"/>
        <v>0</v>
      </c>
      <c r="AI11" s="1">
        <v>999999</v>
      </c>
      <c r="AJ11" s="1"/>
      <c r="AK11" s="1"/>
      <c r="AL11" s="1">
        <v>999999</v>
      </c>
      <c r="AM11" s="1"/>
      <c r="AN11" s="1"/>
      <c r="AO11" s="1">
        <v>999999</v>
      </c>
      <c r="AP11" s="1"/>
      <c r="AQ11" s="1"/>
      <c r="AR11" s="1">
        <v>999999</v>
      </c>
      <c r="AS11" s="1"/>
      <c r="AT11" s="1"/>
      <c r="AU11" s="1">
        <v>999999</v>
      </c>
      <c r="AV11" s="1"/>
      <c r="AW11" s="1"/>
      <c r="AX11" s="1">
        <v>999999</v>
      </c>
      <c r="AY11" s="1"/>
      <c r="AZ11" s="1"/>
      <c r="BA11" s="1">
        <v>-1.5589999999999999</v>
      </c>
      <c r="BB11" s="1" t="s">
        <v>309</v>
      </c>
      <c r="BC11" s="10" t="str">
        <f t="shared" si="2"/>
        <v>적합</v>
      </c>
      <c r="BD11" s="10" t="str">
        <f t="shared" si="3"/>
        <v>적합</v>
      </c>
    </row>
    <row r="12" spans="2:56" x14ac:dyDescent="0.3">
      <c r="B12" s="1">
        <v>9</v>
      </c>
      <c r="C12" s="1" t="s">
        <v>154</v>
      </c>
      <c r="D12" s="7">
        <v>43831.041666666664</v>
      </c>
      <c r="E12" s="1">
        <v>5290.31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  <c r="K12" s="1">
        <v>999999</v>
      </c>
      <c r="L12" s="1">
        <v>999999</v>
      </c>
      <c r="M12" s="1">
        <v>2288.2800000000002</v>
      </c>
      <c r="N12" s="1">
        <v>999999</v>
      </c>
      <c r="O12" s="1">
        <v>999999</v>
      </c>
      <c r="P12" s="1">
        <v>999999</v>
      </c>
      <c r="Q12" s="1">
        <v>999999</v>
      </c>
      <c r="R12" s="1">
        <v>999999</v>
      </c>
      <c r="S12" s="1">
        <v>999999</v>
      </c>
      <c r="T12" s="1">
        <v>999999</v>
      </c>
      <c r="U12" s="1">
        <v>4.9799000000000003E-2</v>
      </c>
      <c r="V12" s="1">
        <v>999999</v>
      </c>
      <c r="W12" s="1">
        <v>999999</v>
      </c>
      <c r="X12" s="1">
        <v>999999</v>
      </c>
      <c r="Y12" s="1">
        <v>999999</v>
      </c>
      <c r="Z12" s="1">
        <v>999999</v>
      </c>
      <c r="AA12" s="1">
        <v>999999</v>
      </c>
      <c r="AB12" s="1">
        <v>999999</v>
      </c>
      <c r="AC12" s="1">
        <v>-2.6930000000000001</v>
      </c>
      <c r="AD12" s="1">
        <f t="shared" si="4"/>
        <v>-2.6930000000000001</v>
      </c>
      <c r="AE12" s="17">
        <f t="shared" si="0"/>
        <v>0</v>
      </c>
      <c r="AF12" s="1">
        <v>0</v>
      </c>
      <c r="AG12" s="1">
        <f t="shared" si="5"/>
        <v>0</v>
      </c>
      <c r="AH12" s="17">
        <f t="shared" si="1"/>
        <v>0</v>
      </c>
      <c r="AI12" s="1">
        <v>999999</v>
      </c>
      <c r="AJ12" s="1"/>
      <c r="AK12" s="1"/>
      <c r="AL12" s="1">
        <v>999999</v>
      </c>
      <c r="AM12" s="1"/>
      <c r="AN12" s="1"/>
      <c r="AO12" s="1">
        <v>999999</v>
      </c>
      <c r="AP12" s="1"/>
      <c r="AQ12" s="1"/>
      <c r="AR12" s="1">
        <v>999999</v>
      </c>
      <c r="AS12" s="1"/>
      <c r="AT12" s="1"/>
      <c r="AU12" s="1">
        <v>999999</v>
      </c>
      <c r="AV12" s="1"/>
      <c r="AW12" s="1"/>
      <c r="AX12" s="1">
        <v>999999</v>
      </c>
      <c r="AY12" s="1"/>
      <c r="AZ12" s="1"/>
      <c r="BA12" s="1">
        <v>-2.6930000000000001</v>
      </c>
      <c r="BB12" s="1" t="s">
        <v>309</v>
      </c>
      <c r="BC12" s="10" t="str">
        <f t="shared" si="2"/>
        <v>적합</v>
      </c>
      <c r="BD12" s="10" t="str">
        <f t="shared" si="3"/>
        <v>적합</v>
      </c>
    </row>
    <row r="13" spans="2:56" x14ac:dyDescent="0.3">
      <c r="B13" s="1">
        <v>10</v>
      </c>
      <c r="C13" s="1" t="s">
        <v>155</v>
      </c>
      <c r="D13" s="7">
        <v>43831.041666666664</v>
      </c>
      <c r="E13" s="1">
        <v>5221.92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  <c r="K13" s="1">
        <v>999999</v>
      </c>
      <c r="L13" s="1">
        <v>999999</v>
      </c>
      <c r="M13" s="1">
        <v>2314.7080000000001</v>
      </c>
      <c r="N13" s="1">
        <v>999999</v>
      </c>
      <c r="O13" s="1">
        <v>999999</v>
      </c>
      <c r="P13" s="1">
        <v>999999</v>
      </c>
      <c r="Q13" s="1">
        <v>999999</v>
      </c>
      <c r="R13" s="1">
        <v>999999</v>
      </c>
      <c r="S13" s="1">
        <v>999999</v>
      </c>
      <c r="T13" s="1">
        <v>999999</v>
      </c>
      <c r="U13" s="1">
        <v>5.0195999999999998E-2</v>
      </c>
      <c r="V13" s="1">
        <v>999999</v>
      </c>
      <c r="W13" s="1">
        <v>999999</v>
      </c>
      <c r="X13" s="1">
        <v>999999</v>
      </c>
      <c r="Y13" s="1">
        <v>999999</v>
      </c>
      <c r="Z13" s="1">
        <v>999999</v>
      </c>
      <c r="AA13" s="1">
        <v>999999</v>
      </c>
      <c r="AB13" s="1">
        <v>999999</v>
      </c>
      <c r="AC13" s="1">
        <v>6.8239999999999998</v>
      </c>
      <c r="AD13" s="1">
        <f t="shared" si="4"/>
        <v>6.8239999999999998</v>
      </c>
      <c r="AE13" s="17">
        <f t="shared" si="0"/>
        <v>0</v>
      </c>
      <c r="AF13" s="1">
        <v>-1E-3</v>
      </c>
      <c r="AG13" s="1">
        <f t="shared" si="5"/>
        <v>-1E-3</v>
      </c>
      <c r="AH13" s="17">
        <f t="shared" si="1"/>
        <v>0</v>
      </c>
      <c r="AI13" s="1">
        <v>999999</v>
      </c>
      <c r="AJ13" s="1"/>
      <c r="AK13" s="1"/>
      <c r="AL13" s="1">
        <v>999999</v>
      </c>
      <c r="AM13" s="1"/>
      <c r="AN13" s="1"/>
      <c r="AO13" s="1">
        <v>999999</v>
      </c>
      <c r="AP13" s="1"/>
      <c r="AQ13" s="1"/>
      <c r="AR13" s="1">
        <v>999999</v>
      </c>
      <c r="AS13" s="1"/>
      <c r="AT13" s="1"/>
      <c r="AU13" s="1">
        <v>999999</v>
      </c>
      <c r="AV13" s="1"/>
      <c r="AW13" s="1"/>
      <c r="AX13" s="1">
        <v>999999</v>
      </c>
      <c r="AY13" s="1"/>
      <c r="AZ13" s="1"/>
      <c r="BA13" s="1">
        <v>6.8250000000000002</v>
      </c>
      <c r="BB13" s="1" t="s">
        <v>309</v>
      </c>
      <c r="BC13" s="10" t="str">
        <f t="shared" si="2"/>
        <v>적합</v>
      </c>
      <c r="BD13" s="10" t="str">
        <f t="shared" si="3"/>
        <v>적합</v>
      </c>
    </row>
    <row r="14" spans="2:56" x14ac:dyDescent="0.3">
      <c r="B14" s="1">
        <v>11</v>
      </c>
      <c r="C14" s="1" t="s">
        <v>156</v>
      </c>
      <c r="D14" s="7">
        <v>43831.041666666664</v>
      </c>
      <c r="E14" s="1">
        <v>4959.24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  <c r="K14" s="1">
        <v>999999</v>
      </c>
      <c r="L14" s="1">
        <v>999999</v>
      </c>
      <c r="M14" s="1">
        <v>2314.7089999999998</v>
      </c>
      <c r="N14" s="1">
        <v>999999</v>
      </c>
      <c r="O14" s="1">
        <v>999999</v>
      </c>
      <c r="P14" s="1">
        <v>999999</v>
      </c>
      <c r="Q14" s="1">
        <v>999999</v>
      </c>
      <c r="R14" s="1">
        <v>999999</v>
      </c>
      <c r="S14" s="1">
        <v>999999</v>
      </c>
      <c r="T14" s="1">
        <v>999999</v>
      </c>
      <c r="U14" s="1">
        <v>5.1901000000000003E-2</v>
      </c>
      <c r="V14" s="1">
        <v>999999</v>
      </c>
      <c r="W14" s="1">
        <v>999999</v>
      </c>
      <c r="X14" s="1">
        <v>999999</v>
      </c>
      <c r="Y14" s="1">
        <v>999999</v>
      </c>
      <c r="Z14" s="1">
        <v>999999</v>
      </c>
      <c r="AA14" s="1">
        <v>999999</v>
      </c>
      <c r="AB14" s="1">
        <v>999999</v>
      </c>
      <c r="AC14" s="1">
        <v>20.69</v>
      </c>
      <c r="AD14" s="1">
        <f t="shared" si="4"/>
        <v>20.69</v>
      </c>
      <c r="AE14" s="17">
        <f t="shared" si="0"/>
        <v>0</v>
      </c>
      <c r="AF14" s="1">
        <v>1E-3</v>
      </c>
      <c r="AG14" s="1">
        <f t="shared" si="5"/>
        <v>1E-3</v>
      </c>
      <c r="AH14" s="17">
        <f t="shared" si="1"/>
        <v>0</v>
      </c>
      <c r="AI14" s="1">
        <v>999999</v>
      </c>
      <c r="AJ14" s="1"/>
      <c r="AK14" s="1"/>
      <c r="AL14" s="1">
        <v>999999</v>
      </c>
      <c r="AM14" s="1"/>
      <c r="AN14" s="1"/>
      <c r="AO14" s="1">
        <v>999999</v>
      </c>
      <c r="AP14" s="1"/>
      <c r="AQ14" s="1"/>
      <c r="AR14" s="1">
        <v>999999</v>
      </c>
      <c r="AS14" s="1"/>
      <c r="AT14" s="1"/>
      <c r="AU14" s="1">
        <v>999999</v>
      </c>
      <c r="AV14" s="1"/>
      <c r="AW14" s="1"/>
      <c r="AX14" s="1">
        <v>999999</v>
      </c>
      <c r="AY14" s="1"/>
      <c r="AZ14" s="1"/>
      <c r="BA14" s="1">
        <v>20.689</v>
      </c>
      <c r="BB14" s="1" t="s">
        <v>309</v>
      </c>
      <c r="BC14" s="10" t="str">
        <f t="shared" si="2"/>
        <v>적합</v>
      </c>
      <c r="BD14" s="10" t="str">
        <f t="shared" si="3"/>
        <v>적합</v>
      </c>
    </row>
    <row r="15" spans="2:56" x14ac:dyDescent="0.3">
      <c r="B15" s="1">
        <v>12</v>
      </c>
      <c r="C15" s="1" t="s">
        <v>157</v>
      </c>
      <c r="D15" s="7">
        <v>43831.041666666664</v>
      </c>
      <c r="E15" s="1">
        <v>5160.42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  <c r="K15" s="1">
        <v>999999</v>
      </c>
      <c r="L15" s="1">
        <v>999999</v>
      </c>
      <c r="M15" s="1">
        <v>2269.7280000000001</v>
      </c>
      <c r="N15" s="1">
        <v>999999</v>
      </c>
      <c r="O15" s="1">
        <v>999999</v>
      </c>
      <c r="P15" s="1">
        <v>999999</v>
      </c>
      <c r="Q15" s="1">
        <v>999999</v>
      </c>
      <c r="R15" s="1">
        <v>999999</v>
      </c>
      <c r="S15" s="1">
        <v>999999</v>
      </c>
      <c r="T15" s="1">
        <v>999999</v>
      </c>
      <c r="U15" s="1">
        <v>5.0137000000000001E-2</v>
      </c>
      <c r="V15" s="1">
        <v>999999</v>
      </c>
      <c r="W15" s="1">
        <v>999999</v>
      </c>
      <c r="X15" s="1">
        <v>999999</v>
      </c>
      <c r="Y15" s="1">
        <v>999999</v>
      </c>
      <c r="Z15" s="1">
        <v>999999</v>
      </c>
      <c r="AA15" s="1">
        <v>999999</v>
      </c>
      <c r="AB15" s="1">
        <v>999999</v>
      </c>
      <c r="AC15" s="1">
        <v>-0.439</v>
      </c>
      <c r="AD15" s="1">
        <f t="shared" si="4"/>
        <v>-0.439</v>
      </c>
      <c r="AE15" s="17">
        <f t="shared" si="0"/>
        <v>0</v>
      </c>
      <c r="AF15" s="1">
        <v>0</v>
      </c>
      <c r="AG15" s="1">
        <f t="shared" si="5"/>
        <v>0</v>
      </c>
      <c r="AH15" s="17">
        <f t="shared" si="1"/>
        <v>0</v>
      </c>
      <c r="AI15" s="1">
        <v>999999</v>
      </c>
      <c r="AJ15" s="1"/>
      <c r="AK15" s="1"/>
      <c r="AL15" s="1">
        <v>999999</v>
      </c>
      <c r="AM15" s="1"/>
      <c r="AN15" s="1"/>
      <c r="AO15" s="1">
        <v>999999</v>
      </c>
      <c r="AP15" s="1"/>
      <c r="AQ15" s="1"/>
      <c r="AR15" s="1">
        <v>999999</v>
      </c>
      <c r="AS15" s="1"/>
      <c r="AT15" s="1"/>
      <c r="AU15" s="1">
        <v>999999</v>
      </c>
      <c r="AV15" s="1"/>
      <c r="AW15" s="1"/>
      <c r="AX15" s="1">
        <v>999999</v>
      </c>
      <c r="AY15" s="1"/>
      <c r="AZ15" s="1"/>
      <c r="BA15" s="1">
        <v>-0.439</v>
      </c>
      <c r="BB15" s="1" t="s">
        <v>309</v>
      </c>
      <c r="BC15" s="10" t="str">
        <f t="shared" si="2"/>
        <v>적합</v>
      </c>
      <c r="BD15" s="10" t="str">
        <f t="shared" si="3"/>
        <v>적합</v>
      </c>
    </row>
    <row r="16" spans="2:56" x14ac:dyDescent="0.3">
      <c r="B16" s="11">
        <v>13</v>
      </c>
      <c r="C16" s="11" t="s">
        <v>158</v>
      </c>
      <c r="D16" s="12">
        <v>42380.501388888886</v>
      </c>
      <c r="E16" s="11">
        <v>5301.15</v>
      </c>
      <c r="F16" s="11">
        <v>999999</v>
      </c>
      <c r="G16" s="11">
        <v>999999</v>
      </c>
      <c r="H16" s="11">
        <v>999999</v>
      </c>
      <c r="I16" s="11">
        <v>999999</v>
      </c>
      <c r="J16" s="11">
        <v>999999</v>
      </c>
      <c r="K16" s="11">
        <v>999999</v>
      </c>
      <c r="L16" s="11">
        <v>999999</v>
      </c>
      <c r="M16" s="11">
        <v>5588</v>
      </c>
      <c r="N16" s="11">
        <v>999999</v>
      </c>
      <c r="O16" s="11">
        <v>999999</v>
      </c>
      <c r="P16" s="11">
        <v>999999</v>
      </c>
      <c r="Q16" s="11">
        <v>999999</v>
      </c>
      <c r="R16" s="11">
        <v>999999</v>
      </c>
      <c r="S16" s="11">
        <v>999999</v>
      </c>
      <c r="T16" s="11">
        <v>999999</v>
      </c>
      <c r="U16" s="11">
        <v>4.9689999999999998E-2</v>
      </c>
      <c r="V16" s="11">
        <v>999999</v>
      </c>
      <c r="W16" s="11">
        <v>999999</v>
      </c>
      <c r="X16" s="11">
        <v>999999</v>
      </c>
      <c r="Y16" s="11">
        <v>999999</v>
      </c>
      <c r="Z16" s="11">
        <v>999999</v>
      </c>
      <c r="AA16" s="11">
        <v>999999</v>
      </c>
      <c r="AB16" s="11">
        <v>999999</v>
      </c>
      <c r="AC16" s="11">
        <v>14.254</v>
      </c>
      <c r="AD16" s="11">
        <f t="shared" si="4"/>
        <v>1288.193</v>
      </c>
      <c r="AE16" s="15">
        <f t="shared" ref="AE16" si="6">IF(AC16-AD16=0,"",AC16-AD16)</f>
        <v>-1273.9390000000001</v>
      </c>
      <c r="AF16" s="11">
        <v>0</v>
      </c>
      <c r="AG16" s="11">
        <f t="shared" si="5"/>
        <v>0</v>
      </c>
      <c r="AH16" s="15">
        <f t="shared" si="1"/>
        <v>0</v>
      </c>
      <c r="AI16" s="11">
        <v>999999</v>
      </c>
      <c r="AJ16" s="11"/>
      <c r="AK16" s="11"/>
      <c r="AL16" s="11">
        <v>999999</v>
      </c>
      <c r="AM16" s="11"/>
      <c r="AN16" s="11"/>
      <c r="AO16" s="11">
        <v>999999</v>
      </c>
      <c r="AP16" s="11"/>
      <c r="AQ16" s="11"/>
      <c r="AR16" s="11">
        <v>999999</v>
      </c>
      <c r="AS16" s="11"/>
      <c r="AT16" s="11"/>
      <c r="AU16" s="11">
        <v>999999</v>
      </c>
      <c r="AV16" s="11"/>
      <c r="AW16" s="11"/>
      <c r="AX16" s="11">
        <v>999999</v>
      </c>
      <c r="AY16" s="11"/>
      <c r="AZ16" s="11"/>
      <c r="BA16" s="11">
        <v>14.254</v>
      </c>
      <c r="BB16" s="11" t="s">
        <v>309</v>
      </c>
      <c r="BC16" s="16" t="str">
        <f t="shared" si="2"/>
        <v>부적합</v>
      </c>
      <c r="BD16" s="16" t="str">
        <f t="shared" si="3"/>
        <v>적합</v>
      </c>
    </row>
    <row r="17" spans="2:56" x14ac:dyDescent="0.3">
      <c r="B17" s="1">
        <v>14</v>
      </c>
      <c r="C17" s="1" t="s">
        <v>159</v>
      </c>
      <c r="D17" s="7">
        <v>43831.041666666664</v>
      </c>
      <c r="E17" s="1">
        <v>4985.13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  <c r="K17" s="1">
        <v>999999</v>
      </c>
      <c r="L17" s="1">
        <v>999999</v>
      </c>
      <c r="M17" s="1">
        <v>2257.087</v>
      </c>
      <c r="N17" s="1">
        <v>999999</v>
      </c>
      <c r="O17" s="1">
        <v>999999</v>
      </c>
      <c r="P17" s="1">
        <v>999999</v>
      </c>
      <c r="Q17" s="1">
        <v>999999</v>
      </c>
      <c r="R17" s="1">
        <v>999999</v>
      </c>
      <c r="S17" s="1">
        <v>999999</v>
      </c>
      <c r="T17" s="1">
        <v>999999</v>
      </c>
      <c r="U17" s="1">
        <v>5.1743999999999998E-2</v>
      </c>
      <c r="V17" s="1">
        <v>999999</v>
      </c>
      <c r="W17" s="1">
        <v>999999</v>
      </c>
      <c r="X17" s="1">
        <v>999999</v>
      </c>
      <c r="Y17" s="1">
        <v>999999</v>
      </c>
      <c r="Z17" s="1">
        <v>999999</v>
      </c>
      <c r="AA17" s="1">
        <v>999999</v>
      </c>
      <c r="AB17" s="1">
        <v>999999</v>
      </c>
      <c r="AC17" s="1">
        <v>5.6559999999999997</v>
      </c>
      <c r="AD17" s="1">
        <f t="shared" si="4"/>
        <v>5.6559999999999997</v>
      </c>
      <c r="AE17" s="17">
        <f t="shared" ref="AE17" si="7">ROUND(AC17-AD17,3)</f>
        <v>0</v>
      </c>
      <c r="AF17" s="1">
        <v>0</v>
      </c>
      <c r="AG17" s="1">
        <f t="shared" si="5"/>
        <v>0</v>
      </c>
      <c r="AH17" s="17">
        <f t="shared" ref="AH17" si="8">ROUND(AF17-AG17,3)</f>
        <v>0</v>
      </c>
      <c r="AI17" s="1">
        <v>999999</v>
      </c>
      <c r="AJ17" s="1"/>
      <c r="AK17" s="1"/>
      <c r="AL17" s="1">
        <v>999999</v>
      </c>
      <c r="AM17" s="1"/>
      <c r="AN17" s="1"/>
      <c r="AO17" s="1">
        <v>999999</v>
      </c>
      <c r="AP17" s="1"/>
      <c r="AQ17" s="1"/>
      <c r="AR17" s="1">
        <v>999999</v>
      </c>
      <c r="AS17" s="1"/>
      <c r="AT17" s="1"/>
      <c r="AU17" s="1">
        <v>999999</v>
      </c>
      <c r="AV17" s="1"/>
      <c r="AW17" s="1"/>
      <c r="AX17" s="1">
        <v>999999</v>
      </c>
      <c r="AY17" s="1"/>
      <c r="AZ17" s="1"/>
      <c r="BA17" s="1">
        <v>5.6559999999999997</v>
      </c>
      <c r="BB17" s="1" t="s">
        <v>309</v>
      </c>
      <c r="BC17" s="10" t="str">
        <f t="shared" si="2"/>
        <v>적합</v>
      </c>
      <c r="BD17" s="10" t="str">
        <f t="shared" si="3"/>
        <v>적합</v>
      </c>
    </row>
    <row r="20" spans="2:56" x14ac:dyDescent="0.3">
      <c r="B20" t="s">
        <v>296</v>
      </c>
      <c r="C20">
        <v>15</v>
      </c>
      <c r="BC20">
        <v>1</v>
      </c>
      <c r="BD20">
        <v>2</v>
      </c>
    </row>
    <row r="21" spans="2:56" ht="17.25" x14ac:dyDescent="0.3">
      <c r="B21" s="4" t="s">
        <v>233</v>
      </c>
      <c r="C21" s="4" t="s">
        <v>234</v>
      </c>
      <c r="D21" s="6" t="s">
        <v>235</v>
      </c>
      <c r="E21" s="4" t="s">
        <v>236</v>
      </c>
      <c r="F21" s="4" t="s">
        <v>237</v>
      </c>
      <c r="G21" s="4" t="s">
        <v>238</v>
      </c>
      <c r="H21" s="4" t="s">
        <v>239</v>
      </c>
      <c r="I21" s="4" t="s">
        <v>240</v>
      </c>
      <c r="J21" s="4" t="s">
        <v>241</v>
      </c>
      <c r="K21" s="4" t="s">
        <v>242</v>
      </c>
      <c r="L21" s="4" t="s">
        <v>243</v>
      </c>
      <c r="M21" s="4" t="s">
        <v>244</v>
      </c>
      <c r="N21" s="4" t="s">
        <v>245</v>
      </c>
      <c r="O21" s="4" t="s">
        <v>246</v>
      </c>
      <c r="P21" s="4" t="s">
        <v>247</v>
      </c>
      <c r="Q21" s="4" t="s">
        <v>248</v>
      </c>
      <c r="R21" s="4" t="s">
        <v>249</v>
      </c>
      <c r="S21" s="4" t="s">
        <v>250</v>
      </c>
      <c r="T21" s="4" t="s">
        <v>251</v>
      </c>
      <c r="U21" s="4" t="s">
        <v>252</v>
      </c>
      <c r="V21" s="4" t="s">
        <v>253</v>
      </c>
      <c r="W21" s="4" t="s">
        <v>254</v>
      </c>
      <c r="X21" s="4" t="s">
        <v>255</v>
      </c>
      <c r="Y21" s="4" t="s">
        <v>256</v>
      </c>
      <c r="Z21" s="4" t="s">
        <v>257</v>
      </c>
      <c r="AA21" s="4" t="s">
        <v>258</v>
      </c>
      <c r="AB21" s="4" t="s">
        <v>259</v>
      </c>
      <c r="AC21" s="4" t="s">
        <v>260</v>
      </c>
      <c r="AD21" s="4" t="s">
        <v>261</v>
      </c>
      <c r="AE21" s="4" t="s">
        <v>262</v>
      </c>
      <c r="AF21" s="4" t="s">
        <v>263</v>
      </c>
      <c r="AG21" s="4" t="s">
        <v>264</v>
      </c>
      <c r="AH21" s="4" t="s">
        <v>262</v>
      </c>
      <c r="AI21" s="4" t="s">
        <v>265</v>
      </c>
      <c r="AJ21" s="4" t="s">
        <v>266</v>
      </c>
      <c r="AK21" s="4" t="s">
        <v>262</v>
      </c>
      <c r="AL21" s="4" t="s">
        <v>267</v>
      </c>
      <c r="AM21" s="4" t="s">
        <v>268</v>
      </c>
      <c r="AN21" s="4" t="s">
        <v>262</v>
      </c>
      <c r="AO21" s="4" t="s">
        <v>269</v>
      </c>
      <c r="AP21" s="4" t="s">
        <v>270</v>
      </c>
      <c r="AQ21" s="4" t="s">
        <v>262</v>
      </c>
      <c r="AR21" s="4" t="s">
        <v>271</v>
      </c>
      <c r="AS21" s="4" t="s">
        <v>272</v>
      </c>
      <c r="AT21" s="4" t="s">
        <v>262</v>
      </c>
      <c r="AU21" s="4" t="s">
        <v>273</v>
      </c>
      <c r="AV21" s="4" t="s">
        <v>274</v>
      </c>
      <c r="AW21" s="4" t="s">
        <v>262</v>
      </c>
      <c r="AX21" s="4" t="s">
        <v>275</v>
      </c>
      <c r="AY21" s="4" t="s">
        <v>276</v>
      </c>
      <c r="AZ21" s="4" t="s">
        <v>262</v>
      </c>
      <c r="BA21" s="4" t="s">
        <v>295</v>
      </c>
      <c r="BB21" s="4" t="s">
        <v>308</v>
      </c>
      <c r="BC21" s="10" t="s">
        <v>310</v>
      </c>
      <c r="BD21" s="10" t="s">
        <v>310</v>
      </c>
    </row>
    <row r="22" spans="2:56" x14ac:dyDescent="0.3">
      <c r="B22" s="1">
        <v>73</v>
      </c>
      <c r="C22" s="1" t="s">
        <v>132</v>
      </c>
      <c r="D22" s="7">
        <v>43831.041666666664</v>
      </c>
      <c r="E22" s="1">
        <v>5261.53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  <c r="K22" s="1">
        <v>999999</v>
      </c>
      <c r="L22" s="1">
        <v>999999</v>
      </c>
      <c r="M22" s="1">
        <v>2248.3220000000001</v>
      </c>
      <c r="N22" s="1">
        <v>999999</v>
      </c>
      <c r="O22" s="1">
        <v>999999</v>
      </c>
      <c r="P22" s="1">
        <v>999999</v>
      </c>
      <c r="Q22" s="1">
        <v>999999</v>
      </c>
      <c r="R22" s="1">
        <v>999999</v>
      </c>
      <c r="S22" s="1">
        <v>999999</v>
      </c>
      <c r="T22" s="1">
        <v>999999</v>
      </c>
      <c r="U22" s="1">
        <v>4.9640999999999998E-2</v>
      </c>
      <c r="V22" s="1">
        <v>999999</v>
      </c>
      <c r="W22" s="1">
        <v>999999</v>
      </c>
      <c r="X22" s="1">
        <v>999999</v>
      </c>
      <c r="Y22" s="1">
        <v>999999</v>
      </c>
      <c r="Z22" s="1">
        <v>999999</v>
      </c>
      <c r="AA22" s="1">
        <v>999999</v>
      </c>
      <c r="AB22" s="1">
        <v>999999</v>
      </c>
      <c r="AC22" s="1">
        <v>-10.255000000000001</v>
      </c>
      <c r="AD22" s="1">
        <f>ROUND(U22*((M22*M22*0.001)-E22),3)</f>
        <v>-10.255000000000001</v>
      </c>
      <c r="AE22" s="17">
        <f t="shared" ref="AE22:AE35" si="9">ROUND(AC22-AD22,3)</f>
        <v>0</v>
      </c>
      <c r="AF22" s="1">
        <v>-1E-3</v>
      </c>
      <c r="AG22" s="1">
        <f>ROUND(AC22-BA22,3)</f>
        <v>-1E-3</v>
      </c>
      <c r="AH22" s="17">
        <f t="shared" ref="AH22:AH35" si="10">ROUND(AF22-AG22,3)</f>
        <v>0</v>
      </c>
      <c r="AI22" s="1">
        <v>999999</v>
      </c>
      <c r="AJ22" s="1"/>
      <c r="AK22" s="1"/>
      <c r="AL22" s="1">
        <v>999999</v>
      </c>
      <c r="AM22" s="1"/>
      <c r="AN22" s="1"/>
      <c r="AO22" s="1">
        <v>999999</v>
      </c>
      <c r="AP22" s="1"/>
      <c r="AQ22" s="1"/>
      <c r="AR22" s="1">
        <v>999999</v>
      </c>
      <c r="AS22" s="1"/>
      <c r="AT22" s="1"/>
      <c r="AU22" s="1">
        <v>999999</v>
      </c>
      <c r="AV22" s="1"/>
      <c r="AW22" s="1"/>
      <c r="AX22" s="1">
        <v>999999</v>
      </c>
      <c r="AY22" s="1"/>
      <c r="AZ22" s="1"/>
      <c r="BA22" s="1">
        <v>-10.254</v>
      </c>
      <c r="BB22" s="1" t="s">
        <v>309</v>
      </c>
      <c r="BC22" s="10" t="str">
        <f t="shared" ref="BC22:BC35" si="11">IF(AE22="","적합",(IF(ABS(AE22)&lt;0.001,"적합","부적합")))</f>
        <v>적합</v>
      </c>
      <c r="BD22" s="10" t="str">
        <f t="shared" ref="BD22:BD35" si="12">IF(AH22="","적합",(IF(ABS(AH22)&lt;0.001,"적합","부적합")))</f>
        <v>적합</v>
      </c>
    </row>
    <row r="23" spans="2:56" x14ac:dyDescent="0.3">
      <c r="B23" s="11">
        <v>74</v>
      </c>
      <c r="C23" s="11" t="s">
        <v>133</v>
      </c>
      <c r="D23" s="12">
        <v>42370.002083333333</v>
      </c>
      <c r="E23" s="11">
        <v>5159.1899999999996</v>
      </c>
      <c r="F23" s="11">
        <v>999999</v>
      </c>
      <c r="G23" s="11">
        <v>999999</v>
      </c>
      <c r="H23" s="11">
        <v>999999</v>
      </c>
      <c r="I23" s="11">
        <v>999999</v>
      </c>
      <c r="J23" s="11">
        <v>999999</v>
      </c>
      <c r="K23" s="11">
        <v>999999</v>
      </c>
      <c r="L23" s="11">
        <v>999999</v>
      </c>
      <c r="M23" s="11">
        <v>65391</v>
      </c>
      <c r="N23" s="11">
        <v>999999</v>
      </c>
      <c r="O23" s="11">
        <v>999999</v>
      </c>
      <c r="P23" s="11">
        <v>999999</v>
      </c>
      <c r="Q23" s="11">
        <v>999999</v>
      </c>
      <c r="R23" s="11">
        <v>999999</v>
      </c>
      <c r="S23" s="11">
        <v>999999</v>
      </c>
      <c r="T23" s="11">
        <v>999999</v>
      </c>
      <c r="U23" s="11">
        <v>4.9706E-2</v>
      </c>
      <c r="V23" s="11">
        <v>999999</v>
      </c>
      <c r="W23" s="11">
        <v>999999</v>
      </c>
      <c r="X23" s="11">
        <v>999999</v>
      </c>
      <c r="Y23" s="11">
        <v>999999</v>
      </c>
      <c r="Z23" s="11">
        <v>999999</v>
      </c>
      <c r="AA23" s="11">
        <v>999999</v>
      </c>
      <c r="AB23" s="11">
        <v>999999</v>
      </c>
      <c r="AC23" s="11">
        <v>2993.8820000000001</v>
      </c>
      <c r="AD23" s="11">
        <f t="shared" ref="AD23:AD35" si="13">ROUND(U23*((M23*M23*0.001)-E23),3)</f>
        <v>212285.56200000001</v>
      </c>
      <c r="AE23" s="17">
        <f t="shared" si="9"/>
        <v>-209291.68</v>
      </c>
      <c r="AF23" s="11">
        <v>-33.005000000000003</v>
      </c>
      <c r="AG23" s="11">
        <f t="shared" ref="AG23:AG35" si="14">ROUND(AC23-BA23,3)</f>
        <v>-33.005000000000003</v>
      </c>
      <c r="AH23" s="15">
        <f t="shared" si="10"/>
        <v>0</v>
      </c>
      <c r="AI23" s="11">
        <v>999999</v>
      </c>
      <c r="AJ23" s="11"/>
      <c r="AK23" s="11"/>
      <c r="AL23" s="11">
        <v>999999</v>
      </c>
      <c r="AM23" s="11"/>
      <c r="AN23" s="11"/>
      <c r="AO23" s="11">
        <v>999999</v>
      </c>
      <c r="AP23" s="11"/>
      <c r="AQ23" s="11"/>
      <c r="AR23" s="11">
        <v>999999</v>
      </c>
      <c r="AS23" s="11"/>
      <c r="AT23" s="11"/>
      <c r="AU23" s="11">
        <v>999999</v>
      </c>
      <c r="AV23" s="11"/>
      <c r="AW23" s="11"/>
      <c r="AX23" s="11">
        <v>999999</v>
      </c>
      <c r="AY23" s="11"/>
      <c r="AZ23" s="11"/>
      <c r="BA23" s="11">
        <v>3026.8870000000002</v>
      </c>
      <c r="BB23" s="11" t="s">
        <v>309</v>
      </c>
      <c r="BC23" s="16" t="str">
        <f t="shared" si="11"/>
        <v>부적합</v>
      </c>
      <c r="BD23" s="16" t="str">
        <f t="shared" si="12"/>
        <v>적합</v>
      </c>
    </row>
    <row r="24" spans="2:56" x14ac:dyDescent="0.3">
      <c r="B24" s="1">
        <v>75</v>
      </c>
      <c r="C24" s="1" t="s">
        <v>134</v>
      </c>
      <c r="D24" s="7">
        <v>43831.041666666664</v>
      </c>
      <c r="E24" s="1">
        <v>5081.74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  <c r="K24" s="1">
        <v>999999</v>
      </c>
      <c r="L24" s="1">
        <v>999999</v>
      </c>
      <c r="M24" s="1">
        <v>2302.2750000000001</v>
      </c>
      <c r="N24" s="1">
        <v>999999</v>
      </c>
      <c r="O24" s="1">
        <v>999999</v>
      </c>
      <c r="P24" s="1">
        <v>999999</v>
      </c>
      <c r="Q24" s="1">
        <v>999999</v>
      </c>
      <c r="R24" s="1">
        <v>999999</v>
      </c>
      <c r="S24" s="1">
        <v>999999</v>
      </c>
      <c r="T24" s="1">
        <v>999999</v>
      </c>
      <c r="U24" s="1">
        <v>5.0527000000000002E-2</v>
      </c>
      <c r="V24" s="1">
        <v>999999</v>
      </c>
      <c r="W24" s="1">
        <v>999999</v>
      </c>
      <c r="X24" s="1">
        <v>999999</v>
      </c>
      <c r="Y24" s="1">
        <v>999999</v>
      </c>
      <c r="Z24" s="1">
        <v>999999</v>
      </c>
      <c r="AA24" s="1">
        <v>999999</v>
      </c>
      <c r="AB24" s="1">
        <v>999999</v>
      </c>
      <c r="AC24" s="1">
        <v>11.052</v>
      </c>
      <c r="AD24" s="1">
        <f t="shared" si="13"/>
        <v>11.052</v>
      </c>
      <c r="AE24" s="17">
        <f t="shared" si="9"/>
        <v>0</v>
      </c>
      <c r="AF24" s="1">
        <v>0</v>
      </c>
      <c r="AG24" s="1">
        <f t="shared" si="14"/>
        <v>0</v>
      </c>
      <c r="AH24" s="17">
        <f t="shared" si="10"/>
        <v>0</v>
      </c>
      <c r="AI24" s="1">
        <v>999999</v>
      </c>
      <c r="AJ24" s="1"/>
      <c r="AK24" s="1"/>
      <c r="AL24" s="1">
        <v>999999</v>
      </c>
      <c r="AM24" s="1"/>
      <c r="AN24" s="1"/>
      <c r="AO24" s="1">
        <v>999999</v>
      </c>
      <c r="AP24" s="1"/>
      <c r="AQ24" s="1"/>
      <c r="AR24" s="1">
        <v>999999</v>
      </c>
      <c r="AS24" s="1"/>
      <c r="AT24" s="1"/>
      <c r="AU24" s="1">
        <v>999999</v>
      </c>
      <c r="AV24" s="1"/>
      <c r="AW24" s="1"/>
      <c r="AX24" s="1">
        <v>999999</v>
      </c>
      <c r="AY24" s="1"/>
      <c r="AZ24" s="1"/>
      <c r="BA24" s="1">
        <v>11.052</v>
      </c>
      <c r="BB24" s="1" t="s">
        <v>309</v>
      </c>
      <c r="BC24" s="10" t="str">
        <f t="shared" si="11"/>
        <v>적합</v>
      </c>
      <c r="BD24" s="10" t="str">
        <f t="shared" si="12"/>
        <v>적합</v>
      </c>
    </row>
    <row r="25" spans="2:56" x14ac:dyDescent="0.3">
      <c r="B25" s="11">
        <v>76</v>
      </c>
      <c r="C25" s="11" t="s">
        <v>135</v>
      </c>
      <c r="D25" s="12">
        <v>42370.002083333333</v>
      </c>
      <c r="E25" s="11">
        <v>5332.97</v>
      </c>
      <c r="F25" s="11">
        <v>999999</v>
      </c>
      <c r="G25" s="11">
        <v>999999</v>
      </c>
      <c r="H25" s="11">
        <v>999999</v>
      </c>
      <c r="I25" s="11">
        <v>999999</v>
      </c>
      <c r="J25" s="11">
        <v>999999</v>
      </c>
      <c r="K25" s="11">
        <v>999999</v>
      </c>
      <c r="L25" s="11">
        <v>999999</v>
      </c>
      <c r="M25" s="11">
        <v>67048</v>
      </c>
      <c r="N25" s="11">
        <v>999999</v>
      </c>
      <c r="O25" s="11">
        <v>999999</v>
      </c>
      <c r="P25" s="11">
        <v>999999</v>
      </c>
      <c r="Q25" s="11">
        <v>999999</v>
      </c>
      <c r="R25" s="11">
        <v>999999</v>
      </c>
      <c r="S25" s="11">
        <v>999999</v>
      </c>
      <c r="T25" s="11">
        <v>999999</v>
      </c>
      <c r="U25" s="11">
        <v>4.9875999999999997E-2</v>
      </c>
      <c r="V25" s="11">
        <v>999999</v>
      </c>
      <c r="W25" s="11">
        <v>999999</v>
      </c>
      <c r="X25" s="11">
        <v>999999</v>
      </c>
      <c r="Y25" s="11">
        <v>999999</v>
      </c>
      <c r="Z25" s="11">
        <v>999999</v>
      </c>
      <c r="AA25" s="11">
        <v>999999</v>
      </c>
      <c r="AB25" s="11">
        <v>999999</v>
      </c>
      <c r="AC25" s="11">
        <v>3078.0990000000002</v>
      </c>
      <c r="AD25" s="11">
        <f t="shared" si="13"/>
        <v>223948.29399999999</v>
      </c>
      <c r="AE25" s="17">
        <f t="shared" si="9"/>
        <v>-220870.19500000001</v>
      </c>
      <c r="AF25" s="11">
        <v>1.746</v>
      </c>
      <c r="AG25" s="11">
        <f t="shared" si="14"/>
        <v>1.746</v>
      </c>
      <c r="AH25" s="15">
        <f t="shared" si="10"/>
        <v>0</v>
      </c>
      <c r="AI25" s="11">
        <v>999999</v>
      </c>
      <c r="AJ25" s="11"/>
      <c r="AK25" s="11"/>
      <c r="AL25" s="11">
        <v>999999</v>
      </c>
      <c r="AM25" s="11"/>
      <c r="AN25" s="11"/>
      <c r="AO25" s="11">
        <v>999999</v>
      </c>
      <c r="AP25" s="11"/>
      <c r="AQ25" s="11"/>
      <c r="AR25" s="11">
        <v>999999</v>
      </c>
      <c r="AS25" s="11"/>
      <c r="AT25" s="11"/>
      <c r="AU25" s="11">
        <v>999999</v>
      </c>
      <c r="AV25" s="11"/>
      <c r="AW25" s="11"/>
      <c r="AX25" s="11">
        <v>999999</v>
      </c>
      <c r="AY25" s="11"/>
      <c r="AZ25" s="11"/>
      <c r="BA25" s="11">
        <v>3076.3530000000001</v>
      </c>
      <c r="BB25" s="11" t="s">
        <v>309</v>
      </c>
      <c r="BC25" s="16" t="str">
        <f t="shared" si="11"/>
        <v>부적합</v>
      </c>
      <c r="BD25" s="16" t="str">
        <f t="shared" si="12"/>
        <v>적합</v>
      </c>
    </row>
    <row r="26" spans="2:56" x14ac:dyDescent="0.3">
      <c r="B26" s="1">
        <v>77</v>
      </c>
      <c r="C26" s="1" t="s">
        <v>136</v>
      </c>
      <c r="D26" s="7">
        <v>43831.041666666664</v>
      </c>
      <c r="E26" s="1">
        <v>5401.54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  <c r="K26" s="1">
        <v>999999</v>
      </c>
      <c r="L26" s="1">
        <v>999999</v>
      </c>
      <c r="M26" s="1">
        <v>2330.6640000000002</v>
      </c>
      <c r="N26" s="1">
        <v>999999</v>
      </c>
      <c r="O26" s="1">
        <v>999999</v>
      </c>
      <c r="P26" s="1">
        <v>999999</v>
      </c>
      <c r="Q26" s="1">
        <v>999999</v>
      </c>
      <c r="R26" s="1">
        <v>999999</v>
      </c>
      <c r="S26" s="1">
        <v>999999</v>
      </c>
      <c r="T26" s="1">
        <v>999999</v>
      </c>
      <c r="U26" s="1">
        <v>4.9964000000000001E-2</v>
      </c>
      <c r="V26" s="1">
        <v>999999</v>
      </c>
      <c r="W26" s="1">
        <v>999999</v>
      </c>
      <c r="X26" s="1">
        <v>999999</v>
      </c>
      <c r="Y26" s="1">
        <v>999999</v>
      </c>
      <c r="Z26" s="1">
        <v>999999</v>
      </c>
      <c r="AA26" s="1">
        <v>999999</v>
      </c>
      <c r="AB26" s="1">
        <v>999999</v>
      </c>
      <c r="AC26" s="1">
        <v>1.522</v>
      </c>
      <c r="AD26" s="1">
        <f t="shared" si="13"/>
        <v>1.522</v>
      </c>
      <c r="AE26" s="17">
        <f t="shared" si="9"/>
        <v>0</v>
      </c>
      <c r="AF26" s="1">
        <v>2E-3</v>
      </c>
      <c r="AG26" s="1">
        <f t="shared" si="14"/>
        <v>2E-3</v>
      </c>
      <c r="AH26" s="17">
        <f t="shared" si="10"/>
        <v>0</v>
      </c>
      <c r="AI26" s="1">
        <v>999999</v>
      </c>
      <c r="AJ26" s="1"/>
      <c r="AK26" s="1"/>
      <c r="AL26" s="1">
        <v>999999</v>
      </c>
      <c r="AM26" s="1"/>
      <c r="AN26" s="1"/>
      <c r="AO26" s="1">
        <v>999999</v>
      </c>
      <c r="AP26" s="1"/>
      <c r="AQ26" s="1"/>
      <c r="AR26" s="1">
        <v>999999</v>
      </c>
      <c r="AS26" s="1"/>
      <c r="AT26" s="1"/>
      <c r="AU26" s="1">
        <v>999999</v>
      </c>
      <c r="AV26" s="1"/>
      <c r="AW26" s="1"/>
      <c r="AX26" s="1">
        <v>999999</v>
      </c>
      <c r="AY26" s="1"/>
      <c r="AZ26" s="1"/>
      <c r="BA26" s="1">
        <v>1.52</v>
      </c>
      <c r="BB26" s="1" t="s">
        <v>309</v>
      </c>
      <c r="BC26" s="10" t="str">
        <f t="shared" si="11"/>
        <v>적합</v>
      </c>
      <c r="BD26" s="10" t="str">
        <f t="shared" si="12"/>
        <v>적합</v>
      </c>
    </row>
    <row r="27" spans="2:56" x14ac:dyDescent="0.3">
      <c r="B27" s="11">
        <v>78</v>
      </c>
      <c r="C27" s="11" t="s">
        <v>137</v>
      </c>
      <c r="D27" s="12">
        <v>42370.002083333333</v>
      </c>
      <c r="E27" s="11">
        <v>5326.57</v>
      </c>
      <c r="F27" s="11">
        <v>999999</v>
      </c>
      <c r="G27" s="11">
        <v>999999</v>
      </c>
      <c r="H27" s="11">
        <v>999999</v>
      </c>
      <c r="I27" s="11">
        <v>999999</v>
      </c>
      <c r="J27" s="11">
        <v>999999</v>
      </c>
      <c r="K27" s="11">
        <v>999999</v>
      </c>
      <c r="L27" s="11">
        <v>999999</v>
      </c>
      <c r="M27" s="11">
        <v>22025</v>
      </c>
      <c r="N27" s="11">
        <v>999999</v>
      </c>
      <c r="O27" s="11">
        <v>999999</v>
      </c>
      <c r="P27" s="11">
        <v>999999</v>
      </c>
      <c r="Q27" s="11">
        <v>999999</v>
      </c>
      <c r="R27" s="11">
        <v>999999</v>
      </c>
      <c r="S27" s="11">
        <v>999999</v>
      </c>
      <c r="T27" s="11">
        <v>999999</v>
      </c>
      <c r="U27" s="11">
        <v>4.9797000000000001E-2</v>
      </c>
      <c r="V27" s="11">
        <v>999999</v>
      </c>
      <c r="W27" s="11">
        <v>999999</v>
      </c>
      <c r="X27" s="11">
        <v>999999</v>
      </c>
      <c r="Y27" s="11">
        <v>999999</v>
      </c>
      <c r="Z27" s="11">
        <v>999999</v>
      </c>
      <c r="AA27" s="11">
        <v>999999</v>
      </c>
      <c r="AB27" s="11">
        <v>999999</v>
      </c>
      <c r="AC27" s="11">
        <v>831.53200000000004</v>
      </c>
      <c r="AD27" s="11">
        <f t="shared" si="13"/>
        <v>23891.309000000001</v>
      </c>
      <c r="AE27" s="17">
        <f t="shared" si="9"/>
        <v>-23059.776999999998</v>
      </c>
      <c r="AF27" s="11">
        <v>-60.603000000000002</v>
      </c>
      <c r="AG27" s="11">
        <f t="shared" si="14"/>
        <v>-60.603000000000002</v>
      </c>
      <c r="AH27" s="15">
        <f t="shared" si="10"/>
        <v>0</v>
      </c>
      <c r="AI27" s="11">
        <v>999999</v>
      </c>
      <c r="AJ27" s="11"/>
      <c r="AK27" s="11"/>
      <c r="AL27" s="11">
        <v>999999</v>
      </c>
      <c r="AM27" s="11"/>
      <c r="AN27" s="11"/>
      <c r="AO27" s="11">
        <v>999999</v>
      </c>
      <c r="AP27" s="11"/>
      <c r="AQ27" s="11"/>
      <c r="AR27" s="11">
        <v>999999</v>
      </c>
      <c r="AS27" s="11"/>
      <c r="AT27" s="11"/>
      <c r="AU27" s="11">
        <v>999999</v>
      </c>
      <c r="AV27" s="11"/>
      <c r="AW27" s="11"/>
      <c r="AX27" s="11">
        <v>999999</v>
      </c>
      <c r="AY27" s="11"/>
      <c r="AZ27" s="11"/>
      <c r="BA27" s="11">
        <v>892.13499999999999</v>
      </c>
      <c r="BB27" s="11" t="s">
        <v>309</v>
      </c>
      <c r="BC27" s="16" t="str">
        <f t="shared" si="11"/>
        <v>부적합</v>
      </c>
      <c r="BD27" s="16" t="str">
        <f t="shared" si="12"/>
        <v>적합</v>
      </c>
    </row>
    <row r="28" spans="2:56" x14ac:dyDescent="0.3">
      <c r="B28" s="11">
        <v>79</v>
      </c>
      <c r="C28" s="11" t="s">
        <v>138</v>
      </c>
      <c r="D28" s="12">
        <v>42370.002083333333</v>
      </c>
      <c r="E28" s="11">
        <v>5273.31</v>
      </c>
      <c r="F28" s="11">
        <v>999999</v>
      </c>
      <c r="G28" s="11">
        <v>999999</v>
      </c>
      <c r="H28" s="11">
        <v>999999</v>
      </c>
      <c r="I28" s="11">
        <v>999999</v>
      </c>
      <c r="J28" s="11">
        <v>999999</v>
      </c>
      <c r="K28" s="11">
        <v>999999</v>
      </c>
      <c r="L28" s="11">
        <v>999999</v>
      </c>
      <c r="M28" s="11">
        <v>67110</v>
      </c>
      <c r="N28" s="11">
        <v>999999</v>
      </c>
      <c r="O28" s="11">
        <v>999999</v>
      </c>
      <c r="P28" s="11">
        <v>999999</v>
      </c>
      <c r="Q28" s="11">
        <v>999999</v>
      </c>
      <c r="R28" s="11">
        <v>999999</v>
      </c>
      <c r="S28" s="11">
        <v>999999</v>
      </c>
      <c r="T28" s="11">
        <v>999999</v>
      </c>
      <c r="U28" s="11">
        <v>5.0609000000000001E-2</v>
      </c>
      <c r="V28" s="11">
        <v>999999</v>
      </c>
      <c r="W28" s="11">
        <v>999999</v>
      </c>
      <c r="X28" s="11">
        <v>999999</v>
      </c>
      <c r="Y28" s="11">
        <v>999999</v>
      </c>
      <c r="Z28" s="11">
        <v>999999</v>
      </c>
      <c r="AA28" s="11">
        <v>999999</v>
      </c>
      <c r="AB28" s="11">
        <v>999999</v>
      </c>
      <c r="AC28" s="11">
        <v>3129.4929999999999</v>
      </c>
      <c r="AD28" s="11">
        <f t="shared" si="13"/>
        <v>227663.51300000001</v>
      </c>
      <c r="AE28" s="17">
        <f t="shared" si="9"/>
        <v>-224534.02</v>
      </c>
      <c r="AF28" s="11">
        <v>0.65800000000000003</v>
      </c>
      <c r="AG28" s="11">
        <f t="shared" si="14"/>
        <v>0.65800000000000003</v>
      </c>
      <c r="AH28" s="15">
        <f t="shared" si="10"/>
        <v>0</v>
      </c>
      <c r="AI28" s="11">
        <v>999999</v>
      </c>
      <c r="AJ28" s="11"/>
      <c r="AK28" s="11"/>
      <c r="AL28" s="11">
        <v>999999</v>
      </c>
      <c r="AM28" s="11"/>
      <c r="AN28" s="11"/>
      <c r="AO28" s="11">
        <v>999999</v>
      </c>
      <c r="AP28" s="11"/>
      <c r="AQ28" s="11"/>
      <c r="AR28" s="11">
        <v>999999</v>
      </c>
      <c r="AS28" s="11"/>
      <c r="AT28" s="11"/>
      <c r="AU28" s="11">
        <v>999999</v>
      </c>
      <c r="AV28" s="11"/>
      <c r="AW28" s="11"/>
      <c r="AX28" s="11">
        <v>999999</v>
      </c>
      <c r="AY28" s="11"/>
      <c r="AZ28" s="11"/>
      <c r="BA28" s="11">
        <v>3128.835</v>
      </c>
      <c r="BB28" s="11" t="s">
        <v>309</v>
      </c>
      <c r="BC28" s="16" t="str">
        <f t="shared" si="11"/>
        <v>부적합</v>
      </c>
      <c r="BD28" s="16" t="str">
        <f t="shared" si="12"/>
        <v>적합</v>
      </c>
    </row>
    <row r="29" spans="2:56" x14ac:dyDescent="0.3">
      <c r="B29" s="1">
        <v>80</v>
      </c>
      <c r="C29" s="1" t="s">
        <v>139</v>
      </c>
      <c r="D29" s="7">
        <v>43831.041666666664</v>
      </c>
      <c r="E29" s="1">
        <v>5459.09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  <c r="K29" s="1">
        <v>999999</v>
      </c>
      <c r="L29" s="1">
        <v>999999</v>
      </c>
      <c r="M29" s="1">
        <v>2253.2669999999998</v>
      </c>
      <c r="N29" s="1">
        <v>999999</v>
      </c>
      <c r="O29" s="1">
        <v>999999</v>
      </c>
      <c r="P29" s="1">
        <v>999999</v>
      </c>
      <c r="Q29" s="1">
        <v>999999</v>
      </c>
      <c r="R29" s="1">
        <v>999999</v>
      </c>
      <c r="S29" s="1">
        <v>999999</v>
      </c>
      <c r="T29" s="1">
        <v>999999</v>
      </c>
      <c r="U29" s="1">
        <v>5.0179000000000001E-2</v>
      </c>
      <c r="V29" s="1">
        <v>999999</v>
      </c>
      <c r="W29" s="1">
        <v>999999</v>
      </c>
      <c r="X29" s="1">
        <v>999999</v>
      </c>
      <c r="Y29" s="1">
        <v>999999</v>
      </c>
      <c r="Z29" s="1">
        <v>999999</v>
      </c>
      <c r="AA29" s="1">
        <v>999999</v>
      </c>
      <c r="AB29" s="1">
        <v>999999</v>
      </c>
      <c r="AC29" s="1">
        <v>-19.161999999999999</v>
      </c>
      <c r="AD29" s="1">
        <f t="shared" si="13"/>
        <v>-19.161999999999999</v>
      </c>
      <c r="AE29" s="17">
        <f t="shared" si="9"/>
        <v>0</v>
      </c>
      <c r="AF29" s="1">
        <v>-7.0000000000000001E-3</v>
      </c>
      <c r="AG29" s="1">
        <f t="shared" si="14"/>
        <v>-7.0000000000000001E-3</v>
      </c>
      <c r="AH29" s="17">
        <f t="shared" si="10"/>
        <v>0</v>
      </c>
      <c r="AI29" s="1">
        <v>999999</v>
      </c>
      <c r="AJ29" s="1"/>
      <c r="AK29" s="1"/>
      <c r="AL29" s="1">
        <v>999999</v>
      </c>
      <c r="AM29" s="1"/>
      <c r="AN29" s="1"/>
      <c r="AO29" s="1">
        <v>999999</v>
      </c>
      <c r="AP29" s="1"/>
      <c r="AQ29" s="1"/>
      <c r="AR29" s="1">
        <v>999999</v>
      </c>
      <c r="AS29" s="1"/>
      <c r="AT29" s="1"/>
      <c r="AU29" s="1">
        <v>999999</v>
      </c>
      <c r="AV29" s="1"/>
      <c r="AW29" s="1"/>
      <c r="AX29" s="1">
        <v>999999</v>
      </c>
      <c r="AY29" s="1"/>
      <c r="AZ29" s="1"/>
      <c r="BA29" s="1">
        <v>-19.155000000000001</v>
      </c>
      <c r="BB29" s="1" t="s">
        <v>309</v>
      </c>
      <c r="BC29" s="10" t="str">
        <f t="shared" si="11"/>
        <v>적합</v>
      </c>
      <c r="BD29" s="10" t="str">
        <f t="shared" si="12"/>
        <v>적합</v>
      </c>
    </row>
    <row r="30" spans="2:56" x14ac:dyDescent="0.3">
      <c r="B30" s="1">
        <v>81</v>
      </c>
      <c r="C30" s="1" t="s">
        <v>140</v>
      </c>
      <c r="D30" s="7">
        <v>43831.041666666664</v>
      </c>
      <c r="E30" s="1">
        <v>5465.57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  <c r="K30" s="1">
        <v>999999</v>
      </c>
      <c r="L30" s="1">
        <v>999999</v>
      </c>
      <c r="M30" s="1">
        <v>419.86200000000002</v>
      </c>
      <c r="N30" s="1">
        <v>999999</v>
      </c>
      <c r="O30" s="1">
        <v>999999</v>
      </c>
      <c r="P30" s="1">
        <v>999999</v>
      </c>
      <c r="Q30" s="1">
        <v>999999</v>
      </c>
      <c r="R30" s="1">
        <v>999999</v>
      </c>
      <c r="S30" s="1">
        <v>999999</v>
      </c>
      <c r="T30" s="1">
        <v>999999</v>
      </c>
      <c r="U30" s="1">
        <v>4.9928E-2</v>
      </c>
      <c r="V30" s="1">
        <v>999999</v>
      </c>
      <c r="W30" s="1">
        <v>999999</v>
      </c>
      <c r="X30" s="1">
        <v>999999</v>
      </c>
      <c r="Y30" s="1">
        <v>999999</v>
      </c>
      <c r="Z30" s="1">
        <v>999999</v>
      </c>
      <c r="AA30" s="1">
        <v>999999</v>
      </c>
      <c r="AB30" s="1">
        <v>999999</v>
      </c>
      <c r="AC30" s="1">
        <v>-264.08300000000003</v>
      </c>
      <c r="AD30" s="1">
        <f t="shared" si="13"/>
        <v>-264.08300000000003</v>
      </c>
      <c r="AE30" s="17">
        <f t="shared" si="9"/>
        <v>0</v>
      </c>
      <c r="AF30" s="1">
        <v>-8.9999999999999993E-3</v>
      </c>
      <c r="AG30" s="1">
        <f t="shared" si="14"/>
        <v>-8.9999999999999993E-3</v>
      </c>
      <c r="AH30" s="17">
        <f t="shared" si="10"/>
        <v>0</v>
      </c>
      <c r="AI30" s="1">
        <v>999999</v>
      </c>
      <c r="AJ30" s="1"/>
      <c r="AK30" s="1"/>
      <c r="AL30" s="1">
        <v>999999</v>
      </c>
      <c r="AM30" s="1"/>
      <c r="AN30" s="1"/>
      <c r="AO30" s="1">
        <v>999999</v>
      </c>
      <c r="AP30" s="1"/>
      <c r="AQ30" s="1"/>
      <c r="AR30" s="1">
        <v>999999</v>
      </c>
      <c r="AS30" s="1"/>
      <c r="AT30" s="1"/>
      <c r="AU30" s="1">
        <v>999999</v>
      </c>
      <c r="AV30" s="1"/>
      <c r="AW30" s="1"/>
      <c r="AX30" s="1">
        <v>999999</v>
      </c>
      <c r="AY30" s="1"/>
      <c r="AZ30" s="1"/>
      <c r="BA30" s="1">
        <v>-264.07400000000001</v>
      </c>
      <c r="BB30" s="1" t="s">
        <v>309</v>
      </c>
      <c r="BC30" s="10" t="str">
        <f t="shared" si="11"/>
        <v>적합</v>
      </c>
      <c r="BD30" s="10" t="str">
        <f t="shared" si="12"/>
        <v>적합</v>
      </c>
    </row>
    <row r="31" spans="2:56" x14ac:dyDescent="0.3">
      <c r="B31" s="1">
        <v>82</v>
      </c>
      <c r="C31" s="1" t="s">
        <v>141</v>
      </c>
      <c r="D31" s="7">
        <v>43831.041666666664</v>
      </c>
      <c r="E31" s="1">
        <v>5328.24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  <c r="K31" s="1">
        <v>999999</v>
      </c>
      <c r="L31" s="1">
        <v>999999</v>
      </c>
      <c r="M31" s="1">
        <v>2305.6529999999998</v>
      </c>
      <c r="N31" s="1">
        <v>999999</v>
      </c>
      <c r="O31" s="1">
        <v>999999</v>
      </c>
      <c r="P31" s="1">
        <v>999999</v>
      </c>
      <c r="Q31" s="1">
        <v>999999</v>
      </c>
      <c r="R31" s="1">
        <v>999999</v>
      </c>
      <c r="S31" s="1">
        <v>999999</v>
      </c>
      <c r="T31" s="1">
        <v>999999</v>
      </c>
      <c r="U31" s="1">
        <v>5.0236000000000003E-2</v>
      </c>
      <c r="V31" s="1">
        <v>999999</v>
      </c>
      <c r="W31" s="1">
        <v>999999</v>
      </c>
      <c r="X31" s="1">
        <v>999999</v>
      </c>
      <c r="Y31" s="1">
        <v>999999</v>
      </c>
      <c r="Z31" s="1">
        <v>999999</v>
      </c>
      <c r="AA31" s="1">
        <v>999999</v>
      </c>
      <c r="AB31" s="1">
        <v>999999</v>
      </c>
      <c r="AC31" s="1">
        <v>-0.61299999999999999</v>
      </c>
      <c r="AD31" s="1">
        <f t="shared" si="13"/>
        <v>-0.61299999999999999</v>
      </c>
      <c r="AE31" s="17">
        <f t="shared" si="9"/>
        <v>0</v>
      </c>
      <c r="AF31" s="1">
        <v>0</v>
      </c>
      <c r="AG31" s="1">
        <f t="shared" si="14"/>
        <v>0</v>
      </c>
      <c r="AH31" s="17">
        <f t="shared" si="10"/>
        <v>0</v>
      </c>
      <c r="AI31" s="1">
        <v>999999</v>
      </c>
      <c r="AJ31" s="1"/>
      <c r="AK31" s="1"/>
      <c r="AL31" s="1">
        <v>999999</v>
      </c>
      <c r="AM31" s="1"/>
      <c r="AN31" s="1"/>
      <c r="AO31" s="1">
        <v>999999</v>
      </c>
      <c r="AP31" s="1"/>
      <c r="AQ31" s="1"/>
      <c r="AR31" s="1">
        <v>999999</v>
      </c>
      <c r="AS31" s="1"/>
      <c r="AT31" s="1"/>
      <c r="AU31" s="1">
        <v>999999</v>
      </c>
      <c r="AV31" s="1"/>
      <c r="AW31" s="1"/>
      <c r="AX31" s="1">
        <v>999999</v>
      </c>
      <c r="AY31" s="1"/>
      <c r="AZ31" s="1"/>
      <c r="BA31" s="1">
        <v>-0.61299999999999999</v>
      </c>
      <c r="BB31" s="1" t="s">
        <v>309</v>
      </c>
      <c r="BC31" s="10" t="str">
        <f t="shared" si="11"/>
        <v>적합</v>
      </c>
      <c r="BD31" s="10" t="str">
        <f t="shared" si="12"/>
        <v>적합</v>
      </c>
    </row>
    <row r="32" spans="2:56" x14ac:dyDescent="0.3">
      <c r="B32" s="1">
        <v>83</v>
      </c>
      <c r="C32" s="1" t="s">
        <v>142</v>
      </c>
      <c r="D32" s="7">
        <v>43831.041666666664</v>
      </c>
      <c r="E32" s="1">
        <v>5099.54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  <c r="K32" s="1">
        <v>999999</v>
      </c>
      <c r="L32" s="1">
        <v>999999</v>
      </c>
      <c r="M32" s="1">
        <v>419.97899999999998</v>
      </c>
      <c r="N32" s="1">
        <v>999999</v>
      </c>
      <c r="O32" s="1">
        <v>999999</v>
      </c>
      <c r="P32" s="1">
        <v>999999</v>
      </c>
      <c r="Q32" s="1">
        <v>999999</v>
      </c>
      <c r="R32" s="1">
        <v>999999</v>
      </c>
      <c r="S32" s="1">
        <v>999999</v>
      </c>
      <c r="T32" s="1">
        <v>999999</v>
      </c>
      <c r="U32" s="1">
        <v>5.0710999999999999E-2</v>
      </c>
      <c r="V32" s="1">
        <v>999999</v>
      </c>
      <c r="W32" s="1">
        <v>999999</v>
      </c>
      <c r="X32" s="1">
        <v>999999</v>
      </c>
      <c r="Y32" s="1">
        <v>999999</v>
      </c>
      <c r="Z32" s="1">
        <v>999999</v>
      </c>
      <c r="AA32" s="1">
        <v>999999</v>
      </c>
      <c r="AB32" s="1">
        <v>999999</v>
      </c>
      <c r="AC32" s="1">
        <v>-249.65799999999999</v>
      </c>
      <c r="AD32" s="1">
        <f t="shared" si="13"/>
        <v>-249.65799999999999</v>
      </c>
      <c r="AE32" s="17">
        <f t="shared" si="9"/>
        <v>0</v>
      </c>
      <c r="AF32" s="1">
        <v>-1.2E-2</v>
      </c>
      <c r="AG32" s="1">
        <f t="shared" si="14"/>
        <v>-1.2E-2</v>
      </c>
      <c r="AH32" s="17">
        <f t="shared" si="10"/>
        <v>0</v>
      </c>
      <c r="AI32" s="1">
        <v>999999</v>
      </c>
      <c r="AJ32" s="1"/>
      <c r="AK32" s="1"/>
      <c r="AL32" s="1">
        <v>999999</v>
      </c>
      <c r="AM32" s="1"/>
      <c r="AN32" s="1"/>
      <c r="AO32" s="1">
        <v>999999</v>
      </c>
      <c r="AP32" s="1"/>
      <c r="AQ32" s="1"/>
      <c r="AR32" s="1">
        <v>999999</v>
      </c>
      <c r="AS32" s="1"/>
      <c r="AT32" s="1"/>
      <c r="AU32" s="1">
        <v>999999</v>
      </c>
      <c r="AV32" s="1"/>
      <c r="AW32" s="1"/>
      <c r="AX32" s="1">
        <v>999999</v>
      </c>
      <c r="AY32" s="1"/>
      <c r="AZ32" s="1"/>
      <c r="BA32" s="1">
        <v>-249.64599999999999</v>
      </c>
      <c r="BB32" s="1" t="s">
        <v>309</v>
      </c>
      <c r="BC32" s="10" t="str">
        <f t="shared" si="11"/>
        <v>적합</v>
      </c>
      <c r="BD32" s="10" t="str">
        <f t="shared" si="12"/>
        <v>적합</v>
      </c>
    </row>
    <row r="33" spans="2:56" x14ac:dyDescent="0.3">
      <c r="B33" s="1">
        <v>84</v>
      </c>
      <c r="C33" s="1" t="s">
        <v>143</v>
      </c>
      <c r="D33" s="7">
        <v>43831.041666666664</v>
      </c>
      <c r="E33" s="1">
        <v>5244.79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  <c r="K33" s="1">
        <v>999999</v>
      </c>
      <c r="L33" s="1">
        <v>999999</v>
      </c>
      <c r="M33" s="1">
        <v>2284.9699999999998</v>
      </c>
      <c r="N33" s="1">
        <v>999999</v>
      </c>
      <c r="O33" s="1">
        <v>999999</v>
      </c>
      <c r="P33" s="1">
        <v>999999</v>
      </c>
      <c r="Q33" s="1">
        <v>999999</v>
      </c>
      <c r="R33" s="1">
        <v>999999</v>
      </c>
      <c r="S33" s="1">
        <v>999999</v>
      </c>
      <c r="T33" s="1">
        <v>999999</v>
      </c>
      <c r="U33" s="1">
        <v>5.0152000000000002E-2</v>
      </c>
      <c r="V33" s="1">
        <v>999999</v>
      </c>
      <c r="W33" s="1">
        <v>999999</v>
      </c>
      <c r="X33" s="1">
        <v>999999</v>
      </c>
      <c r="Y33" s="1">
        <v>999999</v>
      </c>
      <c r="Z33" s="1">
        <v>999999</v>
      </c>
      <c r="AA33" s="1">
        <v>999999</v>
      </c>
      <c r="AB33" s="1">
        <v>999999</v>
      </c>
      <c r="AC33" s="1">
        <v>-1.1890000000000001</v>
      </c>
      <c r="AD33" s="1">
        <f t="shared" si="13"/>
        <v>-1.1890000000000001</v>
      </c>
      <c r="AE33" s="17">
        <f t="shared" si="9"/>
        <v>0</v>
      </c>
      <c r="AF33" s="1">
        <v>7.0000000000000001E-3</v>
      </c>
      <c r="AG33" s="1">
        <f t="shared" si="14"/>
        <v>7.0000000000000001E-3</v>
      </c>
      <c r="AH33" s="17">
        <f t="shared" si="10"/>
        <v>0</v>
      </c>
      <c r="AI33" s="1">
        <v>999999</v>
      </c>
      <c r="AJ33" s="1"/>
      <c r="AK33" s="1"/>
      <c r="AL33" s="1">
        <v>999999</v>
      </c>
      <c r="AM33" s="1"/>
      <c r="AN33" s="1"/>
      <c r="AO33" s="1">
        <v>999999</v>
      </c>
      <c r="AP33" s="1"/>
      <c r="AQ33" s="1"/>
      <c r="AR33" s="1">
        <v>999999</v>
      </c>
      <c r="AS33" s="1"/>
      <c r="AT33" s="1"/>
      <c r="AU33" s="1">
        <v>999999</v>
      </c>
      <c r="AV33" s="1"/>
      <c r="AW33" s="1"/>
      <c r="AX33" s="1">
        <v>999999</v>
      </c>
      <c r="AY33" s="1"/>
      <c r="AZ33" s="1"/>
      <c r="BA33" s="1">
        <v>-1.196</v>
      </c>
      <c r="BB33" s="1" t="s">
        <v>309</v>
      </c>
      <c r="BC33" s="10" t="str">
        <f t="shared" si="11"/>
        <v>적합</v>
      </c>
      <c r="BD33" s="10" t="str">
        <f t="shared" si="12"/>
        <v>적합</v>
      </c>
    </row>
    <row r="34" spans="2:56" x14ac:dyDescent="0.3">
      <c r="B34" s="1">
        <v>85</v>
      </c>
      <c r="C34" s="1" t="s">
        <v>144</v>
      </c>
      <c r="D34" s="7">
        <v>43831.041666666664</v>
      </c>
      <c r="E34" s="1">
        <v>5171.22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  <c r="K34" s="1">
        <v>999999</v>
      </c>
      <c r="L34" s="1">
        <v>999999</v>
      </c>
      <c r="M34" s="1">
        <v>539.88800000000003</v>
      </c>
      <c r="N34" s="1">
        <v>999999</v>
      </c>
      <c r="O34" s="1">
        <v>999999</v>
      </c>
      <c r="P34" s="1">
        <v>999999</v>
      </c>
      <c r="Q34" s="1">
        <v>999999</v>
      </c>
      <c r="R34" s="1">
        <v>999999</v>
      </c>
      <c r="S34" s="1">
        <v>999999</v>
      </c>
      <c r="T34" s="1">
        <v>999999</v>
      </c>
      <c r="U34" s="1">
        <v>4.9897999999999998E-2</v>
      </c>
      <c r="V34" s="1">
        <v>999999</v>
      </c>
      <c r="W34" s="1">
        <v>999999</v>
      </c>
      <c r="X34" s="1">
        <v>999999</v>
      </c>
      <c r="Y34" s="1">
        <v>999999</v>
      </c>
      <c r="Z34" s="1">
        <v>999999</v>
      </c>
      <c r="AA34" s="1">
        <v>999999</v>
      </c>
      <c r="AB34" s="1">
        <v>999999</v>
      </c>
      <c r="AC34" s="1">
        <v>-243.489</v>
      </c>
      <c r="AD34" s="1">
        <f t="shared" si="13"/>
        <v>-243.489</v>
      </c>
      <c r="AE34" s="17">
        <f t="shared" si="9"/>
        <v>0</v>
      </c>
      <c r="AF34" s="1">
        <v>-2.1000000000000001E-2</v>
      </c>
      <c r="AG34" s="1">
        <f t="shared" si="14"/>
        <v>-2.1000000000000001E-2</v>
      </c>
      <c r="AH34" s="17">
        <f t="shared" si="10"/>
        <v>0</v>
      </c>
      <c r="AI34" s="1">
        <v>999999</v>
      </c>
      <c r="AJ34" s="1"/>
      <c r="AK34" s="1"/>
      <c r="AL34" s="1">
        <v>999999</v>
      </c>
      <c r="AM34" s="1"/>
      <c r="AN34" s="1"/>
      <c r="AO34" s="1">
        <v>999999</v>
      </c>
      <c r="AP34" s="1"/>
      <c r="AQ34" s="1"/>
      <c r="AR34" s="1">
        <v>999999</v>
      </c>
      <c r="AS34" s="1"/>
      <c r="AT34" s="1"/>
      <c r="AU34" s="1">
        <v>999999</v>
      </c>
      <c r="AV34" s="1"/>
      <c r="AW34" s="1"/>
      <c r="AX34" s="1">
        <v>999999</v>
      </c>
      <c r="AY34" s="1"/>
      <c r="AZ34" s="1"/>
      <c r="BA34" s="1">
        <v>-243.46799999999999</v>
      </c>
      <c r="BB34" s="1" t="s">
        <v>309</v>
      </c>
      <c r="BC34" s="10" t="str">
        <f t="shared" si="11"/>
        <v>적합</v>
      </c>
      <c r="BD34" s="10" t="str">
        <f t="shared" si="12"/>
        <v>적합</v>
      </c>
    </row>
    <row r="35" spans="2:56" x14ac:dyDescent="0.3">
      <c r="B35" s="1">
        <v>86</v>
      </c>
      <c r="C35" s="1" t="s">
        <v>145</v>
      </c>
      <c r="D35" s="7">
        <v>43831.041666666664</v>
      </c>
      <c r="E35" s="1">
        <v>4948.33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  <c r="K35" s="1">
        <v>999999</v>
      </c>
      <c r="L35" s="1">
        <v>999999</v>
      </c>
      <c r="M35" s="1">
        <v>2287.5030000000002</v>
      </c>
      <c r="N35" s="1">
        <v>999999</v>
      </c>
      <c r="O35" s="1">
        <v>999999</v>
      </c>
      <c r="P35" s="1">
        <v>999999</v>
      </c>
      <c r="Q35" s="1">
        <v>999999</v>
      </c>
      <c r="R35" s="1">
        <v>999999</v>
      </c>
      <c r="S35" s="1">
        <v>999999</v>
      </c>
      <c r="T35" s="1">
        <v>999999</v>
      </c>
      <c r="U35" s="1">
        <v>5.0721000000000002E-2</v>
      </c>
      <c r="V35" s="1">
        <v>999999</v>
      </c>
      <c r="W35" s="1">
        <v>999999</v>
      </c>
      <c r="X35" s="1">
        <v>999999</v>
      </c>
      <c r="Y35" s="1">
        <v>999999</v>
      </c>
      <c r="Z35" s="1">
        <v>999999</v>
      </c>
      <c r="AA35" s="1">
        <v>999999</v>
      </c>
      <c r="AB35" s="1">
        <v>999999</v>
      </c>
      <c r="AC35" s="1">
        <v>14.422000000000001</v>
      </c>
      <c r="AD35" s="1">
        <f t="shared" si="13"/>
        <v>14.422000000000001</v>
      </c>
      <c r="AE35" s="17">
        <f t="shared" si="9"/>
        <v>0</v>
      </c>
      <c r="AF35" s="1">
        <v>-1E-3</v>
      </c>
      <c r="AG35" s="1">
        <f t="shared" si="14"/>
        <v>-1E-3</v>
      </c>
      <c r="AH35" s="17">
        <f t="shared" si="10"/>
        <v>0</v>
      </c>
      <c r="AI35" s="1">
        <v>999999</v>
      </c>
      <c r="AJ35" s="1"/>
      <c r="AK35" s="1"/>
      <c r="AL35" s="1">
        <v>999999</v>
      </c>
      <c r="AM35" s="1"/>
      <c r="AN35" s="1"/>
      <c r="AO35" s="1">
        <v>999999</v>
      </c>
      <c r="AP35" s="1"/>
      <c r="AQ35" s="1"/>
      <c r="AR35" s="1">
        <v>999999</v>
      </c>
      <c r="AS35" s="1"/>
      <c r="AT35" s="1"/>
      <c r="AU35" s="1">
        <v>999999</v>
      </c>
      <c r="AV35" s="1"/>
      <c r="AW35" s="1"/>
      <c r="AX35" s="1">
        <v>999999</v>
      </c>
      <c r="AY35" s="1"/>
      <c r="AZ35" s="1"/>
      <c r="BA35" s="1">
        <v>14.423</v>
      </c>
      <c r="BB35" s="1" t="s">
        <v>309</v>
      </c>
      <c r="BC35" s="10" t="str">
        <f t="shared" si="11"/>
        <v>적합</v>
      </c>
      <c r="BD35" s="10" t="str">
        <f t="shared" si="12"/>
        <v>적합</v>
      </c>
    </row>
    <row r="37" spans="2:56" x14ac:dyDescent="0.3">
      <c r="B37" t="s">
        <v>296</v>
      </c>
      <c r="C37">
        <v>22</v>
      </c>
      <c r="BC37">
        <v>1</v>
      </c>
      <c r="BD37">
        <v>2</v>
      </c>
    </row>
    <row r="38" spans="2:56" ht="17.25" x14ac:dyDescent="0.3">
      <c r="B38" s="4" t="s">
        <v>233</v>
      </c>
      <c r="C38" s="4" t="s">
        <v>234</v>
      </c>
      <c r="D38" s="6" t="s">
        <v>235</v>
      </c>
      <c r="E38" s="4" t="s">
        <v>236</v>
      </c>
      <c r="F38" s="4" t="s">
        <v>237</v>
      </c>
      <c r="G38" s="4" t="s">
        <v>238</v>
      </c>
      <c r="H38" s="4" t="s">
        <v>239</v>
      </c>
      <c r="I38" s="4" t="s">
        <v>240</v>
      </c>
      <c r="J38" s="4" t="s">
        <v>241</v>
      </c>
      <c r="K38" s="4" t="s">
        <v>242</v>
      </c>
      <c r="L38" s="4" t="s">
        <v>243</v>
      </c>
      <c r="M38" s="4" t="s">
        <v>244</v>
      </c>
      <c r="N38" s="4" t="s">
        <v>245</v>
      </c>
      <c r="O38" s="4" t="s">
        <v>246</v>
      </c>
      <c r="P38" s="4" t="s">
        <v>247</v>
      </c>
      <c r="Q38" s="4" t="s">
        <v>248</v>
      </c>
      <c r="R38" s="4" t="s">
        <v>249</v>
      </c>
      <c r="S38" s="4" t="s">
        <v>250</v>
      </c>
      <c r="T38" s="4" t="s">
        <v>251</v>
      </c>
      <c r="U38" s="4" t="s">
        <v>252</v>
      </c>
      <c r="V38" s="4" t="s">
        <v>253</v>
      </c>
      <c r="W38" s="4" t="s">
        <v>254</v>
      </c>
      <c r="X38" s="4" t="s">
        <v>255</v>
      </c>
      <c r="Y38" s="4" t="s">
        <v>256</v>
      </c>
      <c r="Z38" s="4" t="s">
        <v>257</v>
      </c>
      <c r="AA38" s="4" t="s">
        <v>258</v>
      </c>
      <c r="AB38" s="4" t="s">
        <v>259</v>
      </c>
      <c r="AC38" s="4" t="s">
        <v>260</v>
      </c>
      <c r="AD38" s="4" t="s">
        <v>261</v>
      </c>
      <c r="AE38" s="4" t="s">
        <v>262</v>
      </c>
      <c r="AF38" s="4" t="s">
        <v>263</v>
      </c>
      <c r="AG38" s="4" t="s">
        <v>264</v>
      </c>
      <c r="AH38" s="4" t="s">
        <v>262</v>
      </c>
      <c r="AI38" s="4" t="s">
        <v>265</v>
      </c>
      <c r="AJ38" s="4" t="s">
        <v>266</v>
      </c>
      <c r="AK38" s="4" t="s">
        <v>262</v>
      </c>
      <c r="AL38" s="4" t="s">
        <v>267</v>
      </c>
      <c r="AM38" s="4" t="s">
        <v>268</v>
      </c>
      <c r="AN38" s="4" t="s">
        <v>262</v>
      </c>
      <c r="AO38" s="4" t="s">
        <v>269</v>
      </c>
      <c r="AP38" s="4" t="s">
        <v>270</v>
      </c>
      <c r="AQ38" s="4" t="s">
        <v>262</v>
      </c>
      <c r="AR38" s="4" t="s">
        <v>271</v>
      </c>
      <c r="AS38" s="4" t="s">
        <v>272</v>
      </c>
      <c r="AT38" s="4" t="s">
        <v>262</v>
      </c>
      <c r="AU38" s="4" t="s">
        <v>273</v>
      </c>
      <c r="AV38" s="4" t="s">
        <v>274</v>
      </c>
      <c r="AW38" s="4" t="s">
        <v>262</v>
      </c>
      <c r="AX38" s="4" t="s">
        <v>275</v>
      </c>
      <c r="AY38" s="4" t="s">
        <v>276</v>
      </c>
      <c r="AZ38" s="4" t="s">
        <v>262</v>
      </c>
      <c r="BA38" s="4" t="s">
        <v>295</v>
      </c>
      <c r="BB38" s="4" t="s">
        <v>308</v>
      </c>
      <c r="BC38" s="10" t="s">
        <v>310</v>
      </c>
      <c r="BD38" s="10" t="s">
        <v>310</v>
      </c>
    </row>
    <row r="39" spans="2:56" x14ac:dyDescent="0.3">
      <c r="B39" s="1">
        <v>129</v>
      </c>
      <c r="C39" s="1" t="s">
        <v>118</v>
      </c>
      <c r="D39" s="7">
        <v>43831.041666666664</v>
      </c>
      <c r="E39" s="1">
        <v>5197.55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  <c r="K39" s="1">
        <v>999999</v>
      </c>
      <c r="L39" s="1">
        <v>999999</v>
      </c>
      <c r="M39" s="1">
        <v>2227.8789999999999</v>
      </c>
      <c r="N39" s="1">
        <v>999999</v>
      </c>
      <c r="O39" s="1">
        <v>999999</v>
      </c>
      <c r="P39" s="1">
        <v>999999</v>
      </c>
      <c r="Q39" s="1">
        <v>999999</v>
      </c>
      <c r="R39" s="1">
        <v>999999</v>
      </c>
      <c r="S39" s="1">
        <v>999999</v>
      </c>
      <c r="T39" s="1">
        <v>999999</v>
      </c>
      <c r="U39" s="1">
        <v>5.0431999999999998E-2</v>
      </c>
      <c r="V39" s="1">
        <v>999999</v>
      </c>
      <c r="W39" s="1">
        <v>999999</v>
      </c>
      <c r="X39" s="1">
        <v>999999</v>
      </c>
      <c r="Y39" s="1">
        <v>999999</v>
      </c>
      <c r="Z39" s="1">
        <v>999999</v>
      </c>
      <c r="AA39" s="1">
        <v>999999</v>
      </c>
      <c r="AB39" s="1">
        <v>999999</v>
      </c>
      <c r="AC39" s="1">
        <v>-11.805999999999999</v>
      </c>
      <c r="AD39" s="1">
        <f>ROUND(U39*((M39*M39*0.001)-E39),3)</f>
        <v>-11.805999999999999</v>
      </c>
      <c r="AE39" s="17">
        <f t="shared" ref="AE39:AE52" si="15">ROUND(AC39-AD39,3)</f>
        <v>0</v>
      </c>
      <c r="AF39" s="1">
        <v>0</v>
      </c>
      <c r="AG39" s="1">
        <f>ROUND(AC39-BA39,3)</f>
        <v>0</v>
      </c>
      <c r="AH39" s="17">
        <f t="shared" ref="AH39:AH52" si="16">ROUND(AF39-AG39,3)</f>
        <v>0</v>
      </c>
      <c r="AI39" s="1">
        <v>999999</v>
      </c>
      <c r="AJ39" s="1"/>
      <c r="AK39" s="1"/>
      <c r="AL39" s="1">
        <v>999999</v>
      </c>
      <c r="AM39" s="1"/>
      <c r="AN39" s="1"/>
      <c r="AO39" s="1">
        <v>999999</v>
      </c>
      <c r="AP39" s="1"/>
      <c r="AQ39" s="1"/>
      <c r="AR39" s="1">
        <v>999999</v>
      </c>
      <c r="AS39" s="1"/>
      <c r="AT39" s="1"/>
      <c r="AU39" s="1">
        <v>999999</v>
      </c>
      <c r="AV39" s="1"/>
      <c r="AW39" s="1"/>
      <c r="AX39" s="1">
        <v>999999</v>
      </c>
      <c r="AY39" s="1"/>
      <c r="AZ39" s="1"/>
      <c r="BA39" s="1">
        <v>-11.805999999999999</v>
      </c>
      <c r="BB39" s="1" t="s">
        <v>309</v>
      </c>
      <c r="BC39" s="10" t="str">
        <f t="shared" ref="BC39:BC52" si="17">IF(AE39="","적합",(IF(ABS(AE39)&lt;0.001,"적합","부적합")))</f>
        <v>적합</v>
      </c>
      <c r="BD39" s="10" t="str">
        <f t="shared" ref="BD39:BD52" si="18">IF(AH39="","적합",(IF(ABS(AH39)&lt;0.001,"적합","부적합")))</f>
        <v>적합</v>
      </c>
    </row>
    <row r="40" spans="2:56" x14ac:dyDescent="0.3">
      <c r="B40" s="1">
        <v>130</v>
      </c>
      <c r="C40" s="1" t="s">
        <v>119</v>
      </c>
      <c r="D40" s="7">
        <v>43831.041666666664</v>
      </c>
      <c r="E40" s="1">
        <v>5289.45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  <c r="K40" s="1">
        <v>999999</v>
      </c>
      <c r="L40" s="1">
        <v>999999</v>
      </c>
      <c r="M40" s="1">
        <v>2311.0940000000001</v>
      </c>
      <c r="N40" s="1">
        <v>999999</v>
      </c>
      <c r="O40" s="1">
        <v>999999</v>
      </c>
      <c r="P40" s="1">
        <v>999999</v>
      </c>
      <c r="Q40" s="1">
        <v>999999</v>
      </c>
      <c r="R40" s="1">
        <v>999999</v>
      </c>
      <c r="S40" s="1">
        <v>999999</v>
      </c>
      <c r="T40" s="1">
        <v>999999</v>
      </c>
      <c r="U40" s="1">
        <v>4.9750999999999997E-2</v>
      </c>
      <c r="V40" s="1">
        <v>999999</v>
      </c>
      <c r="W40" s="1">
        <v>999999</v>
      </c>
      <c r="X40" s="1">
        <v>999999</v>
      </c>
      <c r="Y40" s="1">
        <v>999999</v>
      </c>
      <c r="Z40" s="1">
        <v>999999</v>
      </c>
      <c r="AA40" s="1">
        <v>999999</v>
      </c>
      <c r="AB40" s="1">
        <v>999999</v>
      </c>
      <c r="AC40" s="1">
        <v>2.5720000000000001</v>
      </c>
      <c r="AD40" s="1">
        <f t="shared" ref="AD40:AD52" si="19">ROUND(U40*((M40*M40*0.001)-E40),3)</f>
        <v>2.5720000000000001</v>
      </c>
      <c r="AE40" s="17">
        <f t="shared" si="15"/>
        <v>0</v>
      </c>
      <c r="AF40" s="1">
        <v>0</v>
      </c>
      <c r="AG40" s="1">
        <f t="shared" ref="AG40:AG52" si="20">ROUND(AC40-BA40,3)</f>
        <v>0</v>
      </c>
      <c r="AH40" s="17">
        <f t="shared" si="16"/>
        <v>0</v>
      </c>
      <c r="AI40" s="1">
        <v>999999</v>
      </c>
      <c r="AJ40" s="1"/>
      <c r="AK40" s="1"/>
      <c r="AL40" s="1">
        <v>999999</v>
      </c>
      <c r="AM40" s="1"/>
      <c r="AN40" s="1"/>
      <c r="AO40" s="1">
        <v>999999</v>
      </c>
      <c r="AP40" s="1"/>
      <c r="AQ40" s="1"/>
      <c r="AR40" s="1">
        <v>999999</v>
      </c>
      <c r="AS40" s="1"/>
      <c r="AT40" s="1"/>
      <c r="AU40" s="1">
        <v>999999</v>
      </c>
      <c r="AV40" s="1"/>
      <c r="AW40" s="1"/>
      <c r="AX40" s="1">
        <v>999999</v>
      </c>
      <c r="AY40" s="1"/>
      <c r="AZ40" s="1"/>
      <c r="BA40" s="1">
        <v>2.5720000000000001</v>
      </c>
      <c r="BB40" s="1" t="s">
        <v>309</v>
      </c>
      <c r="BC40" s="10" t="str">
        <f t="shared" si="17"/>
        <v>적합</v>
      </c>
      <c r="BD40" s="10" t="str">
        <f t="shared" si="18"/>
        <v>적합</v>
      </c>
    </row>
    <row r="41" spans="2:56" x14ac:dyDescent="0.3">
      <c r="B41" s="1">
        <v>131</v>
      </c>
      <c r="C41" s="1" t="s">
        <v>120</v>
      </c>
      <c r="D41" s="7">
        <v>43831.041666666664</v>
      </c>
      <c r="E41" s="1">
        <v>5018.0200000000004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  <c r="K41" s="1">
        <v>999999</v>
      </c>
      <c r="L41" s="1">
        <v>999999</v>
      </c>
      <c r="M41" s="1">
        <v>2234.6909999999998</v>
      </c>
      <c r="N41" s="1">
        <v>999999</v>
      </c>
      <c r="O41" s="1">
        <v>999999</v>
      </c>
      <c r="P41" s="1">
        <v>999999</v>
      </c>
      <c r="Q41" s="1">
        <v>999999</v>
      </c>
      <c r="R41" s="1">
        <v>999999</v>
      </c>
      <c r="S41" s="1">
        <v>999999</v>
      </c>
      <c r="T41" s="1">
        <v>999999</v>
      </c>
      <c r="U41" s="1">
        <v>5.1284999999999997E-2</v>
      </c>
      <c r="V41" s="1">
        <v>999999</v>
      </c>
      <c r="W41" s="1">
        <v>999999</v>
      </c>
      <c r="X41" s="1">
        <v>999999</v>
      </c>
      <c r="Y41" s="1">
        <v>999999</v>
      </c>
      <c r="Z41" s="1">
        <v>999999</v>
      </c>
      <c r="AA41" s="1">
        <v>999999</v>
      </c>
      <c r="AB41" s="1">
        <v>999999</v>
      </c>
      <c r="AC41" s="1">
        <v>-1.24</v>
      </c>
      <c r="AD41" s="1">
        <f t="shared" si="19"/>
        <v>-1.24</v>
      </c>
      <c r="AE41" s="17">
        <f t="shared" si="15"/>
        <v>0</v>
      </c>
      <c r="AF41" s="1">
        <v>-1E-3</v>
      </c>
      <c r="AG41" s="1">
        <f t="shared" si="20"/>
        <v>-1E-3</v>
      </c>
      <c r="AH41" s="17">
        <f t="shared" si="16"/>
        <v>0</v>
      </c>
      <c r="AI41" s="1">
        <v>999999</v>
      </c>
      <c r="AJ41" s="1"/>
      <c r="AK41" s="1"/>
      <c r="AL41" s="1">
        <v>999999</v>
      </c>
      <c r="AM41" s="1"/>
      <c r="AN41" s="1"/>
      <c r="AO41" s="1">
        <v>999999</v>
      </c>
      <c r="AP41" s="1"/>
      <c r="AQ41" s="1"/>
      <c r="AR41" s="1">
        <v>999999</v>
      </c>
      <c r="AS41" s="1"/>
      <c r="AT41" s="1"/>
      <c r="AU41" s="1">
        <v>999999</v>
      </c>
      <c r="AV41" s="1"/>
      <c r="AW41" s="1"/>
      <c r="AX41" s="1">
        <v>999999</v>
      </c>
      <c r="AY41" s="1"/>
      <c r="AZ41" s="1"/>
      <c r="BA41" s="1">
        <v>-1.2390000000000001</v>
      </c>
      <c r="BB41" s="1" t="s">
        <v>309</v>
      </c>
      <c r="BC41" s="10" t="str">
        <f t="shared" si="17"/>
        <v>적합</v>
      </c>
      <c r="BD41" s="10" t="str">
        <f t="shared" si="18"/>
        <v>적합</v>
      </c>
    </row>
    <row r="42" spans="2:56" x14ac:dyDescent="0.3">
      <c r="B42" s="1">
        <v>132</v>
      </c>
      <c r="C42" s="1" t="s">
        <v>121</v>
      </c>
      <c r="D42" s="7">
        <v>43831.041666666664</v>
      </c>
      <c r="E42" s="1">
        <v>5261.1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  <c r="K42" s="1">
        <v>999999</v>
      </c>
      <c r="L42" s="1">
        <v>999999</v>
      </c>
      <c r="M42" s="1">
        <v>2279.1469999999999</v>
      </c>
      <c r="N42" s="1">
        <v>999999</v>
      </c>
      <c r="O42" s="1">
        <v>999999</v>
      </c>
      <c r="P42" s="1">
        <v>999999</v>
      </c>
      <c r="Q42" s="1">
        <v>999999</v>
      </c>
      <c r="R42" s="1">
        <v>999999</v>
      </c>
      <c r="S42" s="1">
        <v>999999</v>
      </c>
      <c r="T42" s="1">
        <v>999999</v>
      </c>
      <c r="U42" s="1">
        <v>5.0120999999999999E-2</v>
      </c>
      <c r="V42" s="1">
        <v>999999</v>
      </c>
      <c r="W42" s="1">
        <v>999999</v>
      </c>
      <c r="X42" s="1">
        <v>999999</v>
      </c>
      <c r="Y42" s="1">
        <v>999999</v>
      </c>
      <c r="Z42" s="1">
        <v>999999</v>
      </c>
      <c r="AA42" s="1">
        <v>999999</v>
      </c>
      <c r="AB42" s="1">
        <v>999999</v>
      </c>
      <c r="AC42" s="1">
        <v>-3.3380000000000001</v>
      </c>
      <c r="AD42" s="1">
        <f t="shared" si="19"/>
        <v>-3.3380000000000001</v>
      </c>
      <c r="AE42" s="17">
        <f t="shared" si="15"/>
        <v>0</v>
      </c>
      <c r="AF42" s="1">
        <v>0</v>
      </c>
      <c r="AG42" s="1">
        <f t="shared" si="20"/>
        <v>0</v>
      </c>
      <c r="AH42" s="17">
        <f t="shared" si="16"/>
        <v>0</v>
      </c>
      <c r="AI42" s="1">
        <v>999999</v>
      </c>
      <c r="AJ42" s="1"/>
      <c r="AK42" s="1"/>
      <c r="AL42" s="1">
        <v>999999</v>
      </c>
      <c r="AM42" s="1"/>
      <c r="AN42" s="1"/>
      <c r="AO42" s="1">
        <v>999999</v>
      </c>
      <c r="AP42" s="1"/>
      <c r="AQ42" s="1"/>
      <c r="AR42" s="1">
        <v>999999</v>
      </c>
      <c r="AS42" s="1"/>
      <c r="AT42" s="1"/>
      <c r="AU42" s="1">
        <v>999999</v>
      </c>
      <c r="AV42" s="1"/>
      <c r="AW42" s="1"/>
      <c r="AX42" s="1">
        <v>999999</v>
      </c>
      <c r="AY42" s="1"/>
      <c r="AZ42" s="1"/>
      <c r="BA42" s="1">
        <v>-3.3380000000000001</v>
      </c>
      <c r="BB42" s="1" t="s">
        <v>309</v>
      </c>
      <c r="BC42" s="10" t="str">
        <f t="shared" si="17"/>
        <v>적합</v>
      </c>
      <c r="BD42" s="10" t="str">
        <f t="shared" si="18"/>
        <v>적합</v>
      </c>
    </row>
    <row r="43" spans="2:56" x14ac:dyDescent="0.3">
      <c r="B43" s="1">
        <v>133</v>
      </c>
      <c r="C43" s="1" t="s">
        <v>122</v>
      </c>
      <c r="D43" s="7">
        <v>43831.041666666664</v>
      </c>
      <c r="E43" s="1">
        <v>5311.3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  <c r="K43" s="1">
        <v>999999</v>
      </c>
      <c r="L43" s="1">
        <v>999999</v>
      </c>
      <c r="M43" s="1">
        <v>2268.8029999999999</v>
      </c>
      <c r="N43" s="1">
        <v>999999</v>
      </c>
      <c r="O43" s="1">
        <v>999999</v>
      </c>
      <c r="P43" s="1">
        <v>999999</v>
      </c>
      <c r="Q43" s="1">
        <v>999999</v>
      </c>
      <c r="R43" s="1">
        <v>999999</v>
      </c>
      <c r="S43" s="1">
        <v>999999</v>
      </c>
      <c r="T43" s="1">
        <v>999999</v>
      </c>
      <c r="U43" s="1">
        <v>5.0333999999999997E-2</v>
      </c>
      <c r="V43" s="1">
        <v>999999</v>
      </c>
      <c r="W43" s="1">
        <v>999999</v>
      </c>
      <c r="X43" s="1">
        <v>999999</v>
      </c>
      <c r="Y43" s="1">
        <v>999999</v>
      </c>
      <c r="Z43" s="1">
        <v>999999</v>
      </c>
      <c r="AA43" s="1">
        <v>999999</v>
      </c>
      <c r="AB43" s="1">
        <v>999999</v>
      </c>
      <c r="AC43" s="1">
        <v>-8.2460000000000004</v>
      </c>
      <c r="AD43" s="1">
        <f t="shared" si="19"/>
        <v>-8.2460000000000004</v>
      </c>
      <c r="AE43" s="17">
        <f t="shared" si="15"/>
        <v>0</v>
      </c>
      <c r="AF43" s="1">
        <v>-4.0000000000000001E-3</v>
      </c>
      <c r="AG43" s="1">
        <f t="shared" si="20"/>
        <v>-4.0000000000000001E-3</v>
      </c>
      <c r="AH43" s="17">
        <f t="shared" si="16"/>
        <v>0</v>
      </c>
      <c r="AI43" s="1">
        <v>999999</v>
      </c>
      <c r="AJ43" s="1"/>
      <c r="AK43" s="1"/>
      <c r="AL43" s="1">
        <v>999999</v>
      </c>
      <c r="AM43" s="1"/>
      <c r="AN43" s="1"/>
      <c r="AO43" s="1">
        <v>999999</v>
      </c>
      <c r="AP43" s="1"/>
      <c r="AQ43" s="1"/>
      <c r="AR43" s="1">
        <v>999999</v>
      </c>
      <c r="AS43" s="1"/>
      <c r="AT43" s="1"/>
      <c r="AU43" s="1">
        <v>999999</v>
      </c>
      <c r="AV43" s="1"/>
      <c r="AW43" s="1"/>
      <c r="AX43" s="1">
        <v>999999</v>
      </c>
      <c r="AY43" s="1"/>
      <c r="AZ43" s="1"/>
      <c r="BA43" s="1">
        <v>-8.2420000000000009</v>
      </c>
      <c r="BB43" s="1" t="s">
        <v>309</v>
      </c>
      <c r="BC43" s="10" t="str">
        <f t="shared" si="17"/>
        <v>적합</v>
      </c>
      <c r="BD43" s="10" t="str">
        <f t="shared" si="18"/>
        <v>적합</v>
      </c>
    </row>
    <row r="44" spans="2:56" x14ac:dyDescent="0.3">
      <c r="B44" s="1">
        <v>134</v>
      </c>
      <c r="C44" s="1" t="s">
        <v>123</v>
      </c>
      <c r="D44" s="7">
        <v>43831.041666666664</v>
      </c>
      <c r="E44" s="1">
        <v>5371.85</v>
      </c>
      <c r="F44" s="1">
        <v>999999</v>
      </c>
      <c r="G44" s="1">
        <v>999999</v>
      </c>
      <c r="H44" s="1">
        <v>999999</v>
      </c>
      <c r="I44" s="1">
        <v>999999</v>
      </c>
      <c r="J44" s="1">
        <v>999999</v>
      </c>
      <c r="K44" s="1">
        <v>999999</v>
      </c>
      <c r="L44" s="1">
        <v>999999</v>
      </c>
      <c r="M44" s="1">
        <v>2318.1889999999999</v>
      </c>
      <c r="N44" s="1">
        <v>999999</v>
      </c>
      <c r="O44" s="1">
        <v>999999</v>
      </c>
      <c r="P44" s="1">
        <v>999999</v>
      </c>
      <c r="Q44" s="1">
        <v>999999</v>
      </c>
      <c r="R44" s="1">
        <v>999999</v>
      </c>
      <c r="S44" s="1">
        <v>999999</v>
      </c>
      <c r="T44" s="1">
        <v>999999</v>
      </c>
      <c r="U44" s="1">
        <v>4.9620999999999998E-2</v>
      </c>
      <c r="V44" s="1">
        <v>999999</v>
      </c>
      <c r="W44" s="1">
        <v>999999</v>
      </c>
      <c r="X44" s="1">
        <v>999999</v>
      </c>
      <c r="Y44" s="1">
        <v>999999</v>
      </c>
      <c r="Z44" s="1">
        <v>999999</v>
      </c>
      <c r="AA44" s="1">
        <v>999999</v>
      </c>
      <c r="AB44" s="1">
        <v>999999</v>
      </c>
      <c r="AC44" s="1">
        <v>0.107</v>
      </c>
      <c r="AD44" s="1">
        <f t="shared" si="19"/>
        <v>0.107</v>
      </c>
      <c r="AE44" s="17">
        <f t="shared" si="15"/>
        <v>0</v>
      </c>
      <c r="AF44" s="1">
        <v>0</v>
      </c>
      <c r="AG44" s="1">
        <f t="shared" si="20"/>
        <v>0</v>
      </c>
      <c r="AH44" s="17">
        <f t="shared" si="16"/>
        <v>0</v>
      </c>
      <c r="AI44" s="1">
        <v>999999</v>
      </c>
      <c r="AJ44" s="1"/>
      <c r="AK44" s="1"/>
      <c r="AL44" s="1">
        <v>999999</v>
      </c>
      <c r="AM44" s="1"/>
      <c r="AN44" s="1"/>
      <c r="AO44" s="1">
        <v>999999</v>
      </c>
      <c r="AP44" s="1"/>
      <c r="AQ44" s="1"/>
      <c r="AR44" s="1">
        <v>999999</v>
      </c>
      <c r="AS44" s="1"/>
      <c r="AT44" s="1"/>
      <c r="AU44" s="1">
        <v>999999</v>
      </c>
      <c r="AV44" s="1"/>
      <c r="AW44" s="1"/>
      <c r="AX44" s="1">
        <v>999999</v>
      </c>
      <c r="AY44" s="1"/>
      <c r="AZ44" s="1"/>
      <c r="BA44" s="1">
        <v>0.107</v>
      </c>
      <c r="BB44" s="1" t="s">
        <v>309</v>
      </c>
      <c r="BC44" s="10" t="str">
        <f t="shared" si="17"/>
        <v>적합</v>
      </c>
      <c r="BD44" s="10" t="str">
        <f t="shared" si="18"/>
        <v>적합</v>
      </c>
    </row>
    <row r="45" spans="2:56" x14ac:dyDescent="0.3">
      <c r="B45" s="1">
        <v>135</v>
      </c>
      <c r="C45" s="1" t="s">
        <v>124</v>
      </c>
      <c r="D45" s="7">
        <v>43831.041666666664</v>
      </c>
      <c r="E45" s="1">
        <v>5328.97</v>
      </c>
      <c r="F45" s="1">
        <v>999999</v>
      </c>
      <c r="G45" s="1">
        <v>999999</v>
      </c>
      <c r="H45" s="1">
        <v>999999</v>
      </c>
      <c r="I45" s="1">
        <v>999999</v>
      </c>
      <c r="J45" s="1">
        <v>999999</v>
      </c>
      <c r="K45" s="1">
        <v>999999</v>
      </c>
      <c r="L45" s="1">
        <v>999999</v>
      </c>
      <c r="M45" s="1">
        <v>2307.8209999999999</v>
      </c>
      <c r="N45" s="1">
        <v>999999</v>
      </c>
      <c r="O45" s="1">
        <v>999999</v>
      </c>
      <c r="P45" s="1">
        <v>999999</v>
      </c>
      <c r="Q45" s="1">
        <v>999999</v>
      </c>
      <c r="R45" s="1">
        <v>999999</v>
      </c>
      <c r="S45" s="1">
        <v>999999</v>
      </c>
      <c r="T45" s="1">
        <v>999999</v>
      </c>
      <c r="U45" s="1">
        <v>4.9410000000000003E-2</v>
      </c>
      <c r="V45" s="1">
        <v>999999</v>
      </c>
      <c r="W45" s="1">
        <v>999999</v>
      </c>
      <c r="X45" s="1">
        <v>999999</v>
      </c>
      <c r="Y45" s="1">
        <v>999999</v>
      </c>
      <c r="Z45" s="1">
        <v>999999</v>
      </c>
      <c r="AA45" s="1">
        <v>999999</v>
      </c>
      <c r="AB45" s="1">
        <v>999999</v>
      </c>
      <c r="AC45" s="1">
        <v>-0.14499999999999999</v>
      </c>
      <c r="AD45" s="1">
        <f t="shared" si="19"/>
        <v>-0.14499999999999999</v>
      </c>
      <c r="AE45" s="17">
        <f t="shared" si="15"/>
        <v>0</v>
      </c>
      <c r="AF45" s="1">
        <v>0</v>
      </c>
      <c r="AG45" s="1">
        <f t="shared" si="20"/>
        <v>0</v>
      </c>
      <c r="AH45" s="17">
        <f t="shared" si="16"/>
        <v>0</v>
      </c>
      <c r="AI45" s="1">
        <v>999999</v>
      </c>
      <c r="AJ45" s="1"/>
      <c r="AK45" s="1"/>
      <c r="AL45" s="1">
        <v>999999</v>
      </c>
      <c r="AM45" s="1"/>
      <c r="AN45" s="1"/>
      <c r="AO45" s="1">
        <v>999999</v>
      </c>
      <c r="AP45" s="1"/>
      <c r="AQ45" s="1"/>
      <c r="AR45" s="1">
        <v>999999</v>
      </c>
      <c r="AS45" s="1"/>
      <c r="AT45" s="1"/>
      <c r="AU45" s="1">
        <v>999999</v>
      </c>
      <c r="AV45" s="1"/>
      <c r="AW45" s="1"/>
      <c r="AX45" s="1">
        <v>999999</v>
      </c>
      <c r="AY45" s="1"/>
      <c r="AZ45" s="1"/>
      <c r="BA45" s="1">
        <v>-0.14499999999999999</v>
      </c>
      <c r="BB45" s="1" t="s">
        <v>309</v>
      </c>
      <c r="BC45" s="10" t="str">
        <f t="shared" si="17"/>
        <v>적합</v>
      </c>
      <c r="BD45" s="10" t="str">
        <f t="shared" si="18"/>
        <v>적합</v>
      </c>
    </row>
    <row r="46" spans="2:56" x14ac:dyDescent="0.3">
      <c r="B46" s="1">
        <v>136</v>
      </c>
      <c r="C46" s="1" t="s">
        <v>125</v>
      </c>
      <c r="D46" s="7">
        <v>43831.041666666664</v>
      </c>
      <c r="E46" s="1">
        <v>5094.88</v>
      </c>
      <c r="F46" s="1">
        <v>999999</v>
      </c>
      <c r="G46" s="1">
        <v>999999</v>
      </c>
      <c r="H46" s="1">
        <v>999999</v>
      </c>
      <c r="I46" s="1">
        <v>999999</v>
      </c>
      <c r="J46" s="1">
        <v>999999</v>
      </c>
      <c r="K46" s="1">
        <v>999999</v>
      </c>
      <c r="L46" s="1">
        <v>999999</v>
      </c>
      <c r="M46" s="1">
        <v>540.11500000000001</v>
      </c>
      <c r="N46" s="1">
        <v>999999</v>
      </c>
      <c r="O46" s="1">
        <v>999999</v>
      </c>
      <c r="P46" s="1">
        <v>999999</v>
      </c>
      <c r="Q46" s="1">
        <v>999999</v>
      </c>
      <c r="R46" s="1">
        <v>999999</v>
      </c>
      <c r="S46" s="1">
        <v>999999</v>
      </c>
      <c r="T46" s="1">
        <v>999999</v>
      </c>
      <c r="U46" s="1">
        <v>5.0339000000000002E-2</v>
      </c>
      <c r="V46" s="1">
        <v>999999</v>
      </c>
      <c r="W46" s="1">
        <v>999999</v>
      </c>
      <c r="X46" s="1">
        <v>999999</v>
      </c>
      <c r="Y46" s="1">
        <v>999999</v>
      </c>
      <c r="Z46" s="1">
        <v>999999</v>
      </c>
      <c r="AA46" s="1">
        <v>999999</v>
      </c>
      <c r="AB46" s="1">
        <v>999999</v>
      </c>
      <c r="AC46" s="1">
        <v>-241.786</v>
      </c>
      <c r="AD46" s="1">
        <f t="shared" si="19"/>
        <v>-241.786</v>
      </c>
      <c r="AE46" s="17">
        <f t="shared" si="15"/>
        <v>0</v>
      </c>
      <c r="AF46" s="1">
        <v>1.9E-2</v>
      </c>
      <c r="AG46" s="1">
        <f t="shared" si="20"/>
        <v>1.9E-2</v>
      </c>
      <c r="AH46" s="17">
        <f t="shared" si="16"/>
        <v>0</v>
      </c>
      <c r="AI46" s="1">
        <v>999999</v>
      </c>
      <c r="AJ46" s="1"/>
      <c r="AK46" s="1"/>
      <c r="AL46" s="1">
        <v>999999</v>
      </c>
      <c r="AM46" s="1"/>
      <c r="AN46" s="1"/>
      <c r="AO46" s="1">
        <v>999999</v>
      </c>
      <c r="AP46" s="1"/>
      <c r="AQ46" s="1"/>
      <c r="AR46" s="1">
        <v>999999</v>
      </c>
      <c r="AS46" s="1"/>
      <c r="AT46" s="1"/>
      <c r="AU46" s="1">
        <v>999999</v>
      </c>
      <c r="AV46" s="1"/>
      <c r="AW46" s="1"/>
      <c r="AX46" s="1">
        <v>999999</v>
      </c>
      <c r="AY46" s="1"/>
      <c r="AZ46" s="1"/>
      <c r="BA46" s="1">
        <v>-241.80500000000001</v>
      </c>
      <c r="BB46" s="1" t="s">
        <v>309</v>
      </c>
      <c r="BC46" s="10" t="str">
        <f t="shared" si="17"/>
        <v>적합</v>
      </c>
      <c r="BD46" s="10" t="str">
        <f t="shared" si="18"/>
        <v>적합</v>
      </c>
    </row>
    <row r="47" spans="2:56" x14ac:dyDescent="0.3">
      <c r="B47" s="1">
        <v>137</v>
      </c>
      <c r="C47" s="1" t="s">
        <v>126</v>
      </c>
      <c r="D47" s="7">
        <v>43831.041666666664</v>
      </c>
      <c r="E47" s="1">
        <v>5073.78</v>
      </c>
      <c r="F47" s="1">
        <v>999999</v>
      </c>
      <c r="G47" s="1">
        <v>999999</v>
      </c>
      <c r="H47" s="1">
        <v>999999</v>
      </c>
      <c r="I47" s="1">
        <v>999999</v>
      </c>
      <c r="J47" s="1">
        <v>999999</v>
      </c>
      <c r="K47" s="1">
        <v>999999</v>
      </c>
      <c r="L47" s="1">
        <v>999999</v>
      </c>
      <c r="M47" s="1">
        <v>2260.2779999999998</v>
      </c>
      <c r="N47" s="1">
        <v>999999</v>
      </c>
      <c r="O47" s="1">
        <v>999999</v>
      </c>
      <c r="P47" s="1">
        <v>999999</v>
      </c>
      <c r="Q47" s="1">
        <v>999999</v>
      </c>
      <c r="R47" s="1">
        <v>999999</v>
      </c>
      <c r="S47" s="1">
        <v>999999</v>
      </c>
      <c r="T47" s="1">
        <v>999999</v>
      </c>
      <c r="U47" s="1">
        <v>5.0442000000000001E-2</v>
      </c>
      <c r="V47" s="1">
        <v>999999</v>
      </c>
      <c r="W47" s="1">
        <v>999999</v>
      </c>
      <c r="X47" s="1">
        <v>999999</v>
      </c>
      <c r="Y47" s="1">
        <v>999999</v>
      </c>
      <c r="Z47" s="1">
        <v>999999</v>
      </c>
      <c r="AA47" s="1">
        <v>999999</v>
      </c>
      <c r="AB47" s="1">
        <v>999999</v>
      </c>
      <c r="AC47" s="1">
        <v>1.7689999999999999</v>
      </c>
      <c r="AD47" s="1">
        <f t="shared" si="19"/>
        <v>1.7689999999999999</v>
      </c>
      <c r="AE47" s="17">
        <f t="shared" si="15"/>
        <v>0</v>
      </c>
      <c r="AF47" s="1">
        <v>0</v>
      </c>
      <c r="AG47" s="1">
        <f t="shared" si="20"/>
        <v>0</v>
      </c>
      <c r="AH47" s="17">
        <f t="shared" si="16"/>
        <v>0</v>
      </c>
      <c r="AI47" s="1">
        <v>999999</v>
      </c>
      <c r="AJ47" s="1"/>
      <c r="AK47" s="1"/>
      <c r="AL47" s="1">
        <v>999999</v>
      </c>
      <c r="AM47" s="1"/>
      <c r="AN47" s="1"/>
      <c r="AO47" s="1">
        <v>999999</v>
      </c>
      <c r="AP47" s="1"/>
      <c r="AQ47" s="1"/>
      <c r="AR47" s="1">
        <v>999999</v>
      </c>
      <c r="AS47" s="1"/>
      <c r="AT47" s="1"/>
      <c r="AU47" s="1">
        <v>999999</v>
      </c>
      <c r="AV47" s="1"/>
      <c r="AW47" s="1"/>
      <c r="AX47" s="1">
        <v>999999</v>
      </c>
      <c r="AY47" s="1"/>
      <c r="AZ47" s="1"/>
      <c r="BA47" s="1">
        <v>1.7689999999999999</v>
      </c>
      <c r="BB47" s="1" t="s">
        <v>309</v>
      </c>
      <c r="BC47" s="10" t="str">
        <f t="shared" si="17"/>
        <v>적합</v>
      </c>
      <c r="BD47" s="10" t="str">
        <f t="shared" si="18"/>
        <v>적합</v>
      </c>
    </row>
    <row r="48" spans="2:56" x14ac:dyDescent="0.3">
      <c r="B48" s="1">
        <v>138</v>
      </c>
      <c r="C48" s="1" t="s">
        <v>127</v>
      </c>
      <c r="D48" s="7">
        <v>43831.041666666664</v>
      </c>
      <c r="E48" s="1">
        <v>5048.96</v>
      </c>
      <c r="F48" s="1">
        <v>999999</v>
      </c>
      <c r="G48" s="1">
        <v>999999</v>
      </c>
      <c r="H48" s="1">
        <v>999999</v>
      </c>
      <c r="I48" s="1">
        <v>999999</v>
      </c>
      <c r="J48" s="1">
        <v>999999</v>
      </c>
      <c r="K48" s="1">
        <v>999999</v>
      </c>
      <c r="L48" s="1">
        <v>999999</v>
      </c>
      <c r="M48" s="1">
        <v>2280.1640000000002</v>
      </c>
      <c r="N48" s="1">
        <v>999999</v>
      </c>
      <c r="O48" s="1">
        <v>999999</v>
      </c>
      <c r="P48" s="1">
        <v>999999</v>
      </c>
      <c r="Q48" s="1">
        <v>999999</v>
      </c>
      <c r="R48" s="1">
        <v>999999</v>
      </c>
      <c r="S48" s="1">
        <v>999999</v>
      </c>
      <c r="T48" s="1">
        <v>999999</v>
      </c>
      <c r="U48" s="1">
        <v>5.1215999999999998E-2</v>
      </c>
      <c r="V48" s="1">
        <v>999999</v>
      </c>
      <c r="W48" s="1">
        <v>999999</v>
      </c>
      <c r="X48" s="1">
        <v>999999</v>
      </c>
      <c r="Y48" s="1">
        <v>999999</v>
      </c>
      <c r="Z48" s="1">
        <v>999999</v>
      </c>
      <c r="AA48" s="1">
        <v>999999</v>
      </c>
      <c r="AB48" s="1">
        <v>999999</v>
      </c>
      <c r="AC48" s="1">
        <v>7.6920000000000002</v>
      </c>
      <c r="AD48" s="1">
        <f t="shared" si="19"/>
        <v>7.6920000000000002</v>
      </c>
      <c r="AE48" s="17">
        <f t="shared" si="15"/>
        <v>0</v>
      </c>
      <c r="AF48" s="1">
        <v>0</v>
      </c>
      <c r="AG48" s="1">
        <f t="shared" si="20"/>
        <v>0</v>
      </c>
      <c r="AH48" s="17">
        <f t="shared" si="16"/>
        <v>0</v>
      </c>
      <c r="AI48" s="1">
        <v>999999</v>
      </c>
      <c r="AJ48" s="1"/>
      <c r="AK48" s="1"/>
      <c r="AL48" s="1">
        <v>999999</v>
      </c>
      <c r="AM48" s="1"/>
      <c r="AN48" s="1"/>
      <c r="AO48" s="1">
        <v>999999</v>
      </c>
      <c r="AP48" s="1"/>
      <c r="AQ48" s="1"/>
      <c r="AR48" s="1">
        <v>999999</v>
      </c>
      <c r="AS48" s="1"/>
      <c r="AT48" s="1"/>
      <c r="AU48" s="1">
        <v>999999</v>
      </c>
      <c r="AV48" s="1"/>
      <c r="AW48" s="1"/>
      <c r="AX48" s="1">
        <v>999999</v>
      </c>
      <c r="AY48" s="1"/>
      <c r="AZ48" s="1"/>
      <c r="BA48" s="1">
        <v>7.6920000000000002</v>
      </c>
      <c r="BB48" s="1" t="s">
        <v>309</v>
      </c>
      <c r="BC48" s="10" t="str">
        <f t="shared" si="17"/>
        <v>적합</v>
      </c>
      <c r="BD48" s="10" t="str">
        <f t="shared" si="18"/>
        <v>적합</v>
      </c>
    </row>
    <row r="49" spans="2:56" x14ac:dyDescent="0.3">
      <c r="B49" s="1">
        <v>139</v>
      </c>
      <c r="C49" s="1" t="s">
        <v>128</v>
      </c>
      <c r="D49" s="7">
        <v>43831.041666666664</v>
      </c>
      <c r="E49" s="1">
        <v>4962.72</v>
      </c>
      <c r="F49" s="1">
        <v>999999</v>
      </c>
      <c r="G49" s="1">
        <v>999999</v>
      </c>
      <c r="H49" s="1">
        <v>999999</v>
      </c>
      <c r="I49" s="1">
        <v>999999</v>
      </c>
      <c r="J49" s="1">
        <v>999999</v>
      </c>
      <c r="K49" s="1">
        <v>999999</v>
      </c>
      <c r="L49" s="1">
        <v>999999</v>
      </c>
      <c r="M49" s="1">
        <v>2262.3780000000002</v>
      </c>
      <c r="N49" s="1">
        <v>999999</v>
      </c>
      <c r="O49" s="1">
        <v>999999</v>
      </c>
      <c r="P49" s="1">
        <v>999999</v>
      </c>
      <c r="Q49" s="1">
        <v>999999</v>
      </c>
      <c r="R49" s="1">
        <v>999999</v>
      </c>
      <c r="S49" s="1">
        <v>999999</v>
      </c>
      <c r="T49" s="1">
        <v>999999</v>
      </c>
      <c r="U49" s="1">
        <v>5.1443000000000003E-2</v>
      </c>
      <c r="V49" s="1">
        <v>999999</v>
      </c>
      <c r="W49" s="1">
        <v>999999</v>
      </c>
      <c r="X49" s="1">
        <v>999999</v>
      </c>
      <c r="Y49" s="1">
        <v>999999</v>
      </c>
      <c r="Z49" s="1">
        <v>999999</v>
      </c>
      <c r="AA49" s="1">
        <v>999999</v>
      </c>
      <c r="AB49" s="1">
        <v>999999</v>
      </c>
      <c r="AC49" s="1">
        <v>8.0060000000000002</v>
      </c>
      <c r="AD49" s="1">
        <f t="shared" si="19"/>
        <v>8.0060000000000002</v>
      </c>
      <c r="AE49" s="17">
        <f t="shared" si="15"/>
        <v>0</v>
      </c>
      <c r="AF49" s="1">
        <v>0</v>
      </c>
      <c r="AG49" s="1">
        <f t="shared" si="20"/>
        <v>0</v>
      </c>
      <c r="AH49" s="17">
        <f t="shared" si="16"/>
        <v>0</v>
      </c>
      <c r="AI49" s="1">
        <v>999999</v>
      </c>
      <c r="AJ49" s="1"/>
      <c r="AK49" s="1"/>
      <c r="AL49" s="1">
        <v>999999</v>
      </c>
      <c r="AM49" s="1"/>
      <c r="AN49" s="1"/>
      <c r="AO49" s="1">
        <v>999999</v>
      </c>
      <c r="AP49" s="1"/>
      <c r="AQ49" s="1"/>
      <c r="AR49" s="1">
        <v>999999</v>
      </c>
      <c r="AS49" s="1"/>
      <c r="AT49" s="1"/>
      <c r="AU49" s="1">
        <v>999999</v>
      </c>
      <c r="AV49" s="1"/>
      <c r="AW49" s="1"/>
      <c r="AX49" s="1">
        <v>999999</v>
      </c>
      <c r="AY49" s="1"/>
      <c r="AZ49" s="1"/>
      <c r="BA49" s="1">
        <v>8.0060000000000002</v>
      </c>
      <c r="BB49" s="1" t="s">
        <v>309</v>
      </c>
      <c r="BC49" s="10" t="str">
        <f t="shared" si="17"/>
        <v>적합</v>
      </c>
      <c r="BD49" s="10" t="str">
        <f t="shared" si="18"/>
        <v>적합</v>
      </c>
    </row>
    <row r="50" spans="2:56" x14ac:dyDescent="0.3">
      <c r="B50" s="1">
        <v>140</v>
      </c>
      <c r="C50" s="1" t="s">
        <v>129</v>
      </c>
      <c r="D50" s="7">
        <v>43831.041666666664</v>
      </c>
      <c r="E50" s="1">
        <v>5151.1099999999997</v>
      </c>
      <c r="F50" s="1">
        <v>999999</v>
      </c>
      <c r="G50" s="1">
        <v>999999</v>
      </c>
      <c r="H50" s="1">
        <v>999999</v>
      </c>
      <c r="I50" s="1">
        <v>999999</v>
      </c>
      <c r="J50" s="1">
        <v>999999</v>
      </c>
      <c r="K50" s="1">
        <v>999999</v>
      </c>
      <c r="L50" s="1">
        <v>999999</v>
      </c>
      <c r="M50" s="1">
        <v>2214.7080000000001</v>
      </c>
      <c r="N50" s="1">
        <v>999999</v>
      </c>
      <c r="O50" s="1">
        <v>999999</v>
      </c>
      <c r="P50" s="1">
        <v>999999</v>
      </c>
      <c r="Q50" s="1">
        <v>999999</v>
      </c>
      <c r="R50" s="1">
        <v>999999</v>
      </c>
      <c r="S50" s="1">
        <v>999999</v>
      </c>
      <c r="T50" s="1">
        <v>999999</v>
      </c>
      <c r="U50" s="1">
        <v>4.9944000000000002E-2</v>
      </c>
      <c r="V50" s="1">
        <v>999999</v>
      </c>
      <c r="W50" s="1">
        <v>999999</v>
      </c>
      <c r="X50" s="1">
        <v>999999</v>
      </c>
      <c r="Y50" s="1">
        <v>999999</v>
      </c>
      <c r="Z50" s="1">
        <v>999999</v>
      </c>
      <c r="AA50" s="1">
        <v>999999</v>
      </c>
      <c r="AB50" s="1">
        <v>999999</v>
      </c>
      <c r="AC50" s="1">
        <v>-12.295</v>
      </c>
      <c r="AD50" s="1">
        <f t="shared" si="19"/>
        <v>-12.295</v>
      </c>
      <c r="AE50" s="17">
        <f t="shared" si="15"/>
        <v>0</v>
      </c>
      <c r="AF50" s="1">
        <v>0</v>
      </c>
      <c r="AG50" s="1">
        <f t="shared" si="20"/>
        <v>0</v>
      </c>
      <c r="AH50" s="17">
        <f t="shared" si="16"/>
        <v>0</v>
      </c>
      <c r="AI50" s="1">
        <v>999999</v>
      </c>
      <c r="AJ50" s="1"/>
      <c r="AK50" s="1"/>
      <c r="AL50" s="1">
        <v>999999</v>
      </c>
      <c r="AM50" s="1"/>
      <c r="AN50" s="1"/>
      <c r="AO50" s="1">
        <v>999999</v>
      </c>
      <c r="AP50" s="1"/>
      <c r="AQ50" s="1"/>
      <c r="AR50" s="1">
        <v>999999</v>
      </c>
      <c r="AS50" s="1"/>
      <c r="AT50" s="1"/>
      <c r="AU50" s="1">
        <v>999999</v>
      </c>
      <c r="AV50" s="1"/>
      <c r="AW50" s="1"/>
      <c r="AX50" s="1">
        <v>999999</v>
      </c>
      <c r="AY50" s="1"/>
      <c r="AZ50" s="1"/>
      <c r="BA50" s="1">
        <v>-12.295</v>
      </c>
      <c r="BB50" s="1" t="s">
        <v>309</v>
      </c>
      <c r="BC50" s="10" t="str">
        <f t="shared" si="17"/>
        <v>적합</v>
      </c>
      <c r="BD50" s="10" t="str">
        <f t="shared" si="18"/>
        <v>적합</v>
      </c>
    </row>
    <row r="51" spans="2:56" x14ac:dyDescent="0.3">
      <c r="B51" s="1">
        <v>141</v>
      </c>
      <c r="C51" s="1" t="s">
        <v>130</v>
      </c>
      <c r="D51" s="7">
        <v>43831.041666666664</v>
      </c>
      <c r="E51" s="1">
        <v>5289.76</v>
      </c>
      <c r="F51" s="1">
        <v>999999</v>
      </c>
      <c r="G51" s="1">
        <v>999999</v>
      </c>
      <c r="H51" s="1">
        <v>999999</v>
      </c>
      <c r="I51" s="1">
        <v>999999</v>
      </c>
      <c r="J51" s="1">
        <v>999999</v>
      </c>
      <c r="K51" s="1">
        <v>999999</v>
      </c>
      <c r="L51" s="1">
        <v>999999</v>
      </c>
      <c r="M51" s="1">
        <v>2318.46</v>
      </c>
      <c r="N51" s="1">
        <v>999999</v>
      </c>
      <c r="O51" s="1">
        <v>999999</v>
      </c>
      <c r="P51" s="1">
        <v>999999</v>
      </c>
      <c r="Q51" s="1">
        <v>999999</v>
      </c>
      <c r="R51" s="1">
        <v>999999</v>
      </c>
      <c r="S51" s="1">
        <v>999999</v>
      </c>
      <c r="T51" s="1">
        <v>999999</v>
      </c>
      <c r="U51" s="1">
        <v>4.9748000000000001E-2</v>
      </c>
      <c r="V51" s="1">
        <v>999999</v>
      </c>
      <c r="W51" s="1">
        <v>999999</v>
      </c>
      <c r="X51" s="1">
        <v>999999</v>
      </c>
      <c r="Y51" s="1">
        <v>999999</v>
      </c>
      <c r="Z51" s="1">
        <v>999999</v>
      </c>
      <c r="AA51" s="1">
        <v>999999</v>
      </c>
      <c r="AB51" s="1">
        <v>999999</v>
      </c>
      <c r="AC51" s="1">
        <v>4.2530000000000001</v>
      </c>
      <c r="AD51" s="1">
        <f t="shared" si="19"/>
        <v>4.2530000000000001</v>
      </c>
      <c r="AE51" s="17">
        <f t="shared" si="15"/>
        <v>0</v>
      </c>
      <c r="AF51" s="1">
        <v>0</v>
      </c>
      <c r="AG51" s="1">
        <f t="shared" si="20"/>
        <v>0</v>
      </c>
      <c r="AH51" s="17">
        <f t="shared" si="16"/>
        <v>0</v>
      </c>
      <c r="AI51" s="1">
        <v>999999</v>
      </c>
      <c r="AJ51" s="1"/>
      <c r="AK51" s="1"/>
      <c r="AL51" s="1">
        <v>999999</v>
      </c>
      <c r="AM51" s="1"/>
      <c r="AN51" s="1"/>
      <c r="AO51" s="1">
        <v>999999</v>
      </c>
      <c r="AP51" s="1"/>
      <c r="AQ51" s="1"/>
      <c r="AR51" s="1">
        <v>999999</v>
      </c>
      <c r="AS51" s="1"/>
      <c r="AT51" s="1"/>
      <c r="AU51" s="1">
        <v>999999</v>
      </c>
      <c r="AV51" s="1"/>
      <c r="AW51" s="1"/>
      <c r="AX51" s="1">
        <v>999999</v>
      </c>
      <c r="AY51" s="1"/>
      <c r="AZ51" s="1"/>
      <c r="BA51" s="1">
        <v>4.2530000000000001</v>
      </c>
      <c r="BB51" s="1" t="s">
        <v>309</v>
      </c>
      <c r="BC51" s="10" t="str">
        <f t="shared" si="17"/>
        <v>적합</v>
      </c>
      <c r="BD51" s="10" t="str">
        <f t="shared" si="18"/>
        <v>적합</v>
      </c>
    </row>
    <row r="52" spans="2:56" x14ac:dyDescent="0.3">
      <c r="B52" s="1">
        <v>142</v>
      </c>
      <c r="C52" s="1" t="s">
        <v>131</v>
      </c>
      <c r="D52" s="7">
        <v>43831.041666666664</v>
      </c>
      <c r="E52" s="1">
        <v>5092.12</v>
      </c>
      <c r="F52" s="1">
        <v>999999</v>
      </c>
      <c r="G52" s="1">
        <v>999999</v>
      </c>
      <c r="H52" s="1">
        <v>999999</v>
      </c>
      <c r="I52" s="1">
        <v>999999</v>
      </c>
      <c r="J52" s="1">
        <v>999999</v>
      </c>
      <c r="K52" s="1">
        <v>999999</v>
      </c>
      <c r="L52" s="1">
        <v>999999</v>
      </c>
      <c r="M52" s="1">
        <v>2249.491</v>
      </c>
      <c r="N52" s="1">
        <v>999999</v>
      </c>
      <c r="O52" s="1">
        <v>999999</v>
      </c>
      <c r="P52" s="1">
        <v>999999</v>
      </c>
      <c r="Q52" s="1">
        <v>999999</v>
      </c>
      <c r="R52" s="1">
        <v>999999</v>
      </c>
      <c r="S52" s="1">
        <v>999999</v>
      </c>
      <c r="T52" s="1">
        <v>999999</v>
      </c>
      <c r="U52" s="1">
        <v>5.1380000000000002E-2</v>
      </c>
      <c r="V52" s="1">
        <v>999999</v>
      </c>
      <c r="W52" s="1">
        <v>999999</v>
      </c>
      <c r="X52" s="1">
        <v>999999</v>
      </c>
      <c r="Y52" s="1">
        <v>999999</v>
      </c>
      <c r="Z52" s="1">
        <v>999999</v>
      </c>
      <c r="AA52" s="1">
        <v>999999</v>
      </c>
      <c r="AB52" s="1">
        <v>999999</v>
      </c>
      <c r="AC52" s="1">
        <v>-1.64</v>
      </c>
      <c r="AD52" s="1">
        <f t="shared" si="19"/>
        <v>-1.64</v>
      </c>
      <c r="AE52" s="17">
        <f t="shared" si="15"/>
        <v>0</v>
      </c>
      <c r="AF52" s="1">
        <v>0</v>
      </c>
      <c r="AG52" s="1">
        <f t="shared" si="20"/>
        <v>0</v>
      </c>
      <c r="AH52" s="17">
        <f t="shared" si="16"/>
        <v>0</v>
      </c>
      <c r="AI52" s="1">
        <v>999999</v>
      </c>
      <c r="AJ52" s="1"/>
      <c r="AK52" s="1"/>
      <c r="AL52" s="1">
        <v>999999</v>
      </c>
      <c r="AM52" s="1"/>
      <c r="AN52" s="1"/>
      <c r="AO52" s="1">
        <v>999999</v>
      </c>
      <c r="AP52" s="1"/>
      <c r="AQ52" s="1"/>
      <c r="AR52" s="1">
        <v>999999</v>
      </c>
      <c r="AS52" s="1"/>
      <c r="AT52" s="1"/>
      <c r="AU52" s="1">
        <v>999999</v>
      </c>
      <c r="AV52" s="1"/>
      <c r="AW52" s="1"/>
      <c r="AX52" s="1">
        <v>999999</v>
      </c>
      <c r="AY52" s="1"/>
      <c r="AZ52" s="1"/>
      <c r="BA52" s="1">
        <v>-1.64</v>
      </c>
      <c r="BB52" s="1" t="s">
        <v>309</v>
      </c>
      <c r="BC52" s="10" t="str">
        <f t="shared" si="17"/>
        <v>적합</v>
      </c>
      <c r="BD52" s="10" t="str">
        <f t="shared" si="18"/>
        <v>적합</v>
      </c>
    </row>
  </sheetData>
  <phoneticPr fontId="1" type="noConversion"/>
  <conditionalFormatting sqref="AE16">
    <cfRule type="cellIs" dxfId="33" priority="15" operator="notEqual">
      <formula>0</formula>
    </cfRule>
  </conditionalFormatting>
  <conditionalFormatting sqref="AE4:AE15">
    <cfRule type="cellIs" dxfId="32" priority="9" operator="notEqual">
      <formula>0</formula>
    </cfRule>
  </conditionalFormatting>
  <conditionalFormatting sqref="AE17">
    <cfRule type="cellIs" dxfId="31" priority="8" operator="notEqual">
      <formula>0</formula>
    </cfRule>
  </conditionalFormatting>
  <conditionalFormatting sqref="AH4:AH15">
    <cfRule type="cellIs" dxfId="30" priority="7" operator="notEqual">
      <formula>0</formula>
    </cfRule>
  </conditionalFormatting>
  <conditionalFormatting sqref="AH17">
    <cfRule type="cellIs" dxfId="29" priority="6" operator="notEqual">
      <formula>0</formula>
    </cfRule>
  </conditionalFormatting>
  <conditionalFormatting sqref="AH16">
    <cfRule type="cellIs" dxfId="28" priority="5" operator="notEqual">
      <formula>0</formula>
    </cfRule>
  </conditionalFormatting>
  <conditionalFormatting sqref="AE22:AE35">
    <cfRule type="cellIs" dxfId="27" priority="4" operator="notEqual">
      <formula>0</formula>
    </cfRule>
  </conditionalFormatting>
  <conditionalFormatting sqref="AH22:AH35">
    <cfRule type="cellIs" dxfId="26" priority="3" operator="notEqual">
      <formula>0</formula>
    </cfRule>
  </conditionalFormatting>
  <conditionalFormatting sqref="AE39:AE52">
    <cfRule type="cellIs" dxfId="25" priority="2" operator="notEqual">
      <formula>0</formula>
    </cfRule>
  </conditionalFormatting>
  <conditionalFormatting sqref="AH39:AH52">
    <cfRule type="cellIs" dxfId="24" priority="1" operator="notEqual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F550-5F91-46E7-A3D2-42444DECF13A}">
  <sheetPr>
    <tabColor rgb="FFFF0000"/>
  </sheetPr>
  <dimension ref="B3:BD41"/>
  <sheetViews>
    <sheetView topLeftCell="A7" zoomScale="85" zoomScaleNormal="85" workbookViewId="0">
      <selection activeCell="BA36" sqref="BA36:BA37"/>
    </sheetView>
  </sheetViews>
  <sheetFormatPr defaultRowHeight="16.5" x14ac:dyDescent="0.3"/>
  <cols>
    <col min="2" max="2" width="13.875" bestFit="1" customWidth="1"/>
    <col min="3" max="3" width="15.25" bestFit="1" customWidth="1"/>
    <col min="4" max="4" width="17.375" style="5" bestFit="1" customWidth="1"/>
    <col min="6" max="12" width="0" hidden="1" customWidth="1"/>
    <col min="13" max="13" width="10" bestFit="1" customWidth="1"/>
    <col min="14" max="20" width="0" hidden="1" customWidth="1"/>
    <col min="21" max="21" width="10" bestFit="1" customWidth="1"/>
    <col min="22" max="28" width="0" hidden="1" customWidth="1"/>
    <col min="29" max="29" width="10" bestFit="1" customWidth="1"/>
    <col min="30" max="30" width="14.25" bestFit="1" customWidth="1"/>
    <col min="31" max="31" width="15.375" bestFit="1" customWidth="1"/>
    <col min="32" max="32" width="10" bestFit="1" customWidth="1"/>
    <col min="33" max="33" width="11.5" bestFit="1" customWidth="1"/>
    <col min="34" max="34" width="7.75" customWidth="1"/>
    <col min="35" max="52" width="9" hidden="1" customWidth="1"/>
    <col min="53" max="53" width="23.5" bestFit="1" customWidth="1"/>
    <col min="54" max="54" width="10.875" bestFit="1" customWidth="1"/>
  </cols>
  <sheetData>
    <row r="3" spans="2:56" x14ac:dyDescent="0.3">
      <c r="B3" t="s">
        <v>296</v>
      </c>
      <c r="C3">
        <v>5</v>
      </c>
      <c r="M3" t="s">
        <v>15</v>
      </c>
      <c r="U3" t="s">
        <v>14</v>
      </c>
      <c r="AC3" t="s">
        <v>16</v>
      </c>
      <c r="AF3" t="s">
        <v>18</v>
      </c>
      <c r="BC3">
        <v>1</v>
      </c>
      <c r="BD3">
        <v>2</v>
      </c>
    </row>
    <row r="4" spans="2:56" ht="17.25" x14ac:dyDescent="0.3">
      <c r="B4" s="4" t="s">
        <v>233</v>
      </c>
      <c r="C4" s="4" t="s">
        <v>234</v>
      </c>
      <c r="D4" s="6" t="s">
        <v>235</v>
      </c>
      <c r="E4" s="4" t="s">
        <v>236</v>
      </c>
      <c r="F4" s="4" t="s">
        <v>237</v>
      </c>
      <c r="G4" s="4" t="s">
        <v>238</v>
      </c>
      <c r="H4" s="4" t="s">
        <v>239</v>
      </c>
      <c r="I4" s="4" t="s">
        <v>240</v>
      </c>
      <c r="J4" s="4" t="s">
        <v>241</v>
      </c>
      <c r="K4" s="4" t="s">
        <v>242</v>
      </c>
      <c r="L4" s="4" t="s">
        <v>243</v>
      </c>
      <c r="M4" s="4" t="s">
        <v>244</v>
      </c>
      <c r="N4" s="4" t="s">
        <v>245</v>
      </c>
      <c r="O4" s="4" t="s">
        <v>246</v>
      </c>
      <c r="P4" s="4" t="s">
        <v>247</v>
      </c>
      <c r="Q4" s="4" t="s">
        <v>248</v>
      </c>
      <c r="R4" s="4" t="s">
        <v>249</v>
      </c>
      <c r="S4" s="4" t="s">
        <v>250</v>
      </c>
      <c r="T4" s="4" t="s">
        <v>251</v>
      </c>
      <c r="U4" s="4" t="s">
        <v>252</v>
      </c>
      <c r="V4" s="4" t="s">
        <v>253</v>
      </c>
      <c r="W4" s="4" t="s">
        <v>254</v>
      </c>
      <c r="X4" s="4" t="s">
        <v>255</v>
      </c>
      <c r="Y4" s="4" t="s">
        <v>256</v>
      </c>
      <c r="Z4" s="4" t="s">
        <v>257</v>
      </c>
      <c r="AA4" s="4" t="s">
        <v>258</v>
      </c>
      <c r="AB4" s="4" t="s">
        <v>259</v>
      </c>
      <c r="AC4" s="4" t="s">
        <v>260</v>
      </c>
      <c r="AD4" s="4" t="s">
        <v>261</v>
      </c>
      <c r="AE4" s="4" t="s">
        <v>262</v>
      </c>
      <c r="AF4" s="4" t="s">
        <v>263</v>
      </c>
      <c r="AG4" s="4" t="s">
        <v>264</v>
      </c>
      <c r="AH4" s="4" t="s">
        <v>262</v>
      </c>
      <c r="AI4" s="4" t="s">
        <v>265</v>
      </c>
      <c r="AJ4" s="4" t="s">
        <v>266</v>
      </c>
      <c r="AK4" s="4" t="s">
        <v>262</v>
      </c>
      <c r="AL4" s="4" t="s">
        <v>267</v>
      </c>
      <c r="AM4" s="4" t="s">
        <v>268</v>
      </c>
      <c r="AN4" s="4" t="s">
        <v>262</v>
      </c>
      <c r="AO4" s="4" t="s">
        <v>269</v>
      </c>
      <c r="AP4" s="4" t="s">
        <v>270</v>
      </c>
      <c r="AQ4" s="4" t="s">
        <v>262</v>
      </c>
      <c r="AR4" s="4" t="s">
        <v>271</v>
      </c>
      <c r="AS4" s="4" t="s">
        <v>272</v>
      </c>
      <c r="AT4" s="4" t="s">
        <v>262</v>
      </c>
      <c r="AU4" s="4" t="s">
        <v>273</v>
      </c>
      <c r="AV4" s="4" t="s">
        <v>274</v>
      </c>
      <c r="AW4" s="4" t="s">
        <v>262</v>
      </c>
      <c r="AX4" s="4" t="s">
        <v>275</v>
      </c>
      <c r="AY4" s="4" t="s">
        <v>276</v>
      </c>
      <c r="AZ4" s="4" t="s">
        <v>262</v>
      </c>
      <c r="BA4" s="4" t="s">
        <v>295</v>
      </c>
      <c r="BB4" s="4" t="s">
        <v>308</v>
      </c>
      <c r="BC4" s="10" t="s">
        <v>310</v>
      </c>
      <c r="BD4" s="10" t="s">
        <v>310</v>
      </c>
    </row>
    <row r="5" spans="2:56" x14ac:dyDescent="0.3">
      <c r="B5" s="11">
        <v>36</v>
      </c>
      <c r="C5" s="11" t="s">
        <v>160</v>
      </c>
      <c r="D5" s="12">
        <v>42380.501388888886</v>
      </c>
      <c r="E5" s="11">
        <v>4478.5</v>
      </c>
      <c r="F5" s="11">
        <v>999999</v>
      </c>
      <c r="G5" s="11">
        <v>999999</v>
      </c>
      <c r="H5" s="11">
        <v>999999</v>
      </c>
      <c r="I5" s="11">
        <v>999999</v>
      </c>
      <c r="J5" s="11">
        <v>999999</v>
      </c>
      <c r="K5" s="11">
        <v>999999</v>
      </c>
      <c r="L5" s="11">
        <v>999999</v>
      </c>
      <c r="M5" s="11">
        <v>4522.5</v>
      </c>
      <c r="N5" s="11">
        <v>999999</v>
      </c>
      <c r="O5" s="11">
        <v>999999</v>
      </c>
      <c r="P5" s="11">
        <v>999999</v>
      </c>
      <c r="Q5" s="11">
        <v>999999</v>
      </c>
      <c r="R5" s="11">
        <v>999999</v>
      </c>
      <c r="S5" s="11">
        <v>999999</v>
      </c>
      <c r="T5" s="11">
        <v>999999</v>
      </c>
      <c r="U5" s="11">
        <v>1.7156999999999999E-2</v>
      </c>
      <c r="V5" s="11">
        <v>999999</v>
      </c>
      <c r="W5" s="11">
        <v>999999</v>
      </c>
      <c r="X5" s="11">
        <v>999999</v>
      </c>
      <c r="Y5" s="11">
        <v>999999</v>
      </c>
      <c r="Z5" s="11">
        <v>999999</v>
      </c>
      <c r="AA5" s="11">
        <v>999999</v>
      </c>
      <c r="AB5" s="11">
        <v>999999</v>
      </c>
      <c r="AC5" s="11">
        <v>0.755</v>
      </c>
      <c r="AD5" s="11">
        <f>ROUND(U5*((M5*M5*0.001015)-E5),3)</f>
        <v>279.33800000000002</v>
      </c>
      <c r="AE5" s="15">
        <f>IF(AC5-AD5=0,"",AC5-AD5)</f>
        <v>-278.58300000000003</v>
      </c>
      <c r="AF5" s="11">
        <v>0</v>
      </c>
      <c r="AG5" s="11">
        <f>ROUND(AC5-BA5,3)</f>
        <v>0</v>
      </c>
      <c r="AH5" s="15">
        <f t="shared" ref="AH5" si="0">ROUND(AF5-AG5,3)</f>
        <v>0</v>
      </c>
      <c r="AI5" s="11">
        <v>999999</v>
      </c>
      <c r="AJ5" s="11"/>
      <c r="AK5" s="11"/>
      <c r="AL5" s="11">
        <v>999999</v>
      </c>
      <c r="AM5" s="11"/>
      <c r="AN5" s="11"/>
      <c r="AO5" s="11">
        <v>999999</v>
      </c>
      <c r="AP5" s="11"/>
      <c r="AQ5" s="11"/>
      <c r="AR5" s="11">
        <v>999999</v>
      </c>
      <c r="AS5" s="11"/>
      <c r="AT5" s="11"/>
      <c r="AU5" s="11">
        <v>999999</v>
      </c>
      <c r="AV5" s="11"/>
      <c r="AW5" s="11"/>
      <c r="AX5" s="11">
        <v>999999</v>
      </c>
      <c r="AY5" s="11"/>
      <c r="AZ5" s="11"/>
      <c r="BA5" s="11">
        <v>0.755</v>
      </c>
      <c r="BB5" s="11" t="s">
        <v>309</v>
      </c>
      <c r="BC5" s="16" t="str">
        <f>IF(AE5="","적합",(IF(ABS(AE5)&lt;0.001,"적합","부적합")))</f>
        <v>부적합</v>
      </c>
      <c r="BD5" s="16" t="str">
        <f>IF(AH5="","적합",(IF(ABS(AH5)&lt;0.001,"적합","부적합")))</f>
        <v>적합</v>
      </c>
    </row>
    <row r="6" spans="2:56" x14ac:dyDescent="0.3">
      <c r="B6" s="1">
        <v>37</v>
      </c>
      <c r="C6" s="1" t="s">
        <v>161</v>
      </c>
      <c r="D6" s="7">
        <v>43831.041666666664</v>
      </c>
      <c r="E6" s="1">
        <v>4697.8999999999996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  <c r="K6" s="1">
        <v>999999</v>
      </c>
      <c r="L6" s="1">
        <v>999999</v>
      </c>
      <c r="M6" s="1">
        <v>833.37300000000005</v>
      </c>
      <c r="N6" s="1">
        <v>999999</v>
      </c>
      <c r="O6" s="1">
        <v>999999</v>
      </c>
      <c r="P6" s="1">
        <v>999999</v>
      </c>
      <c r="Q6" s="1">
        <v>999999</v>
      </c>
      <c r="R6" s="1">
        <v>999999</v>
      </c>
      <c r="S6" s="1">
        <v>999999</v>
      </c>
      <c r="T6" s="1">
        <v>999999</v>
      </c>
      <c r="U6" s="1">
        <v>1.7156999999999999E-2</v>
      </c>
      <c r="V6" s="1">
        <v>999999</v>
      </c>
      <c r="W6" s="1">
        <v>999999</v>
      </c>
      <c r="X6" s="1">
        <v>999999</v>
      </c>
      <c r="Y6" s="1">
        <v>999999</v>
      </c>
      <c r="Z6" s="1">
        <v>999999</v>
      </c>
      <c r="AA6" s="1">
        <v>999999</v>
      </c>
      <c r="AB6" s="1">
        <v>999999</v>
      </c>
      <c r="AC6" s="1">
        <v>-68.507000000000005</v>
      </c>
      <c r="AD6" s="1">
        <f t="shared" ref="AD6" si="1">ROUND(U6*((M6*M6*0.001015)-E6),3)</f>
        <v>-68.507000000000005</v>
      </c>
      <c r="AE6" s="17">
        <f t="shared" ref="AE6" si="2">ROUND(AC6-AD6,3)</f>
        <v>0</v>
      </c>
      <c r="AF6" s="1">
        <v>1E-3</v>
      </c>
      <c r="AG6" s="1">
        <f t="shared" ref="AG6" si="3">ROUND(AC6-BA6,3)</f>
        <v>1E-3</v>
      </c>
      <c r="AH6" s="17">
        <f t="shared" ref="AH6" si="4">ROUND(AF6-AG6,3)</f>
        <v>0</v>
      </c>
      <c r="AI6" s="1">
        <v>999999</v>
      </c>
      <c r="AJ6" s="1"/>
      <c r="AK6" s="1"/>
      <c r="AL6" s="1">
        <v>999999</v>
      </c>
      <c r="AM6" s="1"/>
      <c r="AN6" s="1"/>
      <c r="AO6" s="1">
        <v>999999</v>
      </c>
      <c r="AP6" s="1"/>
      <c r="AQ6" s="1"/>
      <c r="AR6" s="1">
        <v>999999</v>
      </c>
      <c r="AS6" s="1"/>
      <c r="AT6" s="1"/>
      <c r="AU6" s="1">
        <v>999999</v>
      </c>
      <c r="AV6" s="1"/>
      <c r="AW6" s="1"/>
      <c r="AX6" s="1">
        <v>999999</v>
      </c>
      <c r="AY6" s="1"/>
      <c r="AZ6" s="1"/>
      <c r="BA6" s="1">
        <v>-68.507999999999996</v>
      </c>
      <c r="BB6" s="1" t="s">
        <v>309</v>
      </c>
      <c r="BC6" s="10" t="str">
        <f>IF(AE6="","적합",(IF(ABS(AE6)&lt;0.001,"적합","부적합")))</f>
        <v>적합</v>
      </c>
      <c r="BD6" s="10" t="str">
        <f>IF(AH6="","적합",(IF(ABS(AH6)&lt;0.001,"적합","부적합")))</f>
        <v>적합</v>
      </c>
    </row>
    <row r="9" spans="2:56" x14ac:dyDescent="0.3">
      <c r="B9" t="s">
        <v>296</v>
      </c>
      <c r="C9">
        <v>9</v>
      </c>
      <c r="BC9">
        <v>1</v>
      </c>
      <c r="BD9">
        <v>2</v>
      </c>
    </row>
    <row r="10" spans="2:56" ht="17.25" x14ac:dyDescent="0.3">
      <c r="B10" s="4" t="s">
        <v>233</v>
      </c>
      <c r="C10" s="4" t="s">
        <v>234</v>
      </c>
      <c r="D10" s="6" t="s">
        <v>235</v>
      </c>
      <c r="E10" s="4" t="s">
        <v>236</v>
      </c>
      <c r="F10" s="4" t="s">
        <v>237</v>
      </c>
      <c r="G10" s="4" t="s">
        <v>238</v>
      </c>
      <c r="H10" s="4" t="s">
        <v>239</v>
      </c>
      <c r="I10" s="4" t="s">
        <v>240</v>
      </c>
      <c r="J10" s="4" t="s">
        <v>241</v>
      </c>
      <c r="K10" s="4" t="s">
        <v>242</v>
      </c>
      <c r="L10" s="4" t="s">
        <v>243</v>
      </c>
      <c r="M10" s="4" t="s">
        <v>244</v>
      </c>
      <c r="N10" s="4" t="s">
        <v>245</v>
      </c>
      <c r="O10" s="4" t="s">
        <v>246</v>
      </c>
      <c r="P10" s="4" t="s">
        <v>247</v>
      </c>
      <c r="Q10" s="4" t="s">
        <v>248</v>
      </c>
      <c r="R10" s="4" t="s">
        <v>249</v>
      </c>
      <c r="S10" s="4" t="s">
        <v>250</v>
      </c>
      <c r="T10" s="4" t="s">
        <v>251</v>
      </c>
      <c r="U10" s="4" t="s">
        <v>252</v>
      </c>
      <c r="V10" s="4" t="s">
        <v>253</v>
      </c>
      <c r="W10" s="4" t="s">
        <v>254</v>
      </c>
      <c r="X10" s="4" t="s">
        <v>255</v>
      </c>
      <c r="Y10" s="4" t="s">
        <v>256</v>
      </c>
      <c r="Z10" s="4" t="s">
        <v>257</v>
      </c>
      <c r="AA10" s="4" t="s">
        <v>258</v>
      </c>
      <c r="AB10" s="4" t="s">
        <v>259</v>
      </c>
      <c r="AC10" s="4" t="s">
        <v>260</v>
      </c>
      <c r="AD10" s="4" t="s">
        <v>261</v>
      </c>
      <c r="AE10" s="4" t="s">
        <v>262</v>
      </c>
      <c r="AF10" s="4" t="s">
        <v>263</v>
      </c>
      <c r="AG10" s="4" t="s">
        <v>264</v>
      </c>
      <c r="AH10" s="4" t="s">
        <v>262</v>
      </c>
      <c r="AI10" s="4" t="s">
        <v>265</v>
      </c>
      <c r="AJ10" s="4" t="s">
        <v>266</v>
      </c>
      <c r="AK10" s="4" t="s">
        <v>262</v>
      </c>
      <c r="AL10" s="4" t="s">
        <v>267</v>
      </c>
      <c r="AM10" s="4" t="s">
        <v>268</v>
      </c>
      <c r="AN10" s="4" t="s">
        <v>262</v>
      </c>
      <c r="AO10" s="4" t="s">
        <v>269</v>
      </c>
      <c r="AP10" s="4" t="s">
        <v>270</v>
      </c>
      <c r="AQ10" s="4" t="s">
        <v>262</v>
      </c>
      <c r="AR10" s="4" t="s">
        <v>271</v>
      </c>
      <c r="AS10" s="4" t="s">
        <v>272</v>
      </c>
      <c r="AT10" s="4" t="s">
        <v>262</v>
      </c>
      <c r="AU10" s="4" t="s">
        <v>273</v>
      </c>
      <c r="AV10" s="4" t="s">
        <v>274</v>
      </c>
      <c r="AW10" s="4" t="s">
        <v>262</v>
      </c>
      <c r="AX10" s="4" t="s">
        <v>275</v>
      </c>
      <c r="AY10" s="4" t="s">
        <v>276</v>
      </c>
      <c r="AZ10" s="4" t="s">
        <v>262</v>
      </c>
      <c r="BA10" s="4" t="s">
        <v>295</v>
      </c>
      <c r="BB10" s="4" t="s">
        <v>308</v>
      </c>
      <c r="BC10" s="10" t="s">
        <v>310</v>
      </c>
      <c r="BD10" s="10" t="s">
        <v>310</v>
      </c>
    </row>
    <row r="11" spans="2:56" x14ac:dyDescent="0.3">
      <c r="B11" s="1">
        <v>49</v>
      </c>
      <c r="C11" s="1" t="s">
        <v>163</v>
      </c>
      <c r="D11" s="7">
        <v>43831.041666666664</v>
      </c>
      <c r="E11" s="1">
        <v>4467.3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  <c r="K11" s="1">
        <v>999999</v>
      </c>
      <c r="L11" s="1">
        <v>999999</v>
      </c>
      <c r="M11" s="1">
        <v>2083.982</v>
      </c>
      <c r="N11" s="1">
        <v>999999</v>
      </c>
      <c r="O11" s="1">
        <v>999999</v>
      </c>
      <c r="P11" s="1">
        <v>999999</v>
      </c>
      <c r="Q11" s="1">
        <v>999999</v>
      </c>
      <c r="R11" s="1">
        <v>999999</v>
      </c>
      <c r="S11" s="1">
        <v>999999</v>
      </c>
      <c r="T11" s="1">
        <v>999999</v>
      </c>
      <c r="U11" s="1">
        <v>1.7298000000000001E-2</v>
      </c>
      <c r="V11" s="1">
        <v>999999</v>
      </c>
      <c r="W11" s="1">
        <v>999999</v>
      </c>
      <c r="X11" s="1">
        <v>999999</v>
      </c>
      <c r="Y11" s="1">
        <v>999999</v>
      </c>
      <c r="Z11" s="1">
        <v>999999</v>
      </c>
      <c r="AA11" s="1">
        <v>999999</v>
      </c>
      <c r="AB11" s="1">
        <v>999999</v>
      </c>
      <c r="AC11" s="1">
        <v>-2.15</v>
      </c>
      <c r="AD11" s="1">
        <f>ROUND(U11*((M11*M11*0.001)-E11),3)</f>
        <v>-2.15</v>
      </c>
      <c r="AE11" s="17">
        <f t="shared" ref="AE11" si="5">ROUND(AC11-AD11,3)</f>
        <v>0</v>
      </c>
      <c r="AF11" s="1">
        <v>2E-3</v>
      </c>
      <c r="AG11" s="1">
        <f>ROUND(AC11-BA11,3)</f>
        <v>2E-3</v>
      </c>
      <c r="AH11" s="17">
        <f t="shared" ref="AH11" si="6">ROUND(AF11-AG11,3)</f>
        <v>0</v>
      </c>
      <c r="AI11" s="1">
        <v>999999</v>
      </c>
      <c r="AJ11" s="1"/>
      <c r="AK11" s="1"/>
      <c r="AL11" s="1">
        <v>999999</v>
      </c>
      <c r="AM11" s="1"/>
      <c r="AN11" s="1"/>
      <c r="AO11" s="1">
        <v>999999</v>
      </c>
      <c r="AP11" s="1"/>
      <c r="AQ11" s="1"/>
      <c r="AR11" s="1">
        <v>999999</v>
      </c>
      <c r="AS11" s="1"/>
      <c r="AT11" s="1"/>
      <c r="AU11" s="1">
        <v>999999</v>
      </c>
      <c r="AV11" s="1"/>
      <c r="AW11" s="1"/>
      <c r="AX11" s="1">
        <v>999999</v>
      </c>
      <c r="AY11" s="1"/>
      <c r="AZ11" s="1"/>
      <c r="BA11" s="1">
        <v>-2.1520000000000001</v>
      </c>
      <c r="BB11" s="1" t="s">
        <v>309</v>
      </c>
      <c r="BC11" s="10" t="str">
        <f>IF(AE11="","적합",(IF(ABS(AE11)&lt;0.001,"적합","부적합")))</f>
        <v>적합</v>
      </c>
      <c r="BD11" s="10" t="str">
        <f>IF(AH11="","적합",(IF(ABS(AH11)&lt;0.001,"적합","부적합")))</f>
        <v>적합</v>
      </c>
    </row>
    <row r="14" spans="2:56" x14ac:dyDescent="0.3">
      <c r="B14" t="s">
        <v>296</v>
      </c>
      <c r="C14">
        <v>12</v>
      </c>
      <c r="BC14">
        <v>1</v>
      </c>
      <c r="BD14">
        <v>2</v>
      </c>
    </row>
    <row r="15" spans="2:56" ht="17.25" x14ac:dyDescent="0.3">
      <c r="B15" s="4" t="s">
        <v>233</v>
      </c>
      <c r="C15" s="4" t="s">
        <v>234</v>
      </c>
      <c r="D15" s="6" t="s">
        <v>235</v>
      </c>
      <c r="E15" s="4" t="s">
        <v>236</v>
      </c>
      <c r="F15" s="4" t="s">
        <v>237</v>
      </c>
      <c r="G15" s="4" t="s">
        <v>238</v>
      </c>
      <c r="H15" s="4" t="s">
        <v>239</v>
      </c>
      <c r="I15" s="4" t="s">
        <v>240</v>
      </c>
      <c r="J15" s="4" t="s">
        <v>241</v>
      </c>
      <c r="K15" s="4" t="s">
        <v>242</v>
      </c>
      <c r="L15" s="4" t="s">
        <v>243</v>
      </c>
      <c r="M15" s="4" t="s">
        <v>244</v>
      </c>
      <c r="N15" s="4" t="s">
        <v>245</v>
      </c>
      <c r="O15" s="4" t="s">
        <v>246</v>
      </c>
      <c r="P15" s="4" t="s">
        <v>247</v>
      </c>
      <c r="Q15" s="4" t="s">
        <v>248</v>
      </c>
      <c r="R15" s="4" t="s">
        <v>249</v>
      </c>
      <c r="S15" s="4" t="s">
        <v>250</v>
      </c>
      <c r="T15" s="4" t="s">
        <v>251</v>
      </c>
      <c r="U15" s="4" t="s">
        <v>252</v>
      </c>
      <c r="V15" s="4" t="s">
        <v>253</v>
      </c>
      <c r="W15" s="4" t="s">
        <v>254</v>
      </c>
      <c r="X15" s="4" t="s">
        <v>255</v>
      </c>
      <c r="Y15" s="4" t="s">
        <v>256</v>
      </c>
      <c r="Z15" s="4" t="s">
        <v>257</v>
      </c>
      <c r="AA15" s="4" t="s">
        <v>258</v>
      </c>
      <c r="AB15" s="4" t="s">
        <v>259</v>
      </c>
      <c r="AC15" s="4" t="s">
        <v>260</v>
      </c>
      <c r="AD15" s="4" t="s">
        <v>261</v>
      </c>
      <c r="AE15" s="4" t="s">
        <v>262</v>
      </c>
      <c r="AF15" s="4" t="s">
        <v>263</v>
      </c>
      <c r="AG15" s="4" t="s">
        <v>264</v>
      </c>
      <c r="AH15" s="4" t="s">
        <v>262</v>
      </c>
      <c r="AI15" s="4" t="s">
        <v>265</v>
      </c>
      <c r="AJ15" s="4" t="s">
        <v>266</v>
      </c>
      <c r="AK15" s="4" t="s">
        <v>262</v>
      </c>
      <c r="AL15" s="4" t="s">
        <v>267</v>
      </c>
      <c r="AM15" s="4" t="s">
        <v>268</v>
      </c>
      <c r="AN15" s="4" t="s">
        <v>262</v>
      </c>
      <c r="AO15" s="4" t="s">
        <v>269</v>
      </c>
      <c r="AP15" s="4" t="s">
        <v>270</v>
      </c>
      <c r="AQ15" s="4" t="s">
        <v>262</v>
      </c>
      <c r="AR15" s="4" t="s">
        <v>271</v>
      </c>
      <c r="AS15" s="4" t="s">
        <v>272</v>
      </c>
      <c r="AT15" s="4" t="s">
        <v>262</v>
      </c>
      <c r="AU15" s="4" t="s">
        <v>273</v>
      </c>
      <c r="AV15" s="4" t="s">
        <v>274</v>
      </c>
      <c r="AW15" s="4" t="s">
        <v>262</v>
      </c>
      <c r="AX15" s="4" t="s">
        <v>275</v>
      </c>
      <c r="AY15" s="4" t="s">
        <v>276</v>
      </c>
      <c r="AZ15" s="4" t="s">
        <v>262</v>
      </c>
      <c r="BA15" s="4" t="s">
        <v>295</v>
      </c>
      <c r="BB15" s="4" t="s">
        <v>308</v>
      </c>
      <c r="BC15" s="10" t="s">
        <v>310</v>
      </c>
      <c r="BD15" s="10" t="s">
        <v>310</v>
      </c>
    </row>
    <row r="16" spans="2:56" x14ac:dyDescent="0.3">
      <c r="B16" s="11">
        <v>60</v>
      </c>
      <c r="C16" s="11" t="s">
        <v>164</v>
      </c>
      <c r="D16" s="12">
        <v>42380.501388888886</v>
      </c>
      <c r="E16" s="11">
        <v>4815.26</v>
      </c>
      <c r="F16" s="11">
        <v>999999</v>
      </c>
      <c r="G16" s="11">
        <v>999999</v>
      </c>
      <c r="H16" s="11">
        <v>999999</v>
      </c>
      <c r="I16" s="11">
        <v>999999</v>
      </c>
      <c r="J16" s="11">
        <v>999999</v>
      </c>
      <c r="K16" s="11">
        <v>999999</v>
      </c>
      <c r="L16" s="11">
        <v>999999</v>
      </c>
      <c r="M16" s="11">
        <v>5020.5</v>
      </c>
      <c r="N16" s="11">
        <v>999999</v>
      </c>
      <c r="O16" s="11">
        <v>999999</v>
      </c>
      <c r="P16" s="11">
        <v>999999</v>
      </c>
      <c r="Q16" s="11">
        <v>999999</v>
      </c>
      <c r="R16" s="11">
        <v>999999</v>
      </c>
      <c r="S16" s="11">
        <v>999999</v>
      </c>
      <c r="T16" s="11">
        <v>999999</v>
      </c>
      <c r="U16" s="11">
        <v>1.7215000000000001E-2</v>
      </c>
      <c r="V16" s="11">
        <v>999999</v>
      </c>
      <c r="W16" s="11">
        <v>999999</v>
      </c>
      <c r="X16" s="11">
        <v>999999</v>
      </c>
      <c r="Y16" s="11">
        <v>999999</v>
      </c>
      <c r="Z16" s="11">
        <v>999999</v>
      </c>
      <c r="AA16" s="11">
        <v>999999</v>
      </c>
      <c r="AB16" s="11">
        <v>999999</v>
      </c>
      <c r="AC16" s="11">
        <v>3.5329999999999999</v>
      </c>
      <c r="AD16" s="11">
        <f>ROUND(U16*((M16*M16*0.001)-E16),3)</f>
        <v>351.017</v>
      </c>
      <c r="AE16" s="15">
        <f>IF(AC16-AD16=0,"",AC16-AD16)</f>
        <v>-347.48399999999998</v>
      </c>
      <c r="AF16" s="11">
        <v>0</v>
      </c>
      <c r="AG16" s="11">
        <f>ROUND(AC16-BA16,3)</f>
        <v>0</v>
      </c>
      <c r="AH16" s="15">
        <f t="shared" ref="AH16:AH18" si="7">ROUND(AF16-AG16,3)</f>
        <v>0</v>
      </c>
      <c r="AI16" s="11">
        <v>999999</v>
      </c>
      <c r="AJ16" s="11"/>
      <c r="AK16" s="11"/>
      <c r="AL16" s="11">
        <v>999999</v>
      </c>
      <c r="AM16" s="11"/>
      <c r="AN16" s="11"/>
      <c r="AO16" s="11">
        <v>999999</v>
      </c>
      <c r="AP16" s="11"/>
      <c r="AQ16" s="11"/>
      <c r="AR16" s="11">
        <v>999999</v>
      </c>
      <c r="AS16" s="11"/>
      <c r="AT16" s="11"/>
      <c r="AU16" s="11">
        <v>999999</v>
      </c>
      <c r="AV16" s="11"/>
      <c r="AW16" s="11"/>
      <c r="AX16" s="11">
        <v>999999</v>
      </c>
      <c r="AY16" s="11"/>
      <c r="AZ16" s="11"/>
      <c r="BA16" s="11">
        <v>3.5329999999999999</v>
      </c>
      <c r="BB16" s="11" t="s">
        <v>309</v>
      </c>
      <c r="BC16" s="16" t="str">
        <f t="shared" ref="BC16:BC21" si="8">IF(AE16="","적합",(IF(ABS(AE16)&lt;0.001,"적합","부적합")))</f>
        <v>부적합</v>
      </c>
      <c r="BD16" s="16" t="str">
        <f t="shared" ref="BD16:BD21" si="9">IF(AH16="","적합",(IF(ABS(AH16)&lt;0.001,"적합","부적합")))</f>
        <v>적합</v>
      </c>
    </row>
    <row r="17" spans="2:56" x14ac:dyDescent="0.3">
      <c r="B17" s="11">
        <v>61</v>
      </c>
      <c r="C17" s="11" t="s">
        <v>165</v>
      </c>
      <c r="D17" s="12">
        <v>42380.501388888886</v>
      </c>
      <c r="E17" s="11">
        <v>4785.6499999999996</v>
      </c>
      <c r="F17" s="11">
        <v>999999</v>
      </c>
      <c r="G17" s="11">
        <v>999999</v>
      </c>
      <c r="H17" s="11">
        <v>999999</v>
      </c>
      <c r="I17" s="11">
        <v>999999</v>
      </c>
      <c r="J17" s="11">
        <v>999999</v>
      </c>
      <c r="K17" s="11">
        <v>999999</v>
      </c>
      <c r="L17" s="11">
        <v>999999</v>
      </c>
      <c r="M17" s="11">
        <v>4642.6000000000004</v>
      </c>
      <c r="N17" s="11">
        <v>999999</v>
      </c>
      <c r="O17" s="11">
        <v>999999</v>
      </c>
      <c r="P17" s="11">
        <v>999999</v>
      </c>
      <c r="Q17" s="11">
        <v>999999</v>
      </c>
      <c r="R17" s="11">
        <v>999999</v>
      </c>
      <c r="S17" s="11">
        <v>999999</v>
      </c>
      <c r="T17" s="11">
        <v>999999</v>
      </c>
      <c r="U17" s="11">
        <v>1.7197E-2</v>
      </c>
      <c r="V17" s="11">
        <v>999999</v>
      </c>
      <c r="W17" s="11">
        <v>999999</v>
      </c>
      <c r="X17" s="11">
        <v>999999</v>
      </c>
      <c r="Y17" s="11">
        <v>999999</v>
      </c>
      <c r="Z17" s="11">
        <v>999999</v>
      </c>
      <c r="AA17" s="11">
        <v>999999</v>
      </c>
      <c r="AB17" s="11">
        <v>999999</v>
      </c>
      <c r="AC17" s="11">
        <v>-2.46</v>
      </c>
      <c r="AD17" s="11">
        <f t="shared" ref="AD17:AD21" si="10">ROUND(U17*((M17*M17*0.001)-E17),3)</f>
        <v>288.36099999999999</v>
      </c>
      <c r="AE17" s="15">
        <f t="shared" ref="AE17:AE21" si="11">IF(AC17-AD17=0,"",AC17-AD17)</f>
        <v>-290.82099999999997</v>
      </c>
      <c r="AF17" s="11">
        <v>0</v>
      </c>
      <c r="AG17" s="11">
        <f t="shared" ref="AG17:AG21" si="12">ROUND(AC17-BA17,3)</f>
        <v>0</v>
      </c>
      <c r="AH17" s="15">
        <f t="shared" si="7"/>
        <v>0</v>
      </c>
      <c r="AI17" s="11">
        <v>999999</v>
      </c>
      <c r="AJ17" s="11"/>
      <c r="AK17" s="11"/>
      <c r="AL17" s="11">
        <v>999999</v>
      </c>
      <c r="AM17" s="11"/>
      <c r="AN17" s="11"/>
      <c r="AO17" s="11">
        <v>999999</v>
      </c>
      <c r="AP17" s="11"/>
      <c r="AQ17" s="11"/>
      <c r="AR17" s="11">
        <v>999999</v>
      </c>
      <c r="AS17" s="11"/>
      <c r="AT17" s="11"/>
      <c r="AU17" s="11">
        <v>999999</v>
      </c>
      <c r="AV17" s="11"/>
      <c r="AW17" s="11"/>
      <c r="AX17" s="11">
        <v>999999</v>
      </c>
      <c r="AY17" s="11"/>
      <c r="AZ17" s="11"/>
      <c r="BA17" s="11">
        <v>-2.46</v>
      </c>
      <c r="BB17" s="11" t="s">
        <v>309</v>
      </c>
      <c r="BC17" s="16" t="str">
        <f t="shared" si="8"/>
        <v>부적합</v>
      </c>
      <c r="BD17" s="16" t="str">
        <f t="shared" si="9"/>
        <v>적합</v>
      </c>
    </row>
    <row r="18" spans="2:56" x14ac:dyDescent="0.3">
      <c r="B18" s="11">
        <v>62</v>
      </c>
      <c r="C18" s="11" t="s">
        <v>166</v>
      </c>
      <c r="D18" s="12">
        <v>42380.501388888886</v>
      </c>
      <c r="E18" s="11">
        <v>4871.29</v>
      </c>
      <c r="F18" s="11">
        <v>999999</v>
      </c>
      <c r="G18" s="11">
        <v>999999</v>
      </c>
      <c r="H18" s="11">
        <v>999999</v>
      </c>
      <c r="I18" s="11">
        <v>999999</v>
      </c>
      <c r="J18" s="11">
        <v>999999</v>
      </c>
      <c r="K18" s="11">
        <v>999999</v>
      </c>
      <c r="L18" s="11">
        <v>999999</v>
      </c>
      <c r="M18" s="11">
        <v>4852.3</v>
      </c>
      <c r="N18" s="11">
        <v>999999</v>
      </c>
      <c r="O18" s="11">
        <v>999999</v>
      </c>
      <c r="P18" s="11">
        <v>999999</v>
      </c>
      <c r="Q18" s="11">
        <v>999999</v>
      </c>
      <c r="R18" s="11">
        <v>999999</v>
      </c>
      <c r="S18" s="11">
        <v>999999</v>
      </c>
      <c r="T18" s="11">
        <v>999999</v>
      </c>
      <c r="U18" s="11">
        <v>1.7204000000000001E-2</v>
      </c>
      <c r="V18" s="11">
        <v>999999</v>
      </c>
      <c r="W18" s="11">
        <v>999999</v>
      </c>
      <c r="X18" s="11">
        <v>999999</v>
      </c>
      <c r="Y18" s="11">
        <v>999999</v>
      </c>
      <c r="Z18" s="11">
        <v>999999</v>
      </c>
      <c r="AA18" s="11">
        <v>999999</v>
      </c>
      <c r="AB18" s="11">
        <v>999999</v>
      </c>
      <c r="AC18" s="11">
        <v>-0.32700000000000001</v>
      </c>
      <c r="AD18" s="11">
        <f t="shared" si="10"/>
        <v>321.25900000000001</v>
      </c>
      <c r="AE18" s="15">
        <f t="shared" si="11"/>
        <v>-321.58600000000001</v>
      </c>
      <c r="AF18" s="11">
        <v>0</v>
      </c>
      <c r="AG18" s="11">
        <f t="shared" si="12"/>
        <v>0</v>
      </c>
      <c r="AH18" s="15">
        <f t="shared" si="7"/>
        <v>0</v>
      </c>
      <c r="AI18" s="11">
        <v>999999</v>
      </c>
      <c r="AJ18" s="11"/>
      <c r="AK18" s="11"/>
      <c r="AL18" s="11">
        <v>999999</v>
      </c>
      <c r="AM18" s="11"/>
      <c r="AN18" s="11"/>
      <c r="AO18" s="11">
        <v>999999</v>
      </c>
      <c r="AP18" s="11"/>
      <c r="AQ18" s="11"/>
      <c r="AR18" s="11">
        <v>999999</v>
      </c>
      <c r="AS18" s="11"/>
      <c r="AT18" s="11"/>
      <c r="AU18" s="11">
        <v>999999</v>
      </c>
      <c r="AV18" s="11"/>
      <c r="AW18" s="11"/>
      <c r="AX18" s="11">
        <v>999999</v>
      </c>
      <c r="AY18" s="11"/>
      <c r="AZ18" s="11"/>
      <c r="BA18" s="11">
        <v>-0.32700000000000001</v>
      </c>
      <c r="BB18" s="11" t="s">
        <v>309</v>
      </c>
      <c r="BC18" s="16" t="str">
        <f t="shared" si="8"/>
        <v>부적합</v>
      </c>
      <c r="BD18" s="16" t="str">
        <f t="shared" si="9"/>
        <v>적합</v>
      </c>
    </row>
    <row r="19" spans="2:56" x14ac:dyDescent="0.3">
      <c r="B19" s="1">
        <v>63</v>
      </c>
      <c r="C19" s="1" t="s">
        <v>167</v>
      </c>
      <c r="D19" s="7">
        <v>43831.041666666664</v>
      </c>
      <c r="E19" s="1">
        <v>4450.1099999999997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  <c r="K19" s="1">
        <v>999999</v>
      </c>
      <c r="L19" s="1">
        <v>999999</v>
      </c>
      <c r="M19" s="1">
        <v>2139.2159999999999</v>
      </c>
      <c r="N19" s="1">
        <v>999999</v>
      </c>
      <c r="O19" s="1">
        <v>999999</v>
      </c>
      <c r="P19" s="1">
        <v>999999</v>
      </c>
      <c r="Q19" s="1">
        <v>999999</v>
      </c>
      <c r="R19" s="1">
        <v>999999</v>
      </c>
      <c r="S19" s="1">
        <v>999999</v>
      </c>
      <c r="T19" s="1">
        <v>999999</v>
      </c>
      <c r="U19" s="1">
        <v>1.7267000000000001E-2</v>
      </c>
      <c r="V19" s="1">
        <v>999999</v>
      </c>
      <c r="W19" s="1">
        <v>999999</v>
      </c>
      <c r="X19" s="1">
        <v>999999</v>
      </c>
      <c r="Y19" s="1">
        <v>999999</v>
      </c>
      <c r="Z19" s="1">
        <v>999999</v>
      </c>
      <c r="AA19" s="1">
        <v>999999</v>
      </c>
      <c r="AB19" s="1">
        <v>999999</v>
      </c>
      <c r="AC19" s="1">
        <v>2.1779999999999999</v>
      </c>
      <c r="AD19" s="1">
        <f t="shared" si="10"/>
        <v>2.1779999999999999</v>
      </c>
      <c r="AE19" s="17">
        <f t="shared" ref="AE19" si="13">ROUND(AC19-AD19,3)</f>
        <v>0</v>
      </c>
      <c r="AF19" s="1">
        <v>0</v>
      </c>
      <c r="AG19" s="1">
        <f t="shared" si="12"/>
        <v>0</v>
      </c>
      <c r="AH19" s="17">
        <f t="shared" ref="AH19:AH21" si="14">ROUND(AF19-AG19,3)</f>
        <v>0</v>
      </c>
      <c r="AI19" s="1">
        <v>999999</v>
      </c>
      <c r="AJ19" s="1"/>
      <c r="AK19" s="1"/>
      <c r="AL19" s="1">
        <v>999999</v>
      </c>
      <c r="AM19" s="1"/>
      <c r="AN19" s="1"/>
      <c r="AO19" s="1">
        <v>999999</v>
      </c>
      <c r="AP19" s="1"/>
      <c r="AQ19" s="1"/>
      <c r="AR19" s="1">
        <v>999999</v>
      </c>
      <c r="AS19" s="1"/>
      <c r="AT19" s="1"/>
      <c r="AU19" s="1">
        <v>999999</v>
      </c>
      <c r="AV19" s="1"/>
      <c r="AW19" s="1"/>
      <c r="AX19" s="1">
        <v>999999</v>
      </c>
      <c r="AY19" s="1"/>
      <c r="AZ19" s="1"/>
      <c r="BA19" s="1">
        <v>2.1779999999999999</v>
      </c>
      <c r="BB19" s="1" t="s">
        <v>309</v>
      </c>
      <c r="BC19" s="10" t="str">
        <f t="shared" si="8"/>
        <v>적합</v>
      </c>
      <c r="BD19" s="10" t="str">
        <f t="shared" si="9"/>
        <v>적합</v>
      </c>
    </row>
    <row r="20" spans="2:56" x14ac:dyDescent="0.3">
      <c r="B20" s="11">
        <v>64</v>
      </c>
      <c r="C20" s="11" t="s">
        <v>168</v>
      </c>
      <c r="D20" s="12">
        <v>42370.5</v>
      </c>
      <c r="E20" s="11">
        <v>4587.16</v>
      </c>
      <c r="F20" s="11">
        <v>999999</v>
      </c>
      <c r="G20" s="11">
        <v>999999</v>
      </c>
      <c r="H20" s="11">
        <v>999999</v>
      </c>
      <c r="I20" s="11">
        <v>999999</v>
      </c>
      <c r="J20" s="11">
        <v>999999</v>
      </c>
      <c r="K20" s="11">
        <v>999999</v>
      </c>
      <c r="L20" s="11">
        <v>999999</v>
      </c>
      <c r="M20" s="11">
        <v>4602</v>
      </c>
      <c r="N20" s="11">
        <v>999999</v>
      </c>
      <c r="O20" s="11">
        <v>999999</v>
      </c>
      <c r="P20" s="11">
        <v>999999</v>
      </c>
      <c r="Q20" s="11">
        <v>999999</v>
      </c>
      <c r="R20" s="11">
        <v>999999</v>
      </c>
      <c r="S20" s="11">
        <v>999999</v>
      </c>
      <c r="T20" s="11">
        <v>999999</v>
      </c>
      <c r="U20" s="11">
        <v>1.7250999999999999E-2</v>
      </c>
      <c r="V20" s="11">
        <v>999999</v>
      </c>
      <c r="W20" s="11">
        <v>999999</v>
      </c>
      <c r="X20" s="11">
        <v>999999</v>
      </c>
      <c r="Y20" s="11">
        <v>999999</v>
      </c>
      <c r="Z20" s="11">
        <v>999999</v>
      </c>
      <c r="AA20" s="11">
        <v>999999</v>
      </c>
      <c r="AB20" s="11">
        <v>999999</v>
      </c>
      <c r="AC20" s="11">
        <v>0.25600000000000001</v>
      </c>
      <c r="AD20" s="11">
        <f t="shared" si="10"/>
        <v>286.21600000000001</v>
      </c>
      <c r="AE20" s="15">
        <f t="shared" si="11"/>
        <v>-285.96000000000004</v>
      </c>
      <c r="AF20" s="11">
        <v>1.018</v>
      </c>
      <c r="AG20" s="11">
        <f t="shared" si="12"/>
        <v>1.018</v>
      </c>
      <c r="AH20" s="15">
        <f t="shared" si="14"/>
        <v>0</v>
      </c>
      <c r="AI20" s="11">
        <v>999999</v>
      </c>
      <c r="AJ20" s="11"/>
      <c r="AK20" s="11"/>
      <c r="AL20" s="11">
        <v>999999</v>
      </c>
      <c r="AM20" s="11"/>
      <c r="AN20" s="11"/>
      <c r="AO20" s="11">
        <v>999999</v>
      </c>
      <c r="AP20" s="11"/>
      <c r="AQ20" s="11"/>
      <c r="AR20" s="11">
        <v>999999</v>
      </c>
      <c r="AS20" s="11"/>
      <c r="AT20" s="11"/>
      <c r="AU20" s="11">
        <v>999999</v>
      </c>
      <c r="AV20" s="11"/>
      <c r="AW20" s="11"/>
      <c r="AX20" s="11">
        <v>999999</v>
      </c>
      <c r="AY20" s="11"/>
      <c r="AZ20" s="11"/>
      <c r="BA20" s="11">
        <v>-0.76200000000000001</v>
      </c>
      <c r="BB20" s="11" t="s">
        <v>309</v>
      </c>
      <c r="BC20" s="16" t="str">
        <f t="shared" si="8"/>
        <v>부적합</v>
      </c>
      <c r="BD20" s="16" t="str">
        <f t="shared" si="9"/>
        <v>적합</v>
      </c>
    </row>
    <row r="21" spans="2:56" x14ac:dyDescent="0.3">
      <c r="B21" s="11">
        <v>65</v>
      </c>
      <c r="C21" s="11" t="s">
        <v>169</v>
      </c>
      <c r="D21" s="12">
        <v>42370.5</v>
      </c>
      <c r="E21" s="11">
        <v>4391.1099999999997</v>
      </c>
      <c r="F21" s="11">
        <v>999999</v>
      </c>
      <c r="G21" s="11">
        <v>999999</v>
      </c>
      <c r="H21" s="11">
        <v>999999</v>
      </c>
      <c r="I21" s="11">
        <v>999999</v>
      </c>
      <c r="J21" s="11">
        <v>999999</v>
      </c>
      <c r="K21" s="11">
        <v>999999</v>
      </c>
      <c r="L21" s="11">
        <v>999999</v>
      </c>
      <c r="M21" s="11">
        <v>7999</v>
      </c>
      <c r="N21" s="11">
        <v>999999</v>
      </c>
      <c r="O21" s="11">
        <v>999999</v>
      </c>
      <c r="P21" s="11">
        <v>999999</v>
      </c>
      <c r="Q21" s="11">
        <v>999999</v>
      </c>
      <c r="R21" s="11">
        <v>999999</v>
      </c>
      <c r="S21" s="11">
        <v>999999</v>
      </c>
      <c r="T21" s="11">
        <v>999999</v>
      </c>
      <c r="U21" s="11">
        <v>1.702E-2</v>
      </c>
      <c r="V21" s="11">
        <v>999999</v>
      </c>
      <c r="W21" s="11">
        <v>999999</v>
      </c>
      <c r="X21" s="11">
        <v>999999</v>
      </c>
      <c r="Y21" s="11">
        <v>999999</v>
      </c>
      <c r="Z21" s="11">
        <v>999999</v>
      </c>
      <c r="AA21" s="11">
        <v>999999</v>
      </c>
      <c r="AB21" s="11">
        <v>999999</v>
      </c>
      <c r="AC21" s="11">
        <v>61.405999999999999</v>
      </c>
      <c r="AD21" s="11">
        <f t="shared" si="10"/>
        <v>1014.271</v>
      </c>
      <c r="AE21" s="15">
        <f t="shared" si="11"/>
        <v>-952.86500000000001</v>
      </c>
      <c r="AF21" s="11">
        <v>0</v>
      </c>
      <c r="AG21" s="11">
        <f t="shared" si="12"/>
        <v>0</v>
      </c>
      <c r="AH21" s="15">
        <f t="shared" si="14"/>
        <v>0</v>
      </c>
      <c r="AI21" s="11">
        <v>999999</v>
      </c>
      <c r="AJ21" s="11"/>
      <c r="AK21" s="11"/>
      <c r="AL21" s="11">
        <v>999999</v>
      </c>
      <c r="AM21" s="11"/>
      <c r="AN21" s="11"/>
      <c r="AO21" s="11">
        <v>999999</v>
      </c>
      <c r="AP21" s="11"/>
      <c r="AQ21" s="11"/>
      <c r="AR21" s="11">
        <v>999999</v>
      </c>
      <c r="AS21" s="11"/>
      <c r="AT21" s="11"/>
      <c r="AU21" s="11">
        <v>999999</v>
      </c>
      <c r="AV21" s="11"/>
      <c r="AW21" s="11"/>
      <c r="AX21" s="11">
        <v>999999</v>
      </c>
      <c r="AY21" s="11"/>
      <c r="AZ21" s="11"/>
      <c r="BA21" s="11">
        <v>61.405999999999999</v>
      </c>
      <c r="BB21" s="11" t="s">
        <v>309</v>
      </c>
      <c r="BC21" s="16" t="str">
        <f t="shared" si="8"/>
        <v>부적합</v>
      </c>
      <c r="BD21" s="16" t="str">
        <f t="shared" si="9"/>
        <v>적합</v>
      </c>
    </row>
    <row r="24" spans="2:56" x14ac:dyDescent="0.3">
      <c r="B24" t="s">
        <v>296</v>
      </c>
      <c r="C24">
        <v>20</v>
      </c>
      <c r="BC24">
        <v>1</v>
      </c>
      <c r="BD24">
        <v>2</v>
      </c>
    </row>
    <row r="25" spans="2:56" ht="17.25" x14ac:dyDescent="0.3">
      <c r="B25" s="4" t="s">
        <v>233</v>
      </c>
      <c r="C25" s="4" t="s">
        <v>234</v>
      </c>
      <c r="D25" s="6" t="s">
        <v>235</v>
      </c>
      <c r="E25" s="4" t="s">
        <v>236</v>
      </c>
      <c r="F25" s="4" t="s">
        <v>237</v>
      </c>
      <c r="G25" s="4" t="s">
        <v>238</v>
      </c>
      <c r="H25" s="4" t="s">
        <v>239</v>
      </c>
      <c r="I25" s="4" t="s">
        <v>240</v>
      </c>
      <c r="J25" s="4" t="s">
        <v>241</v>
      </c>
      <c r="K25" s="4" t="s">
        <v>242</v>
      </c>
      <c r="L25" s="4" t="s">
        <v>243</v>
      </c>
      <c r="M25" s="4" t="s">
        <v>244</v>
      </c>
      <c r="N25" s="4" t="s">
        <v>245</v>
      </c>
      <c r="O25" s="4" t="s">
        <v>246</v>
      </c>
      <c r="P25" s="4" t="s">
        <v>247</v>
      </c>
      <c r="Q25" s="4" t="s">
        <v>248</v>
      </c>
      <c r="R25" s="4" t="s">
        <v>249</v>
      </c>
      <c r="S25" s="4" t="s">
        <v>250</v>
      </c>
      <c r="T25" s="4" t="s">
        <v>251</v>
      </c>
      <c r="U25" s="4" t="s">
        <v>252</v>
      </c>
      <c r="V25" s="4" t="s">
        <v>253</v>
      </c>
      <c r="W25" s="4" t="s">
        <v>254</v>
      </c>
      <c r="X25" s="4" t="s">
        <v>255</v>
      </c>
      <c r="Y25" s="4" t="s">
        <v>256</v>
      </c>
      <c r="Z25" s="4" t="s">
        <v>257</v>
      </c>
      <c r="AA25" s="4" t="s">
        <v>258</v>
      </c>
      <c r="AB25" s="4" t="s">
        <v>259</v>
      </c>
      <c r="AC25" s="4" t="s">
        <v>260</v>
      </c>
      <c r="AD25" s="4" t="s">
        <v>261</v>
      </c>
      <c r="AE25" s="4" t="s">
        <v>262</v>
      </c>
      <c r="AF25" s="4" t="s">
        <v>263</v>
      </c>
      <c r="AG25" s="4" t="s">
        <v>264</v>
      </c>
      <c r="AH25" s="4" t="s">
        <v>262</v>
      </c>
      <c r="AI25" s="4" t="s">
        <v>265</v>
      </c>
      <c r="AJ25" s="4" t="s">
        <v>266</v>
      </c>
      <c r="AK25" s="4" t="s">
        <v>262</v>
      </c>
      <c r="AL25" s="4" t="s">
        <v>267</v>
      </c>
      <c r="AM25" s="4" t="s">
        <v>268</v>
      </c>
      <c r="AN25" s="4" t="s">
        <v>262</v>
      </c>
      <c r="AO25" s="4" t="s">
        <v>269</v>
      </c>
      <c r="AP25" s="4" t="s">
        <v>270</v>
      </c>
      <c r="AQ25" s="4" t="s">
        <v>262</v>
      </c>
      <c r="AR25" s="4" t="s">
        <v>271</v>
      </c>
      <c r="AS25" s="4" t="s">
        <v>272</v>
      </c>
      <c r="AT25" s="4" t="s">
        <v>262</v>
      </c>
      <c r="AU25" s="4" t="s">
        <v>273</v>
      </c>
      <c r="AV25" s="4" t="s">
        <v>274</v>
      </c>
      <c r="AW25" s="4" t="s">
        <v>262</v>
      </c>
      <c r="AX25" s="4" t="s">
        <v>275</v>
      </c>
      <c r="AY25" s="4" t="s">
        <v>276</v>
      </c>
      <c r="AZ25" s="4" t="s">
        <v>262</v>
      </c>
      <c r="BA25" s="4" t="s">
        <v>295</v>
      </c>
      <c r="BB25" s="4" t="s">
        <v>308</v>
      </c>
      <c r="BC25" s="10" t="s">
        <v>310</v>
      </c>
      <c r="BD25" s="10" t="s">
        <v>310</v>
      </c>
    </row>
    <row r="26" spans="2:56" x14ac:dyDescent="0.3">
      <c r="B26" s="11">
        <v>119</v>
      </c>
      <c r="C26" s="11" t="s">
        <v>176</v>
      </c>
      <c r="D26" s="12">
        <v>42380.501388888886</v>
      </c>
      <c r="E26" s="11">
        <v>4423.41</v>
      </c>
      <c r="F26" s="11">
        <v>999999</v>
      </c>
      <c r="G26" s="11">
        <v>999999</v>
      </c>
      <c r="H26" s="11">
        <v>999999</v>
      </c>
      <c r="I26" s="11">
        <v>999999</v>
      </c>
      <c r="J26" s="11">
        <v>999999</v>
      </c>
      <c r="K26" s="11">
        <v>999999</v>
      </c>
      <c r="L26" s="11">
        <v>999999</v>
      </c>
      <c r="M26" s="11">
        <v>28037</v>
      </c>
      <c r="N26" s="11">
        <v>999999</v>
      </c>
      <c r="O26" s="11">
        <v>999999</v>
      </c>
      <c r="P26" s="11">
        <v>999999</v>
      </c>
      <c r="Q26" s="11">
        <v>999999</v>
      </c>
      <c r="R26" s="11">
        <v>999999</v>
      </c>
      <c r="S26" s="11">
        <v>999999</v>
      </c>
      <c r="T26" s="11">
        <v>999999</v>
      </c>
      <c r="U26" s="11">
        <v>1.7087000000000001E-2</v>
      </c>
      <c r="V26" s="11">
        <v>999999</v>
      </c>
      <c r="W26" s="11">
        <v>999999</v>
      </c>
      <c r="X26" s="11">
        <v>999999</v>
      </c>
      <c r="Y26" s="11">
        <v>999999</v>
      </c>
      <c r="Z26" s="11">
        <v>999999</v>
      </c>
      <c r="AA26" s="11">
        <v>999999</v>
      </c>
      <c r="AB26" s="11">
        <v>999999</v>
      </c>
      <c r="AC26" s="11">
        <v>403.48500000000001</v>
      </c>
      <c r="AD26" s="11">
        <f>ROUND(U26*((M26*M26*0.001)-E26),3)</f>
        <v>13356.053</v>
      </c>
      <c r="AE26" s="15">
        <f t="shared" ref="AE26:AE31" si="15">IF(AC26-AD26=0,"",AC26-AD26)</f>
        <v>-12952.567999999999</v>
      </c>
      <c r="AF26" s="11">
        <v>0</v>
      </c>
      <c r="AG26" s="11">
        <f>ROUND(AC26-BA26,3)</f>
        <v>0</v>
      </c>
      <c r="AH26" s="15">
        <f t="shared" ref="AH26:AH27" si="16">ROUND(AF26-AG26,3)</f>
        <v>0</v>
      </c>
      <c r="AI26" s="11">
        <v>999999</v>
      </c>
      <c r="AJ26" s="11"/>
      <c r="AK26" s="11"/>
      <c r="AL26" s="11">
        <v>999999</v>
      </c>
      <c r="AM26" s="11"/>
      <c r="AN26" s="11"/>
      <c r="AO26" s="11">
        <v>999999</v>
      </c>
      <c r="AP26" s="11"/>
      <c r="AQ26" s="11"/>
      <c r="AR26" s="11">
        <v>999999</v>
      </c>
      <c r="AS26" s="11"/>
      <c r="AT26" s="11"/>
      <c r="AU26" s="11">
        <v>999999</v>
      </c>
      <c r="AV26" s="11"/>
      <c r="AW26" s="11"/>
      <c r="AX26" s="11">
        <v>999999</v>
      </c>
      <c r="AY26" s="11"/>
      <c r="AZ26" s="11"/>
      <c r="BA26" s="11">
        <v>403.48500000000001</v>
      </c>
      <c r="BB26" s="11" t="s">
        <v>309</v>
      </c>
      <c r="BC26" s="16" t="str">
        <f t="shared" ref="BC26:BC31" si="17">IF(AE26="","적합",(IF(ABS(AE26)&lt;0.001,"적합","부적합")))</f>
        <v>부적합</v>
      </c>
      <c r="BD26" s="16" t="str">
        <f t="shared" ref="BD26:BD31" si="18">IF(AH26="","적합",(IF(ABS(AH26)&lt;0.001,"적합","부적합")))</f>
        <v>적합</v>
      </c>
    </row>
    <row r="27" spans="2:56" x14ac:dyDescent="0.3">
      <c r="B27" s="11">
        <v>120</v>
      </c>
      <c r="C27" s="11" t="s">
        <v>177</v>
      </c>
      <c r="D27" s="12">
        <v>42380.501388888886</v>
      </c>
      <c r="E27" s="11">
        <v>4451.22</v>
      </c>
      <c r="F27" s="11">
        <v>999999</v>
      </c>
      <c r="G27" s="11">
        <v>999999</v>
      </c>
      <c r="H27" s="11">
        <v>999999</v>
      </c>
      <c r="I27" s="11">
        <v>999999</v>
      </c>
      <c r="J27" s="11">
        <v>999999</v>
      </c>
      <c r="K27" s="11">
        <v>999999</v>
      </c>
      <c r="L27" s="11">
        <v>999999</v>
      </c>
      <c r="M27" s="11">
        <v>5060.7</v>
      </c>
      <c r="N27" s="11">
        <v>999999</v>
      </c>
      <c r="O27" s="11">
        <v>999999</v>
      </c>
      <c r="P27" s="11">
        <v>999999</v>
      </c>
      <c r="Q27" s="11">
        <v>999999</v>
      </c>
      <c r="R27" s="11">
        <v>999999</v>
      </c>
      <c r="S27" s="11">
        <v>999999</v>
      </c>
      <c r="T27" s="11">
        <v>999999</v>
      </c>
      <c r="U27" s="11">
        <v>1.7125000000000001E-2</v>
      </c>
      <c r="V27" s="11">
        <v>999999</v>
      </c>
      <c r="W27" s="11">
        <v>999999</v>
      </c>
      <c r="X27" s="11">
        <v>999999</v>
      </c>
      <c r="Y27" s="11">
        <v>999999</v>
      </c>
      <c r="Z27" s="11">
        <v>999999</v>
      </c>
      <c r="AA27" s="11">
        <v>999999</v>
      </c>
      <c r="AB27" s="11">
        <v>999999</v>
      </c>
      <c r="AC27" s="11">
        <v>10.436999999999999</v>
      </c>
      <c r="AD27" s="11">
        <f t="shared" ref="AD27:AD31" si="19">ROUND(U27*((M27*M27*0.001)-E27),3)</f>
        <v>362.35599999999999</v>
      </c>
      <c r="AE27" s="15">
        <f t="shared" si="15"/>
        <v>-351.91899999999998</v>
      </c>
      <c r="AF27" s="11">
        <v>0</v>
      </c>
      <c r="AG27" s="11">
        <f t="shared" ref="AG27:AG31" si="20">ROUND(AC27-BA27,3)</f>
        <v>0</v>
      </c>
      <c r="AH27" s="15">
        <f t="shared" si="16"/>
        <v>0</v>
      </c>
      <c r="AI27" s="11">
        <v>999999</v>
      </c>
      <c r="AJ27" s="11"/>
      <c r="AK27" s="11"/>
      <c r="AL27" s="11">
        <v>999999</v>
      </c>
      <c r="AM27" s="11"/>
      <c r="AN27" s="11"/>
      <c r="AO27" s="11">
        <v>999999</v>
      </c>
      <c r="AP27" s="11"/>
      <c r="AQ27" s="11"/>
      <c r="AR27" s="11">
        <v>999999</v>
      </c>
      <c r="AS27" s="11"/>
      <c r="AT27" s="11"/>
      <c r="AU27" s="11">
        <v>999999</v>
      </c>
      <c r="AV27" s="11"/>
      <c r="AW27" s="11"/>
      <c r="AX27" s="11">
        <v>999999</v>
      </c>
      <c r="AY27" s="11"/>
      <c r="AZ27" s="11"/>
      <c r="BA27" s="11">
        <v>10.436999999999999</v>
      </c>
      <c r="BB27" s="11" t="s">
        <v>309</v>
      </c>
      <c r="BC27" s="16" t="str">
        <f t="shared" si="17"/>
        <v>부적합</v>
      </c>
      <c r="BD27" s="16" t="str">
        <f t="shared" si="18"/>
        <v>적합</v>
      </c>
    </row>
    <row r="28" spans="2:56" x14ac:dyDescent="0.3">
      <c r="B28" s="1">
        <v>121</v>
      </c>
      <c r="C28" s="1" t="s">
        <v>178</v>
      </c>
      <c r="D28" s="7">
        <v>43831.041666666664</v>
      </c>
      <c r="E28" s="1">
        <v>4771.34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  <c r="K28" s="1">
        <v>999999</v>
      </c>
      <c r="L28" s="1">
        <v>999999</v>
      </c>
      <c r="M28" s="1">
        <v>1780.931</v>
      </c>
      <c r="N28" s="1">
        <v>999999</v>
      </c>
      <c r="O28" s="1">
        <v>999999</v>
      </c>
      <c r="P28" s="1">
        <v>999999</v>
      </c>
      <c r="Q28" s="1">
        <v>999999</v>
      </c>
      <c r="R28" s="1">
        <v>999999</v>
      </c>
      <c r="S28" s="1">
        <v>999999</v>
      </c>
      <c r="T28" s="1">
        <v>999999</v>
      </c>
      <c r="U28" s="1">
        <v>1.7162E-2</v>
      </c>
      <c r="V28" s="1">
        <v>999999</v>
      </c>
      <c r="W28" s="1">
        <v>999999</v>
      </c>
      <c r="X28" s="1">
        <v>999999</v>
      </c>
      <c r="Y28" s="1">
        <v>999999</v>
      </c>
      <c r="Z28" s="1">
        <v>999999</v>
      </c>
      <c r="AA28" s="1">
        <v>999999</v>
      </c>
      <c r="AB28" s="1">
        <v>999999</v>
      </c>
      <c r="AC28" s="1">
        <v>-27.452999999999999</v>
      </c>
      <c r="AD28" s="1">
        <f t="shared" si="19"/>
        <v>-27.452999999999999</v>
      </c>
      <c r="AE28" s="17">
        <f t="shared" ref="AE28" si="21">ROUND(AC28-AD28,3)</f>
        <v>0</v>
      </c>
      <c r="AF28" s="1">
        <v>4.0000000000000001E-3</v>
      </c>
      <c r="AG28" s="1">
        <f t="shared" si="20"/>
        <v>4.0000000000000001E-3</v>
      </c>
      <c r="AH28" s="17">
        <f t="shared" ref="AH28:AH31" si="22">ROUND(AF28-AG28,3)</f>
        <v>0</v>
      </c>
      <c r="AI28" s="1">
        <v>999999</v>
      </c>
      <c r="AJ28" s="1"/>
      <c r="AK28" s="1"/>
      <c r="AL28" s="1">
        <v>999999</v>
      </c>
      <c r="AM28" s="1"/>
      <c r="AN28" s="1"/>
      <c r="AO28" s="1">
        <v>999999</v>
      </c>
      <c r="AP28" s="1"/>
      <c r="AQ28" s="1"/>
      <c r="AR28" s="1">
        <v>999999</v>
      </c>
      <c r="AS28" s="1"/>
      <c r="AT28" s="1"/>
      <c r="AU28" s="1">
        <v>999999</v>
      </c>
      <c r="AV28" s="1"/>
      <c r="AW28" s="1"/>
      <c r="AX28" s="1">
        <v>999999</v>
      </c>
      <c r="AY28" s="1"/>
      <c r="AZ28" s="1"/>
      <c r="BA28" s="1">
        <v>-27.457000000000001</v>
      </c>
      <c r="BB28" s="1" t="s">
        <v>309</v>
      </c>
      <c r="BC28" s="10" t="str">
        <f t="shared" si="17"/>
        <v>적합</v>
      </c>
      <c r="BD28" s="10" t="str">
        <f t="shared" si="18"/>
        <v>적합</v>
      </c>
    </row>
    <row r="29" spans="2:56" x14ac:dyDescent="0.3">
      <c r="B29" s="11">
        <v>122</v>
      </c>
      <c r="C29" s="11" t="s">
        <v>179</v>
      </c>
      <c r="D29" s="12">
        <v>42370.5</v>
      </c>
      <c r="E29" s="11">
        <v>4620.26</v>
      </c>
      <c r="F29" s="11">
        <v>999999</v>
      </c>
      <c r="G29" s="11">
        <v>999999</v>
      </c>
      <c r="H29" s="11">
        <v>999999</v>
      </c>
      <c r="I29" s="11">
        <v>999999</v>
      </c>
      <c r="J29" s="11">
        <v>999999</v>
      </c>
      <c r="K29" s="11">
        <v>999999</v>
      </c>
      <c r="L29" s="11">
        <v>999999</v>
      </c>
      <c r="M29" s="11">
        <v>4730</v>
      </c>
      <c r="N29" s="11">
        <v>999999</v>
      </c>
      <c r="O29" s="11">
        <v>999999</v>
      </c>
      <c r="P29" s="11">
        <v>999999</v>
      </c>
      <c r="Q29" s="11">
        <v>999999</v>
      </c>
      <c r="R29" s="11">
        <v>999999</v>
      </c>
      <c r="S29" s="11">
        <v>999999</v>
      </c>
      <c r="T29" s="11">
        <v>999999</v>
      </c>
      <c r="U29" s="11">
        <v>1.6964E-2</v>
      </c>
      <c r="V29" s="11">
        <v>999999</v>
      </c>
      <c r="W29" s="11">
        <v>999999</v>
      </c>
      <c r="X29" s="11">
        <v>999999</v>
      </c>
      <c r="Y29" s="11">
        <v>999999</v>
      </c>
      <c r="Z29" s="11">
        <v>999999</v>
      </c>
      <c r="AA29" s="11">
        <v>999999</v>
      </c>
      <c r="AB29" s="11">
        <v>999999</v>
      </c>
      <c r="AC29" s="11">
        <v>1.8620000000000001</v>
      </c>
      <c r="AD29" s="11">
        <f t="shared" si="19"/>
        <v>301.15600000000001</v>
      </c>
      <c r="AE29" s="15">
        <f t="shared" si="15"/>
        <v>-299.29399999999998</v>
      </c>
      <c r="AF29" s="11">
        <v>1.7000000000000001E-2</v>
      </c>
      <c r="AG29" s="11">
        <f t="shared" si="20"/>
        <v>1.7000000000000001E-2</v>
      </c>
      <c r="AH29" s="15">
        <f t="shared" si="22"/>
        <v>0</v>
      </c>
      <c r="AI29" s="11">
        <v>999999</v>
      </c>
      <c r="AJ29" s="11"/>
      <c r="AK29" s="11"/>
      <c r="AL29" s="11">
        <v>999999</v>
      </c>
      <c r="AM29" s="11"/>
      <c r="AN29" s="11"/>
      <c r="AO29" s="11">
        <v>999999</v>
      </c>
      <c r="AP29" s="11"/>
      <c r="AQ29" s="11"/>
      <c r="AR29" s="11">
        <v>999999</v>
      </c>
      <c r="AS29" s="11"/>
      <c r="AT29" s="11"/>
      <c r="AU29" s="11">
        <v>999999</v>
      </c>
      <c r="AV29" s="11"/>
      <c r="AW29" s="11"/>
      <c r="AX29" s="11">
        <v>999999</v>
      </c>
      <c r="AY29" s="11"/>
      <c r="AZ29" s="11"/>
      <c r="BA29" s="11">
        <v>1.845</v>
      </c>
      <c r="BB29" s="11" t="s">
        <v>309</v>
      </c>
      <c r="BC29" s="16" t="str">
        <f t="shared" si="17"/>
        <v>부적합</v>
      </c>
      <c r="BD29" s="16" t="str">
        <f t="shared" si="18"/>
        <v>적합</v>
      </c>
    </row>
    <row r="30" spans="2:56" x14ac:dyDescent="0.3">
      <c r="B30" s="11">
        <v>123</v>
      </c>
      <c r="C30" s="11" t="s">
        <v>180</v>
      </c>
      <c r="D30" s="12">
        <v>42370.5</v>
      </c>
      <c r="E30" s="11">
        <v>4852.3100000000004</v>
      </c>
      <c r="F30" s="11">
        <v>999999</v>
      </c>
      <c r="G30" s="11">
        <v>999999</v>
      </c>
      <c r="H30" s="11">
        <v>999999</v>
      </c>
      <c r="I30" s="11">
        <v>999999</v>
      </c>
      <c r="J30" s="11">
        <v>999999</v>
      </c>
      <c r="K30" s="11">
        <v>999999</v>
      </c>
      <c r="L30" s="11">
        <v>999999</v>
      </c>
      <c r="M30" s="11">
        <v>4992</v>
      </c>
      <c r="N30" s="11">
        <v>999999</v>
      </c>
      <c r="O30" s="11">
        <v>999999</v>
      </c>
      <c r="P30" s="11">
        <v>999999</v>
      </c>
      <c r="Q30" s="11">
        <v>999999</v>
      </c>
      <c r="R30" s="11">
        <v>999999</v>
      </c>
      <c r="S30" s="11">
        <v>999999</v>
      </c>
      <c r="T30" s="11">
        <v>999999</v>
      </c>
      <c r="U30" s="11">
        <v>1.6875999999999999E-2</v>
      </c>
      <c r="V30" s="11">
        <v>999999</v>
      </c>
      <c r="W30" s="11">
        <v>999999</v>
      </c>
      <c r="X30" s="11">
        <v>999999</v>
      </c>
      <c r="Y30" s="11">
        <v>999999</v>
      </c>
      <c r="Z30" s="11">
        <v>999999</v>
      </c>
      <c r="AA30" s="11">
        <v>999999</v>
      </c>
      <c r="AB30" s="11">
        <v>999999</v>
      </c>
      <c r="AC30" s="11">
        <v>2.3570000000000002</v>
      </c>
      <c r="AD30" s="11">
        <f t="shared" si="19"/>
        <v>338.66300000000001</v>
      </c>
      <c r="AE30" s="15">
        <f t="shared" si="15"/>
        <v>-336.30599999999998</v>
      </c>
      <c r="AF30" s="11">
        <v>0</v>
      </c>
      <c r="AG30" s="11">
        <f t="shared" si="20"/>
        <v>0</v>
      </c>
      <c r="AH30" s="15">
        <f t="shared" si="22"/>
        <v>0</v>
      </c>
      <c r="AI30" s="11">
        <v>999999</v>
      </c>
      <c r="AJ30" s="11"/>
      <c r="AK30" s="11"/>
      <c r="AL30" s="11">
        <v>999999</v>
      </c>
      <c r="AM30" s="11"/>
      <c r="AN30" s="11"/>
      <c r="AO30" s="11">
        <v>999999</v>
      </c>
      <c r="AP30" s="11"/>
      <c r="AQ30" s="11"/>
      <c r="AR30" s="11">
        <v>999999</v>
      </c>
      <c r="AS30" s="11"/>
      <c r="AT30" s="11"/>
      <c r="AU30" s="11">
        <v>999999</v>
      </c>
      <c r="AV30" s="11"/>
      <c r="AW30" s="11"/>
      <c r="AX30" s="11">
        <v>999999</v>
      </c>
      <c r="AY30" s="11"/>
      <c r="AZ30" s="11"/>
      <c r="BA30" s="11">
        <v>2.3570000000000002</v>
      </c>
      <c r="BB30" s="11" t="s">
        <v>309</v>
      </c>
      <c r="BC30" s="16" t="str">
        <f t="shared" si="17"/>
        <v>부적합</v>
      </c>
      <c r="BD30" s="16" t="str">
        <f t="shared" si="18"/>
        <v>적합</v>
      </c>
    </row>
    <row r="31" spans="2:56" x14ac:dyDescent="0.3">
      <c r="B31" s="11">
        <v>124</v>
      </c>
      <c r="C31" s="11" t="s">
        <v>181</v>
      </c>
      <c r="D31" s="12">
        <v>42370.5</v>
      </c>
      <c r="E31" s="11">
        <v>4765.62</v>
      </c>
      <c r="F31" s="11">
        <v>999999</v>
      </c>
      <c r="G31" s="11">
        <v>999999</v>
      </c>
      <c r="H31" s="11">
        <v>999999</v>
      </c>
      <c r="I31" s="11">
        <v>999999</v>
      </c>
      <c r="J31" s="11">
        <v>999999</v>
      </c>
      <c r="K31" s="11">
        <v>999999</v>
      </c>
      <c r="L31" s="11">
        <v>999999</v>
      </c>
      <c r="M31" s="11">
        <v>4744</v>
      </c>
      <c r="N31" s="11">
        <v>999999</v>
      </c>
      <c r="O31" s="11">
        <v>999999</v>
      </c>
      <c r="P31" s="11">
        <v>999999</v>
      </c>
      <c r="Q31" s="11">
        <v>999999</v>
      </c>
      <c r="R31" s="11">
        <v>999999</v>
      </c>
      <c r="S31" s="11">
        <v>999999</v>
      </c>
      <c r="T31" s="11">
        <v>999999</v>
      </c>
      <c r="U31" s="11">
        <v>1.7069000000000001E-2</v>
      </c>
      <c r="V31" s="11">
        <v>999999</v>
      </c>
      <c r="W31" s="11">
        <v>999999</v>
      </c>
      <c r="X31" s="11">
        <v>999999</v>
      </c>
      <c r="Y31" s="11">
        <v>999999</v>
      </c>
      <c r="Z31" s="11">
        <v>999999</v>
      </c>
      <c r="AA31" s="11">
        <v>999999</v>
      </c>
      <c r="AB31" s="11">
        <v>999999</v>
      </c>
      <c r="AC31" s="11">
        <v>-0.36899999999999999</v>
      </c>
      <c r="AD31" s="11">
        <f t="shared" si="19"/>
        <v>302.803</v>
      </c>
      <c r="AE31" s="15">
        <f t="shared" si="15"/>
        <v>-303.17200000000003</v>
      </c>
      <c r="AF31" s="11">
        <v>0</v>
      </c>
      <c r="AG31" s="11">
        <f t="shared" si="20"/>
        <v>0</v>
      </c>
      <c r="AH31" s="15">
        <f t="shared" si="22"/>
        <v>0</v>
      </c>
      <c r="AI31" s="11">
        <v>999999</v>
      </c>
      <c r="AJ31" s="11"/>
      <c r="AK31" s="11"/>
      <c r="AL31" s="11">
        <v>999999</v>
      </c>
      <c r="AM31" s="11"/>
      <c r="AN31" s="11"/>
      <c r="AO31" s="11">
        <v>999999</v>
      </c>
      <c r="AP31" s="11"/>
      <c r="AQ31" s="11"/>
      <c r="AR31" s="11">
        <v>999999</v>
      </c>
      <c r="AS31" s="11"/>
      <c r="AT31" s="11"/>
      <c r="AU31" s="11">
        <v>999999</v>
      </c>
      <c r="AV31" s="11"/>
      <c r="AW31" s="11"/>
      <c r="AX31" s="11">
        <v>999999</v>
      </c>
      <c r="AY31" s="11"/>
      <c r="AZ31" s="11"/>
      <c r="BA31" s="11">
        <v>-0.36899999999999999</v>
      </c>
      <c r="BB31" s="11" t="s">
        <v>309</v>
      </c>
      <c r="BC31" s="16" t="str">
        <f t="shared" si="17"/>
        <v>부적합</v>
      </c>
      <c r="BD31" s="16" t="str">
        <f t="shared" si="18"/>
        <v>적합</v>
      </c>
    </row>
    <row r="34" spans="2:56" x14ac:dyDescent="0.3">
      <c r="B34" t="s">
        <v>296</v>
      </c>
      <c r="C34">
        <v>27</v>
      </c>
      <c r="BC34">
        <v>1</v>
      </c>
      <c r="BD34">
        <v>2</v>
      </c>
    </row>
    <row r="35" spans="2:56" ht="17.25" x14ac:dyDescent="0.3">
      <c r="B35" s="4" t="s">
        <v>233</v>
      </c>
      <c r="C35" s="4" t="s">
        <v>234</v>
      </c>
      <c r="D35" s="6" t="s">
        <v>235</v>
      </c>
      <c r="E35" s="4" t="s">
        <v>236</v>
      </c>
      <c r="F35" s="4" t="s">
        <v>237</v>
      </c>
      <c r="G35" s="4" t="s">
        <v>238</v>
      </c>
      <c r="H35" s="4" t="s">
        <v>239</v>
      </c>
      <c r="I35" s="4" t="s">
        <v>240</v>
      </c>
      <c r="J35" s="4" t="s">
        <v>241</v>
      </c>
      <c r="K35" s="4" t="s">
        <v>242</v>
      </c>
      <c r="L35" s="4" t="s">
        <v>243</v>
      </c>
      <c r="M35" s="4" t="s">
        <v>244</v>
      </c>
      <c r="N35" s="4" t="s">
        <v>245</v>
      </c>
      <c r="O35" s="4" t="s">
        <v>246</v>
      </c>
      <c r="P35" s="4" t="s">
        <v>247</v>
      </c>
      <c r="Q35" s="4" t="s">
        <v>248</v>
      </c>
      <c r="R35" s="4" t="s">
        <v>249</v>
      </c>
      <c r="S35" s="4" t="s">
        <v>250</v>
      </c>
      <c r="T35" s="4" t="s">
        <v>251</v>
      </c>
      <c r="U35" s="4" t="s">
        <v>252</v>
      </c>
      <c r="V35" s="4" t="s">
        <v>253</v>
      </c>
      <c r="W35" s="4" t="s">
        <v>254</v>
      </c>
      <c r="X35" s="4" t="s">
        <v>255</v>
      </c>
      <c r="Y35" s="4" t="s">
        <v>256</v>
      </c>
      <c r="Z35" s="4" t="s">
        <v>257</v>
      </c>
      <c r="AA35" s="4" t="s">
        <v>258</v>
      </c>
      <c r="AB35" s="4" t="s">
        <v>259</v>
      </c>
      <c r="AC35" s="4" t="s">
        <v>260</v>
      </c>
      <c r="AD35" s="4" t="s">
        <v>261</v>
      </c>
      <c r="AE35" s="4" t="s">
        <v>262</v>
      </c>
      <c r="AF35" s="4" t="s">
        <v>263</v>
      </c>
      <c r="AG35" s="4" t="s">
        <v>264</v>
      </c>
      <c r="AH35" s="4" t="s">
        <v>262</v>
      </c>
      <c r="AI35" s="4" t="s">
        <v>265</v>
      </c>
      <c r="AJ35" s="4" t="s">
        <v>266</v>
      </c>
      <c r="AK35" s="4" t="s">
        <v>262</v>
      </c>
      <c r="AL35" s="4" t="s">
        <v>267</v>
      </c>
      <c r="AM35" s="4" t="s">
        <v>268</v>
      </c>
      <c r="AN35" s="4" t="s">
        <v>262</v>
      </c>
      <c r="AO35" s="4" t="s">
        <v>269</v>
      </c>
      <c r="AP35" s="4" t="s">
        <v>270</v>
      </c>
      <c r="AQ35" s="4" t="s">
        <v>262</v>
      </c>
      <c r="AR35" s="4" t="s">
        <v>271</v>
      </c>
      <c r="AS35" s="4" t="s">
        <v>272</v>
      </c>
      <c r="AT35" s="4" t="s">
        <v>262</v>
      </c>
      <c r="AU35" s="4" t="s">
        <v>273</v>
      </c>
      <c r="AV35" s="4" t="s">
        <v>274</v>
      </c>
      <c r="AW35" s="4" t="s">
        <v>262</v>
      </c>
      <c r="AX35" s="4" t="s">
        <v>275</v>
      </c>
      <c r="AY35" s="4" t="s">
        <v>276</v>
      </c>
      <c r="AZ35" s="4" t="s">
        <v>262</v>
      </c>
      <c r="BA35" s="4" t="s">
        <v>295</v>
      </c>
      <c r="BB35" s="4" t="s">
        <v>308</v>
      </c>
      <c r="BC35" s="10" t="s">
        <v>310</v>
      </c>
      <c r="BD35" s="10" t="s">
        <v>310</v>
      </c>
    </row>
    <row r="36" spans="2:56" x14ac:dyDescent="0.3">
      <c r="B36" s="1">
        <v>176</v>
      </c>
      <c r="C36" s="1" t="s">
        <v>170</v>
      </c>
      <c r="D36" s="7">
        <v>43831.041666666664</v>
      </c>
      <c r="E36" s="1">
        <v>4476.54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  <c r="K36" s="1">
        <v>999999</v>
      </c>
      <c r="L36" s="1">
        <v>999999</v>
      </c>
      <c r="M36" s="1">
        <v>539.87800000000004</v>
      </c>
      <c r="N36" s="1">
        <v>999999</v>
      </c>
      <c r="O36" s="1">
        <v>999999</v>
      </c>
      <c r="P36" s="1">
        <v>999999</v>
      </c>
      <c r="Q36" s="1">
        <v>999999</v>
      </c>
      <c r="R36" s="1">
        <v>999999</v>
      </c>
      <c r="S36" s="1">
        <v>999999</v>
      </c>
      <c r="T36" s="1">
        <v>999999</v>
      </c>
      <c r="U36" s="1">
        <v>1.6832E-2</v>
      </c>
      <c r="V36" s="1">
        <v>999999</v>
      </c>
      <c r="W36" s="1">
        <v>999999</v>
      </c>
      <c r="X36" s="1">
        <v>999999</v>
      </c>
      <c r="Y36" s="1">
        <v>999999</v>
      </c>
      <c r="Z36" s="1">
        <v>999999</v>
      </c>
      <c r="AA36" s="1">
        <v>999999</v>
      </c>
      <c r="AB36" s="1">
        <v>999999</v>
      </c>
      <c r="AC36" s="1">
        <v>-70.442999999999998</v>
      </c>
      <c r="AD36" s="1">
        <f>ROUND(U36*((M36*M36*0.001)-E36),3)</f>
        <v>-70.442999999999998</v>
      </c>
      <c r="AE36" s="17">
        <f t="shared" ref="AE36:AE41" si="23">ROUND(AC36-AD36,3)</f>
        <v>0</v>
      </c>
      <c r="AF36" s="1">
        <v>-5.0000000000000001E-3</v>
      </c>
      <c r="AG36" s="1">
        <f>ROUND(AC36-BA36,3)</f>
        <v>-5.0000000000000001E-3</v>
      </c>
      <c r="AH36" s="17">
        <f t="shared" ref="AH36:AH41" si="24">ROUND(AF36-AG36,3)</f>
        <v>0</v>
      </c>
      <c r="AI36" s="1">
        <v>999999</v>
      </c>
      <c r="AJ36" s="1"/>
      <c r="AK36" s="1"/>
      <c r="AL36" s="1">
        <v>999999</v>
      </c>
      <c r="AM36" s="1"/>
      <c r="AN36" s="1"/>
      <c r="AO36" s="1">
        <v>999999</v>
      </c>
      <c r="AP36" s="1"/>
      <c r="AQ36" s="1"/>
      <c r="AR36" s="1">
        <v>999999</v>
      </c>
      <c r="AS36" s="1"/>
      <c r="AT36" s="1"/>
      <c r="AU36" s="1">
        <v>999999</v>
      </c>
      <c r="AV36" s="1"/>
      <c r="AW36" s="1"/>
      <c r="AX36" s="1">
        <v>999999</v>
      </c>
      <c r="AY36" s="1"/>
      <c r="AZ36" s="1"/>
      <c r="BA36" s="1">
        <v>-70.438000000000002</v>
      </c>
      <c r="BB36" s="1" t="s">
        <v>309</v>
      </c>
      <c r="BC36" s="10" t="str">
        <f t="shared" ref="BC36:BC41" si="25">IF(AE36="","적합",(IF(ABS(AE36)&lt;0.001,"적합","부적합")))</f>
        <v>적합</v>
      </c>
      <c r="BD36" s="10" t="str">
        <f t="shared" ref="BD36:BD41" si="26">IF(AH36="","적합",(IF(ABS(AH36)&lt;0.001,"적합","부적합")))</f>
        <v>적합</v>
      </c>
    </row>
    <row r="37" spans="2:56" x14ac:dyDescent="0.3">
      <c r="B37" s="1">
        <v>177</v>
      </c>
      <c r="C37" s="1" t="s">
        <v>171</v>
      </c>
      <c r="D37" s="7">
        <v>43831.041666666664</v>
      </c>
      <c r="E37" s="1">
        <v>4589.28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  <c r="K37" s="1">
        <v>999999</v>
      </c>
      <c r="L37" s="1">
        <v>999999</v>
      </c>
      <c r="M37" s="1">
        <v>2187.2950000000001</v>
      </c>
      <c r="N37" s="1">
        <v>999999</v>
      </c>
      <c r="O37" s="1">
        <v>999999</v>
      </c>
      <c r="P37" s="1">
        <v>999999</v>
      </c>
      <c r="Q37" s="1">
        <v>999999</v>
      </c>
      <c r="R37" s="1">
        <v>999999</v>
      </c>
      <c r="S37" s="1">
        <v>999999</v>
      </c>
      <c r="T37" s="1">
        <v>999999</v>
      </c>
      <c r="U37" s="1">
        <v>1.7170999999999999E-2</v>
      </c>
      <c r="V37" s="1">
        <v>999999</v>
      </c>
      <c r="W37" s="1">
        <v>999999</v>
      </c>
      <c r="X37" s="1">
        <v>999999</v>
      </c>
      <c r="Y37" s="1">
        <v>999999</v>
      </c>
      <c r="Z37" s="1">
        <v>999999</v>
      </c>
      <c r="AA37" s="1">
        <v>999999</v>
      </c>
      <c r="AB37" s="1">
        <v>999999</v>
      </c>
      <c r="AC37" s="1">
        <v>3.3479999999999999</v>
      </c>
      <c r="AD37" s="1">
        <f t="shared" ref="AD37:AD41" si="27">ROUND(U37*((M37*M37*0.001)-E37),3)</f>
        <v>3.3479999999999999</v>
      </c>
      <c r="AE37" s="17">
        <f t="shared" si="23"/>
        <v>0</v>
      </c>
      <c r="AF37" s="1">
        <v>0</v>
      </c>
      <c r="AG37" s="1">
        <f t="shared" ref="AG37:AG41" si="28">ROUND(AC37-BA37,3)</f>
        <v>0</v>
      </c>
      <c r="AH37" s="17">
        <f t="shared" si="24"/>
        <v>0</v>
      </c>
      <c r="AI37" s="1">
        <v>999999</v>
      </c>
      <c r="AJ37" s="1"/>
      <c r="AK37" s="1"/>
      <c r="AL37" s="1">
        <v>999999</v>
      </c>
      <c r="AM37" s="1"/>
      <c r="AN37" s="1"/>
      <c r="AO37" s="1">
        <v>999999</v>
      </c>
      <c r="AP37" s="1"/>
      <c r="AQ37" s="1"/>
      <c r="AR37" s="1">
        <v>999999</v>
      </c>
      <c r="AS37" s="1"/>
      <c r="AT37" s="1"/>
      <c r="AU37" s="1">
        <v>999999</v>
      </c>
      <c r="AV37" s="1"/>
      <c r="AW37" s="1"/>
      <c r="AX37" s="1">
        <v>999999</v>
      </c>
      <c r="AY37" s="1"/>
      <c r="AZ37" s="1"/>
      <c r="BA37" s="1">
        <v>3.3479999999999999</v>
      </c>
      <c r="BB37" s="1" t="s">
        <v>309</v>
      </c>
      <c r="BC37" s="10" t="str">
        <f t="shared" si="25"/>
        <v>적합</v>
      </c>
      <c r="BD37" s="10" t="str">
        <f t="shared" si="26"/>
        <v>적합</v>
      </c>
    </row>
    <row r="38" spans="2:56" x14ac:dyDescent="0.3">
      <c r="B38" s="11">
        <v>178</v>
      </c>
      <c r="C38" s="11" t="s">
        <v>172</v>
      </c>
      <c r="D38" s="12">
        <v>42370.002083333333</v>
      </c>
      <c r="E38" s="11">
        <v>4620.4799999999996</v>
      </c>
      <c r="F38" s="11">
        <v>999999</v>
      </c>
      <c r="G38" s="11">
        <v>999999</v>
      </c>
      <c r="H38" s="11">
        <v>999999</v>
      </c>
      <c r="I38" s="11">
        <v>999999</v>
      </c>
      <c r="J38" s="11">
        <v>999999</v>
      </c>
      <c r="K38" s="11">
        <v>999999</v>
      </c>
      <c r="L38" s="11">
        <v>999999</v>
      </c>
      <c r="M38" s="11">
        <v>20875</v>
      </c>
      <c r="N38" s="11">
        <v>999999</v>
      </c>
      <c r="O38" s="11">
        <v>999999</v>
      </c>
      <c r="P38" s="11">
        <v>999999</v>
      </c>
      <c r="Q38" s="11">
        <v>999999</v>
      </c>
      <c r="R38" s="11">
        <v>999999</v>
      </c>
      <c r="S38" s="11">
        <v>999999</v>
      </c>
      <c r="T38" s="11">
        <v>999999</v>
      </c>
      <c r="U38" s="11">
        <v>1.7042000000000002E-2</v>
      </c>
      <c r="V38" s="11">
        <v>999999</v>
      </c>
      <c r="W38" s="11">
        <v>999999</v>
      </c>
      <c r="X38" s="11">
        <v>999999</v>
      </c>
      <c r="Y38" s="11">
        <v>999999</v>
      </c>
      <c r="Z38" s="11">
        <v>999999</v>
      </c>
      <c r="AA38" s="11">
        <v>999999</v>
      </c>
      <c r="AB38" s="11">
        <v>999999</v>
      </c>
      <c r="AC38" s="11">
        <v>277.01</v>
      </c>
      <c r="AD38" s="11">
        <f t="shared" si="27"/>
        <v>7347.576</v>
      </c>
      <c r="AE38" s="17">
        <f t="shared" si="23"/>
        <v>-7070.5659999999998</v>
      </c>
      <c r="AF38" s="11">
        <v>-22.904</v>
      </c>
      <c r="AG38" s="11">
        <f t="shared" si="28"/>
        <v>-22.904</v>
      </c>
      <c r="AH38" s="15">
        <f t="shared" si="24"/>
        <v>0</v>
      </c>
      <c r="AI38" s="11">
        <v>999999</v>
      </c>
      <c r="AJ38" s="11"/>
      <c r="AK38" s="11"/>
      <c r="AL38" s="11">
        <v>999999</v>
      </c>
      <c r="AM38" s="11"/>
      <c r="AN38" s="11"/>
      <c r="AO38" s="11">
        <v>999999</v>
      </c>
      <c r="AP38" s="11"/>
      <c r="AQ38" s="11"/>
      <c r="AR38" s="11">
        <v>999999</v>
      </c>
      <c r="AS38" s="11"/>
      <c r="AT38" s="11"/>
      <c r="AU38" s="11">
        <v>999999</v>
      </c>
      <c r="AV38" s="11"/>
      <c r="AW38" s="11"/>
      <c r="AX38" s="11">
        <v>999999</v>
      </c>
      <c r="AY38" s="11"/>
      <c r="AZ38" s="11"/>
      <c r="BA38" s="11">
        <v>299.91399999999999</v>
      </c>
      <c r="BB38" s="11" t="s">
        <v>309</v>
      </c>
      <c r="BC38" s="16" t="str">
        <f t="shared" si="25"/>
        <v>부적합</v>
      </c>
      <c r="BD38" s="16" t="str">
        <f t="shared" si="26"/>
        <v>적합</v>
      </c>
    </row>
    <row r="39" spans="2:56" x14ac:dyDescent="0.3">
      <c r="B39" s="11">
        <v>179</v>
      </c>
      <c r="C39" s="11" t="s">
        <v>173</v>
      </c>
      <c r="D39" s="12">
        <v>42370.5</v>
      </c>
      <c r="E39" s="11">
        <v>4815.26</v>
      </c>
      <c r="F39" s="11">
        <v>999999</v>
      </c>
      <c r="G39" s="11">
        <v>999999</v>
      </c>
      <c r="H39" s="11">
        <v>999999</v>
      </c>
      <c r="I39" s="11">
        <v>999999</v>
      </c>
      <c r="J39" s="11">
        <v>999999</v>
      </c>
      <c r="K39" s="11">
        <v>999999</v>
      </c>
      <c r="L39" s="11">
        <v>999999</v>
      </c>
      <c r="M39" s="11">
        <v>4605</v>
      </c>
      <c r="N39" s="11">
        <v>999999</v>
      </c>
      <c r="O39" s="11">
        <v>999999</v>
      </c>
      <c r="P39" s="11">
        <v>999999</v>
      </c>
      <c r="Q39" s="11">
        <v>999999</v>
      </c>
      <c r="R39" s="11">
        <v>999999</v>
      </c>
      <c r="S39" s="11">
        <v>999999</v>
      </c>
      <c r="T39" s="11">
        <v>999999</v>
      </c>
      <c r="U39" s="11">
        <v>1.6993999999999999E-2</v>
      </c>
      <c r="V39" s="11">
        <v>999999</v>
      </c>
      <c r="W39" s="11">
        <v>999999</v>
      </c>
      <c r="X39" s="11">
        <v>999999</v>
      </c>
      <c r="Y39" s="11">
        <v>999999</v>
      </c>
      <c r="Z39" s="11">
        <v>999999</v>
      </c>
      <c r="AA39" s="11">
        <v>999999</v>
      </c>
      <c r="AB39" s="11">
        <v>999999</v>
      </c>
      <c r="AC39" s="11">
        <v>-3.573</v>
      </c>
      <c r="AD39" s="11">
        <f t="shared" si="27"/>
        <v>278.54500000000002</v>
      </c>
      <c r="AE39" s="17">
        <f t="shared" si="23"/>
        <v>-282.11799999999999</v>
      </c>
      <c r="AF39" s="11">
        <v>0</v>
      </c>
      <c r="AG39" s="11">
        <f t="shared" si="28"/>
        <v>0</v>
      </c>
      <c r="AH39" s="15">
        <f t="shared" si="24"/>
        <v>0</v>
      </c>
      <c r="AI39" s="11">
        <v>999999</v>
      </c>
      <c r="AJ39" s="11"/>
      <c r="AK39" s="11"/>
      <c r="AL39" s="11">
        <v>999999</v>
      </c>
      <c r="AM39" s="11"/>
      <c r="AN39" s="11"/>
      <c r="AO39" s="11">
        <v>999999</v>
      </c>
      <c r="AP39" s="11"/>
      <c r="AQ39" s="11"/>
      <c r="AR39" s="11">
        <v>999999</v>
      </c>
      <c r="AS39" s="11"/>
      <c r="AT39" s="11"/>
      <c r="AU39" s="11">
        <v>999999</v>
      </c>
      <c r="AV39" s="11"/>
      <c r="AW39" s="11"/>
      <c r="AX39" s="11">
        <v>999999</v>
      </c>
      <c r="AY39" s="11"/>
      <c r="AZ39" s="11"/>
      <c r="BA39" s="11">
        <v>-3.573</v>
      </c>
      <c r="BB39" s="11" t="s">
        <v>309</v>
      </c>
      <c r="BC39" s="16" t="str">
        <f t="shared" si="25"/>
        <v>부적합</v>
      </c>
      <c r="BD39" s="16" t="str">
        <f t="shared" si="26"/>
        <v>적합</v>
      </c>
    </row>
    <row r="40" spans="2:56" x14ac:dyDescent="0.3">
      <c r="B40" s="11">
        <v>180</v>
      </c>
      <c r="C40" s="11" t="s">
        <v>174</v>
      </c>
      <c r="D40" s="12">
        <v>42370.5</v>
      </c>
      <c r="E40" s="11">
        <v>4785.6499999999996</v>
      </c>
      <c r="F40" s="11">
        <v>999999</v>
      </c>
      <c r="G40" s="11">
        <v>999999</v>
      </c>
      <c r="H40" s="11">
        <v>999999</v>
      </c>
      <c r="I40" s="11">
        <v>999999</v>
      </c>
      <c r="J40" s="11">
        <v>999999</v>
      </c>
      <c r="K40" s="11">
        <v>999999</v>
      </c>
      <c r="L40" s="11">
        <v>999999</v>
      </c>
      <c r="M40" s="11">
        <v>4989</v>
      </c>
      <c r="N40" s="11">
        <v>999999</v>
      </c>
      <c r="O40" s="11">
        <v>999999</v>
      </c>
      <c r="P40" s="11">
        <v>999999</v>
      </c>
      <c r="Q40" s="11">
        <v>999999</v>
      </c>
      <c r="R40" s="11">
        <v>999999</v>
      </c>
      <c r="S40" s="11">
        <v>999999</v>
      </c>
      <c r="T40" s="11">
        <v>999999</v>
      </c>
      <c r="U40" s="11">
        <v>1.704E-2</v>
      </c>
      <c r="V40" s="11">
        <v>999999</v>
      </c>
      <c r="W40" s="11">
        <v>999999</v>
      </c>
      <c r="X40" s="11">
        <v>999999</v>
      </c>
      <c r="Y40" s="11">
        <v>999999</v>
      </c>
      <c r="Z40" s="11">
        <v>999999</v>
      </c>
      <c r="AA40" s="11">
        <v>999999</v>
      </c>
      <c r="AB40" s="11">
        <v>999999</v>
      </c>
      <c r="AC40" s="11">
        <v>3.4649999999999999</v>
      </c>
      <c r="AD40" s="11">
        <f t="shared" si="27"/>
        <v>342.58</v>
      </c>
      <c r="AE40" s="17">
        <f t="shared" si="23"/>
        <v>-339.11500000000001</v>
      </c>
      <c r="AF40" s="11">
        <v>0</v>
      </c>
      <c r="AG40" s="11">
        <f t="shared" si="28"/>
        <v>0</v>
      </c>
      <c r="AH40" s="15">
        <f t="shared" si="24"/>
        <v>0</v>
      </c>
      <c r="AI40" s="11">
        <v>999999</v>
      </c>
      <c r="AJ40" s="11"/>
      <c r="AK40" s="11"/>
      <c r="AL40" s="11">
        <v>999999</v>
      </c>
      <c r="AM40" s="11"/>
      <c r="AN40" s="11"/>
      <c r="AO40" s="11">
        <v>999999</v>
      </c>
      <c r="AP40" s="11"/>
      <c r="AQ40" s="11"/>
      <c r="AR40" s="11">
        <v>999999</v>
      </c>
      <c r="AS40" s="11"/>
      <c r="AT40" s="11"/>
      <c r="AU40" s="11">
        <v>999999</v>
      </c>
      <c r="AV40" s="11"/>
      <c r="AW40" s="11"/>
      <c r="AX40" s="11">
        <v>999999</v>
      </c>
      <c r="AY40" s="11"/>
      <c r="AZ40" s="11"/>
      <c r="BA40" s="11">
        <v>3.4649999999999999</v>
      </c>
      <c r="BB40" s="11" t="s">
        <v>309</v>
      </c>
      <c r="BC40" s="16" t="str">
        <f t="shared" si="25"/>
        <v>부적합</v>
      </c>
      <c r="BD40" s="16" t="str">
        <f t="shared" si="26"/>
        <v>적합</v>
      </c>
    </row>
    <row r="41" spans="2:56" x14ac:dyDescent="0.3">
      <c r="B41" s="11">
        <v>181</v>
      </c>
      <c r="C41" s="11" t="s">
        <v>175</v>
      </c>
      <c r="D41" s="12">
        <v>42370.5</v>
      </c>
      <c r="E41" s="11">
        <v>4871.29</v>
      </c>
      <c r="F41" s="11">
        <v>999999</v>
      </c>
      <c r="G41" s="11">
        <v>999999</v>
      </c>
      <c r="H41" s="11">
        <v>999999</v>
      </c>
      <c r="I41" s="11">
        <v>999999</v>
      </c>
      <c r="J41" s="11">
        <v>999999</v>
      </c>
      <c r="K41" s="11">
        <v>999999</v>
      </c>
      <c r="L41" s="11">
        <v>999999</v>
      </c>
      <c r="M41" s="11">
        <v>4815</v>
      </c>
      <c r="N41" s="11">
        <v>999999</v>
      </c>
      <c r="O41" s="11">
        <v>999999</v>
      </c>
      <c r="P41" s="11">
        <v>999999</v>
      </c>
      <c r="Q41" s="11">
        <v>999999</v>
      </c>
      <c r="R41" s="11">
        <v>999999</v>
      </c>
      <c r="S41" s="11">
        <v>999999</v>
      </c>
      <c r="T41" s="11">
        <v>999999</v>
      </c>
      <c r="U41" s="11">
        <v>1.6986999999999999E-2</v>
      </c>
      <c r="V41" s="11">
        <v>999999</v>
      </c>
      <c r="W41" s="11">
        <v>999999</v>
      </c>
      <c r="X41" s="11">
        <v>999999</v>
      </c>
      <c r="Y41" s="11">
        <v>999999</v>
      </c>
      <c r="Z41" s="11">
        <v>999999</v>
      </c>
      <c r="AA41" s="11">
        <v>999999</v>
      </c>
      <c r="AB41" s="11">
        <v>999999</v>
      </c>
      <c r="AC41" s="11">
        <v>-0.95599999999999996</v>
      </c>
      <c r="AD41" s="11">
        <f t="shared" si="27"/>
        <v>311.08199999999999</v>
      </c>
      <c r="AE41" s="17">
        <f t="shared" si="23"/>
        <v>-312.03800000000001</v>
      </c>
      <c r="AF41" s="11">
        <v>-2.31</v>
      </c>
      <c r="AG41" s="11">
        <f t="shared" si="28"/>
        <v>-2.31</v>
      </c>
      <c r="AH41" s="15">
        <f t="shared" si="24"/>
        <v>0</v>
      </c>
      <c r="AI41" s="11">
        <v>999999</v>
      </c>
      <c r="AJ41" s="11"/>
      <c r="AK41" s="11"/>
      <c r="AL41" s="11">
        <v>999999</v>
      </c>
      <c r="AM41" s="11"/>
      <c r="AN41" s="11"/>
      <c r="AO41" s="11">
        <v>999999</v>
      </c>
      <c r="AP41" s="11"/>
      <c r="AQ41" s="11"/>
      <c r="AR41" s="11">
        <v>999999</v>
      </c>
      <c r="AS41" s="11"/>
      <c r="AT41" s="11"/>
      <c r="AU41" s="11">
        <v>999999</v>
      </c>
      <c r="AV41" s="11"/>
      <c r="AW41" s="11"/>
      <c r="AX41" s="11">
        <v>999999</v>
      </c>
      <c r="AY41" s="11"/>
      <c r="AZ41" s="11"/>
      <c r="BA41" s="11">
        <v>1.3540000000000001</v>
      </c>
      <c r="BB41" s="11" t="s">
        <v>309</v>
      </c>
      <c r="BC41" s="16" t="str">
        <f t="shared" si="25"/>
        <v>부적합</v>
      </c>
      <c r="BD41" s="16" t="str">
        <f t="shared" si="26"/>
        <v>적합</v>
      </c>
    </row>
  </sheetData>
  <phoneticPr fontId="1" type="noConversion"/>
  <conditionalFormatting sqref="AE5 AE16:AE18 AE26:AE27 AE20:AE21 AE29:AE31">
    <cfRule type="cellIs" dxfId="23" priority="27" operator="notEqual">
      <formula>0</formula>
    </cfRule>
  </conditionalFormatting>
  <conditionalFormatting sqref="AE6">
    <cfRule type="cellIs" dxfId="22" priority="17" operator="notEqual">
      <formula>0</formula>
    </cfRule>
  </conditionalFormatting>
  <conditionalFormatting sqref="AH6">
    <cfRule type="cellIs" dxfId="21" priority="16" operator="notEqual">
      <formula>0</formula>
    </cfRule>
  </conditionalFormatting>
  <conditionalFormatting sqref="AH11">
    <cfRule type="cellIs" dxfId="20" priority="15" operator="notEqual">
      <formula>0</formula>
    </cfRule>
  </conditionalFormatting>
  <conditionalFormatting sqref="AE11">
    <cfRule type="cellIs" dxfId="19" priority="14" operator="notEqual">
      <formula>0</formula>
    </cfRule>
  </conditionalFormatting>
  <conditionalFormatting sqref="AE19">
    <cfRule type="cellIs" dxfId="18" priority="13" operator="notEqual">
      <formula>0</formula>
    </cfRule>
  </conditionalFormatting>
  <conditionalFormatting sqref="AH19">
    <cfRule type="cellIs" dxfId="17" priority="12" operator="notEqual">
      <formula>0</formula>
    </cfRule>
  </conditionalFormatting>
  <conditionalFormatting sqref="AE28">
    <cfRule type="cellIs" dxfId="16" priority="11" operator="notEqual">
      <formula>0</formula>
    </cfRule>
  </conditionalFormatting>
  <conditionalFormatting sqref="AH28">
    <cfRule type="cellIs" dxfId="15" priority="10" operator="notEqual">
      <formula>0</formula>
    </cfRule>
  </conditionalFormatting>
  <conditionalFormatting sqref="AH36:AH37">
    <cfRule type="cellIs" dxfId="14" priority="9" operator="notEqual">
      <formula>0</formula>
    </cfRule>
  </conditionalFormatting>
  <conditionalFormatting sqref="AE36:AE37">
    <cfRule type="cellIs" dxfId="13" priority="8" operator="notEqual">
      <formula>0</formula>
    </cfRule>
  </conditionalFormatting>
  <conditionalFormatting sqref="AE38:AE41">
    <cfRule type="cellIs" dxfId="12" priority="7" operator="notEqual">
      <formula>0</formula>
    </cfRule>
  </conditionalFormatting>
  <conditionalFormatting sqref="AH38:AH41">
    <cfRule type="cellIs" dxfId="11" priority="6" operator="notEqual">
      <formula>0</formula>
    </cfRule>
  </conditionalFormatting>
  <conditionalFormatting sqref="AH29:AH31">
    <cfRule type="cellIs" dxfId="10" priority="5" operator="notEqual">
      <formula>0</formula>
    </cfRule>
  </conditionalFormatting>
  <conditionalFormatting sqref="AH26:AH27">
    <cfRule type="cellIs" dxfId="9" priority="4" operator="notEqual">
      <formula>0</formula>
    </cfRule>
  </conditionalFormatting>
  <conditionalFormatting sqref="AH20:AH21">
    <cfRule type="cellIs" dxfId="8" priority="3" operator="notEqual">
      <formula>0</formula>
    </cfRule>
  </conditionalFormatting>
  <conditionalFormatting sqref="AH16:AH18">
    <cfRule type="cellIs" dxfId="7" priority="2" operator="notEqual">
      <formula>0</formula>
    </cfRule>
  </conditionalFormatting>
  <conditionalFormatting sqref="AH5">
    <cfRule type="cellIs" dxfId="6" priority="1" operator="notEqual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0E37-B22A-45DF-BB65-39DED97FD176}">
  <dimension ref="B2:BD61"/>
  <sheetViews>
    <sheetView topLeftCell="A10" zoomScale="85" zoomScaleNormal="85" workbookViewId="0">
      <selection activeCell="AD23" sqref="AD23"/>
    </sheetView>
  </sheetViews>
  <sheetFormatPr defaultRowHeight="16.5" x14ac:dyDescent="0.3"/>
  <cols>
    <col min="2" max="2" width="13.875" bestFit="1" customWidth="1"/>
    <col min="3" max="3" width="14.5" bestFit="1" customWidth="1"/>
    <col min="4" max="4" width="16.625" style="5" bestFit="1" customWidth="1"/>
    <col min="7" max="12" width="0" hidden="1" customWidth="1"/>
    <col min="13" max="13" width="9.5" bestFit="1" customWidth="1"/>
    <col min="14" max="14" width="8.25" bestFit="1" customWidth="1"/>
    <col min="15" max="20" width="0" hidden="1" customWidth="1"/>
    <col min="21" max="22" width="9.625" bestFit="1" customWidth="1"/>
    <col min="23" max="28" width="0" hidden="1" customWidth="1"/>
    <col min="29" max="29" width="8.5" bestFit="1" customWidth="1"/>
    <col min="30" max="30" width="13.625" bestFit="1" customWidth="1"/>
    <col min="31" max="31" width="14.5" bestFit="1" customWidth="1"/>
    <col min="32" max="32" width="7.25" bestFit="1" customWidth="1"/>
    <col min="33" max="33" width="11.125" bestFit="1" customWidth="1"/>
    <col min="34" max="34" width="14" bestFit="1" customWidth="1"/>
    <col min="35" max="52" width="0" hidden="1" customWidth="1"/>
    <col min="53" max="53" width="22.75" bestFit="1" customWidth="1"/>
    <col min="54" max="54" width="10.875" bestFit="1" customWidth="1"/>
  </cols>
  <sheetData>
    <row r="2" spans="2:56" x14ac:dyDescent="0.3">
      <c r="B2" t="s">
        <v>296</v>
      </c>
      <c r="C2">
        <v>3</v>
      </c>
      <c r="M2" t="s">
        <v>15</v>
      </c>
      <c r="N2" t="s">
        <v>21</v>
      </c>
      <c r="U2" t="s">
        <v>14</v>
      </c>
      <c r="V2" t="s">
        <v>20</v>
      </c>
      <c r="AC2" t="s">
        <v>28</v>
      </c>
      <c r="AF2" t="s">
        <v>28</v>
      </c>
      <c r="BC2">
        <v>1</v>
      </c>
      <c r="BD2">
        <v>2</v>
      </c>
    </row>
    <row r="3" spans="2:56" ht="17.25" x14ac:dyDescent="0.3">
      <c r="B3" s="4" t="s">
        <v>233</v>
      </c>
      <c r="C3" s="4" t="s">
        <v>234</v>
      </c>
      <c r="D3" s="6" t="s">
        <v>235</v>
      </c>
      <c r="E3" s="4" t="s">
        <v>236</v>
      </c>
      <c r="F3" s="4" t="s">
        <v>237</v>
      </c>
      <c r="G3" s="4" t="s">
        <v>238</v>
      </c>
      <c r="H3" s="4" t="s">
        <v>239</v>
      </c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  <c r="N3" s="4" t="s">
        <v>245</v>
      </c>
      <c r="O3" s="4" t="s">
        <v>246</v>
      </c>
      <c r="P3" s="4" t="s">
        <v>247</v>
      </c>
      <c r="Q3" s="4" t="s">
        <v>248</v>
      </c>
      <c r="R3" s="4" t="s">
        <v>249</v>
      </c>
      <c r="S3" s="4" t="s">
        <v>250</v>
      </c>
      <c r="T3" s="4" t="s">
        <v>251</v>
      </c>
      <c r="U3" s="4" t="s">
        <v>252</v>
      </c>
      <c r="V3" s="4" t="s">
        <v>253</v>
      </c>
      <c r="W3" s="4" t="s">
        <v>254</v>
      </c>
      <c r="X3" s="4" t="s">
        <v>255</v>
      </c>
      <c r="Y3" s="4" t="s">
        <v>256</v>
      </c>
      <c r="Z3" s="4" t="s">
        <v>257</v>
      </c>
      <c r="AA3" s="4" t="s">
        <v>258</v>
      </c>
      <c r="AB3" s="4" t="s">
        <v>259</v>
      </c>
      <c r="AC3" s="4" t="s">
        <v>260</v>
      </c>
      <c r="AD3" s="4" t="s">
        <v>261</v>
      </c>
      <c r="AE3" s="4" t="s">
        <v>262</v>
      </c>
      <c r="AF3" s="4" t="s">
        <v>263</v>
      </c>
      <c r="AG3" s="4" t="s">
        <v>264</v>
      </c>
      <c r="AH3" s="4" t="s">
        <v>262</v>
      </c>
      <c r="AI3" s="4" t="s">
        <v>265</v>
      </c>
      <c r="AJ3" s="4" t="s">
        <v>266</v>
      </c>
      <c r="AK3" s="4" t="s">
        <v>262</v>
      </c>
      <c r="AL3" s="4" t="s">
        <v>267</v>
      </c>
      <c r="AM3" s="4" t="s">
        <v>268</v>
      </c>
      <c r="AN3" s="4" t="s">
        <v>262</v>
      </c>
      <c r="AO3" s="4" t="s">
        <v>269</v>
      </c>
      <c r="AP3" s="4" t="s">
        <v>270</v>
      </c>
      <c r="AQ3" s="4" t="s">
        <v>262</v>
      </c>
      <c r="AR3" s="4" t="s">
        <v>271</v>
      </c>
      <c r="AS3" s="4" t="s">
        <v>272</v>
      </c>
      <c r="AT3" s="4" t="s">
        <v>262</v>
      </c>
      <c r="AU3" s="4" t="s">
        <v>273</v>
      </c>
      <c r="AV3" s="4" t="s">
        <v>274</v>
      </c>
      <c r="AW3" s="4" t="s">
        <v>262</v>
      </c>
      <c r="AX3" s="4" t="s">
        <v>275</v>
      </c>
      <c r="AY3" s="4" t="s">
        <v>276</v>
      </c>
      <c r="AZ3" s="4" t="s">
        <v>262</v>
      </c>
      <c r="BA3" s="4" t="s">
        <v>295</v>
      </c>
      <c r="BB3" s="4" t="s">
        <v>308</v>
      </c>
      <c r="BC3" s="10" t="s">
        <v>310</v>
      </c>
      <c r="BD3" s="10" t="s">
        <v>310</v>
      </c>
    </row>
    <row r="4" spans="2:56" x14ac:dyDescent="0.3">
      <c r="B4" s="1">
        <v>20</v>
      </c>
      <c r="C4" s="1" t="s">
        <v>200</v>
      </c>
      <c r="D4" s="7">
        <v>44011.416666666664</v>
      </c>
      <c r="E4" s="1">
        <v>3485.53</v>
      </c>
      <c r="F4" s="1">
        <v>7.3</v>
      </c>
      <c r="G4" s="1">
        <v>999999</v>
      </c>
      <c r="H4" s="1">
        <v>999999</v>
      </c>
      <c r="I4" s="1">
        <v>999999</v>
      </c>
      <c r="J4" s="1">
        <v>999999</v>
      </c>
      <c r="K4" s="1">
        <v>999999</v>
      </c>
      <c r="L4" s="1">
        <v>999999</v>
      </c>
      <c r="M4" s="1">
        <v>1686.5260000000001</v>
      </c>
      <c r="N4" s="1">
        <v>-24.824000000000002</v>
      </c>
      <c r="O4" s="1">
        <v>999999</v>
      </c>
      <c r="P4" s="1">
        <v>999999</v>
      </c>
      <c r="Q4" s="1">
        <v>999999</v>
      </c>
      <c r="R4" s="1">
        <v>999999</v>
      </c>
      <c r="S4" s="1">
        <v>999999</v>
      </c>
      <c r="T4" s="1">
        <v>999999</v>
      </c>
      <c r="U4" s="1">
        <v>-1.9858</v>
      </c>
      <c r="V4" s="1">
        <v>-0.42050999999999999</v>
      </c>
      <c r="W4" s="1">
        <v>999999</v>
      </c>
      <c r="X4" s="1">
        <v>999999</v>
      </c>
      <c r="Y4" s="1">
        <v>999999</v>
      </c>
      <c r="Z4" s="1">
        <v>999999</v>
      </c>
      <c r="AA4" s="1">
        <v>999999</v>
      </c>
      <c r="AB4" s="1">
        <v>999999</v>
      </c>
      <c r="AC4" s="1">
        <v>121.19199999999999</v>
      </c>
      <c r="AD4" s="1">
        <f t="shared" ref="AD4:AD18" si="0">ROUND((U4*((M4*M4*0.001015)-E4))*0.1019716,3)</f>
        <v>121.19199999999999</v>
      </c>
      <c r="AE4" s="17">
        <f t="shared" ref="AE4:AE18" si="1">ROUND(AC4-AD4,3)</f>
        <v>0</v>
      </c>
      <c r="AF4" s="1">
        <v>-8.9999999999999993E-3</v>
      </c>
      <c r="AG4" s="1">
        <f t="shared" ref="AG4:AG18" si="2">ROUND(AC4-BA4,3)</f>
        <v>-8.9999999999999993E-3</v>
      </c>
      <c r="AH4" s="17">
        <f t="shared" ref="AH4:AH18" si="3">ROUND(AF4-AG4,3)</f>
        <v>0</v>
      </c>
      <c r="AI4" s="1">
        <v>999999</v>
      </c>
      <c r="AJ4" s="1"/>
      <c r="AK4" s="1"/>
      <c r="AL4" s="1">
        <v>999999</v>
      </c>
      <c r="AM4" s="1"/>
      <c r="AN4" s="1"/>
      <c r="AO4" s="1">
        <v>999999</v>
      </c>
      <c r="AP4" s="1"/>
      <c r="AQ4" s="1"/>
      <c r="AR4" s="1">
        <v>999999</v>
      </c>
      <c r="AS4" s="1"/>
      <c r="AT4" s="1"/>
      <c r="AU4" s="1">
        <v>999999</v>
      </c>
      <c r="AV4" s="1"/>
      <c r="AW4" s="1"/>
      <c r="AX4" s="1">
        <v>999999</v>
      </c>
      <c r="AY4" s="1"/>
      <c r="AZ4" s="1"/>
      <c r="BA4" s="1">
        <v>121.20099999999999</v>
      </c>
      <c r="BB4" s="1" t="s">
        <v>309</v>
      </c>
      <c r="BC4" s="10" t="str">
        <f t="shared" ref="BC4:BC18" si="4">IF(AE4="","적합",(IF(ABS(AE4)&lt;0.001,"적합","부적합")))</f>
        <v>적합</v>
      </c>
      <c r="BD4" s="10" t="str">
        <f t="shared" ref="BD4:BD18" si="5">IF(AH4="","적합",(IF(ABS(AH4)&lt;0.001,"적합","부적합")))</f>
        <v>적합</v>
      </c>
    </row>
    <row r="5" spans="2:56" x14ac:dyDescent="0.3">
      <c r="B5" s="1">
        <v>21</v>
      </c>
      <c r="C5" s="1" t="s">
        <v>201</v>
      </c>
      <c r="D5" s="7">
        <v>44011.416666666664</v>
      </c>
      <c r="E5" s="1">
        <v>3316.75</v>
      </c>
      <c r="F5" s="1">
        <v>7.4</v>
      </c>
      <c r="G5" s="1">
        <v>999999</v>
      </c>
      <c r="H5" s="1">
        <v>999999</v>
      </c>
      <c r="I5" s="1">
        <v>999999</v>
      </c>
      <c r="J5" s="1">
        <v>999999</v>
      </c>
      <c r="K5" s="1">
        <v>999999</v>
      </c>
      <c r="L5" s="1">
        <v>999999</v>
      </c>
      <c r="M5" s="1">
        <v>1686.04</v>
      </c>
      <c r="N5" s="1">
        <v>-24.824000000000002</v>
      </c>
      <c r="O5" s="1">
        <v>999999</v>
      </c>
      <c r="P5" s="1">
        <v>999999</v>
      </c>
      <c r="Q5" s="1">
        <v>999999</v>
      </c>
      <c r="R5" s="1">
        <v>999999</v>
      </c>
      <c r="S5" s="1">
        <v>999999</v>
      </c>
      <c r="T5" s="1">
        <v>999999</v>
      </c>
      <c r="U5" s="1">
        <v>-1.9020999999999999</v>
      </c>
      <c r="V5" s="1">
        <v>-0.23497000000000001</v>
      </c>
      <c r="W5" s="1">
        <v>999999</v>
      </c>
      <c r="X5" s="1">
        <v>999999</v>
      </c>
      <c r="Y5" s="1">
        <v>999999</v>
      </c>
      <c r="Z5" s="1">
        <v>999999</v>
      </c>
      <c r="AA5" s="1">
        <v>999999</v>
      </c>
      <c r="AB5" s="1">
        <v>999999</v>
      </c>
      <c r="AC5" s="1">
        <v>83.67</v>
      </c>
      <c r="AD5" s="1">
        <f t="shared" si="0"/>
        <v>83.67</v>
      </c>
      <c r="AE5" s="17">
        <f t="shared" si="1"/>
        <v>0</v>
      </c>
      <c r="AF5" s="1">
        <v>-7.0000000000000001E-3</v>
      </c>
      <c r="AG5" s="1">
        <f t="shared" si="2"/>
        <v>-7.0000000000000001E-3</v>
      </c>
      <c r="AH5" s="17">
        <f t="shared" si="3"/>
        <v>0</v>
      </c>
      <c r="AI5" s="1">
        <v>999999</v>
      </c>
      <c r="AJ5" s="1"/>
      <c r="AK5" s="1"/>
      <c r="AL5" s="1">
        <v>999999</v>
      </c>
      <c r="AM5" s="1"/>
      <c r="AN5" s="1"/>
      <c r="AO5" s="1">
        <v>999999</v>
      </c>
      <c r="AP5" s="1"/>
      <c r="AQ5" s="1"/>
      <c r="AR5" s="1">
        <v>999999</v>
      </c>
      <c r="AS5" s="1"/>
      <c r="AT5" s="1"/>
      <c r="AU5" s="1">
        <v>999999</v>
      </c>
      <c r="AV5" s="1"/>
      <c r="AW5" s="1"/>
      <c r="AX5" s="1">
        <v>999999</v>
      </c>
      <c r="AY5" s="1"/>
      <c r="AZ5" s="1"/>
      <c r="BA5" s="1">
        <v>83.677000000000007</v>
      </c>
      <c r="BB5" s="1" t="s">
        <v>309</v>
      </c>
      <c r="BC5" s="10" t="str">
        <f t="shared" si="4"/>
        <v>적합</v>
      </c>
      <c r="BD5" s="10" t="str">
        <f t="shared" si="5"/>
        <v>적합</v>
      </c>
    </row>
    <row r="6" spans="2:56" x14ac:dyDescent="0.3">
      <c r="B6" s="11">
        <v>22</v>
      </c>
      <c r="C6" s="11" t="s">
        <v>202</v>
      </c>
      <c r="D6" s="12">
        <v>42492.584722222222</v>
      </c>
      <c r="E6" s="11">
        <v>3038.32</v>
      </c>
      <c r="F6" s="11">
        <v>6.9</v>
      </c>
      <c r="G6" s="11">
        <v>999999</v>
      </c>
      <c r="H6" s="11">
        <v>999999</v>
      </c>
      <c r="I6" s="11">
        <v>999999</v>
      </c>
      <c r="J6" s="11">
        <v>999999</v>
      </c>
      <c r="K6" s="11">
        <v>999999</v>
      </c>
      <c r="L6" s="11">
        <v>999999</v>
      </c>
      <c r="M6" s="11">
        <v>2718.2</v>
      </c>
      <c r="N6" s="11">
        <v>14.911</v>
      </c>
      <c r="O6" s="11">
        <v>999999</v>
      </c>
      <c r="P6" s="11">
        <v>999999</v>
      </c>
      <c r="Q6" s="11">
        <v>999999</v>
      </c>
      <c r="R6" s="11">
        <v>999999</v>
      </c>
      <c r="S6" s="11">
        <v>999999</v>
      </c>
      <c r="T6" s="11">
        <v>999999</v>
      </c>
      <c r="U6" s="11">
        <v>-1.9944</v>
      </c>
      <c r="V6" s="11">
        <v>-0.37541000000000002</v>
      </c>
      <c r="W6" s="11">
        <v>999999</v>
      </c>
      <c r="X6" s="11">
        <v>999999</v>
      </c>
      <c r="Y6" s="11">
        <v>999999</v>
      </c>
      <c r="Z6" s="11">
        <v>999999</v>
      </c>
      <c r="AA6" s="11">
        <v>999999</v>
      </c>
      <c r="AB6" s="11">
        <v>999999</v>
      </c>
      <c r="AC6" s="11">
        <v>65.41</v>
      </c>
      <c r="AD6" s="11">
        <f t="shared" si="0"/>
        <v>-907.26800000000003</v>
      </c>
      <c r="AE6" s="17">
        <f t="shared" si="1"/>
        <v>972.678</v>
      </c>
      <c r="AF6" s="11">
        <v>0.14599999999999999</v>
      </c>
      <c r="AG6" s="11">
        <f t="shared" si="2"/>
        <v>0.14599999999999999</v>
      </c>
      <c r="AH6" s="15">
        <f t="shared" si="3"/>
        <v>0</v>
      </c>
      <c r="AI6" s="11">
        <v>999999</v>
      </c>
      <c r="AJ6" s="11"/>
      <c r="AK6" s="11"/>
      <c r="AL6" s="11">
        <v>999999</v>
      </c>
      <c r="AM6" s="11"/>
      <c r="AN6" s="11"/>
      <c r="AO6" s="11">
        <v>999999</v>
      </c>
      <c r="AP6" s="11"/>
      <c r="AQ6" s="11"/>
      <c r="AR6" s="11">
        <v>999999</v>
      </c>
      <c r="AS6" s="11"/>
      <c r="AT6" s="11"/>
      <c r="AU6" s="11">
        <v>999999</v>
      </c>
      <c r="AV6" s="11"/>
      <c r="AW6" s="11"/>
      <c r="AX6" s="11">
        <v>999999</v>
      </c>
      <c r="AY6" s="11"/>
      <c r="AZ6" s="11"/>
      <c r="BA6" s="11">
        <v>65.263999999999996</v>
      </c>
      <c r="BB6" s="11" t="s">
        <v>309</v>
      </c>
      <c r="BC6" s="16" t="str">
        <f t="shared" si="4"/>
        <v>부적합</v>
      </c>
      <c r="BD6" s="16" t="str">
        <f t="shared" si="5"/>
        <v>적합</v>
      </c>
    </row>
    <row r="7" spans="2:56" x14ac:dyDescent="0.3">
      <c r="B7" s="1">
        <v>23</v>
      </c>
      <c r="C7" s="1" t="s">
        <v>203</v>
      </c>
      <c r="D7" s="7">
        <v>44011.416666666664</v>
      </c>
      <c r="E7" s="1">
        <v>3617.09</v>
      </c>
      <c r="F7" s="1">
        <v>17.100000000000001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  <c r="L7" s="1">
        <v>999999</v>
      </c>
      <c r="M7" s="1">
        <v>1835.2149999999999</v>
      </c>
      <c r="N7" s="1">
        <v>-24.824000000000002</v>
      </c>
      <c r="O7" s="1">
        <v>999999</v>
      </c>
      <c r="P7" s="1">
        <v>999999</v>
      </c>
      <c r="Q7" s="1">
        <v>999999</v>
      </c>
      <c r="R7" s="1">
        <v>999999</v>
      </c>
      <c r="S7" s="1">
        <v>999999</v>
      </c>
      <c r="T7" s="1">
        <v>999999</v>
      </c>
      <c r="U7" s="1">
        <v>-1.3897999999999999</v>
      </c>
      <c r="V7" s="1">
        <v>-0.58198000000000005</v>
      </c>
      <c r="W7" s="1">
        <v>999999</v>
      </c>
      <c r="X7" s="1">
        <v>999999</v>
      </c>
      <c r="Y7" s="1">
        <v>999999</v>
      </c>
      <c r="Z7" s="1">
        <v>999999</v>
      </c>
      <c r="AA7" s="1">
        <v>999999</v>
      </c>
      <c r="AB7" s="1">
        <v>999999</v>
      </c>
      <c r="AC7" s="1">
        <v>28.138999999999999</v>
      </c>
      <c r="AD7" s="1">
        <f t="shared" si="0"/>
        <v>28.138999999999999</v>
      </c>
      <c r="AE7" s="17">
        <f t="shared" si="1"/>
        <v>0</v>
      </c>
      <c r="AF7" s="1">
        <v>-6.0000000000000001E-3</v>
      </c>
      <c r="AG7" s="1">
        <f t="shared" si="2"/>
        <v>-6.0000000000000001E-3</v>
      </c>
      <c r="AH7" s="17">
        <f t="shared" si="3"/>
        <v>0</v>
      </c>
      <c r="AI7" s="1">
        <v>999999</v>
      </c>
      <c r="AJ7" s="1"/>
      <c r="AK7" s="1"/>
      <c r="AL7" s="1">
        <v>999999</v>
      </c>
      <c r="AM7" s="1"/>
      <c r="AN7" s="1"/>
      <c r="AO7" s="1">
        <v>999999</v>
      </c>
      <c r="AP7" s="1"/>
      <c r="AQ7" s="1"/>
      <c r="AR7" s="1">
        <v>999999</v>
      </c>
      <c r="AS7" s="1"/>
      <c r="AT7" s="1"/>
      <c r="AU7" s="1">
        <v>999999</v>
      </c>
      <c r="AV7" s="1"/>
      <c r="AW7" s="1"/>
      <c r="AX7" s="1">
        <v>999999</v>
      </c>
      <c r="AY7" s="1"/>
      <c r="AZ7" s="1"/>
      <c r="BA7" s="1">
        <v>28.145</v>
      </c>
      <c r="BB7" s="1" t="s">
        <v>309</v>
      </c>
      <c r="BC7" s="10" t="str">
        <f t="shared" si="4"/>
        <v>적합</v>
      </c>
      <c r="BD7" s="10" t="str">
        <f t="shared" si="5"/>
        <v>적합</v>
      </c>
    </row>
    <row r="8" spans="2:56" x14ac:dyDescent="0.3">
      <c r="B8" s="1">
        <v>24</v>
      </c>
      <c r="C8" s="1" t="s">
        <v>204</v>
      </c>
      <c r="D8" s="7">
        <v>44011.416666666664</v>
      </c>
      <c r="E8" s="1">
        <v>3452.26</v>
      </c>
      <c r="F8" s="1">
        <v>20.3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  <c r="L8" s="1">
        <v>999999</v>
      </c>
      <c r="M8" s="1">
        <v>1816.4549999999999</v>
      </c>
      <c r="N8" s="1">
        <v>-20.068999999999999</v>
      </c>
      <c r="O8" s="1">
        <v>999999</v>
      </c>
      <c r="P8" s="1">
        <v>999999</v>
      </c>
      <c r="Q8" s="1">
        <v>999999</v>
      </c>
      <c r="R8" s="1">
        <v>999999</v>
      </c>
      <c r="S8" s="1">
        <v>999999</v>
      </c>
      <c r="T8" s="1">
        <v>999999</v>
      </c>
      <c r="U8" s="1">
        <v>-1.4422999999999999</v>
      </c>
      <c r="V8" s="1">
        <v>-0.88341999999999998</v>
      </c>
      <c r="W8" s="1">
        <v>999999</v>
      </c>
      <c r="X8" s="1">
        <v>999999</v>
      </c>
      <c r="Y8" s="1">
        <v>999999</v>
      </c>
      <c r="Z8" s="1">
        <v>999999</v>
      </c>
      <c r="AA8" s="1">
        <v>999999</v>
      </c>
      <c r="AB8" s="1">
        <v>999999</v>
      </c>
      <c r="AC8" s="1">
        <v>15.186999999999999</v>
      </c>
      <c r="AD8" s="1">
        <f t="shared" si="0"/>
        <v>15.186999999999999</v>
      </c>
      <c r="AE8" s="17">
        <f t="shared" si="1"/>
        <v>0</v>
      </c>
      <c r="AF8" s="1">
        <v>-6.0000000000000001E-3</v>
      </c>
      <c r="AG8" s="1">
        <f t="shared" si="2"/>
        <v>-6.0000000000000001E-3</v>
      </c>
      <c r="AH8" s="17">
        <f t="shared" si="3"/>
        <v>0</v>
      </c>
      <c r="AI8" s="1">
        <v>999999</v>
      </c>
      <c r="AJ8" s="1"/>
      <c r="AK8" s="1"/>
      <c r="AL8" s="1">
        <v>999999</v>
      </c>
      <c r="AM8" s="1"/>
      <c r="AN8" s="1"/>
      <c r="AO8" s="1">
        <v>999999</v>
      </c>
      <c r="AP8" s="1"/>
      <c r="AQ8" s="1"/>
      <c r="AR8" s="1">
        <v>999999</v>
      </c>
      <c r="AS8" s="1"/>
      <c r="AT8" s="1"/>
      <c r="AU8" s="1">
        <v>999999</v>
      </c>
      <c r="AV8" s="1"/>
      <c r="AW8" s="1"/>
      <c r="AX8" s="1">
        <v>999999</v>
      </c>
      <c r="AY8" s="1"/>
      <c r="AZ8" s="1"/>
      <c r="BA8" s="1">
        <v>15.193</v>
      </c>
      <c r="BB8" s="1" t="s">
        <v>309</v>
      </c>
      <c r="BC8" s="10" t="str">
        <f t="shared" si="4"/>
        <v>적합</v>
      </c>
      <c r="BD8" s="10" t="str">
        <f t="shared" si="5"/>
        <v>적합</v>
      </c>
    </row>
    <row r="9" spans="2:56" x14ac:dyDescent="0.3">
      <c r="B9" s="11">
        <v>25</v>
      </c>
      <c r="C9" s="11" t="s">
        <v>205</v>
      </c>
      <c r="D9" s="12">
        <v>42492.584722222222</v>
      </c>
      <c r="E9" s="11">
        <v>3794.97</v>
      </c>
      <c r="F9" s="11">
        <v>11.9</v>
      </c>
      <c r="G9" s="11">
        <v>999999</v>
      </c>
      <c r="H9" s="11">
        <v>999999</v>
      </c>
      <c r="I9" s="11">
        <v>999999</v>
      </c>
      <c r="J9" s="11">
        <v>999999</v>
      </c>
      <c r="K9" s="11">
        <v>999999</v>
      </c>
      <c r="L9" s="11">
        <v>999999</v>
      </c>
      <c r="M9" s="11">
        <v>3687.9</v>
      </c>
      <c r="N9" s="11">
        <v>14.911</v>
      </c>
      <c r="O9" s="11">
        <v>999999</v>
      </c>
      <c r="P9" s="11">
        <v>999999</v>
      </c>
      <c r="Q9" s="11">
        <v>999999</v>
      </c>
      <c r="R9" s="11">
        <v>999999</v>
      </c>
      <c r="S9" s="11">
        <v>999999</v>
      </c>
      <c r="T9" s="11">
        <v>999999</v>
      </c>
      <c r="U9" s="11">
        <v>-1.3425</v>
      </c>
      <c r="V9" s="11">
        <v>0.35241</v>
      </c>
      <c r="W9" s="11">
        <v>999999</v>
      </c>
      <c r="X9" s="11">
        <v>999999</v>
      </c>
      <c r="Y9" s="11">
        <v>999999</v>
      </c>
      <c r="Z9" s="11">
        <v>999999</v>
      </c>
      <c r="AA9" s="11">
        <v>999999</v>
      </c>
      <c r="AB9" s="11">
        <v>999999</v>
      </c>
      <c r="AC9" s="11">
        <v>14.548999999999999</v>
      </c>
      <c r="AD9" s="11">
        <f t="shared" si="0"/>
        <v>-1370.289</v>
      </c>
      <c r="AE9" s="17">
        <f t="shared" si="1"/>
        <v>1384.838</v>
      </c>
      <c r="AF9" s="11">
        <v>5.0999999999999997E-2</v>
      </c>
      <c r="AG9" s="11">
        <f t="shared" si="2"/>
        <v>5.0999999999999997E-2</v>
      </c>
      <c r="AH9" s="15">
        <f t="shared" si="3"/>
        <v>0</v>
      </c>
      <c r="AI9" s="11">
        <v>999999</v>
      </c>
      <c r="AJ9" s="11"/>
      <c r="AK9" s="11"/>
      <c r="AL9" s="11">
        <v>999999</v>
      </c>
      <c r="AM9" s="11"/>
      <c r="AN9" s="11"/>
      <c r="AO9" s="11">
        <v>999999</v>
      </c>
      <c r="AP9" s="11"/>
      <c r="AQ9" s="11"/>
      <c r="AR9" s="11">
        <v>999999</v>
      </c>
      <c r="AS9" s="11"/>
      <c r="AT9" s="11"/>
      <c r="AU9" s="11">
        <v>999999</v>
      </c>
      <c r="AV9" s="11"/>
      <c r="AW9" s="11"/>
      <c r="AX9" s="11">
        <v>999999</v>
      </c>
      <c r="AY9" s="11"/>
      <c r="AZ9" s="11"/>
      <c r="BA9" s="11">
        <v>14.497999999999999</v>
      </c>
      <c r="BB9" s="11" t="s">
        <v>309</v>
      </c>
      <c r="BC9" s="16" t="str">
        <f t="shared" si="4"/>
        <v>부적합</v>
      </c>
      <c r="BD9" s="16" t="str">
        <f t="shared" si="5"/>
        <v>적합</v>
      </c>
    </row>
    <row r="10" spans="2:56" x14ac:dyDescent="0.3">
      <c r="B10" s="1">
        <v>26</v>
      </c>
      <c r="C10" s="1" t="s">
        <v>206</v>
      </c>
      <c r="D10" s="7">
        <v>44011.416666666664</v>
      </c>
      <c r="E10" s="1">
        <v>3433.34</v>
      </c>
      <c r="F10" s="1">
        <v>11.2</v>
      </c>
      <c r="G10" s="1">
        <v>999999</v>
      </c>
      <c r="H10" s="1">
        <v>999999</v>
      </c>
      <c r="I10" s="1">
        <v>999999</v>
      </c>
      <c r="J10" s="1">
        <v>999999</v>
      </c>
      <c r="K10" s="1">
        <v>999999</v>
      </c>
      <c r="L10" s="1">
        <v>999999</v>
      </c>
      <c r="M10" s="1">
        <v>1761.1769999999999</v>
      </c>
      <c r="N10" s="1">
        <v>-7.1820000000000004</v>
      </c>
      <c r="O10" s="1">
        <v>999999</v>
      </c>
      <c r="P10" s="1">
        <v>999999</v>
      </c>
      <c r="Q10" s="1">
        <v>999999</v>
      </c>
      <c r="R10" s="1">
        <v>999999</v>
      </c>
      <c r="S10" s="1">
        <v>999999</v>
      </c>
      <c r="T10" s="1">
        <v>999999</v>
      </c>
      <c r="U10" s="1">
        <v>-1.371</v>
      </c>
      <c r="V10" s="1">
        <v>-0.96826000000000001</v>
      </c>
      <c r="W10" s="1">
        <v>999999</v>
      </c>
      <c r="X10" s="1">
        <v>999999</v>
      </c>
      <c r="Y10" s="1">
        <v>999999</v>
      </c>
      <c r="Z10" s="1">
        <v>999999</v>
      </c>
      <c r="AA10" s="1">
        <v>999999</v>
      </c>
      <c r="AB10" s="1">
        <v>999999</v>
      </c>
      <c r="AC10" s="1">
        <v>39.853999999999999</v>
      </c>
      <c r="AD10" s="1">
        <f t="shared" si="0"/>
        <v>39.853999999999999</v>
      </c>
      <c r="AE10" s="17">
        <f t="shared" si="1"/>
        <v>0</v>
      </c>
      <c r="AF10" s="1">
        <v>-0.01</v>
      </c>
      <c r="AG10" s="1">
        <f t="shared" si="2"/>
        <v>-0.01</v>
      </c>
      <c r="AH10" s="17">
        <f t="shared" si="3"/>
        <v>0</v>
      </c>
      <c r="AI10" s="1">
        <v>999999</v>
      </c>
      <c r="AJ10" s="1"/>
      <c r="AK10" s="1"/>
      <c r="AL10" s="1">
        <v>999999</v>
      </c>
      <c r="AM10" s="1"/>
      <c r="AN10" s="1"/>
      <c r="AO10" s="1">
        <v>999999</v>
      </c>
      <c r="AP10" s="1"/>
      <c r="AQ10" s="1"/>
      <c r="AR10" s="1">
        <v>999999</v>
      </c>
      <c r="AS10" s="1"/>
      <c r="AT10" s="1"/>
      <c r="AU10" s="1">
        <v>999999</v>
      </c>
      <c r="AV10" s="1"/>
      <c r="AW10" s="1"/>
      <c r="AX10" s="1">
        <v>999999</v>
      </c>
      <c r="AY10" s="1"/>
      <c r="AZ10" s="1"/>
      <c r="BA10" s="1">
        <v>39.863999999999997</v>
      </c>
      <c r="BB10" s="1" t="s">
        <v>309</v>
      </c>
      <c r="BC10" s="10" t="str">
        <f t="shared" si="4"/>
        <v>적합</v>
      </c>
      <c r="BD10" s="10" t="str">
        <f t="shared" si="5"/>
        <v>적합</v>
      </c>
    </row>
    <row r="11" spans="2:56" x14ac:dyDescent="0.3">
      <c r="B11" s="1">
        <v>27</v>
      </c>
      <c r="C11" s="1" t="s">
        <v>207</v>
      </c>
      <c r="D11" s="7">
        <v>44011.416666666664</v>
      </c>
      <c r="E11" s="1">
        <v>3748.09</v>
      </c>
      <c r="F11" s="1">
        <v>9.6</v>
      </c>
      <c r="G11" s="1">
        <v>999999</v>
      </c>
      <c r="H11" s="1">
        <v>999999</v>
      </c>
      <c r="I11" s="1">
        <v>999999</v>
      </c>
      <c r="J11" s="1">
        <v>999999</v>
      </c>
      <c r="K11" s="1">
        <v>999999</v>
      </c>
      <c r="L11" s="1">
        <v>999999</v>
      </c>
      <c r="M11" s="1">
        <v>1876.5139999999999</v>
      </c>
      <c r="N11" s="1">
        <v>-21.248000000000001</v>
      </c>
      <c r="O11" s="1">
        <v>999999</v>
      </c>
      <c r="P11" s="1">
        <v>999999</v>
      </c>
      <c r="Q11" s="1">
        <v>999999</v>
      </c>
      <c r="R11" s="1">
        <v>999999</v>
      </c>
      <c r="S11" s="1">
        <v>999999</v>
      </c>
      <c r="T11" s="1">
        <v>999999</v>
      </c>
      <c r="U11" s="1">
        <v>-1.3357000000000001</v>
      </c>
      <c r="V11" s="1">
        <v>-0.51758000000000004</v>
      </c>
      <c r="W11" s="1">
        <v>999999</v>
      </c>
      <c r="X11" s="1">
        <v>999999</v>
      </c>
      <c r="Y11" s="1">
        <v>999999</v>
      </c>
      <c r="Z11" s="1">
        <v>999999</v>
      </c>
      <c r="AA11" s="1">
        <v>999999</v>
      </c>
      <c r="AB11" s="1">
        <v>999999</v>
      </c>
      <c r="AC11" s="1">
        <v>23.695</v>
      </c>
      <c r="AD11" s="1">
        <f t="shared" si="0"/>
        <v>23.695</v>
      </c>
      <c r="AE11" s="17">
        <f t="shared" si="1"/>
        <v>0</v>
      </c>
      <c r="AF11" s="1">
        <v>-8.9999999999999993E-3</v>
      </c>
      <c r="AG11" s="1">
        <f t="shared" si="2"/>
        <v>-8.9999999999999993E-3</v>
      </c>
      <c r="AH11" s="17">
        <f t="shared" si="3"/>
        <v>0</v>
      </c>
      <c r="AI11" s="1">
        <v>999999</v>
      </c>
      <c r="AJ11" s="1"/>
      <c r="AK11" s="1"/>
      <c r="AL11" s="1">
        <v>999999</v>
      </c>
      <c r="AM11" s="1"/>
      <c r="AN11" s="1"/>
      <c r="AO11" s="1">
        <v>999999</v>
      </c>
      <c r="AP11" s="1"/>
      <c r="AQ11" s="1"/>
      <c r="AR11" s="1">
        <v>999999</v>
      </c>
      <c r="AS11" s="1"/>
      <c r="AT11" s="1"/>
      <c r="AU11" s="1">
        <v>999999</v>
      </c>
      <c r="AV11" s="1"/>
      <c r="AW11" s="1"/>
      <c r="AX11" s="1">
        <v>999999</v>
      </c>
      <c r="AY11" s="1"/>
      <c r="AZ11" s="1"/>
      <c r="BA11" s="1">
        <v>23.704000000000001</v>
      </c>
      <c r="BB11" s="1" t="s">
        <v>309</v>
      </c>
      <c r="BC11" s="10" t="str">
        <f t="shared" si="4"/>
        <v>적합</v>
      </c>
      <c r="BD11" s="10" t="str">
        <f t="shared" si="5"/>
        <v>적합</v>
      </c>
    </row>
    <row r="12" spans="2:56" x14ac:dyDescent="0.3">
      <c r="B12" s="1">
        <v>28</v>
      </c>
      <c r="C12" s="1" t="s">
        <v>208</v>
      </c>
      <c r="D12" s="7">
        <v>44011.416666666664</v>
      </c>
      <c r="E12" s="1">
        <v>3870.73</v>
      </c>
      <c r="F12" s="1">
        <v>8.5</v>
      </c>
      <c r="G12" s="1">
        <v>999999</v>
      </c>
      <c r="H12" s="1">
        <v>999999</v>
      </c>
      <c r="I12" s="1">
        <v>999999</v>
      </c>
      <c r="J12" s="1">
        <v>999999</v>
      </c>
      <c r="K12" s="1">
        <v>999999</v>
      </c>
      <c r="L12" s="1">
        <v>999999</v>
      </c>
      <c r="M12" s="1">
        <v>1875.8879999999999</v>
      </c>
      <c r="N12" s="1">
        <v>-34.558999999999997</v>
      </c>
      <c r="O12" s="1">
        <v>999999</v>
      </c>
      <c r="P12" s="1">
        <v>999999</v>
      </c>
      <c r="Q12" s="1">
        <v>999999</v>
      </c>
      <c r="R12" s="1">
        <v>999999</v>
      </c>
      <c r="S12" s="1">
        <v>999999</v>
      </c>
      <c r="T12" s="1">
        <v>999999</v>
      </c>
      <c r="U12" s="1">
        <v>-1.3629</v>
      </c>
      <c r="V12" s="1">
        <v>-0.74109000000000003</v>
      </c>
      <c r="W12" s="1">
        <v>999999</v>
      </c>
      <c r="X12" s="1">
        <v>999999</v>
      </c>
      <c r="Y12" s="1">
        <v>999999</v>
      </c>
      <c r="Z12" s="1">
        <v>999999</v>
      </c>
      <c r="AA12" s="1">
        <v>999999</v>
      </c>
      <c r="AB12" s="1">
        <v>999999</v>
      </c>
      <c r="AC12" s="1">
        <v>41.552999999999997</v>
      </c>
      <c r="AD12" s="1">
        <f t="shared" si="0"/>
        <v>41.552999999999997</v>
      </c>
      <c r="AE12" s="17">
        <f t="shared" si="1"/>
        <v>0</v>
      </c>
      <c r="AF12" s="1">
        <v>1E-3</v>
      </c>
      <c r="AG12" s="1">
        <f t="shared" si="2"/>
        <v>1E-3</v>
      </c>
      <c r="AH12" s="17">
        <f t="shared" si="3"/>
        <v>0</v>
      </c>
      <c r="AI12" s="1">
        <v>999999</v>
      </c>
      <c r="AJ12" s="1"/>
      <c r="AK12" s="1"/>
      <c r="AL12" s="1">
        <v>999999</v>
      </c>
      <c r="AM12" s="1"/>
      <c r="AN12" s="1"/>
      <c r="AO12" s="1">
        <v>999999</v>
      </c>
      <c r="AP12" s="1"/>
      <c r="AQ12" s="1"/>
      <c r="AR12" s="1">
        <v>999999</v>
      </c>
      <c r="AS12" s="1"/>
      <c r="AT12" s="1"/>
      <c r="AU12" s="1">
        <v>999999</v>
      </c>
      <c r="AV12" s="1"/>
      <c r="AW12" s="1"/>
      <c r="AX12" s="1">
        <v>999999</v>
      </c>
      <c r="AY12" s="1"/>
      <c r="AZ12" s="1"/>
      <c r="BA12" s="1">
        <v>41.552</v>
      </c>
      <c r="BB12" s="1" t="s">
        <v>309</v>
      </c>
      <c r="BC12" s="10" t="str">
        <f t="shared" si="4"/>
        <v>적합</v>
      </c>
      <c r="BD12" s="10" t="str">
        <f t="shared" si="5"/>
        <v>적합</v>
      </c>
    </row>
    <row r="13" spans="2:56" x14ac:dyDescent="0.3">
      <c r="B13" s="11">
        <v>29</v>
      </c>
      <c r="C13" s="11" t="s">
        <v>209</v>
      </c>
      <c r="D13" s="12">
        <v>42492.584722222222</v>
      </c>
      <c r="E13" s="11">
        <v>3687.95</v>
      </c>
      <c r="F13" s="11">
        <v>8.3000000000000007</v>
      </c>
      <c r="G13" s="11">
        <v>999999</v>
      </c>
      <c r="H13" s="11">
        <v>999999</v>
      </c>
      <c r="I13" s="11">
        <v>999999</v>
      </c>
      <c r="J13" s="11">
        <v>999999</v>
      </c>
      <c r="K13" s="11">
        <v>999999</v>
      </c>
      <c r="L13" s="11">
        <v>999999</v>
      </c>
      <c r="M13" s="11">
        <v>3568.5</v>
      </c>
      <c r="N13" s="11">
        <v>4.1040000000000001</v>
      </c>
      <c r="O13" s="11">
        <v>999999</v>
      </c>
      <c r="P13" s="11">
        <v>999999</v>
      </c>
      <c r="Q13" s="11">
        <v>999999</v>
      </c>
      <c r="R13" s="11">
        <v>999999</v>
      </c>
      <c r="S13" s="11">
        <v>999999</v>
      </c>
      <c r="T13" s="11">
        <v>999999</v>
      </c>
      <c r="U13" s="11">
        <v>-1.3371999999999999</v>
      </c>
      <c r="V13" s="11">
        <v>-0.63519000000000003</v>
      </c>
      <c r="W13" s="11">
        <v>999999</v>
      </c>
      <c r="X13" s="11">
        <v>999999</v>
      </c>
      <c r="Y13" s="11">
        <v>999999</v>
      </c>
      <c r="Z13" s="11">
        <v>999999</v>
      </c>
      <c r="AA13" s="11">
        <v>999999</v>
      </c>
      <c r="AB13" s="11">
        <v>999999</v>
      </c>
      <c r="AC13" s="11">
        <v>16.015999999999998</v>
      </c>
      <c r="AD13" s="11">
        <f t="shared" si="0"/>
        <v>-1259.559</v>
      </c>
      <c r="AE13" s="17">
        <f t="shared" si="1"/>
        <v>1275.575</v>
      </c>
      <c r="AF13" s="11">
        <v>0.10299999999999999</v>
      </c>
      <c r="AG13" s="11">
        <f t="shared" si="2"/>
        <v>0.10299999999999999</v>
      </c>
      <c r="AH13" s="15">
        <f t="shared" si="3"/>
        <v>0</v>
      </c>
      <c r="AI13" s="11">
        <v>999999</v>
      </c>
      <c r="AJ13" s="11"/>
      <c r="AK13" s="11"/>
      <c r="AL13" s="11">
        <v>999999</v>
      </c>
      <c r="AM13" s="11"/>
      <c r="AN13" s="11"/>
      <c r="AO13" s="11">
        <v>999999</v>
      </c>
      <c r="AP13" s="11"/>
      <c r="AQ13" s="11"/>
      <c r="AR13" s="11">
        <v>999999</v>
      </c>
      <c r="AS13" s="11"/>
      <c r="AT13" s="11"/>
      <c r="AU13" s="11">
        <v>999999</v>
      </c>
      <c r="AV13" s="11"/>
      <c r="AW13" s="11"/>
      <c r="AX13" s="11">
        <v>999999</v>
      </c>
      <c r="AY13" s="11"/>
      <c r="AZ13" s="11"/>
      <c r="BA13" s="11">
        <v>15.913</v>
      </c>
      <c r="BB13" s="11" t="s">
        <v>309</v>
      </c>
      <c r="BC13" s="16" t="str">
        <f t="shared" si="4"/>
        <v>부적합</v>
      </c>
      <c r="BD13" s="16" t="str">
        <f t="shared" si="5"/>
        <v>적합</v>
      </c>
    </row>
    <row r="14" spans="2:56" x14ac:dyDescent="0.3">
      <c r="B14" s="1">
        <v>30</v>
      </c>
      <c r="C14" s="1" t="s">
        <v>210</v>
      </c>
      <c r="D14" s="7">
        <v>44011.416666666664</v>
      </c>
      <c r="E14" s="1">
        <v>3785.38</v>
      </c>
      <c r="F14" s="1">
        <v>9.4</v>
      </c>
      <c r="G14" s="1">
        <v>999999</v>
      </c>
      <c r="H14" s="1">
        <v>999999</v>
      </c>
      <c r="I14" s="1">
        <v>999999</v>
      </c>
      <c r="J14" s="1">
        <v>999999</v>
      </c>
      <c r="K14" s="1">
        <v>999999</v>
      </c>
      <c r="L14" s="1">
        <v>999999</v>
      </c>
      <c r="M14" s="1">
        <v>1881.9380000000001</v>
      </c>
      <c r="N14" s="1">
        <v>-6.3810000000000002</v>
      </c>
      <c r="O14" s="1">
        <v>999999</v>
      </c>
      <c r="P14" s="1">
        <v>999999</v>
      </c>
      <c r="Q14" s="1">
        <v>999999</v>
      </c>
      <c r="R14" s="1">
        <v>999999</v>
      </c>
      <c r="S14" s="1">
        <v>999999</v>
      </c>
      <c r="T14" s="1">
        <v>999999</v>
      </c>
      <c r="U14" s="1">
        <v>-1.3472</v>
      </c>
      <c r="V14" s="1">
        <v>-0.50519999999999998</v>
      </c>
      <c r="W14" s="1">
        <v>999999</v>
      </c>
      <c r="X14" s="1">
        <v>999999</v>
      </c>
      <c r="Y14" s="1">
        <v>999999</v>
      </c>
      <c r="Z14" s="1">
        <v>999999</v>
      </c>
      <c r="AA14" s="1">
        <v>999999</v>
      </c>
      <c r="AB14" s="1">
        <v>999999</v>
      </c>
      <c r="AC14" s="1">
        <v>26.178999999999998</v>
      </c>
      <c r="AD14" s="1">
        <f t="shared" si="0"/>
        <v>26.178999999999998</v>
      </c>
      <c r="AE14" s="17">
        <f t="shared" si="1"/>
        <v>0</v>
      </c>
      <c r="AF14" s="1">
        <v>-6.0000000000000001E-3</v>
      </c>
      <c r="AG14" s="1">
        <f t="shared" si="2"/>
        <v>-6.0000000000000001E-3</v>
      </c>
      <c r="AH14" s="17">
        <f t="shared" si="3"/>
        <v>0</v>
      </c>
      <c r="AI14" s="1">
        <v>999999</v>
      </c>
      <c r="AJ14" s="1"/>
      <c r="AK14" s="1"/>
      <c r="AL14" s="1">
        <v>999999</v>
      </c>
      <c r="AM14" s="1"/>
      <c r="AN14" s="1"/>
      <c r="AO14" s="1">
        <v>999999</v>
      </c>
      <c r="AP14" s="1"/>
      <c r="AQ14" s="1"/>
      <c r="AR14" s="1">
        <v>999999</v>
      </c>
      <c r="AS14" s="1"/>
      <c r="AT14" s="1"/>
      <c r="AU14" s="1">
        <v>999999</v>
      </c>
      <c r="AV14" s="1"/>
      <c r="AW14" s="1"/>
      <c r="AX14" s="1">
        <v>999999</v>
      </c>
      <c r="AY14" s="1"/>
      <c r="AZ14" s="1"/>
      <c r="BA14" s="1">
        <v>26.184999999999999</v>
      </c>
      <c r="BB14" s="1" t="s">
        <v>309</v>
      </c>
      <c r="BC14" s="10" t="str">
        <f t="shared" si="4"/>
        <v>적합</v>
      </c>
      <c r="BD14" s="10" t="str">
        <f t="shared" si="5"/>
        <v>적합</v>
      </c>
    </row>
    <row r="15" spans="2:56" x14ac:dyDescent="0.3">
      <c r="B15" s="1">
        <v>31</v>
      </c>
      <c r="C15" s="1" t="s">
        <v>211</v>
      </c>
      <c r="D15" s="7">
        <v>44011.416666666664</v>
      </c>
      <c r="E15" s="1">
        <v>3139.23</v>
      </c>
      <c r="F15" s="1">
        <v>3</v>
      </c>
      <c r="G15" s="1">
        <v>999999</v>
      </c>
      <c r="H15" s="1">
        <v>999999</v>
      </c>
      <c r="I15" s="1">
        <v>999999</v>
      </c>
      <c r="J15" s="1">
        <v>999999</v>
      </c>
      <c r="K15" s="1">
        <v>999999</v>
      </c>
      <c r="L15" s="1">
        <v>999999</v>
      </c>
      <c r="M15" s="1">
        <v>1747.51</v>
      </c>
      <c r="N15" s="1">
        <v>-9.5909999999999993</v>
      </c>
      <c r="O15" s="1">
        <v>999999</v>
      </c>
      <c r="P15" s="1">
        <v>999999</v>
      </c>
      <c r="Q15" s="1">
        <v>999999</v>
      </c>
      <c r="R15" s="1">
        <v>999999</v>
      </c>
      <c r="S15" s="1">
        <v>999999</v>
      </c>
      <c r="T15" s="1">
        <v>999999</v>
      </c>
      <c r="U15" s="1">
        <v>-1.3347</v>
      </c>
      <c r="V15" s="1">
        <v>-1.0928</v>
      </c>
      <c r="W15" s="1">
        <v>999999</v>
      </c>
      <c r="X15" s="1">
        <v>999999</v>
      </c>
      <c r="Y15" s="1">
        <v>999999</v>
      </c>
      <c r="Z15" s="1">
        <v>999999</v>
      </c>
      <c r="AA15" s="1">
        <v>999999</v>
      </c>
      <c r="AB15" s="1">
        <v>999999</v>
      </c>
      <c r="AC15" s="1">
        <v>5.3940000000000001</v>
      </c>
      <c r="AD15" s="1">
        <f t="shared" si="0"/>
        <v>5.3940000000000001</v>
      </c>
      <c r="AE15" s="17">
        <f t="shared" si="1"/>
        <v>0</v>
      </c>
      <c r="AF15" s="1">
        <v>-8.9999999999999993E-3</v>
      </c>
      <c r="AG15" s="1">
        <f t="shared" si="2"/>
        <v>-8.9999999999999993E-3</v>
      </c>
      <c r="AH15" s="17">
        <f t="shared" si="3"/>
        <v>0</v>
      </c>
      <c r="AI15" s="1">
        <v>999999</v>
      </c>
      <c r="AJ15" s="1"/>
      <c r="AK15" s="1"/>
      <c r="AL15" s="1">
        <v>999999</v>
      </c>
      <c r="AM15" s="1"/>
      <c r="AN15" s="1"/>
      <c r="AO15" s="1">
        <v>999999</v>
      </c>
      <c r="AP15" s="1"/>
      <c r="AQ15" s="1"/>
      <c r="AR15" s="1">
        <v>999999</v>
      </c>
      <c r="AS15" s="1"/>
      <c r="AT15" s="1"/>
      <c r="AU15" s="1">
        <v>999999</v>
      </c>
      <c r="AV15" s="1"/>
      <c r="AW15" s="1"/>
      <c r="AX15" s="1">
        <v>999999</v>
      </c>
      <c r="AY15" s="1"/>
      <c r="AZ15" s="1"/>
      <c r="BA15" s="1">
        <v>5.4029999999999996</v>
      </c>
      <c r="BB15" s="1" t="s">
        <v>309</v>
      </c>
      <c r="BC15" s="10" t="str">
        <f t="shared" si="4"/>
        <v>적합</v>
      </c>
      <c r="BD15" s="10" t="str">
        <f t="shared" si="5"/>
        <v>적합</v>
      </c>
    </row>
    <row r="16" spans="2:56" x14ac:dyDescent="0.3">
      <c r="B16" s="1">
        <v>32</v>
      </c>
      <c r="C16" s="1" t="s">
        <v>212</v>
      </c>
      <c r="D16" s="7">
        <v>44011.416666666664</v>
      </c>
      <c r="E16" s="1">
        <v>3560.66</v>
      </c>
      <c r="F16" s="1">
        <v>11.2</v>
      </c>
      <c r="G16" s="1">
        <v>999999</v>
      </c>
      <c r="H16" s="1">
        <v>999999</v>
      </c>
      <c r="I16" s="1">
        <v>999999</v>
      </c>
      <c r="J16" s="1">
        <v>999999</v>
      </c>
      <c r="K16" s="1">
        <v>999999</v>
      </c>
      <c r="L16" s="1">
        <v>999999</v>
      </c>
      <c r="M16" s="1">
        <v>1853.981</v>
      </c>
      <c r="N16" s="1">
        <v>-13.568</v>
      </c>
      <c r="O16" s="1">
        <v>999999</v>
      </c>
      <c r="P16" s="1">
        <v>999999</v>
      </c>
      <c r="Q16" s="1">
        <v>999999</v>
      </c>
      <c r="R16" s="1">
        <v>999999</v>
      </c>
      <c r="S16" s="1">
        <v>999999</v>
      </c>
      <c r="T16" s="1">
        <v>999999</v>
      </c>
      <c r="U16" s="1">
        <v>-1.2829999999999999</v>
      </c>
      <c r="V16" s="1">
        <v>-0.70565999999999995</v>
      </c>
      <c r="W16" s="1">
        <v>999999</v>
      </c>
      <c r="X16" s="1">
        <v>999999</v>
      </c>
      <c r="Y16" s="1">
        <v>999999</v>
      </c>
      <c r="Z16" s="1">
        <v>999999</v>
      </c>
      <c r="AA16" s="1">
        <v>999999</v>
      </c>
      <c r="AB16" s="1">
        <v>999999</v>
      </c>
      <c r="AC16" s="1">
        <v>9.4009999999999998</v>
      </c>
      <c r="AD16" s="1">
        <f t="shared" si="0"/>
        <v>9.4009999999999998</v>
      </c>
      <c r="AE16" s="17">
        <f t="shared" si="1"/>
        <v>0</v>
      </c>
      <c r="AF16" s="1">
        <v>-8.0000000000000002E-3</v>
      </c>
      <c r="AG16" s="1">
        <f t="shared" si="2"/>
        <v>-8.0000000000000002E-3</v>
      </c>
      <c r="AH16" s="17">
        <f t="shared" si="3"/>
        <v>0</v>
      </c>
      <c r="AI16" s="1">
        <v>999999</v>
      </c>
      <c r="AJ16" s="1"/>
      <c r="AK16" s="1"/>
      <c r="AL16" s="1">
        <v>999999</v>
      </c>
      <c r="AM16" s="1"/>
      <c r="AN16" s="1"/>
      <c r="AO16" s="1">
        <v>999999</v>
      </c>
      <c r="AP16" s="1"/>
      <c r="AQ16" s="1"/>
      <c r="AR16" s="1">
        <v>999999</v>
      </c>
      <c r="AS16" s="1"/>
      <c r="AT16" s="1"/>
      <c r="AU16" s="1">
        <v>999999</v>
      </c>
      <c r="AV16" s="1"/>
      <c r="AW16" s="1"/>
      <c r="AX16" s="1">
        <v>999999</v>
      </c>
      <c r="AY16" s="1"/>
      <c r="AZ16" s="1"/>
      <c r="BA16" s="1">
        <v>9.4090000000000007</v>
      </c>
      <c r="BB16" s="1" t="s">
        <v>309</v>
      </c>
      <c r="BC16" s="10" t="str">
        <f t="shared" si="4"/>
        <v>적합</v>
      </c>
      <c r="BD16" s="10" t="str">
        <f t="shared" si="5"/>
        <v>적합</v>
      </c>
    </row>
    <row r="17" spans="2:56" x14ac:dyDescent="0.3">
      <c r="B17" s="1">
        <v>33</v>
      </c>
      <c r="C17" s="1" t="s">
        <v>213</v>
      </c>
      <c r="D17" s="7">
        <v>44011.416666666664</v>
      </c>
      <c r="E17" s="1">
        <v>3848.65</v>
      </c>
      <c r="F17" s="1">
        <v>9.5</v>
      </c>
      <c r="G17" s="1">
        <v>999999</v>
      </c>
      <c r="H17" s="1">
        <v>999999</v>
      </c>
      <c r="I17" s="1">
        <v>999999</v>
      </c>
      <c r="J17" s="1">
        <v>999999</v>
      </c>
      <c r="K17" s="1">
        <v>999999</v>
      </c>
      <c r="L17" s="1">
        <v>999999</v>
      </c>
      <c r="M17" s="1">
        <v>1921.7329999999999</v>
      </c>
      <c r="N17" s="1">
        <v>-22.431000000000001</v>
      </c>
      <c r="O17" s="1">
        <v>999999</v>
      </c>
      <c r="P17" s="1">
        <v>999999</v>
      </c>
      <c r="Q17" s="1">
        <v>999999</v>
      </c>
      <c r="R17" s="1">
        <v>999999</v>
      </c>
      <c r="S17" s="1">
        <v>999999</v>
      </c>
      <c r="T17" s="1">
        <v>999999</v>
      </c>
      <c r="U17" s="1">
        <v>-1.3603000000000001</v>
      </c>
      <c r="V17" s="1">
        <v>-0.85019</v>
      </c>
      <c r="W17" s="1">
        <v>999999</v>
      </c>
      <c r="X17" s="1">
        <v>999999</v>
      </c>
      <c r="Y17" s="1">
        <v>999999</v>
      </c>
      <c r="Z17" s="1">
        <v>999999</v>
      </c>
      <c r="AA17" s="1">
        <v>999999</v>
      </c>
      <c r="AB17" s="1">
        <v>999999</v>
      </c>
      <c r="AC17" s="1">
        <v>13.898</v>
      </c>
      <c r="AD17" s="1">
        <f t="shared" si="0"/>
        <v>13.898</v>
      </c>
      <c r="AE17" s="17">
        <f t="shared" si="1"/>
        <v>0</v>
      </c>
      <c r="AF17" s="1">
        <v>-6.0000000000000001E-3</v>
      </c>
      <c r="AG17" s="1">
        <f t="shared" si="2"/>
        <v>-6.0000000000000001E-3</v>
      </c>
      <c r="AH17" s="17">
        <f t="shared" si="3"/>
        <v>0</v>
      </c>
      <c r="AI17" s="1">
        <v>999999</v>
      </c>
      <c r="AJ17" s="1"/>
      <c r="AK17" s="1"/>
      <c r="AL17" s="1">
        <v>999999</v>
      </c>
      <c r="AM17" s="1"/>
      <c r="AN17" s="1"/>
      <c r="AO17" s="1">
        <v>999999</v>
      </c>
      <c r="AP17" s="1"/>
      <c r="AQ17" s="1"/>
      <c r="AR17" s="1">
        <v>999999</v>
      </c>
      <c r="AS17" s="1"/>
      <c r="AT17" s="1"/>
      <c r="AU17" s="1">
        <v>999999</v>
      </c>
      <c r="AV17" s="1"/>
      <c r="AW17" s="1"/>
      <c r="AX17" s="1">
        <v>999999</v>
      </c>
      <c r="AY17" s="1"/>
      <c r="AZ17" s="1"/>
      <c r="BA17" s="1">
        <v>13.904</v>
      </c>
      <c r="BB17" s="1" t="s">
        <v>309</v>
      </c>
      <c r="BC17" s="10" t="str">
        <f t="shared" si="4"/>
        <v>적합</v>
      </c>
      <c r="BD17" s="10" t="str">
        <f t="shared" si="5"/>
        <v>적합</v>
      </c>
    </row>
    <row r="18" spans="2:56" x14ac:dyDescent="0.3">
      <c r="B18" s="1">
        <v>34</v>
      </c>
      <c r="C18" s="1" t="s">
        <v>214</v>
      </c>
      <c r="D18" s="7">
        <v>44011.416666666664</v>
      </c>
      <c r="E18" s="1">
        <v>3594.16</v>
      </c>
      <c r="F18" s="1">
        <v>8.9</v>
      </c>
      <c r="G18" s="1">
        <v>999999</v>
      </c>
      <c r="H18" s="1">
        <v>999999</v>
      </c>
      <c r="I18" s="1">
        <v>999999</v>
      </c>
      <c r="J18" s="1">
        <v>999999</v>
      </c>
      <c r="K18" s="1">
        <v>999999</v>
      </c>
      <c r="L18" s="1">
        <v>999999</v>
      </c>
      <c r="M18" s="1">
        <v>1865.3</v>
      </c>
      <c r="N18" s="1">
        <v>-24.824000000000002</v>
      </c>
      <c r="O18" s="1">
        <v>999999</v>
      </c>
      <c r="P18" s="1">
        <v>999999</v>
      </c>
      <c r="Q18" s="1">
        <v>999999</v>
      </c>
      <c r="R18" s="1">
        <v>999999</v>
      </c>
      <c r="S18" s="1">
        <v>999999</v>
      </c>
      <c r="T18" s="1">
        <v>999999</v>
      </c>
      <c r="U18" s="1">
        <v>-1.3217000000000001</v>
      </c>
      <c r="V18" s="1">
        <v>-0.78474999999999995</v>
      </c>
      <c r="W18" s="1">
        <v>999999</v>
      </c>
      <c r="X18" s="1">
        <v>999999</v>
      </c>
      <c r="Y18" s="1">
        <v>999999</v>
      </c>
      <c r="Z18" s="1">
        <v>999999</v>
      </c>
      <c r="AA18" s="1">
        <v>999999</v>
      </c>
      <c r="AB18" s="1">
        <v>999999</v>
      </c>
      <c r="AC18" s="1">
        <v>8.44</v>
      </c>
      <c r="AD18" s="1">
        <f t="shared" si="0"/>
        <v>8.44</v>
      </c>
      <c r="AE18" s="17">
        <f t="shared" si="1"/>
        <v>0</v>
      </c>
      <c r="AF18" s="1">
        <v>-8.9999999999999993E-3</v>
      </c>
      <c r="AG18" s="1">
        <f t="shared" si="2"/>
        <v>-8.9999999999999993E-3</v>
      </c>
      <c r="AH18" s="17">
        <f t="shared" si="3"/>
        <v>0</v>
      </c>
      <c r="AI18" s="1">
        <v>999999</v>
      </c>
      <c r="AJ18" s="1"/>
      <c r="AK18" s="1"/>
      <c r="AL18" s="1">
        <v>999999</v>
      </c>
      <c r="AM18" s="1"/>
      <c r="AN18" s="1"/>
      <c r="AO18" s="1">
        <v>999999</v>
      </c>
      <c r="AP18" s="1"/>
      <c r="AQ18" s="1"/>
      <c r="AR18" s="1">
        <v>999999</v>
      </c>
      <c r="AS18" s="1"/>
      <c r="AT18" s="1"/>
      <c r="AU18" s="1">
        <v>999999</v>
      </c>
      <c r="AV18" s="1"/>
      <c r="AW18" s="1"/>
      <c r="AX18" s="1">
        <v>999999</v>
      </c>
      <c r="AY18" s="1"/>
      <c r="AZ18" s="1"/>
      <c r="BA18" s="1">
        <v>8.4489999999999998</v>
      </c>
      <c r="BB18" s="1" t="s">
        <v>309</v>
      </c>
      <c r="BC18" s="10" t="str">
        <f t="shared" si="4"/>
        <v>적합</v>
      </c>
      <c r="BD18" s="10" t="str">
        <f t="shared" si="5"/>
        <v>적합</v>
      </c>
    </row>
    <row r="21" spans="2:56" x14ac:dyDescent="0.3">
      <c r="B21" t="s">
        <v>296</v>
      </c>
      <c r="C21">
        <v>17</v>
      </c>
      <c r="BC21">
        <v>1</v>
      </c>
      <c r="BD21">
        <v>2</v>
      </c>
    </row>
    <row r="22" spans="2:56" ht="17.25" x14ac:dyDescent="0.3">
      <c r="B22" s="4" t="s">
        <v>233</v>
      </c>
      <c r="C22" s="4" t="s">
        <v>234</v>
      </c>
      <c r="D22" s="6" t="s">
        <v>235</v>
      </c>
      <c r="E22" s="4" t="s">
        <v>236</v>
      </c>
      <c r="F22" s="4" t="s">
        <v>237</v>
      </c>
      <c r="G22" s="4" t="s">
        <v>238</v>
      </c>
      <c r="H22" s="4" t="s">
        <v>239</v>
      </c>
      <c r="I22" s="4" t="s">
        <v>240</v>
      </c>
      <c r="J22" s="4" t="s">
        <v>241</v>
      </c>
      <c r="K22" s="4" t="s">
        <v>242</v>
      </c>
      <c r="L22" s="4" t="s">
        <v>243</v>
      </c>
      <c r="M22" s="4" t="s">
        <v>244</v>
      </c>
      <c r="N22" s="4" t="s">
        <v>245</v>
      </c>
      <c r="O22" s="4" t="s">
        <v>246</v>
      </c>
      <c r="P22" s="4" t="s">
        <v>247</v>
      </c>
      <c r="Q22" s="4" t="s">
        <v>248</v>
      </c>
      <c r="R22" s="4" t="s">
        <v>249</v>
      </c>
      <c r="S22" s="4" t="s">
        <v>250</v>
      </c>
      <c r="T22" s="4" t="s">
        <v>251</v>
      </c>
      <c r="U22" s="4" t="s">
        <v>252</v>
      </c>
      <c r="V22" s="4" t="s">
        <v>253</v>
      </c>
      <c r="W22" s="4" t="s">
        <v>254</v>
      </c>
      <c r="X22" s="4" t="s">
        <v>255</v>
      </c>
      <c r="Y22" s="4" t="s">
        <v>256</v>
      </c>
      <c r="Z22" s="4" t="s">
        <v>257</v>
      </c>
      <c r="AA22" s="4" t="s">
        <v>258</v>
      </c>
      <c r="AB22" s="4" t="s">
        <v>259</v>
      </c>
      <c r="AC22" s="4" t="s">
        <v>260</v>
      </c>
      <c r="AD22" s="4" t="s">
        <v>261</v>
      </c>
      <c r="AE22" s="4" t="s">
        <v>262</v>
      </c>
      <c r="AF22" s="4" t="s">
        <v>263</v>
      </c>
      <c r="AG22" s="4" t="s">
        <v>264</v>
      </c>
      <c r="AH22" s="4" t="s">
        <v>262</v>
      </c>
      <c r="AI22" s="4" t="s">
        <v>265</v>
      </c>
      <c r="AJ22" s="4" t="s">
        <v>266</v>
      </c>
      <c r="AK22" s="4" t="s">
        <v>262</v>
      </c>
      <c r="AL22" s="4" t="s">
        <v>267</v>
      </c>
      <c r="AM22" s="4" t="s">
        <v>268</v>
      </c>
      <c r="AN22" s="4" t="s">
        <v>262</v>
      </c>
      <c r="AO22" s="4" t="s">
        <v>269</v>
      </c>
      <c r="AP22" s="4" t="s">
        <v>270</v>
      </c>
      <c r="AQ22" s="4" t="s">
        <v>262</v>
      </c>
      <c r="AR22" s="4" t="s">
        <v>271</v>
      </c>
      <c r="AS22" s="4" t="s">
        <v>272</v>
      </c>
      <c r="AT22" s="4" t="s">
        <v>262</v>
      </c>
      <c r="AU22" s="4" t="s">
        <v>273</v>
      </c>
      <c r="AV22" s="4" t="s">
        <v>274</v>
      </c>
      <c r="AW22" s="4" t="s">
        <v>262</v>
      </c>
      <c r="AX22" s="4" t="s">
        <v>275</v>
      </c>
      <c r="AY22" s="4" t="s">
        <v>276</v>
      </c>
      <c r="AZ22" s="4" t="s">
        <v>262</v>
      </c>
      <c r="BA22" s="4" t="s">
        <v>295</v>
      </c>
      <c r="BB22" s="4" t="s">
        <v>308</v>
      </c>
      <c r="BC22" s="10" t="s">
        <v>310</v>
      </c>
      <c r="BD22" s="10" t="s">
        <v>310</v>
      </c>
    </row>
    <row r="23" spans="2:56" x14ac:dyDescent="0.3">
      <c r="B23" s="1">
        <v>92</v>
      </c>
      <c r="C23" s="1" t="s">
        <v>215</v>
      </c>
      <c r="D23" s="7">
        <v>44011.416666666664</v>
      </c>
      <c r="E23" s="1">
        <v>3635.55</v>
      </c>
      <c r="F23" s="1">
        <v>12.1</v>
      </c>
      <c r="G23" s="1">
        <v>999999</v>
      </c>
      <c r="H23" s="1">
        <v>999999</v>
      </c>
      <c r="I23" s="1">
        <v>999999</v>
      </c>
      <c r="J23" s="1">
        <v>999999</v>
      </c>
      <c r="K23" s="1">
        <v>999999</v>
      </c>
      <c r="L23" s="1">
        <v>999999</v>
      </c>
      <c r="M23" s="1">
        <v>1815.509</v>
      </c>
      <c r="N23" s="1">
        <v>1.075</v>
      </c>
      <c r="O23" s="1">
        <v>999999</v>
      </c>
      <c r="P23" s="1">
        <v>999999</v>
      </c>
      <c r="Q23" s="1">
        <v>999999</v>
      </c>
      <c r="R23" s="1">
        <v>999999</v>
      </c>
      <c r="S23" s="1">
        <v>999999</v>
      </c>
      <c r="T23" s="1">
        <v>999999</v>
      </c>
      <c r="U23" s="1">
        <v>-1.3414999999999999</v>
      </c>
      <c r="V23" s="1">
        <v>-0.54500000000000004</v>
      </c>
      <c r="W23" s="1">
        <v>999999</v>
      </c>
      <c r="X23" s="1">
        <v>999999</v>
      </c>
      <c r="Y23" s="1">
        <v>999999</v>
      </c>
      <c r="Z23" s="1">
        <v>999999</v>
      </c>
      <c r="AA23" s="1">
        <v>999999</v>
      </c>
      <c r="AB23" s="1">
        <v>999999</v>
      </c>
      <c r="AC23" s="1">
        <v>4.6440000000000001</v>
      </c>
      <c r="AD23" s="1">
        <f t="shared" ref="AD23:AD40" si="6">ROUND((U23*((M23*M23*0.001)-E23))*0.01019716,3)</f>
        <v>4.6440000000000001</v>
      </c>
      <c r="AE23" s="17">
        <f t="shared" ref="AE23:AE40" si="7">ROUND(AC23-AD23,3)</f>
        <v>0</v>
      </c>
      <c r="AF23" s="1">
        <v>-1E-3</v>
      </c>
      <c r="AG23" s="1">
        <f t="shared" ref="AG23:AG40" si="8">ROUND(AC23-BA23,3)</f>
        <v>-1E-3</v>
      </c>
      <c r="AH23" s="17">
        <f t="shared" ref="AH23:AH40" si="9">ROUND(AF23-AG23,3)</f>
        <v>0</v>
      </c>
      <c r="AI23" s="1">
        <v>999999</v>
      </c>
      <c r="AJ23" s="1"/>
      <c r="AK23" s="1"/>
      <c r="AL23" s="1">
        <v>999999</v>
      </c>
      <c r="AM23" s="1"/>
      <c r="AN23" s="1"/>
      <c r="AO23" s="1">
        <v>999999</v>
      </c>
      <c r="AP23" s="1"/>
      <c r="AQ23" s="1"/>
      <c r="AR23" s="1">
        <v>999999</v>
      </c>
      <c r="AS23" s="1"/>
      <c r="AT23" s="1"/>
      <c r="AU23" s="1">
        <v>999999</v>
      </c>
      <c r="AV23" s="1"/>
      <c r="AW23" s="1"/>
      <c r="AX23" s="1">
        <v>999999</v>
      </c>
      <c r="AY23" s="1"/>
      <c r="AZ23" s="1"/>
      <c r="BA23" s="1">
        <v>4.6449999999999996</v>
      </c>
      <c r="BB23" s="1" t="s">
        <v>309</v>
      </c>
      <c r="BC23" s="10" t="str">
        <f t="shared" ref="BC23:BC40" si="10">IF(AE23="","적합",(IF(ABS(AE23)&lt;0.001,"적합","부적합")))</f>
        <v>적합</v>
      </c>
      <c r="BD23" s="10" t="str">
        <f t="shared" ref="BD23:BD40" si="11">IF(AH23="","적합",(IF(ABS(AH23)&lt;0.001,"적합","부적합")))</f>
        <v>적합</v>
      </c>
    </row>
    <row r="24" spans="2:56" x14ac:dyDescent="0.3">
      <c r="B24" s="1">
        <v>93</v>
      </c>
      <c r="C24" s="1" t="s">
        <v>216</v>
      </c>
      <c r="D24" s="7">
        <v>44011.416666666664</v>
      </c>
      <c r="E24" s="1">
        <v>3067.78</v>
      </c>
      <c r="F24" s="1">
        <v>6.7</v>
      </c>
      <c r="G24" s="1">
        <v>999999</v>
      </c>
      <c r="H24" s="1">
        <v>999999</v>
      </c>
      <c r="I24" s="1">
        <v>999999</v>
      </c>
      <c r="J24" s="1">
        <v>999999</v>
      </c>
      <c r="K24" s="1">
        <v>999999</v>
      </c>
      <c r="L24" s="1">
        <v>999999</v>
      </c>
      <c r="M24" s="1">
        <v>1682.8320000000001</v>
      </c>
      <c r="N24" s="1">
        <v>0.65900000000000003</v>
      </c>
      <c r="O24" s="1">
        <v>999999</v>
      </c>
      <c r="P24" s="1">
        <v>999999</v>
      </c>
      <c r="Q24" s="1">
        <v>999999</v>
      </c>
      <c r="R24" s="1">
        <v>999999</v>
      </c>
      <c r="S24" s="1">
        <v>999999</v>
      </c>
      <c r="T24" s="1">
        <v>999999</v>
      </c>
      <c r="U24" s="1">
        <v>-1.3683000000000001</v>
      </c>
      <c r="V24" s="1">
        <v>-0.47037000000000001</v>
      </c>
      <c r="W24" s="1">
        <v>999999</v>
      </c>
      <c r="X24" s="1">
        <v>999999</v>
      </c>
      <c r="Y24" s="1">
        <v>999999</v>
      </c>
      <c r="Z24" s="1">
        <v>999999</v>
      </c>
      <c r="AA24" s="1">
        <v>999999</v>
      </c>
      <c r="AB24" s="1">
        <v>999999</v>
      </c>
      <c r="AC24" s="1">
        <v>3.2909999999999999</v>
      </c>
      <c r="AD24" s="1">
        <f t="shared" si="6"/>
        <v>3.2909999999999999</v>
      </c>
      <c r="AE24" s="17">
        <f t="shared" si="7"/>
        <v>0</v>
      </c>
      <c r="AF24" s="1">
        <v>-1E-3</v>
      </c>
      <c r="AG24" s="1">
        <f t="shared" si="8"/>
        <v>-1E-3</v>
      </c>
      <c r="AH24" s="17">
        <f t="shared" si="9"/>
        <v>0</v>
      </c>
      <c r="AI24" s="1">
        <v>999999</v>
      </c>
      <c r="AJ24" s="1"/>
      <c r="AK24" s="1"/>
      <c r="AL24" s="1">
        <v>999999</v>
      </c>
      <c r="AM24" s="1"/>
      <c r="AN24" s="1"/>
      <c r="AO24" s="1">
        <v>999999</v>
      </c>
      <c r="AP24" s="1"/>
      <c r="AQ24" s="1"/>
      <c r="AR24" s="1">
        <v>999999</v>
      </c>
      <c r="AS24" s="1"/>
      <c r="AT24" s="1"/>
      <c r="AU24" s="1">
        <v>999999</v>
      </c>
      <c r="AV24" s="1"/>
      <c r="AW24" s="1"/>
      <c r="AX24" s="1">
        <v>999999</v>
      </c>
      <c r="AY24" s="1"/>
      <c r="AZ24" s="1"/>
      <c r="BA24" s="1">
        <v>3.2919999999999998</v>
      </c>
      <c r="BB24" s="1" t="s">
        <v>309</v>
      </c>
      <c r="BC24" s="10" t="str">
        <f t="shared" si="10"/>
        <v>적합</v>
      </c>
      <c r="BD24" s="10" t="str">
        <f t="shared" si="11"/>
        <v>적합</v>
      </c>
    </row>
    <row r="25" spans="2:56" x14ac:dyDescent="0.3">
      <c r="B25" s="1">
        <v>94</v>
      </c>
      <c r="C25" s="1" t="s">
        <v>217</v>
      </c>
      <c r="D25" s="7">
        <v>44011.416666666664</v>
      </c>
      <c r="E25" s="1">
        <v>3507.59</v>
      </c>
      <c r="F25" s="1">
        <v>14.1</v>
      </c>
      <c r="G25" s="1">
        <v>999999</v>
      </c>
      <c r="H25" s="1">
        <v>999999</v>
      </c>
      <c r="I25" s="1">
        <v>999999</v>
      </c>
      <c r="J25" s="1">
        <v>999999</v>
      </c>
      <c r="K25" s="1">
        <v>999999</v>
      </c>
      <c r="L25" s="1">
        <v>999999</v>
      </c>
      <c r="M25" s="1">
        <v>1821.9469999999999</v>
      </c>
      <c r="N25" s="1">
        <v>2.1779999999999999</v>
      </c>
      <c r="O25" s="1">
        <v>999999</v>
      </c>
      <c r="P25" s="1">
        <v>999999</v>
      </c>
      <c r="Q25" s="1">
        <v>999999</v>
      </c>
      <c r="R25" s="1">
        <v>999999</v>
      </c>
      <c r="S25" s="1">
        <v>999999</v>
      </c>
      <c r="T25" s="1">
        <v>999999</v>
      </c>
      <c r="U25" s="1">
        <v>-1.3422000000000001</v>
      </c>
      <c r="V25" s="1">
        <v>-0.65432000000000001</v>
      </c>
      <c r="W25" s="1">
        <v>999999</v>
      </c>
      <c r="X25" s="1">
        <v>999999</v>
      </c>
      <c r="Y25" s="1">
        <v>999999</v>
      </c>
      <c r="Z25" s="1">
        <v>999999</v>
      </c>
      <c r="AA25" s="1">
        <v>999999</v>
      </c>
      <c r="AB25" s="1">
        <v>999999</v>
      </c>
      <c r="AC25" s="1">
        <v>2.5739999999999998</v>
      </c>
      <c r="AD25" s="1">
        <f t="shared" si="6"/>
        <v>2.5739999999999998</v>
      </c>
      <c r="AE25" s="17">
        <f t="shared" si="7"/>
        <v>0</v>
      </c>
      <c r="AF25" s="1">
        <v>-1E-3</v>
      </c>
      <c r="AG25" s="1">
        <f t="shared" si="8"/>
        <v>-1E-3</v>
      </c>
      <c r="AH25" s="17">
        <f t="shared" si="9"/>
        <v>0</v>
      </c>
      <c r="AI25" s="1">
        <v>999999</v>
      </c>
      <c r="AJ25" s="1"/>
      <c r="AK25" s="1"/>
      <c r="AL25" s="1">
        <v>999999</v>
      </c>
      <c r="AM25" s="1"/>
      <c r="AN25" s="1"/>
      <c r="AO25" s="1">
        <v>999999</v>
      </c>
      <c r="AP25" s="1"/>
      <c r="AQ25" s="1"/>
      <c r="AR25" s="1">
        <v>999999</v>
      </c>
      <c r="AS25" s="1"/>
      <c r="AT25" s="1"/>
      <c r="AU25" s="1">
        <v>999999</v>
      </c>
      <c r="AV25" s="1"/>
      <c r="AW25" s="1"/>
      <c r="AX25" s="1">
        <v>999999</v>
      </c>
      <c r="AY25" s="1"/>
      <c r="AZ25" s="1"/>
      <c r="BA25" s="1">
        <v>2.5750000000000002</v>
      </c>
      <c r="BB25" s="1" t="s">
        <v>309</v>
      </c>
      <c r="BC25" s="10" t="str">
        <f t="shared" si="10"/>
        <v>적합</v>
      </c>
      <c r="BD25" s="10" t="str">
        <f t="shared" si="11"/>
        <v>적합</v>
      </c>
    </row>
    <row r="26" spans="2:56" x14ac:dyDescent="0.3">
      <c r="B26" s="1">
        <v>95</v>
      </c>
      <c r="C26" s="1" t="s">
        <v>218</v>
      </c>
      <c r="D26" s="7">
        <v>44011.416666666664</v>
      </c>
      <c r="E26" s="1">
        <v>3570.11</v>
      </c>
      <c r="F26" s="1">
        <v>10.9</v>
      </c>
      <c r="G26" s="1">
        <v>999999</v>
      </c>
      <c r="H26" s="1">
        <v>999999</v>
      </c>
      <c r="I26" s="1">
        <v>999999</v>
      </c>
      <c r="J26" s="1">
        <v>999999</v>
      </c>
      <c r="K26" s="1">
        <v>999999</v>
      </c>
      <c r="L26" s="1">
        <v>999999</v>
      </c>
      <c r="M26" s="1">
        <v>1849.154</v>
      </c>
      <c r="N26" s="1">
        <v>-7.7380000000000004</v>
      </c>
      <c r="O26" s="1">
        <v>999999</v>
      </c>
      <c r="P26" s="1">
        <v>999999</v>
      </c>
      <c r="Q26" s="1">
        <v>999999</v>
      </c>
      <c r="R26" s="1">
        <v>999999</v>
      </c>
      <c r="S26" s="1">
        <v>999999</v>
      </c>
      <c r="T26" s="1">
        <v>999999</v>
      </c>
      <c r="U26" s="1">
        <v>-1.3374999999999999</v>
      </c>
      <c r="V26" s="1">
        <v>-0.29258000000000001</v>
      </c>
      <c r="W26" s="1">
        <v>999999</v>
      </c>
      <c r="X26" s="1">
        <v>999999</v>
      </c>
      <c r="Y26" s="1">
        <v>999999</v>
      </c>
      <c r="Z26" s="1">
        <v>999999</v>
      </c>
      <c r="AA26" s="1">
        <v>999999</v>
      </c>
      <c r="AB26" s="1">
        <v>999999</v>
      </c>
      <c r="AC26" s="1">
        <v>2.056</v>
      </c>
      <c r="AD26" s="1">
        <f t="shared" si="6"/>
        <v>2.056</v>
      </c>
      <c r="AE26" s="17">
        <f t="shared" si="7"/>
        <v>0</v>
      </c>
      <c r="AF26" s="1">
        <v>-1E-3</v>
      </c>
      <c r="AG26" s="1">
        <f t="shared" si="8"/>
        <v>-1E-3</v>
      </c>
      <c r="AH26" s="17">
        <f t="shared" si="9"/>
        <v>0</v>
      </c>
      <c r="AI26" s="1">
        <v>999999</v>
      </c>
      <c r="AJ26" s="1"/>
      <c r="AK26" s="1"/>
      <c r="AL26" s="1">
        <v>999999</v>
      </c>
      <c r="AM26" s="1"/>
      <c r="AN26" s="1"/>
      <c r="AO26" s="1">
        <v>999999</v>
      </c>
      <c r="AP26" s="1"/>
      <c r="AQ26" s="1"/>
      <c r="AR26" s="1">
        <v>999999</v>
      </c>
      <c r="AS26" s="1"/>
      <c r="AT26" s="1"/>
      <c r="AU26" s="1">
        <v>999999</v>
      </c>
      <c r="AV26" s="1"/>
      <c r="AW26" s="1"/>
      <c r="AX26" s="1">
        <v>999999</v>
      </c>
      <c r="AY26" s="1"/>
      <c r="AZ26" s="1"/>
      <c r="BA26" s="1">
        <v>2.0569999999999999</v>
      </c>
      <c r="BB26" s="1" t="s">
        <v>309</v>
      </c>
      <c r="BC26" s="10" t="str">
        <f t="shared" si="10"/>
        <v>적합</v>
      </c>
      <c r="BD26" s="10" t="str">
        <f t="shared" si="11"/>
        <v>적합</v>
      </c>
    </row>
    <row r="27" spans="2:56" x14ac:dyDescent="0.3">
      <c r="B27" s="1">
        <v>96</v>
      </c>
      <c r="C27" s="1" t="s">
        <v>219</v>
      </c>
      <c r="D27" s="7">
        <v>44011.416666666664</v>
      </c>
      <c r="E27" s="1">
        <v>3787.25</v>
      </c>
      <c r="F27" s="1">
        <v>13.2</v>
      </c>
      <c r="G27" s="1">
        <v>999999</v>
      </c>
      <c r="H27" s="1">
        <v>999999</v>
      </c>
      <c r="I27" s="1">
        <v>999999</v>
      </c>
      <c r="J27" s="1">
        <v>999999</v>
      </c>
      <c r="K27" s="1">
        <v>999999</v>
      </c>
      <c r="L27" s="1">
        <v>999999</v>
      </c>
      <c r="M27" s="1">
        <v>1914.3109999999999</v>
      </c>
      <c r="N27" s="1">
        <v>3.141</v>
      </c>
      <c r="O27" s="1">
        <v>999999</v>
      </c>
      <c r="P27" s="1">
        <v>999999</v>
      </c>
      <c r="Q27" s="1">
        <v>999999</v>
      </c>
      <c r="R27" s="1">
        <v>999999</v>
      </c>
      <c r="S27" s="1">
        <v>999999</v>
      </c>
      <c r="T27" s="1">
        <v>999999</v>
      </c>
      <c r="U27" s="1">
        <v>-1.3149</v>
      </c>
      <c r="V27" s="1">
        <v>-0.88756999999999997</v>
      </c>
      <c r="W27" s="1">
        <v>999999</v>
      </c>
      <c r="X27" s="1">
        <v>999999</v>
      </c>
      <c r="Y27" s="1">
        <v>999999</v>
      </c>
      <c r="Z27" s="1">
        <v>999999</v>
      </c>
      <c r="AA27" s="1">
        <v>999999</v>
      </c>
      <c r="AB27" s="1">
        <v>999999</v>
      </c>
      <c r="AC27" s="1">
        <v>1.645</v>
      </c>
      <c r="AD27" s="1">
        <f t="shared" si="6"/>
        <v>1.645</v>
      </c>
      <c r="AE27" s="17">
        <f t="shared" si="7"/>
        <v>0</v>
      </c>
      <c r="AF27" s="1">
        <v>-1E-3</v>
      </c>
      <c r="AG27" s="1">
        <f t="shared" si="8"/>
        <v>-1E-3</v>
      </c>
      <c r="AH27" s="17">
        <f t="shared" si="9"/>
        <v>0</v>
      </c>
      <c r="AI27" s="1">
        <v>999999</v>
      </c>
      <c r="AJ27" s="1"/>
      <c r="AK27" s="1"/>
      <c r="AL27" s="1">
        <v>999999</v>
      </c>
      <c r="AM27" s="1"/>
      <c r="AN27" s="1"/>
      <c r="AO27" s="1">
        <v>999999</v>
      </c>
      <c r="AP27" s="1"/>
      <c r="AQ27" s="1"/>
      <c r="AR27" s="1">
        <v>999999</v>
      </c>
      <c r="AS27" s="1"/>
      <c r="AT27" s="1"/>
      <c r="AU27" s="1">
        <v>999999</v>
      </c>
      <c r="AV27" s="1"/>
      <c r="AW27" s="1"/>
      <c r="AX27" s="1">
        <v>999999</v>
      </c>
      <c r="AY27" s="1"/>
      <c r="AZ27" s="1"/>
      <c r="BA27" s="1">
        <v>1.6459999999999999</v>
      </c>
      <c r="BB27" s="1" t="s">
        <v>309</v>
      </c>
      <c r="BC27" s="10" t="str">
        <f t="shared" si="10"/>
        <v>적합</v>
      </c>
      <c r="BD27" s="10" t="str">
        <f t="shared" si="11"/>
        <v>적합</v>
      </c>
    </row>
    <row r="28" spans="2:56" x14ac:dyDescent="0.3">
      <c r="B28" s="1">
        <v>97</v>
      </c>
      <c r="C28" s="1" t="s">
        <v>220</v>
      </c>
      <c r="D28" s="7">
        <v>44010.625</v>
      </c>
      <c r="E28" s="1">
        <v>3765.65</v>
      </c>
      <c r="F28" s="1">
        <v>11.3</v>
      </c>
      <c r="G28" s="1">
        <v>999999</v>
      </c>
      <c r="H28" s="1">
        <v>999999</v>
      </c>
      <c r="I28" s="1">
        <v>999999</v>
      </c>
      <c r="J28" s="1">
        <v>999999</v>
      </c>
      <c r="K28" s="1">
        <v>999999</v>
      </c>
      <c r="L28" s="1">
        <v>999999</v>
      </c>
      <c r="M28" s="1">
        <v>405.70299999999997</v>
      </c>
      <c r="N28" s="1">
        <v>-12.894</v>
      </c>
      <c r="O28" s="1">
        <v>999999</v>
      </c>
      <c r="P28" s="1">
        <v>999999</v>
      </c>
      <c r="Q28" s="1">
        <v>999999</v>
      </c>
      <c r="R28" s="1">
        <v>999999</v>
      </c>
      <c r="S28" s="1">
        <v>999999</v>
      </c>
      <c r="T28" s="1">
        <v>999999</v>
      </c>
      <c r="U28" s="1">
        <v>-1.4135</v>
      </c>
      <c r="V28" s="1">
        <v>-0.72443000000000002</v>
      </c>
      <c r="W28" s="1">
        <v>999999</v>
      </c>
      <c r="X28" s="1">
        <v>999999</v>
      </c>
      <c r="Y28" s="1">
        <v>999999</v>
      </c>
      <c r="Z28" s="1">
        <v>999999</v>
      </c>
      <c r="AA28" s="1">
        <v>999999</v>
      </c>
      <c r="AB28" s="1">
        <v>999999</v>
      </c>
      <c r="AC28" s="1">
        <v>51.904000000000003</v>
      </c>
      <c r="AD28" s="1">
        <f t="shared" si="6"/>
        <v>51.904000000000003</v>
      </c>
      <c r="AE28" s="17">
        <f t="shared" si="7"/>
        <v>0</v>
      </c>
      <c r="AF28" s="1">
        <v>0.17199999999999999</v>
      </c>
      <c r="AG28" s="1">
        <f t="shared" si="8"/>
        <v>0.17199999999999999</v>
      </c>
      <c r="AH28" s="17">
        <f t="shared" si="9"/>
        <v>0</v>
      </c>
      <c r="AI28" s="1">
        <v>999999</v>
      </c>
      <c r="AJ28" s="1"/>
      <c r="AK28" s="1"/>
      <c r="AL28" s="1">
        <v>999999</v>
      </c>
      <c r="AM28" s="1"/>
      <c r="AN28" s="1"/>
      <c r="AO28" s="1">
        <v>999999</v>
      </c>
      <c r="AP28" s="1"/>
      <c r="AQ28" s="1"/>
      <c r="AR28" s="1">
        <v>999999</v>
      </c>
      <c r="AS28" s="1"/>
      <c r="AT28" s="1"/>
      <c r="AU28" s="1">
        <v>999999</v>
      </c>
      <c r="AV28" s="1"/>
      <c r="AW28" s="1"/>
      <c r="AX28" s="1">
        <v>999999</v>
      </c>
      <c r="AY28" s="1"/>
      <c r="AZ28" s="1"/>
      <c r="BA28" s="1">
        <v>51.731999999999999</v>
      </c>
      <c r="BB28" s="1" t="s">
        <v>309</v>
      </c>
      <c r="BC28" s="10" t="str">
        <f t="shared" si="10"/>
        <v>적합</v>
      </c>
      <c r="BD28" s="10" t="str">
        <f t="shared" si="11"/>
        <v>적합</v>
      </c>
    </row>
    <row r="29" spans="2:56" x14ac:dyDescent="0.3">
      <c r="B29" s="1">
        <v>98</v>
      </c>
      <c r="C29" s="1" t="s">
        <v>221</v>
      </c>
      <c r="D29" s="7">
        <v>44011.416666666664</v>
      </c>
      <c r="E29" s="1">
        <v>3161.48</v>
      </c>
      <c r="F29" s="1">
        <v>14.2</v>
      </c>
      <c r="G29" s="1">
        <v>999999</v>
      </c>
      <c r="H29" s="1">
        <v>999999</v>
      </c>
      <c r="I29" s="1">
        <v>999999</v>
      </c>
      <c r="J29" s="1">
        <v>999999</v>
      </c>
      <c r="K29" s="1">
        <v>999999</v>
      </c>
      <c r="L29" s="1">
        <v>999999</v>
      </c>
      <c r="M29" s="1">
        <v>1743.35</v>
      </c>
      <c r="N29" s="1">
        <v>-3.4020000000000001</v>
      </c>
      <c r="O29" s="1">
        <v>999999</v>
      </c>
      <c r="P29" s="1">
        <v>999999</v>
      </c>
      <c r="Q29" s="1">
        <v>999999</v>
      </c>
      <c r="R29" s="1">
        <v>999999</v>
      </c>
      <c r="S29" s="1">
        <v>999999</v>
      </c>
      <c r="T29" s="1">
        <v>999999</v>
      </c>
      <c r="U29" s="1">
        <v>-1.3234999999999999</v>
      </c>
      <c r="V29" s="1">
        <v>-0.60385</v>
      </c>
      <c r="W29" s="1">
        <v>999999</v>
      </c>
      <c r="X29" s="1">
        <v>999999</v>
      </c>
      <c r="Y29" s="1">
        <v>999999</v>
      </c>
      <c r="Z29" s="1">
        <v>999999</v>
      </c>
      <c r="AA29" s="1">
        <v>999999</v>
      </c>
      <c r="AB29" s="1">
        <v>999999</v>
      </c>
      <c r="AC29" s="1">
        <v>1.649</v>
      </c>
      <c r="AD29" s="1">
        <f t="shared" si="6"/>
        <v>1.649</v>
      </c>
      <c r="AE29" s="17">
        <f t="shared" si="7"/>
        <v>0</v>
      </c>
      <c r="AF29" s="1">
        <v>-1E-3</v>
      </c>
      <c r="AG29" s="1">
        <f t="shared" si="8"/>
        <v>-1E-3</v>
      </c>
      <c r="AH29" s="17">
        <f t="shared" si="9"/>
        <v>0</v>
      </c>
      <c r="AI29" s="1">
        <v>999999</v>
      </c>
      <c r="AJ29" s="1"/>
      <c r="AK29" s="1"/>
      <c r="AL29" s="1">
        <v>999999</v>
      </c>
      <c r="AM29" s="1"/>
      <c r="AN29" s="1"/>
      <c r="AO29" s="1">
        <v>999999</v>
      </c>
      <c r="AP29" s="1"/>
      <c r="AQ29" s="1"/>
      <c r="AR29" s="1">
        <v>999999</v>
      </c>
      <c r="AS29" s="1"/>
      <c r="AT29" s="1"/>
      <c r="AU29" s="1">
        <v>999999</v>
      </c>
      <c r="AV29" s="1"/>
      <c r="AW29" s="1"/>
      <c r="AX29" s="1">
        <v>999999</v>
      </c>
      <c r="AY29" s="1"/>
      <c r="AZ29" s="1"/>
      <c r="BA29" s="1">
        <v>1.65</v>
      </c>
      <c r="BB29" s="1" t="s">
        <v>309</v>
      </c>
      <c r="BC29" s="10" t="str">
        <f t="shared" si="10"/>
        <v>적합</v>
      </c>
      <c r="BD29" s="10" t="str">
        <f t="shared" si="11"/>
        <v>적합</v>
      </c>
    </row>
    <row r="30" spans="2:56" x14ac:dyDescent="0.3">
      <c r="B30" s="1">
        <v>99</v>
      </c>
      <c r="C30" s="1" t="s">
        <v>222</v>
      </c>
      <c r="D30" s="7">
        <v>44011.416666666664</v>
      </c>
      <c r="E30" s="1">
        <v>3166.64</v>
      </c>
      <c r="F30" s="1">
        <v>9.1999999999999993</v>
      </c>
      <c r="G30" s="1">
        <v>999999</v>
      </c>
      <c r="H30" s="1">
        <v>999999</v>
      </c>
      <c r="I30" s="1">
        <v>999999</v>
      </c>
      <c r="J30" s="1">
        <v>999999</v>
      </c>
      <c r="K30" s="1">
        <v>999999</v>
      </c>
      <c r="L30" s="1">
        <v>999999</v>
      </c>
      <c r="M30" s="1">
        <v>1743.4670000000001</v>
      </c>
      <c r="N30" s="1">
        <v>2.456</v>
      </c>
      <c r="O30" s="1">
        <v>999999</v>
      </c>
      <c r="P30" s="1">
        <v>999999</v>
      </c>
      <c r="Q30" s="1">
        <v>999999</v>
      </c>
      <c r="R30" s="1">
        <v>999999</v>
      </c>
      <c r="S30" s="1">
        <v>999999</v>
      </c>
      <c r="T30" s="1">
        <v>999999</v>
      </c>
      <c r="U30" s="1">
        <v>-1.3959999999999999</v>
      </c>
      <c r="V30" s="1">
        <v>-0.69801999999999997</v>
      </c>
      <c r="W30" s="1">
        <v>999999</v>
      </c>
      <c r="X30" s="1">
        <v>999999</v>
      </c>
      <c r="Y30" s="1">
        <v>999999</v>
      </c>
      <c r="Z30" s="1">
        <v>999999</v>
      </c>
      <c r="AA30" s="1">
        <v>999999</v>
      </c>
      <c r="AB30" s="1">
        <v>999999</v>
      </c>
      <c r="AC30" s="1">
        <v>1.8069999999999999</v>
      </c>
      <c r="AD30" s="1">
        <f t="shared" si="6"/>
        <v>1.8069999999999999</v>
      </c>
      <c r="AE30" s="17">
        <f t="shared" si="7"/>
        <v>0</v>
      </c>
      <c r="AF30" s="1">
        <v>-2E-3</v>
      </c>
      <c r="AG30" s="1">
        <f t="shared" si="8"/>
        <v>-2E-3</v>
      </c>
      <c r="AH30" s="17">
        <f t="shared" si="9"/>
        <v>0</v>
      </c>
      <c r="AI30" s="1">
        <v>999999</v>
      </c>
      <c r="AJ30" s="1"/>
      <c r="AK30" s="1"/>
      <c r="AL30" s="1">
        <v>999999</v>
      </c>
      <c r="AM30" s="1"/>
      <c r="AN30" s="1"/>
      <c r="AO30" s="1">
        <v>999999</v>
      </c>
      <c r="AP30" s="1"/>
      <c r="AQ30" s="1"/>
      <c r="AR30" s="1">
        <v>999999</v>
      </c>
      <c r="AS30" s="1"/>
      <c r="AT30" s="1"/>
      <c r="AU30" s="1">
        <v>999999</v>
      </c>
      <c r="AV30" s="1"/>
      <c r="AW30" s="1"/>
      <c r="AX30" s="1">
        <v>999999</v>
      </c>
      <c r="AY30" s="1"/>
      <c r="AZ30" s="1"/>
      <c r="BA30" s="1">
        <v>1.8089999999999999</v>
      </c>
      <c r="BB30" s="1" t="s">
        <v>309</v>
      </c>
      <c r="BC30" s="10" t="str">
        <f t="shared" si="10"/>
        <v>적합</v>
      </c>
      <c r="BD30" s="10" t="str">
        <f t="shared" si="11"/>
        <v>적합</v>
      </c>
    </row>
    <row r="31" spans="2:56" x14ac:dyDescent="0.3">
      <c r="B31" s="1">
        <v>100</v>
      </c>
      <c r="C31" s="1" t="s">
        <v>223</v>
      </c>
      <c r="D31" s="7">
        <v>44011.416666666664</v>
      </c>
      <c r="E31" s="1">
        <v>3709.05</v>
      </c>
      <c r="F31" s="1">
        <v>10.4</v>
      </c>
      <c r="G31" s="1">
        <v>999999</v>
      </c>
      <c r="H31" s="1">
        <v>999999</v>
      </c>
      <c r="I31" s="1">
        <v>999999</v>
      </c>
      <c r="J31" s="1">
        <v>999999</v>
      </c>
      <c r="K31" s="1">
        <v>999999</v>
      </c>
      <c r="L31" s="1">
        <v>999999</v>
      </c>
      <c r="M31" s="1">
        <v>1901.9380000000001</v>
      </c>
      <c r="N31" s="1">
        <v>-1.5609999999999999</v>
      </c>
      <c r="O31" s="1">
        <v>999999</v>
      </c>
      <c r="P31" s="1">
        <v>999999</v>
      </c>
      <c r="Q31" s="1">
        <v>999999</v>
      </c>
      <c r="R31" s="1">
        <v>999999</v>
      </c>
      <c r="S31" s="1">
        <v>999999</v>
      </c>
      <c r="T31" s="1">
        <v>999999</v>
      </c>
      <c r="U31" s="1">
        <v>-1.3879999999999999</v>
      </c>
      <c r="V31" s="1">
        <v>-0.33831</v>
      </c>
      <c r="W31" s="1">
        <v>999999</v>
      </c>
      <c r="X31" s="1">
        <v>999999</v>
      </c>
      <c r="Y31" s="1">
        <v>999999</v>
      </c>
      <c r="Z31" s="1">
        <v>999999</v>
      </c>
      <c r="AA31" s="1">
        <v>999999</v>
      </c>
      <c r="AB31" s="1">
        <v>999999</v>
      </c>
      <c r="AC31" s="1">
        <v>1.298</v>
      </c>
      <c r="AD31" s="1">
        <f t="shared" si="6"/>
        <v>1.298</v>
      </c>
      <c r="AE31" s="17">
        <f t="shared" si="7"/>
        <v>0</v>
      </c>
      <c r="AF31" s="1">
        <v>0</v>
      </c>
      <c r="AG31" s="1">
        <f t="shared" si="8"/>
        <v>0</v>
      </c>
      <c r="AH31" s="17">
        <f t="shared" si="9"/>
        <v>0</v>
      </c>
      <c r="AI31" s="1">
        <v>999999</v>
      </c>
      <c r="AJ31" s="1"/>
      <c r="AK31" s="1"/>
      <c r="AL31" s="1">
        <v>999999</v>
      </c>
      <c r="AM31" s="1"/>
      <c r="AN31" s="1"/>
      <c r="AO31" s="1">
        <v>999999</v>
      </c>
      <c r="AP31" s="1"/>
      <c r="AQ31" s="1"/>
      <c r="AR31" s="1">
        <v>999999</v>
      </c>
      <c r="AS31" s="1"/>
      <c r="AT31" s="1"/>
      <c r="AU31" s="1">
        <v>999999</v>
      </c>
      <c r="AV31" s="1"/>
      <c r="AW31" s="1"/>
      <c r="AX31" s="1">
        <v>999999</v>
      </c>
      <c r="AY31" s="1"/>
      <c r="AZ31" s="1"/>
      <c r="BA31" s="1">
        <v>1.298</v>
      </c>
      <c r="BB31" s="1" t="s">
        <v>309</v>
      </c>
      <c r="BC31" s="10" t="str">
        <f t="shared" si="10"/>
        <v>적합</v>
      </c>
      <c r="BD31" s="10" t="str">
        <f t="shared" si="11"/>
        <v>적합</v>
      </c>
    </row>
    <row r="32" spans="2:56" x14ac:dyDescent="0.3">
      <c r="B32" s="1">
        <v>101</v>
      </c>
      <c r="C32" s="1" t="s">
        <v>224</v>
      </c>
      <c r="D32" s="7">
        <v>44011.416666666664</v>
      </c>
      <c r="E32" s="1">
        <v>3272.74</v>
      </c>
      <c r="F32" s="1">
        <v>5.8</v>
      </c>
      <c r="G32" s="1">
        <v>999999</v>
      </c>
      <c r="H32" s="1">
        <v>999999</v>
      </c>
      <c r="I32" s="1">
        <v>999999</v>
      </c>
      <c r="J32" s="1">
        <v>999999</v>
      </c>
      <c r="K32" s="1">
        <v>999999</v>
      </c>
      <c r="L32" s="1">
        <v>999999</v>
      </c>
      <c r="M32" s="1">
        <v>1664.2460000000001</v>
      </c>
      <c r="N32" s="1">
        <v>-17.251999999999999</v>
      </c>
      <c r="O32" s="1">
        <v>999999</v>
      </c>
      <c r="P32" s="1">
        <v>999999</v>
      </c>
      <c r="Q32" s="1">
        <v>999999</v>
      </c>
      <c r="R32" s="1">
        <v>999999</v>
      </c>
      <c r="S32" s="1">
        <v>999999</v>
      </c>
      <c r="T32" s="1">
        <v>999999</v>
      </c>
      <c r="U32" s="1">
        <v>-1.9641999999999999</v>
      </c>
      <c r="V32" s="1">
        <v>-0.24263999999999999</v>
      </c>
      <c r="W32" s="1">
        <v>999999</v>
      </c>
      <c r="X32" s="1">
        <v>999999</v>
      </c>
      <c r="Y32" s="1">
        <v>999999</v>
      </c>
      <c r="Z32" s="1">
        <v>999999</v>
      </c>
      <c r="AA32" s="1">
        <v>999999</v>
      </c>
      <c r="AB32" s="1">
        <v>999999</v>
      </c>
      <c r="AC32" s="1">
        <v>10.074999999999999</v>
      </c>
      <c r="AD32" s="1">
        <f t="shared" si="6"/>
        <v>10.074999999999999</v>
      </c>
      <c r="AE32" s="17">
        <f t="shared" si="7"/>
        <v>0</v>
      </c>
      <c r="AF32" s="1">
        <v>-1E-3</v>
      </c>
      <c r="AG32" s="1">
        <f t="shared" si="8"/>
        <v>-1E-3</v>
      </c>
      <c r="AH32" s="17">
        <f t="shared" si="9"/>
        <v>0</v>
      </c>
      <c r="AI32" s="1">
        <v>999999</v>
      </c>
      <c r="AJ32" s="1"/>
      <c r="AK32" s="1"/>
      <c r="AL32" s="1">
        <v>999999</v>
      </c>
      <c r="AM32" s="1"/>
      <c r="AN32" s="1"/>
      <c r="AO32" s="1">
        <v>999999</v>
      </c>
      <c r="AP32" s="1"/>
      <c r="AQ32" s="1"/>
      <c r="AR32" s="1">
        <v>999999</v>
      </c>
      <c r="AS32" s="1"/>
      <c r="AT32" s="1"/>
      <c r="AU32" s="1">
        <v>999999</v>
      </c>
      <c r="AV32" s="1"/>
      <c r="AW32" s="1"/>
      <c r="AX32" s="1">
        <v>999999</v>
      </c>
      <c r="AY32" s="1"/>
      <c r="AZ32" s="1"/>
      <c r="BA32" s="1">
        <v>10.076000000000001</v>
      </c>
      <c r="BB32" s="1" t="s">
        <v>309</v>
      </c>
      <c r="BC32" s="10" t="str">
        <f t="shared" si="10"/>
        <v>적합</v>
      </c>
      <c r="BD32" s="10" t="str">
        <f t="shared" si="11"/>
        <v>적합</v>
      </c>
    </row>
    <row r="33" spans="2:56" x14ac:dyDescent="0.3">
      <c r="B33" s="1">
        <v>102</v>
      </c>
      <c r="C33" s="1" t="s">
        <v>225</v>
      </c>
      <c r="D33" s="7">
        <v>44011.416666666664</v>
      </c>
      <c r="E33" s="1">
        <v>3486.47</v>
      </c>
      <c r="F33" s="1">
        <v>5.7</v>
      </c>
      <c r="G33" s="1">
        <v>999999</v>
      </c>
      <c r="H33" s="1">
        <v>999999</v>
      </c>
      <c r="I33" s="1">
        <v>999999</v>
      </c>
      <c r="J33" s="1">
        <v>999999</v>
      </c>
      <c r="K33" s="1">
        <v>999999</v>
      </c>
      <c r="L33" s="1">
        <v>999999</v>
      </c>
      <c r="M33" s="1">
        <v>660.09799999999996</v>
      </c>
      <c r="N33" s="1">
        <v>-6.0220000000000002</v>
      </c>
      <c r="O33" s="1">
        <v>999999</v>
      </c>
      <c r="P33" s="1">
        <v>999999</v>
      </c>
      <c r="Q33" s="1">
        <v>999999</v>
      </c>
      <c r="R33" s="1">
        <v>999999</v>
      </c>
      <c r="S33" s="1">
        <v>999999</v>
      </c>
      <c r="T33" s="1">
        <v>999999</v>
      </c>
      <c r="U33" s="1">
        <v>-1.9171</v>
      </c>
      <c r="V33" s="1">
        <v>-0.32704</v>
      </c>
      <c r="W33" s="1">
        <v>999999</v>
      </c>
      <c r="X33" s="1">
        <v>999999</v>
      </c>
      <c r="Y33" s="1">
        <v>999999</v>
      </c>
      <c r="Z33" s="1">
        <v>999999</v>
      </c>
      <c r="AA33" s="1">
        <v>999999</v>
      </c>
      <c r="AB33" s="1">
        <v>999999</v>
      </c>
      <c r="AC33" s="1">
        <v>59.639000000000003</v>
      </c>
      <c r="AD33" s="1">
        <f t="shared" si="6"/>
        <v>59.639000000000003</v>
      </c>
      <c r="AE33" s="17">
        <f t="shared" si="7"/>
        <v>0</v>
      </c>
      <c r="AF33" s="1">
        <v>-2.8149999999999999</v>
      </c>
      <c r="AG33" s="1">
        <f t="shared" si="8"/>
        <v>-2.8149999999999999</v>
      </c>
      <c r="AH33" s="17">
        <f t="shared" si="9"/>
        <v>0</v>
      </c>
      <c r="AI33" s="1">
        <v>999999</v>
      </c>
      <c r="AJ33" s="1"/>
      <c r="AK33" s="1"/>
      <c r="AL33" s="1">
        <v>999999</v>
      </c>
      <c r="AM33" s="1"/>
      <c r="AN33" s="1"/>
      <c r="AO33" s="1">
        <v>999999</v>
      </c>
      <c r="AP33" s="1"/>
      <c r="AQ33" s="1"/>
      <c r="AR33" s="1">
        <v>999999</v>
      </c>
      <c r="AS33" s="1"/>
      <c r="AT33" s="1"/>
      <c r="AU33" s="1">
        <v>999999</v>
      </c>
      <c r="AV33" s="1"/>
      <c r="AW33" s="1"/>
      <c r="AX33" s="1">
        <v>999999</v>
      </c>
      <c r="AY33" s="1"/>
      <c r="AZ33" s="1"/>
      <c r="BA33" s="1">
        <v>62.454000000000001</v>
      </c>
      <c r="BB33" s="1" t="s">
        <v>309</v>
      </c>
      <c r="BC33" s="10" t="str">
        <f t="shared" si="10"/>
        <v>적합</v>
      </c>
      <c r="BD33" s="10" t="str">
        <f t="shared" si="11"/>
        <v>적합</v>
      </c>
    </row>
    <row r="34" spans="2:56" x14ac:dyDescent="0.3">
      <c r="B34" s="1">
        <v>103</v>
      </c>
      <c r="C34" s="1" t="s">
        <v>226</v>
      </c>
      <c r="D34" s="7">
        <v>44011.416666666664</v>
      </c>
      <c r="E34" s="1">
        <v>3315.76</v>
      </c>
      <c r="F34" s="1">
        <v>5.7</v>
      </c>
      <c r="G34" s="1">
        <v>999999</v>
      </c>
      <c r="H34" s="1">
        <v>999999</v>
      </c>
      <c r="I34" s="1">
        <v>999999</v>
      </c>
      <c r="J34" s="1">
        <v>999999</v>
      </c>
      <c r="K34" s="1">
        <v>999999</v>
      </c>
      <c r="L34" s="1">
        <v>999999</v>
      </c>
      <c r="M34" s="1">
        <v>1705.3420000000001</v>
      </c>
      <c r="N34" s="1">
        <v>-5.6280000000000001</v>
      </c>
      <c r="O34" s="1">
        <v>999999</v>
      </c>
      <c r="P34" s="1">
        <v>999999</v>
      </c>
      <c r="Q34" s="1">
        <v>999999</v>
      </c>
      <c r="R34" s="1">
        <v>999999</v>
      </c>
      <c r="S34" s="1">
        <v>999999</v>
      </c>
      <c r="T34" s="1">
        <v>999999</v>
      </c>
      <c r="U34" s="1">
        <v>-1.9012</v>
      </c>
      <c r="V34" s="1">
        <v>-0.30196000000000001</v>
      </c>
      <c r="W34" s="1">
        <v>999999</v>
      </c>
      <c r="X34" s="1">
        <v>999999</v>
      </c>
      <c r="Y34" s="1">
        <v>999999</v>
      </c>
      <c r="Z34" s="1">
        <v>999999</v>
      </c>
      <c r="AA34" s="1">
        <v>999999</v>
      </c>
      <c r="AB34" s="1">
        <v>999999</v>
      </c>
      <c r="AC34" s="1">
        <v>7.9009999999999998</v>
      </c>
      <c r="AD34" s="1">
        <f t="shared" si="6"/>
        <v>7.9009999999999998</v>
      </c>
      <c r="AE34" s="17">
        <f t="shared" si="7"/>
        <v>0</v>
      </c>
      <c r="AF34" s="1">
        <v>-1E-3</v>
      </c>
      <c r="AG34" s="1">
        <f t="shared" si="8"/>
        <v>-1E-3</v>
      </c>
      <c r="AH34" s="17">
        <f t="shared" si="9"/>
        <v>0</v>
      </c>
      <c r="AI34" s="1">
        <v>999999</v>
      </c>
      <c r="AJ34" s="1"/>
      <c r="AK34" s="1"/>
      <c r="AL34" s="1">
        <v>999999</v>
      </c>
      <c r="AM34" s="1"/>
      <c r="AN34" s="1"/>
      <c r="AO34" s="1">
        <v>999999</v>
      </c>
      <c r="AP34" s="1"/>
      <c r="AQ34" s="1"/>
      <c r="AR34" s="1">
        <v>999999</v>
      </c>
      <c r="AS34" s="1"/>
      <c r="AT34" s="1"/>
      <c r="AU34" s="1">
        <v>999999</v>
      </c>
      <c r="AV34" s="1"/>
      <c r="AW34" s="1"/>
      <c r="AX34" s="1">
        <v>999999</v>
      </c>
      <c r="AY34" s="1"/>
      <c r="AZ34" s="1"/>
      <c r="BA34" s="1">
        <v>7.9020000000000001</v>
      </c>
      <c r="BB34" s="1" t="s">
        <v>309</v>
      </c>
      <c r="BC34" s="10" t="str">
        <f t="shared" si="10"/>
        <v>적합</v>
      </c>
      <c r="BD34" s="10" t="str">
        <f t="shared" si="11"/>
        <v>적합</v>
      </c>
    </row>
    <row r="35" spans="2:56" x14ac:dyDescent="0.3">
      <c r="B35" s="1">
        <v>104</v>
      </c>
      <c r="C35" s="1" t="s">
        <v>227</v>
      </c>
      <c r="D35" s="7">
        <v>44011.416666666664</v>
      </c>
      <c r="E35" s="1">
        <v>3762.43</v>
      </c>
      <c r="F35" s="1">
        <v>12.4</v>
      </c>
      <c r="G35" s="1">
        <v>999999</v>
      </c>
      <c r="H35" s="1">
        <v>999999</v>
      </c>
      <c r="I35" s="1">
        <v>999999</v>
      </c>
      <c r="J35" s="1">
        <v>999999</v>
      </c>
      <c r="K35" s="1">
        <v>999999</v>
      </c>
      <c r="L35" s="1">
        <v>999999</v>
      </c>
      <c r="M35" s="1">
        <v>660.14599999999996</v>
      </c>
      <c r="N35" s="1">
        <v>3.6</v>
      </c>
      <c r="O35" s="1">
        <v>999999</v>
      </c>
      <c r="P35" s="1">
        <v>999999</v>
      </c>
      <c r="Q35" s="1">
        <v>999999</v>
      </c>
      <c r="R35" s="1">
        <v>999999</v>
      </c>
      <c r="S35" s="1">
        <v>999999</v>
      </c>
      <c r="T35" s="1">
        <v>999999</v>
      </c>
      <c r="U35" s="1">
        <v>-1.4251</v>
      </c>
      <c r="V35" s="1">
        <v>-0.85507</v>
      </c>
      <c r="W35" s="1">
        <v>999999</v>
      </c>
      <c r="X35" s="1">
        <v>999999</v>
      </c>
      <c r="Y35" s="1">
        <v>999999</v>
      </c>
      <c r="Z35" s="1">
        <v>999999</v>
      </c>
      <c r="AA35" s="1">
        <v>999999</v>
      </c>
      <c r="AB35" s="1">
        <v>999999</v>
      </c>
      <c r="AC35" s="1">
        <v>48.343000000000004</v>
      </c>
      <c r="AD35" s="1">
        <f t="shared" si="6"/>
        <v>48.343000000000004</v>
      </c>
      <c r="AE35" s="17">
        <f t="shared" si="7"/>
        <v>0</v>
      </c>
      <c r="AF35" s="1">
        <v>-1E-3</v>
      </c>
      <c r="AG35" s="1">
        <f t="shared" si="8"/>
        <v>-1E-3</v>
      </c>
      <c r="AH35" s="17">
        <f t="shared" si="9"/>
        <v>0</v>
      </c>
      <c r="AI35" s="1">
        <v>999999</v>
      </c>
      <c r="AJ35" s="1"/>
      <c r="AK35" s="1"/>
      <c r="AL35" s="1">
        <v>999999</v>
      </c>
      <c r="AM35" s="1"/>
      <c r="AN35" s="1"/>
      <c r="AO35" s="1">
        <v>999999</v>
      </c>
      <c r="AP35" s="1"/>
      <c r="AQ35" s="1"/>
      <c r="AR35" s="1">
        <v>999999</v>
      </c>
      <c r="AS35" s="1"/>
      <c r="AT35" s="1"/>
      <c r="AU35" s="1">
        <v>999999</v>
      </c>
      <c r="AV35" s="1"/>
      <c r="AW35" s="1"/>
      <c r="AX35" s="1">
        <v>999999</v>
      </c>
      <c r="AY35" s="1"/>
      <c r="AZ35" s="1"/>
      <c r="BA35" s="1">
        <v>48.344000000000001</v>
      </c>
      <c r="BB35" s="1" t="s">
        <v>309</v>
      </c>
      <c r="BC35" s="10" t="str">
        <f t="shared" si="10"/>
        <v>적합</v>
      </c>
      <c r="BD35" s="10" t="str">
        <f t="shared" si="11"/>
        <v>적합</v>
      </c>
    </row>
    <row r="36" spans="2:56" x14ac:dyDescent="0.3">
      <c r="B36" s="1">
        <v>105</v>
      </c>
      <c r="C36" s="1" t="s">
        <v>228</v>
      </c>
      <c r="D36" s="7">
        <v>44011.416666666664</v>
      </c>
      <c r="E36" s="1">
        <v>3762.92</v>
      </c>
      <c r="F36" s="1">
        <v>13.9</v>
      </c>
      <c r="G36" s="1">
        <v>999999</v>
      </c>
      <c r="H36" s="1">
        <v>999999</v>
      </c>
      <c r="I36" s="1">
        <v>999999</v>
      </c>
      <c r="J36" s="1">
        <v>999999</v>
      </c>
      <c r="K36" s="1">
        <v>999999</v>
      </c>
      <c r="L36" s="1">
        <v>999999</v>
      </c>
      <c r="M36" s="1">
        <v>1901.355</v>
      </c>
      <c r="N36" s="1">
        <v>-6.58</v>
      </c>
      <c r="O36" s="1">
        <v>999999</v>
      </c>
      <c r="P36" s="1">
        <v>999999</v>
      </c>
      <c r="Q36" s="1">
        <v>999999</v>
      </c>
      <c r="R36" s="1">
        <v>999999</v>
      </c>
      <c r="S36" s="1">
        <v>999999</v>
      </c>
      <c r="T36" s="1">
        <v>999999</v>
      </c>
      <c r="U36" s="1">
        <v>-1.4115</v>
      </c>
      <c r="V36" s="1">
        <v>-0.91747999999999996</v>
      </c>
      <c r="W36" s="1">
        <v>999999</v>
      </c>
      <c r="X36" s="1">
        <v>999999</v>
      </c>
      <c r="Y36" s="1">
        <v>999999</v>
      </c>
      <c r="Z36" s="1">
        <v>999999</v>
      </c>
      <c r="AA36" s="1">
        <v>999999</v>
      </c>
      <c r="AB36" s="1">
        <v>999999</v>
      </c>
      <c r="AC36" s="1">
        <v>2.1269999999999998</v>
      </c>
      <c r="AD36" s="1">
        <f t="shared" si="6"/>
        <v>2.1269999999999998</v>
      </c>
      <c r="AE36" s="17">
        <f t="shared" si="7"/>
        <v>0</v>
      </c>
      <c r="AF36" s="1">
        <v>-1E-3</v>
      </c>
      <c r="AG36" s="1">
        <f t="shared" si="8"/>
        <v>-1E-3</v>
      </c>
      <c r="AH36" s="17">
        <f t="shared" si="9"/>
        <v>0</v>
      </c>
      <c r="AI36" s="1">
        <v>999999</v>
      </c>
      <c r="AJ36" s="1"/>
      <c r="AK36" s="1"/>
      <c r="AL36" s="1">
        <v>999999</v>
      </c>
      <c r="AM36" s="1"/>
      <c r="AN36" s="1"/>
      <c r="AO36" s="1">
        <v>999999</v>
      </c>
      <c r="AP36" s="1"/>
      <c r="AQ36" s="1"/>
      <c r="AR36" s="1">
        <v>999999</v>
      </c>
      <c r="AS36" s="1"/>
      <c r="AT36" s="1"/>
      <c r="AU36" s="1">
        <v>999999</v>
      </c>
      <c r="AV36" s="1"/>
      <c r="AW36" s="1"/>
      <c r="AX36" s="1">
        <v>999999</v>
      </c>
      <c r="AY36" s="1"/>
      <c r="AZ36" s="1"/>
      <c r="BA36" s="1">
        <v>2.1280000000000001</v>
      </c>
      <c r="BB36" s="1" t="s">
        <v>309</v>
      </c>
      <c r="BC36" s="10" t="str">
        <f t="shared" si="10"/>
        <v>적합</v>
      </c>
      <c r="BD36" s="10" t="str">
        <f t="shared" si="11"/>
        <v>적합</v>
      </c>
    </row>
    <row r="37" spans="2:56" x14ac:dyDescent="0.3">
      <c r="B37" s="1">
        <v>106</v>
      </c>
      <c r="C37" s="1" t="s">
        <v>229</v>
      </c>
      <c r="D37" s="7">
        <v>44011.416666666664</v>
      </c>
      <c r="E37" s="1">
        <v>3479.98</v>
      </c>
      <c r="F37" s="1">
        <v>10.6</v>
      </c>
      <c r="G37" s="1">
        <v>999999</v>
      </c>
      <c r="H37" s="1">
        <v>999999</v>
      </c>
      <c r="I37" s="1">
        <v>999999</v>
      </c>
      <c r="J37" s="1">
        <v>999999</v>
      </c>
      <c r="K37" s="1">
        <v>999999</v>
      </c>
      <c r="L37" s="1">
        <v>999999</v>
      </c>
      <c r="M37" s="1">
        <v>1821.0119999999999</v>
      </c>
      <c r="N37" s="1">
        <v>-3.2610000000000001</v>
      </c>
      <c r="O37" s="1">
        <v>999999</v>
      </c>
      <c r="P37" s="1">
        <v>999999</v>
      </c>
      <c r="Q37" s="1">
        <v>999999</v>
      </c>
      <c r="R37" s="1">
        <v>999999</v>
      </c>
      <c r="S37" s="1">
        <v>999999</v>
      </c>
      <c r="T37" s="1">
        <v>999999</v>
      </c>
      <c r="U37" s="1">
        <v>-1.3627</v>
      </c>
      <c r="V37" s="1">
        <v>-0.67283999999999999</v>
      </c>
      <c r="W37" s="1">
        <v>999999</v>
      </c>
      <c r="X37" s="1">
        <v>999999</v>
      </c>
      <c r="Y37" s="1">
        <v>999999</v>
      </c>
      <c r="Z37" s="1">
        <v>999999</v>
      </c>
      <c r="AA37" s="1">
        <v>999999</v>
      </c>
      <c r="AB37" s="1">
        <v>999999</v>
      </c>
      <c r="AC37" s="1">
        <v>2.2770000000000001</v>
      </c>
      <c r="AD37" s="1">
        <f t="shared" si="6"/>
        <v>2.2770000000000001</v>
      </c>
      <c r="AE37" s="17">
        <f t="shared" si="7"/>
        <v>0</v>
      </c>
      <c r="AF37" s="1">
        <v>-2E-3</v>
      </c>
      <c r="AG37" s="1">
        <f t="shared" si="8"/>
        <v>-2E-3</v>
      </c>
      <c r="AH37" s="17">
        <f t="shared" si="9"/>
        <v>0</v>
      </c>
      <c r="AI37" s="1">
        <v>999999</v>
      </c>
      <c r="AJ37" s="1"/>
      <c r="AK37" s="1"/>
      <c r="AL37" s="1">
        <v>999999</v>
      </c>
      <c r="AM37" s="1"/>
      <c r="AN37" s="1"/>
      <c r="AO37" s="1">
        <v>999999</v>
      </c>
      <c r="AP37" s="1"/>
      <c r="AQ37" s="1"/>
      <c r="AR37" s="1">
        <v>999999</v>
      </c>
      <c r="AS37" s="1"/>
      <c r="AT37" s="1"/>
      <c r="AU37" s="1">
        <v>999999</v>
      </c>
      <c r="AV37" s="1"/>
      <c r="AW37" s="1"/>
      <c r="AX37" s="1">
        <v>999999</v>
      </c>
      <c r="AY37" s="1"/>
      <c r="AZ37" s="1"/>
      <c r="BA37" s="1">
        <v>2.2789999999999999</v>
      </c>
      <c r="BB37" s="1" t="s">
        <v>309</v>
      </c>
      <c r="BC37" s="10" t="str">
        <f t="shared" si="10"/>
        <v>적합</v>
      </c>
      <c r="BD37" s="10" t="str">
        <f t="shared" si="11"/>
        <v>적합</v>
      </c>
    </row>
    <row r="38" spans="2:56" x14ac:dyDescent="0.3">
      <c r="B38" s="1">
        <v>107</v>
      </c>
      <c r="C38" s="1" t="s">
        <v>230</v>
      </c>
      <c r="D38" s="7">
        <v>44011.416666666664</v>
      </c>
      <c r="E38" s="1">
        <v>2923.3</v>
      </c>
      <c r="F38" s="1">
        <v>8.1999999999999993</v>
      </c>
      <c r="G38" s="1">
        <v>999999</v>
      </c>
      <c r="H38" s="1">
        <v>999999</v>
      </c>
      <c r="I38" s="1">
        <v>999999</v>
      </c>
      <c r="J38" s="1">
        <v>999999</v>
      </c>
      <c r="K38" s="1">
        <v>999999</v>
      </c>
      <c r="L38" s="1">
        <v>999999</v>
      </c>
      <c r="M38" s="1">
        <v>3340.0219999999999</v>
      </c>
      <c r="N38" s="1">
        <v>-5.6130000000000004</v>
      </c>
      <c r="O38" s="1">
        <v>999999</v>
      </c>
      <c r="P38" s="1">
        <v>999999</v>
      </c>
      <c r="Q38" s="1">
        <v>999999</v>
      </c>
      <c r="R38" s="1">
        <v>999999</v>
      </c>
      <c r="S38" s="1">
        <v>999999</v>
      </c>
      <c r="T38" s="1">
        <v>999999</v>
      </c>
      <c r="U38" s="1">
        <v>-1.3038000000000001</v>
      </c>
      <c r="V38" s="1">
        <v>-0.97785999999999995</v>
      </c>
      <c r="W38" s="1">
        <v>999999</v>
      </c>
      <c r="X38" s="1">
        <v>999999</v>
      </c>
      <c r="Y38" s="1">
        <v>999999</v>
      </c>
      <c r="Z38" s="1">
        <v>999999</v>
      </c>
      <c r="AA38" s="1">
        <v>999999</v>
      </c>
      <c r="AB38" s="1">
        <v>999999</v>
      </c>
      <c r="AC38" s="1">
        <v>-109.45099999999999</v>
      </c>
      <c r="AD38" s="1">
        <f t="shared" si="6"/>
        <v>-109.45099999999999</v>
      </c>
      <c r="AE38" s="17">
        <f t="shared" si="7"/>
        <v>0</v>
      </c>
      <c r="AF38" s="1">
        <v>-5.0000000000000001E-3</v>
      </c>
      <c r="AG38" s="1">
        <f t="shared" si="8"/>
        <v>-5.0000000000000001E-3</v>
      </c>
      <c r="AH38" s="17">
        <f t="shared" si="9"/>
        <v>0</v>
      </c>
      <c r="AI38" s="1">
        <v>999999</v>
      </c>
      <c r="AJ38" s="1"/>
      <c r="AK38" s="1"/>
      <c r="AL38" s="1">
        <v>999999</v>
      </c>
      <c r="AM38" s="1"/>
      <c r="AN38" s="1"/>
      <c r="AO38" s="1">
        <v>999999</v>
      </c>
      <c r="AP38" s="1"/>
      <c r="AQ38" s="1"/>
      <c r="AR38" s="1">
        <v>999999</v>
      </c>
      <c r="AS38" s="1"/>
      <c r="AT38" s="1"/>
      <c r="AU38" s="1">
        <v>999999</v>
      </c>
      <c r="AV38" s="1"/>
      <c r="AW38" s="1"/>
      <c r="AX38" s="1">
        <v>999999</v>
      </c>
      <c r="AY38" s="1"/>
      <c r="AZ38" s="1"/>
      <c r="BA38" s="1">
        <v>-109.446</v>
      </c>
      <c r="BB38" s="1" t="s">
        <v>309</v>
      </c>
      <c r="BC38" s="10" t="str">
        <f t="shared" si="10"/>
        <v>적합</v>
      </c>
      <c r="BD38" s="10" t="str">
        <f t="shared" si="11"/>
        <v>적합</v>
      </c>
    </row>
    <row r="39" spans="2:56" x14ac:dyDescent="0.3">
      <c r="B39" s="1">
        <v>108</v>
      </c>
      <c r="C39" s="1" t="s">
        <v>231</v>
      </c>
      <c r="D39" s="7">
        <v>44011.416666666664</v>
      </c>
      <c r="E39" s="1">
        <v>3726.3</v>
      </c>
      <c r="F39" s="1">
        <v>8.5</v>
      </c>
      <c r="G39" s="1">
        <v>999999</v>
      </c>
      <c r="H39" s="1">
        <v>999999</v>
      </c>
      <c r="I39" s="1">
        <v>999999</v>
      </c>
      <c r="J39" s="1">
        <v>999999</v>
      </c>
      <c r="K39" s="1">
        <v>999999</v>
      </c>
      <c r="L39" s="1">
        <v>999999</v>
      </c>
      <c r="M39" s="1">
        <v>1867.203</v>
      </c>
      <c r="N39" s="1">
        <v>4.8860000000000001</v>
      </c>
      <c r="O39" s="1">
        <v>999999</v>
      </c>
      <c r="P39" s="1">
        <v>999999</v>
      </c>
      <c r="Q39" s="1">
        <v>999999</v>
      </c>
      <c r="R39" s="1">
        <v>999999</v>
      </c>
      <c r="S39" s="1">
        <v>999999</v>
      </c>
      <c r="T39" s="1">
        <v>999999</v>
      </c>
      <c r="U39" s="1">
        <v>-1.393</v>
      </c>
      <c r="V39" s="1">
        <v>-0.63556000000000001</v>
      </c>
      <c r="W39" s="1">
        <v>999999</v>
      </c>
      <c r="X39" s="1">
        <v>999999</v>
      </c>
      <c r="Y39" s="1">
        <v>999999</v>
      </c>
      <c r="Z39" s="1">
        <v>999999</v>
      </c>
      <c r="AA39" s="1">
        <v>999999</v>
      </c>
      <c r="AB39" s="1">
        <v>999999</v>
      </c>
      <c r="AC39" s="1">
        <v>3.407</v>
      </c>
      <c r="AD39" s="1">
        <f t="shared" si="6"/>
        <v>3.407</v>
      </c>
      <c r="AE39" s="17">
        <f t="shared" si="7"/>
        <v>0</v>
      </c>
      <c r="AF39" s="1">
        <v>-1E-3</v>
      </c>
      <c r="AG39" s="1">
        <f t="shared" si="8"/>
        <v>-1E-3</v>
      </c>
      <c r="AH39" s="17">
        <f t="shared" si="9"/>
        <v>0</v>
      </c>
      <c r="AI39" s="1">
        <v>999999</v>
      </c>
      <c r="AJ39" s="1"/>
      <c r="AK39" s="1"/>
      <c r="AL39" s="1">
        <v>999999</v>
      </c>
      <c r="AM39" s="1"/>
      <c r="AN39" s="1"/>
      <c r="AO39" s="1">
        <v>999999</v>
      </c>
      <c r="AP39" s="1"/>
      <c r="AQ39" s="1"/>
      <c r="AR39" s="1">
        <v>999999</v>
      </c>
      <c r="AS39" s="1"/>
      <c r="AT39" s="1"/>
      <c r="AU39" s="1">
        <v>999999</v>
      </c>
      <c r="AV39" s="1"/>
      <c r="AW39" s="1"/>
      <c r="AX39" s="1">
        <v>999999</v>
      </c>
      <c r="AY39" s="1"/>
      <c r="AZ39" s="1"/>
      <c r="BA39" s="1">
        <v>3.4079999999999999</v>
      </c>
      <c r="BB39" s="1" t="s">
        <v>309</v>
      </c>
      <c r="BC39" s="10" t="str">
        <f t="shared" si="10"/>
        <v>적합</v>
      </c>
      <c r="BD39" s="10" t="str">
        <f t="shared" si="11"/>
        <v>적합</v>
      </c>
    </row>
    <row r="40" spans="2:56" x14ac:dyDescent="0.3">
      <c r="B40" s="1">
        <v>109</v>
      </c>
      <c r="C40" s="1" t="s">
        <v>232</v>
      </c>
      <c r="D40" s="7">
        <v>44011.416666666664</v>
      </c>
      <c r="E40" s="1">
        <v>3689.35</v>
      </c>
      <c r="F40" s="1">
        <v>8.5</v>
      </c>
      <c r="G40" s="1">
        <v>999999</v>
      </c>
      <c r="H40" s="1">
        <v>999999</v>
      </c>
      <c r="I40" s="1">
        <v>999999</v>
      </c>
      <c r="J40" s="1">
        <v>999999</v>
      </c>
      <c r="K40" s="1">
        <v>999999</v>
      </c>
      <c r="L40" s="1">
        <v>999999</v>
      </c>
      <c r="M40" s="1">
        <v>1877.8779999999999</v>
      </c>
      <c r="N40" s="1">
        <v>-15.891</v>
      </c>
      <c r="O40" s="1">
        <v>999999</v>
      </c>
      <c r="P40" s="1">
        <v>999999</v>
      </c>
      <c r="Q40" s="1">
        <v>999999</v>
      </c>
      <c r="R40" s="1">
        <v>999999</v>
      </c>
      <c r="S40" s="1">
        <v>999999</v>
      </c>
      <c r="T40" s="1">
        <v>999999</v>
      </c>
      <c r="U40" s="1">
        <v>-1.3190999999999999</v>
      </c>
      <c r="V40" s="1">
        <v>-0.42047000000000001</v>
      </c>
      <c r="W40" s="1">
        <v>999999</v>
      </c>
      <c r="X40" s="1">
        <v>999999</v>
      </c>
      <c r="Y40" s="1">
        <v>999999</v>
      </c>
      <c r="Z40" s="1">
        <v>999999</v>
      </c>
      <c r="AA40" s="1">
        <v>999999</v>
      </c>
      <c r="AB40" s="1">
        <v>999999</v>
      </c>
      <c r="AC40" s="1">
        <v>2.1920000000000002</v>
      </c>
      <c r="AD40" s="1">
        <f t="shared" si="6"/>
        <v>2.1920000000000002</v>
      </c>
      <c r="AE40" s="17">
        <f t="shared" si="7"/>
        <v>0</v>
      </c>
      <c r="AF40" s="1">
        <v>-2E-3</v>
      </c>
      <c r="AG40" s="1">
        <f t="shared" si="8"/>
        <v>-2E-3</v>
      </c>
      <c r="AH40" s="17">
        <f t="shared" si="9"/>
        <v>0</v>
      </c>
      <c r="AI40" s="1">
        <v>999999</v>
      </c>
      <c r="AJ40" s="1"/>
      <c r="AK40" s="1"/>
      <c r="AL40" s="1">
        <v>999999</v>
      </c>
      <c r="AM40" s="1"/>
      <c r="AN40" s="1"/>
      <c r="AO40" s="1">
        <v>999999</v>
      </c>
      <c r="AP40" s="1"/>
      <c r="AQ40" s="1"/>
      <c r="AR40" s="1">
        <v>999999</v>
      </c>
      <c r="AS40" s="1"/>
      <c r="AT40" s="1"/>
      <c r="AU40" s="1">
        <v>999999</v>
      </c>
      <c r="AV40" s="1"/>
      <c r="AW40" s="1"/>
      <c r="AX40" s="1">
        <v>999999</v>
      </c>
      <c r="AY40" s="1"/>
      <c r="AZ40" s="1"/>
      <c r="BA40" s="1">
        <v>2.194</v>
      </c>
      <c r="BB40" s="1" t="s">
        <v>309</v>
      </c>
      <c r="BC40" s="10" t="str">
        <f t="shared" si="10"/>
        <v>적합</v>
      </c>
      <c r="BD40" s="10" t="str">
        <f t="shared" si="11"/>
        <v>적합</v>
      </c>
    </row>
    <row r="42" spans="2:56" x14ac:dyDescent="0.3">
      <c r="B42" t="s">
        <v>296</v>
      </c>
      <c r="C42">
        <v>24</v>
      </c>
      <c r="BC42">
        <v>1</v>
      </c>
      <c r="BD42">
        <v>2</v>
      </c>
    </row>
    <row r="43" spans="2:56" ht="17.25" x14ac:dyDescent="0.3">
      <c r="B43" s="4" t="s">
        <v>233</v>
      </c>
      <c r="C43" s="4" t="s">
        <v>234</v>
      </c>
      <c r="D43" s="6" t="s">
        <v>235</v>
      </c>
      <c r="E43" s="4" t="s">
        <v>236</v>
      </c>
      <c r="F43" s="4" t="s">
        <v>237</v>
      </c>
      <c r="G43" s="4" t="s">
        <v>238</v>
      </c>
      <c r="H43" s="4" t="s">
        <v>239</v>
      </c>
      <c r="I43" s="4" t="s">
        <v>240</v>
      </c>
      <c r="J43" s="4" t="s">
        <v>241</v>
      </c>
      <c r="K43" s="4" t="s">
        <v>242</v>
      </c>
      <c r="L43" s="4" t="s">
        <v>243</v>
      </c>
      <c r="M43" s="4" t="s">
        <v>244</v>
      </c>
      <c r="N43" s="4" t="s">
        <v>245</v>
      </c>
      <c r="O43" s="4" t="s">
        <v>246</v>
      </c>
      <c r="P43" s="4" t="s">
        <v>247</v>
      </c>
      <c r="Q43" s="4" t="s">
        <v>248</v>
      </c>
      <c r="R43" s="4" t="s">
        <v>249</v>
      </c>
      <c r="S43" s="4" t="s">
        <v>250</v>
      </c>
      <c r="T43" s="4" t="s">
        <v>251</v>
      </c>
      <c r="U43" s="4" t="s">
        <v>252</v>
      </c>
      <c r="V43" s="4" t="s">
        <v>253</v>
      </c>
      <c r="W43" s="4" t="s">
        <v>254</v>
      </c>
      <c r="X43" s="4" t="s">
        <v>255</v>
      </c>
      <c r="Y43" s="4" t="s">
        <v>256</v>
      </c>
      <c r="Z43" s="4" t="s">
        <v>257</v>
      </c>
      <c r="AA43" s="4" t="s">
        <v>258</v>
      </c>
      <c r="AB43" s="4" t="s">
        <v>259</v>
      </c>
      <c r="AC43" s="4" t="s">
        <v>260</v>
      </c>
      <c r="AD43" s="4" t="s">
        <v>261</v>
      </c>
      <c r="AE43" s="4" t="s">
        <v>262</v>
      </c>
      <c r="AF43" s="4" t="s">
        <v>263</v>
      </c>
      <c r="AG43" s="4" t="s">
        <v>264</v>
      </c>
      <c r="AH43" s="4" t="s">
        <v>262</v>
      </c>
      <c r="AI43" s="4" t="s">
        <v>265</v>
      </c>
      <c r="AJ43" s="4" t="s">
        <v>266</v>
      </c>
      <c r="AK43" s="4" t="s">
        <v>262</v>
      </c>
      <c r="AL43" s="4" t="s">
        <v>267</v>
      </c>
      <c r="AM43" s="4" t="s">
        <v>268</v>
      </c>
      <c r="AN43" s="4" t="s">
        <v>262</v>
      </c>
      <c r="AO43" s="4" t="s">
        <v>269</v>
      </c>
      <c r="AP43" s="4" t="s">
        <v>270</v>
      </c>
      <c r="AQ43" s="4" t="s">
        <v>262</v>
      </c>
      <c r="AR43" s="4" t="s">
        <v>271</v>
      </c>
      <c r="AS43" s="4" t="s">
        <v>272</v>
      </c>
      <c r="AT43" s="4" t="s">
        <v>262</v>
      </c>
      <c r="AU43" s="4" t="s">
        <v>273</v>
      </c>
      <c r="AV43" s="4" t="s">
        <v>274</v>
      </c>
      <c r="AW43" s="4" t="s">
        <v>262</v>
      </c>
      <c r="AX43" s="4" t="s">
        <v>275</v>
      </c>
      <c r="AY43" s="4" t="s">
        <v>276</v>
      </c>
      <c r="AZ43" s="4" t="s">
        <v>262</v>
      </c>
      <c r="BA43" s="4" t="s">
        <v>295</v>
      </c>
      <c r="BB43" s="4" t="s">
        <v>308</v>
      </c>
      <c r="BC43" s="10" t="s">
        <v>310</v>
      </c>
      <c r="BD43" s="10" t="s">
        <v>310</v>
      </c>
    </row>
    <row r="44" spans="2:56" x14ac:dyDescent="0.3">
      <c r="B44" s="11">
        <v>148</v>
      </c>
      <c r="C44" s="11" t="s">
        <v>182</v>
      </c>
      <c r="D44" s="12">
        <v>42482</v>
      </c>
      <c r="E44" s="11">
        <v>3351.41</v>
      </c>
      <c r="F44" s="11">
        <v>4.5999999999999996</v>
      </c>
      <c r="G44" s="11">
        <v>999999</v>
      </c>
      <c r="H44" s="11">
        <v>999999</v>
      </c>
      <c r="I44" s="11">
        <v>999999</v>
      </c>
      <c r="J44" s="11">
        <v>999999</v>
      </c>
      <c r="K44" s="11">
        <v>999999</v>
      </c>
      <c r="L44" s="11">
        <v>999999</v>
      </c>
      <c r="M44" s="11">
        <v>2807</v>
      </c>
      <c r="N44" s="11">
        <v>-8.1300000000000008</v>
      </c>
      <c r="O44" s="11">
        <v>999999</v>
      </c>
      <c r="P44" s="11">
        <v>999999</v>
      </c>
      <c r="Q44" s="11">
        <v>999999</v>
      </c>
      <c r="R44" s="11">
        <v>999999</v>
      </c>
      <c r="S44" s="11">
        <v>999999</v>
      </c>
      <c r="T44" s="11">
        <v>999999</v>
      </c>
      <c r="U44" s="11">
        <v>-2.0398000000000001</v>
      </c>
      <c r="V44" s="11">
        <v>-0.33596999999999999</v>
      </c>
      <c r="W44" s="11">
        <v>999999</v>
      </c>
      <c r="X44" s="11">
        <v>999999</v>
      </c>
      <c r="Y44" s="11">
        <v>999999</v>
      </c>
      <c r="Z44" s="11">
        <v>999999</v>
      </c>
      <c r="AA44" s="11">
        <v>999999</v>
      </c>
      <c r="AB44" s="11">
        <v>999999</v>
      </c>
      <c r="AC44" s="11">
        <v>112.80200000000001</v>
      </c>
      <c r="AD44" s="11">
        <f t="shared" ref="AD44:AD61" si="12">ROUND((U44*((M44*M44*0.001015)-E44))*0.1019716,3)</f>
        <v>-966.38199999999995</v>
      </c>
      <c r="AE44" s="17">
        <f t="shared" ref="AE44:AE61" si="13">ROUND(AC44-AD44,3)</f>
        <v>1079.184</v>
      </c>
      <c r="AF44" s="11">
        <v>0.21299999999999999</v>
      </c>
      <c r="AG44" s="11">
        <f t="shared" ref="AG44:AG61" si="14">ROUND(AC44-BA44,3)</f>
        <v>0.21299999999999999</v>
      </c>
      <c r="AH44" s="15">
        <f t="shared" ref="AH44:AH61" si="15">ROUND(AF44-AG44,3)</f>
        <v>0</v>
      </c>
      <c r="AI44" s="11">
        <v>999999</v>
      </c>
      <c r="AJ44" s="11"/>
      <c r="AK44" s="11"/>
      <c r="AL44" s="11">
        <v>999999</v>
      </c>
      <c r="AM44" s="11"/>
      <c r="AN44" s="11"/>
      <c r="AO44" s="11">
        <v>999999</v>
      </c>
      <c r="AP44" s="11"/>
      <c r="AQ44" s="11"/>
      <c r="AR44" s="11">
        <v>999999</v>
      </c>
      <c r="AS44" s="11"/>
      <c r="AT44" s="11"/>
      <c r="AU44" s="11">
        <v>999999</v>
      </c>
      <c r="AV44" s="11"/>
      <c r="AW44" s="11"/>
      <c r="AX44" s="11">
        <v>999999</v>
      </c>
      <c r="AY44" s="11"/>
      <c r="AZ44" s="11"/>
      <c r="BA44" s="11">
        <v>112.589</v>
      </c>
      <c r="BB44" s="11" t="s">
        <v>309</v>
      </c>
      <c r="BC44" s="16" t="str">
        <f t="shared" ref="BC44:BC61" si="16">IF(AE44="","적합",(IF(ABS(AE44)&lt;0.001,"적합","부적합")))</f>
        <v>부적합</v>
      </c>
      <c r="BD44" s="16" t="str">
        <f t="shared" ref="BD44:BD61" si="17">IF(AH44="","적합",(IF(ABS(AH44)&lt;0.001,"적합","부적합")))</f>
        <v>적합</v>
      </c>
    </row>
    <row r="45" spans="2:56" x14ac:dyDescent="0.3">
      <c r="B45" s="11">
        <v>149</v>
      </c>
      <c r="C45" s="11" t="s">
        <v>183</v>
      </c>
      <c r="D45" s="12">
        <v>42492.583333333336</v>
      </c>
      <c r="E45" s="11">
        <v>3407.35</v>
      </c>
      <c r="F45" s="11">
        <v>4.8</v>
      </c>
      <c r="G45" s="11">
        <v>999999</v>
      </c>
      <c r="H45" s="11">
        <v>999999</v>
      </c>
      <c r="I45" s="11">
        <v>999999</v>
      </c>
      <c r="J45" s="11">
        <v>999999</v>
      </c>
      <c r="K45" s="11">
        <v>999999</v>
      </c>
      <c r="L45" s="11">
        <v>999999</v>
      </c>
      <c r="M45" s="11">
        <v>7999</v>
      </c>
      <c r="N45" s="11">
        <v>7.4870000000000001</v>
      </c>
      <c r="O45" s="11">
        <v>999999</v>
      </c>
      <c r="P45" s="11">
        <v>999999</v>
      </c>
      <c r="Q45" s="11">
        <v>999999</v>
      </c>
      <c r="R45" s="11">
        <v>999999</v>
      </c>
      <c r="S45" s="11">
        <v>999999</v>
      </c>
      <c r="T45" s="11">
        <v>999999</v>
      </c>
      <c r="U45" s="11">
        <v>-1.9293</v>
      </c>
      <c r="V45" s="11">
        <v>-0.26101999999999997</v>
      </c>
      <c r="W45" s="11">
        <v>999999</v>
      </c>
      <c r="X45" s="11">
        <v>999999</v>
      </c>
      <c r="Y45" s="11">
        <v>999999</v>
      </c>
      <c r="Z45" s="11">
        <v>999999</v>
      </c>
      <c r="AA45" s="11">
        <v>999999</v>
      </c>
      <c r="AB45" s="11">
        <v>999999</v>
      </c>
      <c r="AC45" s="11">
        <v>-903.26099999999997</v>
      </c>
      <c r="AD45" s="11">
        <f t="shared" si="12"/>
        <v>-12106.291999999999</v>
      </c>
      <c r="AE45" s="17">
        <f t="shared" si="13"/>
        <v>11203.031000000001</v>
      </c>
      <c r="AF45" s="11">
        <v>1E-3</v>
      </c>
      <c r="AG45" s="11">
        <f t="shared" si="14"/>
        <v>1E-3</v>
      </c>
      <c r="AH45" s="15">
        <f t="shared" si="15"/>
        <v>0</v>
      </c>
      <c r="AI45" s="11">
        <v>999999</v>
      </c>
      <c r="AJ45" s="11"/>
      <c r="AK45" s="11"/>
      <c r="AL45" s="11">
        <v>999999</v>
      </c>
      <c r="AM45" s="11"/>
      <c r="AN45" s="11"/>
      <c r="AO45" s="11">
        <v>999999</v>
      </c>
      <c r="AP45" s="11"/>
      <c r="AQ45" s="11"/>
      <c r="AR45" s="11">
        <v>999999</v>
      </c>
      <c r="AS45" s="11"/>
      <c r="AT45" s="11"/>
      <c r="AU45" s="11">
        <v>999999</v>
      </c>
      <c r="AV45" s="11"/>
      <c r="AW45" s="11"/>
      <c r="AX45" s="11">
        <v>999999</v>
      </c>
      <c r="AY45" s="11"/>
      <c r="AZ45" s="11"/>
      <c r="BA45" s="11">
        <v>-903.26199999999994</v>
      </c>
      <c r="BB45" s="11" t="s">
        <v>309</v>
      </c>
      <c r="BC45" s="16" t="str">
        <f t="shared" si="16"/>
        <v>부적합</v>
      </c>
      <c r="BD45" s="16" t="str">
        <f t="shared" si="17"/>
        <v>적합</v>
      </c>
    </row>
    <row r="46" spans="2:56" x14ac:dyDescent="0.3">
      <c r="B46" s="1">
        <v>150</v>
      </c>
      <c r="C46" s="1" t="s">
        <v>184</v>
      </c>
      <c r="D46" s="7">
        <v>44011.375</v>
      </c>
      <c r="E46" s="1">
        <v>3522.53</v>
      </c>
      <c r="F46" s="1">
        <v>4.7</v>
      </c>
      <c r="G46" s="1">
        <v>999999</v>
      </c>
      <c r="H46" s="1">
        <v>999999</v>
      </c>
      <c r="I46" s="1">
        <v>999999</v>
      </c>
      <c r="J46" s="1">
        <v>999999</v>
      </c>
      <c r="K46" s="1">
        <v>999999</v>
      </c>
      <c r="L46" s="1">
        <v>999999</v>
      </c>
      <c r="M46" s="1">
        <v>1741.7829999999999</v>
      </c>
      <c r="N46" s="1">
        <v>-5.9790000000000001</v>
      </c>
      <c r="O46" s="1">
        <v>999999</v>
      </c>
      <c r="P46" s="1">
        <v>999999</v>
      </c>
      <c r="Q46" s="1">
        <v>999999</v>
      </c>
      <c r="R46" s="1">
        <v>999999</v>
      </c>
      <c r="S46" s="1">
        <v>999999</v>
      </c>
      <c r="T46" s="1">
        <v>999999</v>
      </c>
      <c r="U46" s="1">
        <v>-1.9587000000000001</v>
      </c>
      <c r="V46" s="1">
        <v>-0.31108999999999998</v>
      </c>
      <c r="W46" s="1">
        <v>999999</v>
      </c>
      <c r="X46" s="1">
        <v>999999</v>
      </c>
      <c r="Y46" s="1">
        <v>999999</v>
      </c>
      <c r="Z46" s="1">
        <v>999999</v>
      </c>
      <c r="AA46" s="1">
        <v>999999</v>
      </c>
      <c r="AB46" s="1">
        <v>999999</v>
      </c>
      <c r="AC46" s="1">
        <v>88.524000000000001</v>
      </c>
      <c r="AD46" s="1">
        <f t="shared" si="12"/>
        <v>88.524000000000001</v>
      </c>
      <c r="AE46" s="17">
        <f t="shared" si="13"/>
        <v>0</v>
      </c>
      <c r="AF46" s="1">
        <v>-7.0000000000000001E-3</v>
      </c>
      <c r="AG46" s="1">
        <f t="shared" si="14"/>
        <v>-7.0000000000000001E-3</v>
      </c>
      <c r="AH46" s="17">
        <f t="shared" si="15"/>
        <v>0</v>
      </c>
      <c r="AI46" s="1">
        <v>999999</v>
      </c>
      <c r="AJ46" s="1"/>
      <c r="AK46" s="1"/>
      <c r="AL46" s="1">
        <v>999999</v>
      </c>
      <c r="AM46" s="1"/>
      <c r="AN46" s="1"/>
      <c r="AO46" s="1">
        <v>999999</v>
      </c>
      <c r="AP46" s="1"/>
      <c r="AQ46" s="1"/>
      <c r="AR46" s="1">
        <v>999999</v>
      </c>
      <c r="AS46" s="1"/>
      <c r="AT46" s="1"/>
      <c r="AU46" s="1">
        <v>999999</v>
      </c>
      <c r="AV46" s="1"/>
      <c r="AW46" s="1"/>
      <c r="AX46" s="1">
        <v>999999</v>
      </c>
      <c r="AY46" s="1"/>
      <c r="AZ46" s="1"/>
      <c r="BA46" s="1">
        <v>88.531000000000006</v>
      </c>
      <c r="BB46" s="1" t="s">
        <v>309</v>
      </c>
      <c r="BC46" s="10" t="str">
        <f t="shared" si="16"/>
        <v>적합</v>
      </c>
      <c r="BD46" s="10" t="str">
        <f t="shared" si="17"/>
        <v>적합</v>
      </c>
    </row>
    <row r="47" spans="2:56" x14ac:dyDescent="0.3">
      <c r="B47" s="1">
        <v>151</v>
      </c>
      <c r="C47" s="1" t="s">
        <v>185</v>
      </c>
      <c r="D47" s="7">
        <v>44011.375</v>
      </c>
      <c r="E47" s="1">
        <v>3849.32</v>
      </c>
      <c r="F47" s="1">
        <v>12.2</v>
      </c>
      <c r="G47" s="1">
        <v>999999</v>
      </c>
      <c r="H47" s="1">
        <v>999999</v>
      </c>
      <c r="I47" s="1">
        <v>999999</v>
      </c>
      <c r="J47" s="1">
        <v>999999</v>
      </c>
      <c r="K47" s="1">
        <v>999999</v>
      </c>
      <c r="L47" s="1">
        <v>999999</v>
      </c>
      <c r="M47" s="1">
        <v>1868.8489999999999</v>
      </c>
      <c r="N47" s="1">
        <v>-16.532</v>
      </c>
      <c r="O47" s="1">
        <v>999999</v>
      </c>
      <c r="P47" s="1">
        <v>999999</v>
      </c>
      <c r="Q47" s="1">
        <v>999999</v>
      </c>
      <c r="R47" s="1">
        <v>999999</v>
      </c>
      <c r="S47" s="1">
        <v>999999</v>
      </c>
      <c r="T47" s="1">
        <v>999999</v>
      </c>
      <c r="U47" s="1">
        <v>-1.3409</v>
      </c>
      <c r="V47" s="1">
        <v>-0.67884</v>
      </c>
      <c r="W47" s="1">
        <v>999999</v>
      </c>
      <c r="X47" s="1">
        <v>999999</v>
      </c>
      <c r="Y47" s="1">
        <v>999999</v>
      </c>
      <c r="Z47" s="1">
        <v>999999</v>
      </c>
      <c r="AA47" s="1">
        <v>999999</v>
      </c>
      <c r="AB47" s="1">
        <v>999999</v>
      </c>
      <c r="AC47" s="1">
        <v>41.613</v>
      </c>
      <c r="AD47" s="1">
        <f t="shared" si="12"/>
        <v>41.613</v>
      </c>
      <c r="AE47" s="17">
        <f t="shared" si="13"/>
        <v>0</v>
      </c>
      <c r="AF47" s="1">
        <v>-5.0000000000000001E-3</v>
      </c>
      <c r="AG47" s="1">
        <f t="shared" si="14"/>
        <v>-5.0000000000000001E-3</v>
      </c>
      <c r="AH47" s="17">
        <f t="shared" si="15"/>
        <v>0</v>
      </c>
      <c r="AI47" s="1">
        <v>999999</v>
      </c>
      <c r="AJ47" s="1"/>
      <c r="AK47" s="1"/>
      <c r="AL47" s="1">
        <v>999999</v>
      </c>
      <c r="AM47" s="1"/>
      <c r="AN47" s="1"/>
      <c r="AO47" s="1">
        <v>999999</v>
      </c>
      <c r="AP47" s="1"/>
      <c r="AQ47" s="1"/>
      <c r="AR47" s="1">
        <v>999999</v>
      </c>
      <c r="AS47" s="1"/>
      <c r="AT47" s="1"/>
      <c r="AU47" s="1">
        <v>999999</v>
      </c>
      <c r="AV47" s="1"/>
      <c r="AW47" s="1"/>
      <c r="AX47" s="1">
        <v>999999</v>
      </c>
      <c r="AY47" s="1"/>
      <c r="AZ47" s="1"/>
      <c r="BA47" s="1">
        <v>41.618000000000002</v>
      </c>
      <c r="BB47" s="1" t="s">
        <v>309</v>
      </c>
      <c r="BC47" s="10" t="str">
        <f t="shared" si="16"/>
        <v>적합</v>
      </c>
      <c r="BD47" s="10" t="str">
        <f t="shared" si="17"/>
        <v>적합</v>
      </c>
    </row>
    <row r="48" spans="2:56" x14ac:dyDescent="0.3">
      <c r="B48" s="1">
        <v>152</v>
      </c>
      <c r="C48" s="1" t="s">
        <v>186</v>
      </c>
      <c r="D48" s="7">
        <v>44011.375</v>
      </c>
      <c r="E48" s="1">
        <v>2800.26</v>
      </c>
      <c r="F48" s="1">
        <v>10.3</v>
      </c>
      <c r="G48" s="1">
        <v>999999</v>
      </c>
      <c r="H48" s="1">
        <v>999999</v>
      </c>
      <c r="I48" s="1">
        <v>999999</v>
      </c>
      <c r="J48" s="1">
        <v>999999</v>
      </c>
      <c r="K48" s="1">
        <v>999999</v>
      </c>
      <c r="L48" s="1">
        <v>999999</v>
      </c>
      <c r="M48" s="1">
        <v>1621.9449999999999</v>
      </c>
      <c r="N48" s="1">
        <v>11.013999999999999</v>
      </c>
      <c r="O48" s="1">
        <v>999999</v>
      </c>
      <c r="P48" s="1">
        <v>999999</v>
      </c>
      <c r="Q48" s="1">
        <v>999999</v>
      </c>
      <c r="R48" s="1">
        <v>999999</v>
      </c>
      <c r="S48" s="1">
        <v>999999</v>
      </c>
      <c r="T48" s="1">
        <v>999999</v>
      </c>
      <c r="U48" s="1">
        <v>-1.3509</v>
      </c>
      <c r="V48" s="1">
        <v>-0.72611000000000003</v>
      </c>
      <c r="W48" s="1">
        <v>999999</v>
      </c>
      <c r="X48" s="1">
        <v>999999</v>
      </c>
      <c r="Y48" s="1">
        <v>999999</v>
      </c>
      <c r="Z48" s="1">
        <v>999999</v>
      </c>
      <c r="AA48" s="1">
        <v>999999</v>
      </c>
      <c r="AB48" s="1">
        <v>999999</v>
      </c>
      <c r="AC48" s="1">
        <v>17.920999999999999</v>
      </c>
      <c r="AD48" s="1">
        <f t="shared" si="12"/>
        <v>17.920999999999999</v>
      </c>
      <c r="AE48" s="17">
        <f t="shared" si="13"/>
        <v>0</v>
      </c>
      <c r="AF48" s="1">
        <v>-3.0000000000000001E-3</v>
      </c>
      <c r="AG48" s="1">
        <f t="shared" si="14"/>
        <v>-3.0000000000000001E-3</v>
      </c>
      <c r="AH48" s="17">
        <f t="shared" si="15"/>
        <v>0</v>
      </c>
      <c r="AI48" s="1">
        <v>999999</v>
      </c>
      <c r="AJ48" s="1"/>
      <c r="AK48" s="1"/>
      <c r="AL48" s="1">
        <v>999999</v>
      </c>
      <c r="AM48" s="1"/>
      <c r="AN48" s="1"/>
      <c r="AO48" s="1">
        <v>999999</v>
      </c>
      <c r="AP48" s="1"/>
      <c r="AQ48" s="1"/>
      <c r="AR48" s="1">
        <v>999999</v>
      </c>
      <c r="AS48" s="1"/>
      <c r="AT48" s="1"/>
      <c r="AU48" s="1">
        <v>999999</v>
      </c>
      <c r="AV48" s="1"/>
      <c r="AW48" s="1"/>
      <c r="AX48" s="1">
        <v>999999</v>
      </c>
      <c r="AY48" s="1"/>
      <c r="AZ48" s="1"/>
      <c r="BA48" s="1">
        <v>17.923999999999999</v>
      </c>
      <c r="BB48" s="1" t="s">
        <v>309</v>
      </c>
      <c r="BC48" s="10" t="str">
        <f t="shared" si="16"/>
        <v>적합</v>
      </c>
      <c r="BD48" s="10" t="str">
        <f t="shared" si="17"/>
        <v>적합</v>
      </c>
    </row>
    <row r="49" spans="2:56" x14ac:dyDescent="0.3">
      <c r="B49" s="1">
        <v>153</v>
      </c>
      <c r="C49" s="1" t="s">
        <v>187</v>
      </c>
      <c r="D49" s="7">
        <v>44011.375</v>
      </c>
      <c r="E49" s="1">
        <v>3775.6</v>
      </c>
      <c r="F49" s="1">
        <v>10.6</v>
      </c>
      <c r="G49" s="1">
        <v>999999</v>
      </c>
      <c r="H49" s="1">
        <v>999999</v>
      </c>
      <c r="I49" s="1">
        <v>999999</v>
      </c>
      <c r="J49" s="1">
        <v>999999</v>
      </c>
      <c r="K49" s="1">
        <v>999999</v>
      </c>
      <c r="L49" s="1">
        <v>999999</v>
      </c>
      <c r="M49" s="1">
        <v>1889.732</v>
      </c>
      <c r="N49" s="1">
        <v>9.9510000000000005</v>
      </c>
      <c r="O49" s="1">
        <v>999999</v>
      </c>
      <c r="P49" s="1">
        <v>999999</v>
      </c>
      <c r="Q49" s="1">
        <v>999999</v>
      </c>
      <c r="R49" s="1">
        <v>999999</v>
      </c>
      <c r="S49" s="1">
        <v>999999</v>
      </c>
      <c r="T49" s="1">
        <v>999999</v>
      </c>
      <c r="U49" s="1">
        <v>-1.3616999999999999</v>
      </c>
      <c r="V49" s="1">
        <v>-0.54466000000000003</v>
      </c>
      <c r="W49" s="1">
        <v>999999</v>
      </c>
      <c r="X49" s="1">
        <v>999999</v>
      </c>
      <c r="Y49" s="1">
        <v>999999</v>
      </c>
      <c r="Z49" s="1">
        <v>999999</v>
      </c>
      <c r="AA49" s="1">
        <v>999999</v>
      </c>
      <c r="AB49" s="1">
        <v>999999</v>
      </c>
      <c r="AC49" s="1">
        <v>20.96</v>
      </c>
      <c r="AD49" s="1">
        <f t="shared" si="12"/>
        <v>20.96</v>
      </c>
      <c r="AE49" s="17">
        <f t="shared" si="13"/>
        <v>0</v>
      </c>
      <c r="AF49" s="1">
        <v>-4.0000000000000001E-3</v>
      </c>
      <c r="AG49" s="1">
        <f t="shared" si="14"/>
        <v>-4.0000000000000001E-3</v>
      </c>
      <c r="AH49" s="17">
        <f t="shared" si="15"/>
        <v>0</v>
      </c>
      <c r="AI49" s="1">
        <v>999999</v>
      </c>
      <c r="AJ49" s="1"/>
      <c r="AK49" s="1"/>
      <c r="AL49" s="1">
        <v>999999</v>
      </c>
      <c r="AM49" s="1"/>
      <c r="AN49" s="1"/>
      <c r="AO49" s="1">
        <v>999999</v>
      </c>
      <c r="AP49" s="1"/>
      <c r="AQ49" s="1"/>
      <c r="AR49" s="1">
        <v>999999</v>
      </c>
      <c r="AS49" s="1"/>
      <c r="AT49" s="1"/>
      <c r="AU49" s="1">
        <v>999999</v>
      </c>
      <c r="AV49" s="1"/>
      <c r="AW49" s="1"/>
      <c r="AX49" s="1">
        <v>999999</v>
      </c>
      <c r="AY49" s="1"/>
      <c r="AZ49" s="1"/>
      <c r="BA49" s="1">
        <v>20.963999999999999</v>
      </c>
      <c r="BB49" s="1" t="s">
        <v>309</v>
      </c>
      <c r="BC49" s="10" t="str">
        <f t="shared" si="16"/>
        <v>적합</v>
      </c>
      <c r="BD49" s="10" t="str">
        <f t="shared" si="17"/>
        <v>적합</v>
      </c>
    </row>
    <row r="50" spans="2:56" x14ac:dyDescent="0.3">
      <c r="B50" s="1">
        <v>154</v>
      </c>
      <c r="C50" s="1" t="s">
        <v>188</v>
      </c>
      <c r="D50" s="7">
        <v>44011.375</v>
      </c>
      <c r="E50" s="1">
        <v>4264.38</v>
      </c>
      <c r="F50" s="1">
        <v>16</v>
      </c>
      <c r="G50" s="1">
        <v>999999</v>
      </c>
      <c r="H50" s="1">
        <v>999999</v>
      </c>
      <c r="I50" s="1">
        <v>999999</v>
      </c>
      <c r="J50" s="1">
        <v>999999</v>
      </c>
      <c r="K50" s="1">
        <v>999999</v>
      </c>
      <c r="L50" s="1">
        <v>999999</v>
      </c>
      <c r="M50" s="1">
        <v>1966.7139999999999</v>
      </c>
      <c r="N50" s="1">
        <v>9.8819999999999997</v>
      </c>
      <c r="O50" s="1">
        <v>999999</v>
      </c>
      <c r="P50" s="1">
        <v>999999</v>
      </c>
      <c r="Q50" s="1">
        <v>999999</v>
      </c>
      <c r="R50" s="1">
        <v>999999</v>
      </c>
      <c r="S50" s="1">
        <v>999999</v>
      </c>
      <c r="T50" s="1">
        <v>999999</v>
      </c>
      <c r="U50" s="1">
        <v>-1.3636999999999999</v>
      </c>
      <c r="V50" s="1">
        <v>-0.57106000000000001</v>
      </c>
      <c r="W50" s="1">
        <v>999999</v>
      </c>
      <c r="X50" s="1">
        <v>999999</v>
      </c>
      <c r="Y50" s="1">
        <v>999999</v>
      </c>
      <c r="Z50" s="1">
        <v>999999</v>
      </c>
      <c r="AA50" s="1">
        <v>999999</v>
      </c>
      <c r="AB50" s="1">
        <v>999999</v>
      </c>
      <c r="AC50" s="1">
        <v>47.057000000000002</v>
      </c>
      <c r="AD50" s="1">
        <f t="shared" si="12"/>
        <v>47.057000000000002</v>
      </c>
      <c r="AE50" s="17">
        <f t="shared" si="13"/>
        <v>0</v>
      </c>
      <c r="AF50" s="1">
        <v>-7.0000000000000001E-3</v>
      </c>
      <c r="AG50" s="1">
        <f t="shared" si="14"/>
        <v>-7.0000000000000001E-3</v>
      </c>
      <c r="AH50" s="17">
        <f t="shared" si="15"/>
        <v>0</v>
      </c>
      <c r="AI50" s="1">
        <v>999999</v>
      </c>
      <c r="AJ50" s="1"/>
      <c r="AK50" s="1"/>
      <c r="AL50" s="1">
        <v>999999</v>
      </c>
      <c r="AM50" s="1"/>
      <c r="AN50" s="1"/>
      <c r="AO50" s="1">
        <v>999999</v>
      </c>
      <c r="AP50" s="1"/>
      <c r="AQ50" s="1"/>
      <c r="AR50" s="1">
        <v>999999</v>
      </c>
      <c r="AS50" s="1"/>
      <c r="AT50" s="1"/>
      <c r="AU50" s="1">
        <v>999999</v>
      </c>
      <c r="AV50" s="1"/>
      <c r="AW50" s="1"/>
      <c r="AX50" s="1">
        <v>999999</v>
      </c>
      <c r="AY50" s="1"/>
      <c r="AZ50" s="1"/>
      <c r="BA50" s="1">
        <v>47.064</v>
      </c>
      <c r="BB50" s="1" t="s">
        <v>309</v>
      </c>
      <c r="BC50" s="10" t="str">
        <f t="shared" si="16"/>
        <v>적합</v>
      </c>
      <c r="BD50" s="10" t="str">
        <f t="shared" si="17"/>
        <v>적합</v>
      </c>
    </row>
    <row r="51" spans="2:56" x14ac:dyDescent="0.3">
      <c r="B51" s="1">
        <v>155</v>
      </c>
      <c r="C51" s="1" t="s">
        <v>189</v>
      </c>
      <c r="D51" s="7">
        <v>44011.375</v>
      </c>
      <c r="E51" s="1">
        <v>3507</v>
      </c>
      <c r="F51" s="1">
        <v>14.8</v>
      </c>
      <c r="G51" s="1">
        <v>999999</v>
      </c>
      <c r="H51" s="1">
        <v>999999</v>
      </c>
      <c r="I51" s="1">
        <v>999999</v>
      </c>
      <c r="J51" s="1">
        <v>999999</v>
      </c>
      <c r="K51" s="1">
        <v>999999</v>
      </c>
      <c r="L51" s="1">
        <v>999999</v>
      </c>
      <c r="M51" s="1">
        <v>1801.6220000000001</v>
      </c>
      <c r="N51" s="1">
        <v>-17.277999999999999</v>
      </c>
      <c r="O51" s="1">
        <v>999999</v>
      </c>
      <c r="P51" s="1">
        <v>999999</v>
      </c>
      <c r="Q51" s="1">
        <v>999999</v>
      </c>
      <c r="R51" s="1">
        <v>999999</v>
      </c>
      <c r="S51" s="1">
        <v>999999</v>
      </c>
      <c r="T51" s="1">
        <v>999999</v>
      </c>
      <c r="U51" s="1">
        <v>-1.365</v>
      </c>
      <c r="V51" s="1">
        <v>-0.12795999999999999</v>
      </c>
      <c r="W51" s="1">
        <v>999999</v>
      </c>
      <c r="X51" s="1">
        <v>999999</v>
      </c>
      <c r="Y51" s="1">
        <v>999999</v>
      </c>
      <c r="Z51" s="1">
        <v>999999</v>
      </c>
      <c r="AA51" s="1">
        <v>999999</v>
      </c>
      <c r="AB51" s="1">
        <v>999999</v>
      </c>
      <c r="AC51" s="1">
        <v>29.574000000000002</v>
      </c>
      <c r="AD51" s="1">
        <f t="shared" si="12"/>
        <v>29.574000000000002</v>
      </c>
      <c r="AE51" s="17">
        <f t="shared" si="13"/>
        <v>0</v>
      </c>
      <c r="AF51" s="1">
        <v>-6.0000000000000001E-3</v>
      </c>
      <c r="AG51" s="1">
        <f t="shared" si="14"/>
        <v>-6.0000000000000001E-3</v>
      </c>
      <c r="AH51" s="17">
        <f t="shared" si="15"/>
        <v>0</v>
      </c>
      <c r="AI51" s="1">
        <v>999999</v>
      </c>
      <c r="AJ51" s="1"/>
      <c r="AK51" s="1"/>
      <c r="AL51" s="1">
        <v>999999</v>
      </c>
      <c r="AM51" s="1"/>
      <c r="AN51" s="1"/>
      <c r="AO51" s="1">
        <v>999999</v>
      </c>
      <c r="AP51" s="1"/>
      <c r="AQ51" s="1"/>
      <c r="AR51" s="1">
        <v>999999</v>
      </c>
      <c r="AS51" s="1"/>
      <c r="AT51" s="1"/>
      <c r="AU51" s="1">
        <v>999999</v>
      </c>
      <c r="AV51" s="1"/>
      <c r="AW51" s="1"/>
      <c r="AX51" s="1">
        <v>999999</v>
      </c>
      <c r="AY51" s="1"/>
      <c r="AZ51" s="1"/>
      <c r="BA51" s="1">
        <v>29.58</v>
      </c>
      <c r="BB51" s="1" t="s">
        <v>309</v>
      </c>
      <c r="BC51" s="10" t="str">
        <f t="shared" si="16"/>
        <v>적합</v>
      </c>
      <c r="BD51" s="10" t="str">
        <f t="shared" si="17"/>
        <v>적합</v>
      </c>
    </row>
    <row r="52" spans="2:56" x14ac:dyDescent="0.3">
      <c r="B52" s="11">
        <v>156</v>
      </c>
      <c r="C52" s="11" t="s">
        <v>190</v>
      </c>
      <c r="D52" s="12">
        <v>42492.583333333336</v>
      </c>
      <c r="E52" s="11">
        <v>2723.39</v>
      </c>
      <c r="F52" s="11">
        <v>14.8</v>
      </c>
      <c r="G52" s="11">
        <v>999999</v>
      </c>
      <c r="H52" s="11">
        <v>999999</v>
      </c>
      <c r="I52" s="11">
        <v>999999</v>
      </c>
      <c r="J52" s="11">
        <v>999999</v>
      </c>
      <c r="K52" s="11">
        <v>999999</v>
      </c>
      <c r="L52" s="11">
        <v>999999</v>
      </c>
      <c r="M52" s="11">
        <v>2506</v>
      </c>
      <c r="N52" s="11">
        <v>12.45</v>
      </c>
      <c r="O52" s="11">
        <v>999999</v>
      </c>
      <c r="P52" s="11">
        <v>999999</v>
      </c>
      <c r="Q52" s="11">
        <v>999999</v>
      </c>
      <c r="R52" s="11">
        <v>999999</v>
      </c>
      <c r="S52" s="11">
        <v>999999</v>
      </c>
      <c r="T52" s="11">
        <v>999999</v>
      </c>
      <c r="U52" s="11">
        <v>-1.4375</v>
      </c>
      <c r="V52" s="11">
        <v>-0.15903</v>
      </c>
      <c r="W52" s="11">
        <v>999999</v>
      </c>
      <c r="X52" s="11">
        <v>999999</v>
      </c>
      <c r="Y52" s="11">
        <v>999999</v>
      </c>
      <c r="Z52" s="11">
        <v>999999</v>
      </c>
      <c r="AA52" s="11">
        <v>999999</v>
      </c>
      <c r="AB52" s="11">
        <v>999999</v>
      </c>
      <c r="AC52" s="11">
        <v>31.827999999999999</v>
      </c>
      <c r="AD52" s="11">
        <f t="shared" si="12"/>
        <v>-535.15599999999995</v>
      </c>
      <c r="AE52" s="17">
        <f t="shared" si="13"/>
        <v>566.98400000000004</v>
      </c>
      <c r="AF52" s="11">
        <v>0</v>
      </c>
      <c r="AG52" s="11">
        <f t="shared" si="14"/>
        <v>0</v>
      </c>
      <c r="AH52" s="15">
        <f t="shared" si="15"/>
        <v>0</v>
      </c>
      <c r="AI52" s="11">
        <v>999999</v>
      </c>
      <c r="AJ52" s="11"/>
      <c r="AK52" s="11"/>
      <c r="AL52" s="11">
        <v>999999</v>
      </c>
      <c r="AM52" s="11"/>
      <c r="AN52" s="11"/>
      <c r="AO52" s="11">
        <v>999999</v>
      </c>
      <c r="AP52" s="11"/>
      <c r="AQ52" s="11"/>
      <c r="AR52" s="11">
        <v>999999</v>
      </c>
      <c r="AS52" s="11"/>
      <c r="AT52" s="11"/>
      <c r="AU52" s="11">
        <v>999999</v>
      </c>
      <c r="AV52" s="11"/>
      <c r="AW52" s="11"/>
      <c r="AX52" s="11">
        <v>999999</v>
      </c>
      <c r="AY52" s="11"/>
      <c r="AZ52" s="11"/>
      <c r="BA52" s="11">
        <v>31.827999999999999</v>
      </c>
      <c r="BB52" s="11" t="s">
        <v>309</v>
      </c>
      <c r="BC52" s="16" t="str">
        <f t="shared" si="16"/>
        <v>부적합</v>
      </c>
      <c r="BD52" s="16" t="str">
        <f t="shared" si="17"/>
        <v>적합</v>
      </c>
    </row>
    <row r="53" spans="2:56" x14ac:dyDescent="0.3">
      <c r="B53" s="1">
        <v>157</v>
      </c>
      <c r="C53" s="1" t="s">
        <v>191</v>
      </c>
      <c r="D53" s="7">
        <v>44011.375</v>
      </c>
      <c r="E53" s="1">
        <v>3398</v>
      </c>
      <c r="F53" s="1">
        <v>11.2</v>
      </c>
      <c r="G53" s="1">
        <v>999999</v>
      </c>
      <c r="H53" s="1">
        <v>999999</v>
      </c>
      <c r="I53" s="1">
        <v>999999</v>
      </c>
      <c r="J53" s="1">
        <v>999999</v>
      </c>
      <c r="K53" s="1">
        <v>999999</v>
      </c>
      <c r="L53" s="1">
        <v>999999</v>
      </c>
      <c r="M53" s="1">
        <v>1747.4580000000001</v>
      </c>
      <c r="N53" s="1">
        <v>3.5510000000000002</v>
      </c>
      <c r="O53" s="1">
        <v>999999</v>
      </c>
      <c r="P53" s="1">
        <v>999999</v>
      </c>
      <c r="Q53" s="1">
        <v>999999</v>
      </c>
      <c r="R53" s="1">
        <v>999999</v>
      </c>
      <c r="S53" s="1">
        <v>999999</v>
      </c>
      <c r="T53" s="1">
        <v>999999</v>
      </c>
      <c r="U53" s="1">
        <v>-1.3829</v>
      </c>
      <c r="V53" s="1">
        <v>-0.92484</v>
      </c>
      <c r="W53" s="1">
        <v>999999</v>
      </c>
      <c r="X53" s="1">
        <v>999999</v>
      </c>
      <c r="Y53" s="1">
        <v>999999</v>
      </c>
      <c r="Z53" s="1">
        <v>999999</v>
      </c>
      <c r="AA53" s="1">
        <v>999999</v>
      </c>
      <c r="AB53" s="1">
        <v>999999</v>
      </c>
      <c r="AC53" s="1">
        <v>42.106000000000002</v>
      </c>
      <c r="AD53" s="1">
        <f t="shared" si="12"/>
        <v>42.106000000000002</v>
      </c>
      <c r="AE53" s="17">
        <f t="shared" si="13"/>
        <v>0</v>
      </c>
      <c r="AF53" s="1">
        <v>-4.0000000000000001E-3</v>
      </c>
      <c r="AG53" s="1">
        <f t="shared" si="14"/>
        <v>-4.0000000000000001E-3</v>
      </c>
      <c r="AH53" s="17">
        <f t="shared" si="15"/>
        <v>0</v>
      </c>
      <c r="AI53" s="1">
        <v>999999</v>
      </c>
      <c r="AJ53" s="1"/>
      <c r="AK53" s="1"/>
      <c r="AL53" s="1">
        <v>999999</v>
      </c>
      <c r="AM53" s="1"/>
      <c r="AN53" s="1"/>
      <c r="AO53" s="1">
        <v>999999</v>
      </c>
      <c r="AP53" s="1"/>
      <c r="AQ53" s="1"/>
      <c r="AR53" s="1">
        <v>999999</v>
      </c>
      <c r="AS53" s="1"/>
      <c r="AT53" s="1"/>
      <c r="AU53" s="1">
        <v>999999</v>
      </c>
      <c r="AV53" s="1"/>
      <c r="AW53" s="1"/>
      <c r="AX53" s="1">
        <v>999999</v>
      </c>
      <c r="AY53" s="1"/>
      <c r="AZ53" s="1"/>
      <c r="BA53" s="1">
        <v>42.11</v>
      </c>
      <c r="BB53" s="1" t="s">
        <v>309</v>
      </c>
      <c r="BC53" s="10" t="str">
        <f t="shared" si="16"/>
        <v>적합</v>
      </c>
      <c r="BD53" s="10" t="str">
        <f t="shared" si="17"/>
        <v>적합</v>
      </c>
    </row>
    <row r="54" spans="2:56" x14ac:dyDescent="0.3">
      <c r="B54" s="11">
        <v>158</v>
      </c>
      <c r="C54" s="11" t="s">
        <v>192</v>
      </c>
      <c r="D54" s="12">
        <v>42482</v>
      </c>
      <c r="E54" s="11">
        <v>3557.16</v>
      </c>
      <c r="F54" s="11">
        <v>10.4</v>
      </c>
      <c r="G54" s="11">
        <v>999999</v>
      </c>
      <c r="H54" s="11">
        <v>999999</v>
      </c>
      <c r="I54" s="11">
        <v>999999</v>
      </c>
      <c r="J54" s="11">
        <v>999999</v>
      </c>
      <c r="K54" s="11">
        <v>999999</v>
      </c>
      <c r="L54" s="11">
        <v>999999</v>
      </c>
      <c r="M54" s="11">
        <v>3362</v>
      </c>
      <c r="N54" s="11">
        <v>-3.76</v>
      </c>
      <c r="O54" s="11">
        <v>999999</v>
      </c>
      <c r="P54" s="11">
        <v>999999</v>
      </c>
      <c r="Q54" s="11">
        <v>999999</v>
      </c>
      <c r="R54" s="11">
        <v>999999</v>
      </c>
      <c r="S54" s="11">
        <v>999999</v>
      </c>
      <c r="T54" s="11">
        <v>999999</v>
      </c>
      <c r="U54" s="11">
        <v>-1.3648</v>
      </c>
      <c r="V54" s="11">
        <v>-0.81033999999999995</v>
      </c>
      <c r="W54" s="11">
        <v>999999</v>
      </c>
      <c r="X54" s="11">
        <v>999999</v>
      </c>
      <c r="Y54" s="11">
        <v>999999</v>
      </c>
      <c r="Z54" s="11">
        <v>999999</v>
      </c>
      <c r="AA54" s="11">
        <v>999999</v>
      </c>
      <c r="AB54" s="11">
        <v>999999</v>
      </c>
      <c r="AC54" s="11">
        <v>25.991</v>
      </c>
      <c r="AD54" s="11">
        <f t="shared" si="12"/>
        <v>-1101.597</v>
      </c>
      <c r="AE54" s="17">
        <f t="shared" si="13"/>
        <v>1127.588</v>
      </c>
      <c r="AF54" s="11">
        <v>0.13</v>
      </c>
      <c r="AG54" s="11">
        <f t="shared" si="14"/>
        <v>0.13</v>
      </c>
      <c r="AH54" s="15">
        <f t="shared" si="15"/>
        <v>0</v>
      </c>
      <c r="AI54" s="11">
        <v>999999</v>
      </c>
      <c r="AJ54" s="11"/>
      <c r="AK54" s="11"/>
      <c r="AL54" s="11">
        <v>999999</v>
      </c>
      <c r="AM54" s="11"/>
      <c r="AN54" s="11"/>
      <c r="AO54" s="11">
        <v>999999</v>
      </c>
      <c r="AP54" s="11"/>
      <c r="AQ54" s="11"/>
      <c r="AR54" s="11">
        <v>999999</v>
      </c>
      <c r="AS54" s="11"/>
      <c r="AT54" s="11"/>
      <c r="AU54" s="11">
        <v>999999</v>
      </c>
      <c r="AV54" s="11"/>
      <c r="AW54" s="11"/>
      <c r="AX54" s="11">
        <v>999999</v>
      </c>
      <c r="AY54" s="11"/>
      <c r="AZ54" s="11"/>
      <c r="BA54" s="11">
        <v>25.861000000000001</v>
      </c>
      <c r="BB54" s="11" t="s">
        <v>309</v>
      </c>
      <c r="BC54" s="16" t="str">
        <f t="shared" si="16"/>
        <v>부적합</v>
      </c>
      <c r="BD54" s="16" t="str">
        <f t="shared" si="17"/>
        <v>적합</v>
      </c>
    </row>
    <row r="55" spans="2:56" x14ac:dyDescent="0.3">
      <c r="B55" s="11">
        <v>159</v>
      </c>
      <c r="C55" s="11" t="s">
        <v>193</v>
      </c>
      <c r="D55" s="12">
        <v>42492.583333333336</v>
      </c>
      <c r="E55" s="11">
        <v>3325.14</v>
      </c>
      <c r="F55" s="11">
        <v>10.8</v>
      </c>
      <c r="G55" s="11">
        <v>999999</v>
      </c>
      <c r="H55" s="11">
        <v>999999</v>
      </c>
      <c r="I55" s="11">
        <v>999999</v>
      </c>
      <c r="J55" s="11">
        <v>999999</v>
      </c>
      <c r="K55" s="11">
        <v>999999</v>
      </c>
      <c r="L55" s="11">
        <v>999999</v>
      </c>
      <c r="M55" s="11">
        <v>3145</v>
      </c>
      <c r="N55" s="11">
        <v>12.9</v>
      </c>
      <c r="O55" s="11">
        <v>999999</v>
      </c>
      <c r="P55" s="11">
        <v>999999</v>
      </c>
      <c r="Q55" s="11">
        <v>999999</v>
      </c>
      <c r="R55" s="11">
        <v>999999</v>
      </c>
      <c r="S55" s="11">
        <v>999999</v>
      </c>
      <c r="T55" s="11">
        <v>999999</v>
      </c>
      <c r="U55" s="11">
        <v>-1.3736999999999999</v>
      </c>
      <c r="V55" s="11">
        <v>-0.79845999999999995</v>
      </c>
      <c r="W55" s="11">
        <v>999999</v>
      </c>
      <c r="X55" s="11">
        <v>999999</v>
      </c>
      <c r="Y55" s="11">
        <v>999999</v>
      </c>
      <c r="Z55" s="11">
        <v>999999</v>
      </c>
      <c r="AA55" s="11">
        <v>999999</v>
      </c>
      <c r="AB55" s="11">
        <v>999999</v>
      </c>
      <c r="AC55" s="11">
        <v>25.405000000000001</v>
      </c>
      <c r="AD55" s="11">
        <f t="shared" si="12"/>
        <v>-940.52099999999996</v>
      </c>
      <c r="AE55" s="17">
        <f t="shared" si="13"/>
        <v>965.92600000000004</v>
      </c>
      <c r="AF55" s="11">
        <v>-0.13700000000000001</v>
      </c>
      <c r="AG55" s="11">
        <f t="shared" si="14"/>
        <v>-0.13700000000000001</v>
      </c>
      <c r="AH55" s="15">
        <f t="shared" si="15"/>
        <v>0</v>
      </c>
      <c r="AI55" s="11">
        <v>999999</v>
      </c>
      <c r="AJ55" s="11"/>
      <c r="AK55" s="11"/>
      <c r="AL55" s="11">
        <v>999999</v>
      </c>
      <c r="AM55" s="11"/>
      <c r="AN55" s="11"/>
      <c r="AO55" s="11">
        <v>999999</v>
      </c>
      <c r="AP55" s="11"/>
      <c r="AQ55" s="11"/>
      <c r="AR55" s="11">
        <v>999999</v>
      </c>
      <c r="AS55" s="11"/>
      <c r="AT55" s="11"/>
      <c r="AU55" s="11">
        <v>999999</v>
      </c>
      <c r="AV55" s="11"/>
      <c r="AW55" s="11"/>
      <c r="AX55" s="11">
        <v>999999</v>
      </c>
      <c r="AY55" s="11"/>
      <c r="AZ55" s="11"/>
      <c r="BA55" s="11">
        <v>25.542000000000002</v>
      </c>
      <c r="BB55" s="11" t="s">
        <v>309</v>
      </c>
      <c r="BC55" s="16" t="str">
        <f t="shared" si="16"/>
        <v>부적합</v>
      </c>
      <c r="BD55" s="16" t="str">
        <f t="shared" si="17"/>
        <v>적합</v>
      </c>
    </row>
    <row r="56" spans="2:56" x14ac:dyDescent="0.3">
      <c r="B56" s="11">
        <v>160</v>
      </c>
      <c r="C56" s="11" t="s">
        <v>194</v>
      </c>
      <c r="D56" s="12">
        <v>42492.583333333336</v>
      </c>
      <c r="E56" s="11">
        <v>2772.95</v>
      </c>
      <c r="F56" s="11">
        <v>3.1</v>
      </c>
      <c r="G56" s="11">
        <v>999999</v>
      </c>
      <c r="H56" s="11">
        <v>999999</v>
      </c>
      <c r="I56" s="11">
        <v>999999</v>
      </c>
      <c r="J56" s="11">
        <v>999999</v>
      </c>
      <c r="K56" s="11">
        <v>999999</v>
      </c>
      <c r="L56" s="11">
        <v>999999</v>
      </c>
      <c r="M56" s="11">
        <v>2689</v>
      </c>
      <c r="N56" s="11">
        <v>-13.28</v>
      </c>
      <c r="O56" s="11">
        <v>999999</v>
      </c>
      <c r="P56" s="11">
        <v>999999</v>
      </c>
      <c r="Q56" s="11">
        <v>999999</v>
      </c>
      <c r="R56" s="11">
        <v>999999</v>
      </c>
      <c r="S56" s="11">
        <v>999999</v>
      </c>
      <c r="T56" s="11">
        <v>999999</v>
      </c>
      <c r="U56" s="11">
        <v>-1.3625</v>
      </c>
      <c r="V56" s="11">
        <v>-0.8175</v>
      </c>
      <c r="W56" s="11">
        <v>999999</v>
      </c>
      <c r="X56" s="11">
        <v>999999</v>
      </c>
      <c r="Y56" s="11">
        <v>999999</v>
      </c>
      <c r="Z56" s="11">
        <v>999999</v>
      </c>
      <c r="AA56" s="11">
        <v>999999</v>
      </c>
      <c r="AB56" s="11">
        <v>999999</v>
      </c>
      <c r="AC56" s="11">
        <v>10.298</v>
      </c>
      <c r="AD56" s="11">
        <f t="shared" si="12"/>
        <v>-634.41499999999996</v>
      </c>
      <c r="AE56" s="17">
        <f t="shared" si="13"/>
        <v>644.71299999999997</v>
      </c>
      <c r="AF56" s="11">
        <v>2E-3</v>
      </c>
      <c r="AG56" s="11">
        <f t="shared" si="14"/>
        <v>2E-3</v>
      </c>
      <c r="AH56" s="15">
        <f t="shared" si="15"/>
        <v>0</v>
      </c>
      <c r="AI56" s="11">
        <v>999999</v>
      </c>
      <c r="AJ56" s="11"/>
      <c r="AK56" s="11"/>
      <c r="AL56" s="11">
        <v>999999</v>
      </c>
      <c r="AM56" s="11"/>
      <c r="AN56" s="11"/>
      <c r="AO56" s="11">
        <v>999999</v>
      </c>
      <c r="AP56" s="11"/>
      <c r="AQ56" s="11"/>
      <c r="AR56" s="11">
        <v>999999</v>
      </c>
      <c r="AS56" s="11"/>
      <c r="AT56" s="11"/>
      <c r="AU56" s="11">
        <v>999999</v>
      </c>
      <c r="AV56" s="11"/>
      <c r="AW56" s="11"/>
      <c r="AX56" s="11">
        <v>999999</v>
      </c>
      <c r="AY56" s="11"/>
      <c r="AZ56" s="11"/>
      <c r="BA56" s="11">
        <v>10.295999999999999</v>
      </c>
      <c r="BB56" s="11" t="s">
        <v>309</v>
      </c>
      <c r="BC56" s="16" t="str">
        <f t="shared" si="16"/>
        <v>부적합</v>
      </c>
      <c r="BD56" s="16" t="str">
        <f t="shared" si="17"/>
        <v>적합</v>
      </c>
    </row>
    <row r="57" spans="2:56" x14ac:dyDescent="0.3">
      <c r="B57" s="1">
        <v>161</v>
      </c>
      <c r="C57" s="1" t="s">
        <v>195</v>
      </c>
      <c r="D57" s="7">
        <v>44011.375</v>
      </c>
      <c r="E57" s="1">
        <v>3144.27</v>
      </c>
      <c r="F57" s="1">
        <v>5.9</v>
      </c>
      <c r="G57" s="1">
        <v>999999</v>
      </c>
      <c r="H57" s="1">
        <v>999999</v>
      </c>
      <c r="I57" s="1">
        <v>999999</v>
      </c>
      <c r="J57" s="1">
        <v>999999</v>
      </c>
      <c r="K57" s="1">
        <v>999999</v>
      </c>
      <c r="L57" s="1">
        <v>999999</v>
      </c>
      <c r="M57" s="1">
        <v>1751.4390000000001</v>
      </c>
      <c r="N57" s="1">
        <v>14.241</v>
      </c>
      <c r="O57" s="1">
        <v>999999</v>
      </c>
      <c r="P57" s="1">
        <v>999999</v>
      </c>
      <c r="Q57" s="1">
        <v>999999</v>
      </c>
      <c r="R57" s="1">
        <v>999999</v>
      </c>
      <c r="S57" s="1">
        <v>999999</v>
      </c>
      <c r="T57" s="1">
        <v>999999</v>
      </c>
      <c r="U57" s="1">
        <v>-1.3328</v>
      </c>
      <c r="V57" s="1">
        <v>-1.2495000000000001</v>
      </c>
      <c r="W57" s="1">
        <v>999999</v>
      </c>
      <c r="X57" s="1">
        <v>999999</v>
      </c>
      <c r="Y57" s="1">
        <v>999999</v>
      </c>
      <c r="Z57" s="1">
        <v>999999</v>
      </c>
      <c r="AA57" s="1">
        <v>999999</v>
      </c>
      <c r="AB57" s="1">
        <v>999999</v>
      </c>
      <c r="AC57" s="1">
        <v>4.1749999999999998</v>
      </c>
      <c r="AD57" s="1">
        <f t="shared" si="12"/>
        <v>4.1749999999999998</v>
      </c>
      <c r="AE57" s="17">
        <f t="shared" si="13"/>
        <v>0</v>
      </c>
      <c r="AF57" s="1">
        <v>-6.0000000000000001E-3</v>
      </c>
      <c r="AG57" s="1">
        <f t="shared" si="14"/>
        <v>-6.0000000000000001E-3</v>
      </c>
      <c r="AH57" s="17">
        <f t="shared" si="15"/>
        <v>0</v>
      </c>
      <c r="AI57" s="1">
        <v>999999</v>
      </c>
      <c r="AJ57" s="1"/>
      <c r="AK57" s="1"/>
      <c r="AL57" s="1">
        <v>999999</v>
      </c>
      <c r="AM57" s="1"/>
      <c r="AN57" s="1"/>
      <c r="AO57" s="1">
        <v>999999</v>
      </c>
      <c r="AP57" s="1"/>
      <c r="AQ57" s="1"/>
      <c r="AR57" s="1">
        <v>999999</v>
      </c>
      <c r="AS57" s="1"/>
      <c r="AT57" s="1"/>
      <c r="AU57" s="1">
        <v>999999</v>
      </c>
      <c r="AV57" s="1"/>
      <c r="AW57" s="1"/>
      <c r="AX57" s="1">
        <v>999999</v>
      </c>
      <c r="AY57" s="1"/>
      <c r="AZ57" s="1"/>
      <c r="BA57" s="1">
        <v>4.181</v>
      </c>
      <c r="BB57" s="1" t="s">
        <v>309</v>
      </c>
      <c r="BC57" s="10" t="str">
        <f t="shared" si="16"/>
        <v>적합</v>
      </c>
      <c r="BD57" s="10" t="str">
        <f t="shared" si="17"/>
        <v>적합</v>
      </c>
    </row>
    <row r="58" spans="2:56" x14ac:dyDescent="0.3">
      <c r="B58" s="1">
        <v>162</v>
      </c>
      <c r="C58" s="1" t="s">
        <v>196</v>
      </c>
      <c r="D58" s="7">
        <v>44011.375</v>
      </c>
      <c r="E58" s="1">
        <v>3049.44</v>
      </c>
      <c r="F58" s="1">
        <v>3.2</v>
      </c>
      <c r="G58" s="1">
        <v>999999</v>
      </c>
      <c r="H58" s="1">
        <v>999999</v>
      </c>
      <c r="I58" s="1">
        <v>999999</v>
      </c>
      <c r="J58" s="1">
        <v>999999</v>
      </c>
      <c r="K58" s="1">
        <v>999999</v>
      </c>
      <c r="L58" s="1">
        <v>999999</v>
      </c>
      <c r="M58" s="1">
        <v>1725.316</v>
      </c>
      <c r="N58" s="1">
        <v>-21.542999999999999</v>
      </c>
      <c r="O58" s="1">
        <v>999999</v>
      </c>
      <c r="P58" s="1">
        <v>999999</v>
      </c>
      <c r="Q58" s="1">
        <v>999999</v>
      </c>
      <c r="R58" s="1">
        <v>999999</v>
      </c>
      <c r="S58" s="1">
        <v>999999</v>
      </c>
      <c r="T58" s="1">
        <v>999999</v>
      </c>
      <c r="U58" s="1">
        <v>-1.3602000000000001</v>
      </c>
      <c r="V58" s="1">
        <v>-0.65459999999999996</v>
      </c>
      <c r="W58" s="1">
        <v>999999</v>
      </c>
      <c r="X58" s="1">
        <v>999999</v>
      </c>
      <c r="Y58" s="1">
        <v>999999</v>
      </c>
      <c r="Z58" s="1">
        <v>999999</v>
      </c>
      <c r="AA58" s="1">
        <v>999999</v>
      </c>
      <c r="AB58" s="1">
        <v>999999</v>
      </c>
      <c r="AC58" s="1">
        <v>3.8940000000000001</v>
      </c>
      <c r="AD58" s="1">
        <f t="shared" si="12"/>
        <v>3.8940000000000001</v>
      </c>
      <c r="AE58" s="17">
        <f t="shared" si="13"/>
        <v>0</v>
      </c>
      <c r="AF58" s="1">
        <v>-5.0000000000000001E-3</v>
      </c>
      <c r="AG58" s="1">
        <f t="shared" si="14"/>
        <v>-5.0000000000000001E-3</v>
      </c>
      <c r="AH58" s="17">
        <f t="shared" si="15"/>
        <v>0</v>
      </c>
      <c r="AI58" s="1">
        <v>999999</v>
      </c>
      <c r="AJ58" s="1"/>
      <c r="AK58" s="1"/>
      <c r="AL58" s="1">
        <v>999999</v>
      </c>
      <c r="AM58" s="1"/>
      <c r="AN58" s="1"/>
      <c r="AO58" s="1">
        <v>999999</v>
      </c>
      <c r="AP58" s="1"/>
      <c r="AQ58" s="1"/>
      <c r="AR58" s="1">
        <v>999999</v>
      </c>
      <c r="AS58" s="1"/>
      <c r="AT58" s="1"/>
      <c r="AU58" s="1">
        <v>999999</v>
      </c>
      <c r="AV58" s="1"/>
      <c r="AW58" s="1"/>
      <c r="AX58" s="1">
        <v>999999</v>
      </c>
      <c r="AY58" s="1"/>
      <c r="AZ58" s="1"/>
      <c r="BA58" s="1">
        <v>3.899</v>
      </c>
      <c r="BB58" s="1" t="s">
        <v>309</v>
      </c>
      <c r="BC58" s="10" t="str">
        <f t="shared" si="16"/>
        <v>적합</v>
      </c>
      <c r="BD58" s="10" t="str">
        <f t="shared" si="17"/>
        <v>적합</v>
      </c>
    </row>
    <row r="59" spans="2:56" x14ac:dyDescent="0.3">
      <c r="B59" s="1">
        <v>163</v>
      </c>
      <c r="C59" s="1" t="s">
        <v>197</v>
      </c>
      <c r="D59" s="7">
        <v>44011.375</v>
      </c>
      <c r="E59" s="1">
        <v>3821.76</v>
      </c>
      <c r="F59" s="1">
        <v>3</v>
      </c>
      <c r="G59" s="1">
        <v>999999</v>
      </c>
      <c r="H59" s="1">
        <v>999999</v>
      </c>
      <c r="I59" s="1">
        <v>999999</v>
      </c>
      <c r="J59" s="1">
        <v>999999</v>
      </c>
      <c r="K59" s="1">
        <v>999999</v>
      </c>
      <c r="L59" s="1">
        <v>999999</v>
      </c>
      <c r="M59" s="1">
        <v>1922.268</v>
      </c>
      <c r="N59" s="1">
        <v>14.241</v>
      </c>
      <c r="O59" s="1">
        <v>999999</v>
      </c>
      <c r="P59" s="1">
        <v>999999</v>
      </c>
      <c r="Q59" s="1">
        <v>999999</v>
      </c>
      <c r="R59" s="1">
        <v>999999</v>
      </c>
      <c r="S59" s="1">
        <v>999999</v>
      </c>
      <c r="T59" s="1">
        <v>999999</v>
      </c>
      <c r="U59" s="1">
        <v>-1.3249</v>
      </c>
      <c r="V59" s="1">
        <v>-0.50512999999999997</v>
      </c>
      <c r="W59" s="1">
        <v>999999</v>
      </c>
      <c r="X59" s="1">
        <v>999999</v>
      </c>
      <c r="Y59" s="1">
        <v>999999</v>
      </c>
      <c r="Z59" s="1">
        <v>999999</v>
      </c>
      <c r="AA59" s="1">
        <v>999999</v>
      </c>
      <c r="AB59" s="1">
        <v>999999</v>
      </c>
      <c r="AC59" s="1">
        <v>9.6219999999999999</v>
      </c>
      <c r="AD59" s="1">
        <f t="shared" si="12"/>
        <v>9.6219999999999999</v>
      </c>
      <c r="AE59" s="17">
        <f t="shared" si="13"/>
        <v>0</v>
      </c>
      <c r="AF59" s="1">
        <v>-4.0000000000000001E-3</v>
      </c>
      <c r="AG59" s="1">
        <f t="shared" si="14"/>
        <v>-4.0000000000000001E-3</v>
      </c>
      <c r="AH59" s="17">
        <f t="shared" si="15"/>
        <v>0</v>
      </c>
      <c r="AI59" s="1">
        <v>999999</v>
      </c>
      <c r="AJ59" s="1"/>
      <c r="AK59" s="1"/>
      <c r="AL59" s="1">
        <v>999999</v>
      </c>
      <c r="AM59" s="1"/>
      <c r="AN59" s="1"/>
      <c r="AO59" s="1">
        <v>999999</v>
      </c>
      <c r="AP59" s="1"/>
      <c r="AQ59" s="1"/>
      <c r="AR59" s="1">
        <v>999999</v>
      </c>
      <c r="AS59" s="1"/>
      <c r="AT59" s="1"/>
      <c r="AU59" s="1">
        <v>999999</v>
      </c>
      <c r="AV59" s="1"/>
      <c r="AW59" s="1"/>
      <c r="AX59" s="1">
        <v>999999</v>
      </c>
      <c r="AY59" s="1"/>
      <c r="AZ59" s="1"/>
      <c r="BA59" s="1">
        <v>9.6259999999999994</v>
      </c>
      <c r="BB59" s="1" t="s">
        <v>309</v>
      </c>
      <c r="BC59" s="10" t="str">
        <f t="shared" si="16"/>
        <v>적합</v>
      </c>
      <c r="BD59" s="10" t="str">
        <f t="shared" si="17"/>
        <v>적합</v>
      </c>
    </row>
    <row r="60" spans="2:56" x14ac:dyDescent="0.3">
      <c r="B60" s="1">
        <v>164</v>
      </c>
      <c r="C60" s="1" t="s">
        <v>198</v>
      </c>
      <c r="D60" s="7">
        <v>44011.375</v>
      </c>
      <c r="E60" s="1">
        <v>2908.47</v>
      </c>
      <c r="F60" s="1">
        <v>3.4</v>
      </c>
      <c r="G60" s="1">
        <v>999999</v>
      </c>
      <c r="H60" s="1">
        <v>999999</v>
      </c>
      <c r="I60" s="1">
        <v>999999</v>
      </c>
      <c r="J60" s="1">
        <v>999999</v>
      </c>
      <c r="K60" s="1">
        <v>999999</v>
      </c>
      <c r="L60" s="1">
        <v>999999</v>
      </c>
      <c r="M60" s="1">
        <v>3422.9870000000001</v>
      </c>
      <c r="N60" s="1">
        <v>-4.9889999999999999</v>
      </c>
      <c r="O60" s="1">
        <v>999999</v>
      </c>
      <c r="P60" s="1">
        <v>999999</v>
      </c>
      <c r="Q60" s="1">
        <v>999999</v>
      </c>
      <c r="R60" s="1">
        <v>999999</v>
      </c>
      <c r="S60" s="1">
        <v>999999</v>
      </c>
      <c r="T60" s="1">
        <v>999999</v>
      </c>
      <c r="U60" s="1">
        <v>-1.2896000000000001</v>
      </c>
      <c r="V60" s="1">
        <v>-0.70123000000000002</v>
      </c>
      <c r="W60" s="1">
        <v>999999</v>
      </c>
      <c r="X60" s="1">
        <v>999999</v>
      </c>
      <c r="Y60" s="1">
        <v>999999</v>
      </c>
      <c r="Z60" s="1">
        <v>999999</v>
      </c>
      <c r="AA60" s="1">
        <v>999999</v>
      </c>
      <c r="AB60" s="1">
        <v>999999</v>
      </c>
      <c r="AC60" s="1">
        <v>-1181.4349999999999</v>
      </c>
      <c r="AD60" s="1">
        <f t="shared" si="12"/>
        <v>-1181.4349999999999</v>
      </c>
      <c r="AE60" s="17">
        <f t="shared" si="13"/>
        <v>0</v>
      </c>
      <c r="AF60" s="1">
        <v>-1.2E-2</v>
      </c>
      <c r="AG60" s="1">
        <f t="shared" si="14"/>
        <v>-1.2E-2</v>
      </c>
      <c r="AH60" s="17">
        <f t="shared" si="15"/>
        <v>0</v>
      </c>
      <c r="AI60" s="1">
        <v>999999</v>
      </c>
      <c r="AJ60" s="1"/>
      <c r="AK60" s="1"/>
      <c r="AL60" s="1">
        <v>999999</v>
      </c>
      <c r="AM60" s="1"/>
      <c r="AN60" s="1"/>
      <c r="AO60" s="1">
        <v>999999</v>
      </c>
      <c r="AP60" s="1"/>
      <c r="AQ60" s="1"/>
      <c r="AR60" s="1">
        <v>999999</v>
      </c>
      <c r="AS60" s="1"/>
      <c r="AT60" s="1"/>
      <c r="AU60" s="1">
        <v>999999</v>
      </c>
      <c r="AV60" s="1"/>
      <c r="AW60" s="1"/>
      <c r="AX60" s="1">
        <v>999999</v>
      </c>
      <c r="AY60" s="1"/>
      <c r="AZ60" s="1"/>
      <c r="BA60" s="1">
        <v>-1181.423</v>
      </c>
      <c r="BB60" s="1" t="s">
        <v>309</v>
      </c>
      <c r="BC60" s="10" t="str">
        <f t="shared" si="16"/>
        <v>적합</v>
      </c>
      <c r="BD60" s="10" t="str">
        <f t="shared" si="17"/>
        <v>적합</v>
      </c>
    </row>
    <row r="61" spans="2:56" x14ac:dyDescent="0.3">
      <c r="B61" s="11">
        <v>165</v>
      </c>
      <c r="C61" s="11" t="s">
        <v>199</v>
      </c>
      <c r="D61" s="12">
        <v>42492.583333333336</v>
      </c>
      <c r="E61" s="11">
        <v>3785.56</v>
      </c>
      <c r="F61" s="11">
        <v>4.4000000000000004</v>
      </c>
      <c r="G61" s="11">
        <v>999999</v>
      </c>
      <c r="H61" s="11">
        <v>999999</v>
      </c>
      <c r="I61" s="11">
        <v>999999</v>
      </c>
      <c r="J61" s="11">
        <v>999999</v>
      </c>
      <c r="K61" s="11">
        <v>999999</v>
      </c>
      <c r="L61" s="11">
        <v>999999</v>
      </c>
      <c r="M61" s="11">
        <v>3754</v>
      </c>
      <c r="N61" s="11">
        <v>-12.46</v>
      </c>
      <c r="O61" s="11">
        <v>999999</v>
      </c>
      <c r="P61" s="11">
        <v>999999</v>
      </c>
      <c r="Q61" s="11">
        <v>999999</v>
      </c>
      <c r="R61" s="11">
        <v>999999</v>
      </c>
      <c r="S61" s="11">
        <v>999999</v>
      </c>
      <c r="T61" s="11">
        <v>999999</v>
      </c>
      <c r="U61" s="11">
        <v>-1.3620000000000001</v>
      </c>
      <c r="V61" s="11">
        <v>-0.56181000000000003</v>
      </c>
      <c r="W61" s="11">
        <v>999999</v>
      </c>
      <c r="X61" s="11">
        <v>999999</v>
      </c>
      <c r="Y61" s="11">
        <v>999999</v>
      </c>
      <c r="Z61" s="11">
        <v>999999</v>
      </c>
      <c r="AA61" s="11">
        <v>999999</v>
      </c>
      <c r="AB61" s="11">
        <v>999999</v>
      </c>
      <c r="AC61" s="11">
        <v>3.4169999999999998</v>
      </c>
      <c r="AD61" s="11">
        <f t="shared" si="12"/>
        <v>-1460.8440000000001</v>
      </c>
      <c r="AE61" s="17">
        <f t="shared" si="13"/>
        <v>1464.261</v>
      </c>
      <c r="AF61" s="11">
        <v>0</v>
      </c>
      <c r="AG61" s="11">
        <f t="shared" si="14"/>
        <v>0</v>
      </c>
      <c r="AH61" s="15">
        <f t="shared" si="15"/>
        <v>0</v>
      </c>
      <c r="AI61" s="11">
        <v>999999</v>
      </c>
      <c r="AJ61" s="11"/>
      <c r="AK61" s="11"/>
      <c r="AL61" s="11">
        <v>999999</v>
      </c>
      <c r="AM61" s="11"/>
      <c r="AN61" s="11"/>
      <c r="AO61" s="11">
        <v>999999</v>
      </c>
      <c r="AP61" s="11"/>
      <c r="AQ61" s="11"/>
      <c r="AR61" s="11">
        <v>999999</v>
      </c>
      <c r="AS61" s="11"/>
      <c r="AT61" s="11"/>
      <c r="AU61" s="11">
        <v>999999</v>
      </c>
      <c r="AV61" s="11"/>
      <c r="AW61" s="11"/>
      <c r="AX61" s="11">
        <v>999999</v>
      </c>
      <c r="AY61" s="11"/>
      <c r="AZ61" s="11"/>
      <c r="BA61" s="11">
        <v>3.4169999999999998</v>
      </c>
      <c r="BB61" s="11" t="s">
        <v>309</v>
      </c>
      <c r="BC61" s="16" t="str">
        <f t="shared" si="16"/>
        <v>부적합</v>
      </c>
      <c r="BD61" s="16" t="str">
        <f t="shared" si="17"/>
        <v>적합</v>
      </c>
    </row>
  </sheetData>
  <phoneticPr fontId="1" type="noConversion"/>
  <conditionalFormatting sqref="AE4:AE18">
    <cfRule type="cellIs" dxfId="5" priority="6" operator="notEqual">
      <formula>0</formula>
    </cfRule>
  </conditionalFormatting>
  <conditionalFormatting sqref="AH4:AH18">
    <cfRule type="cellIs" dxfId="4" priority="5" operator="notEqual">
      <formula>0</formula>
    </cfRule>
  </conditionalFormatting>
  <conditionalFormatting sqref="AE23:AE40">
    <cfRule type="cellIs" dxfId="3" priority="4" operator="notEqual">
      <formula>0</formula>
    </cfRule>
  </conditionalFormatting>
  <conditionalFormatting sqref="AH23:AH40">
    <cfRule type="cellIs" dxfId="2" priority="3" operator="notEqual">
      <formula>0</formula>
    </cfRule>
  </conditionalFormatting>
  <conditionalFormatting sqref="AE44:AE61">
    <cfRule type="cellIs" dxfId="1" priority="2" operator="notEqual">
      <formula>0</formula>
    </cfRule>
  </conditionalFormatting>
  <conditionalFormatting sqref="AH44:AH61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계산식</vt:lpstr>
      <vt:lpstr>간극수압계</vt:lpstr>
      <vt:lpstr>누수량계</vt:lpstr>
      <vt:lpstr>변형률측정계</vt:lpstr>
      <vt:lpstr>수직이음부변위측정계</vt:lpstr>
      <vt:lpstr>수직침하계</vt:lpstr>
      <vt:lpstr>수평변위계</vt:lpstr>
      <vt:lpstr>주변이음부변위계</vt:lpstr>
      <vt:lpstr>토압계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Seonghwa Jeong</cp:lastModifiedBy>
  <dcterms:created xsi:type="dcterms:W3CDTF">2020-06-29T23:54:32Z</dcterms:created>
  <dcterms:modified xsi:type="dcterms:W3CDTF">2022-04-06T08:28:25Z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a2399fdb-304c-4b48-9c26-81a8efc0a981</vt:lpwstr>
  </property>
</Properties>
</file>