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My portfolio setup\"/>
    </mc:Choice>
  </mc:AlternateContent>
  <xr:revisionPtr revIDLastSave="0" documentId="10_ncr:8100000_{FDCA5E43-5D9C-45CA-8C20-DE44D89E1DB7}" xr6:coauthVersionLast="33" xr6:coauthVersionMax="33" xr10:uidLastSave="{00000000-0000-0000-0000-000000000000}"/>
  <bookViews>
    <workbookView xWindow="0" yWindow="0" windowWidth="24000" windowHeight="9525" activeTab="3" xr2:uid="{00000000-000D-0000-FFFF-FFFF00000000}"/>
  </bookViews>
  <sheets>
    <sheet name="HRData" sheetId="1" r:id="rId1"/>
    <sheet name="Sheet1" sheetId="2" r:id="rId2"/>
    <sheet name="KPI" sheetId="4" r:id="rId3"/>
    <sheet name="Dashboard" sheetId="3" r:id="rId4"/>
  </sheets>
  <definedNames>
    <definedName name="_xlchart.v1.0" hidden="1">KPI!$I$13:$I$21</definedName>
    <definedName name="_xlchart.v1.1" hidden="1">KPI!$J$13:$J$21</definedName>
    <definedName name="_xlchart.v1.2" hidden="1">KPI!$D$29:$D$34</definedName>
    <definedName name="_xlchart.v1.3" hidden="1">KPI!$E$29:$E$34</definedName>
    <definedName name="_xlchart.v1.4" hidden="1">KPI!$I$13:$I$21</definedName>
    <definedName name="_xlchart.v1.5" hidden="1">KPI!$J$13:$J$21</definedName>
    <definedName name="_xlchart.v1.6" hidden="1">KPI!$I$13:$I$21</definedName>
    <definedName name="_xlchart.v1.7" hidden="1">KPI!$J$13:$J$21</definedName>
    <definedName name="ExternalData_1" localSheetId="1" hidden="1">Sheet1!$A$1:$Q$312</definedName>
    <definedName name="Slicer_Department">#N/A</definedName>
    <definedName name="Slicer_Gende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57" i="4" l="1"/>
  <c r="D24" i="4"/>
  <c r="E34" i="4"/>
  <c r="D8" i="4"/>
  <c r="D13" i="4"/>
  <c r="J13" i="4"/>
  <c r="E47" i="4"/>
  <c r="J7" i="4"/>
  <c r="J8" i="4"/>
  <c r="E49" i="4"/>
  <c r="E31" i="4"/>
  <c r="E40" i="4"/>
  <c r="G37" i="4" s="1"/>
  <c r="J20" i="4"/>
  <c r="J21" i="4"/>
  <c r="E39" i="4"/>
  <c r="G36" i="4" s="1"/>
  <c r="J15" i="4"/>
  <c r="J16" i="4"/>
  <c r="J5" i="4"/>
  <c r="D4" i="4"/>
  <c r="J18" i="4"/>
  <c r="J4" i="4"/>
  <c r="E45" i="4"/>
  <c r="E48" i="4"/>
  <c r="E33" i="4"/>
  <c r="J17" i="4"/>
  <c r="E29" i="4"/>
  <c r="E30" i="4"/>
  <c r="E32" i="4"/>
  <c r="D18" i="4"/>
  <c r="J14" i="4"/>
  <c r="E46" i="4"/>
  <c r="J6" i="4"/>
  <c r="J19" i="4"/>
  <c r="E13" i="4"/>
  <c r="E8" i="4"/>
  <c r="B58" i="4" l="1"/>
  <c r="C58" i="4" s="1"/>
  <c r="C5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<sst xmlns="http://schemas.openxmlformats.org/spreadsheetml/2006/main" count="6454" uniqueCount="433">
  <si>
    <t>EmployeeID</t>
  </si>
  <si>
    <t>EmployeeName</t>
  </si>
  <si>
    <t>Salary</t>
  </si>
  <si>
    <t>Position</t>
  </si>
  <si>
    <t>State</t>
  </si>
  <si>
    <t>DateOfBirth</t>
  </si>
  <si>
    <t>Gender</t>
  </si>
  <si>
    <t>MaritalStatus</t>
  </si>
  <si>
    <t>HiringDate</t>
  </si>
  <si>
    <t>TerminationDate</t>
  </si>
  <si>
    <t>EmploymentStatus</t>
  </si>
  <si>
    <t>Department</t>
  </si>
  <si>
    <t>RecruitmentSource</t>
  </si>
  <si>
    <t>PerformanceScore</t>
  </si>
  <si>
    <t>EngagementSurvey</t>
  </si>
  <si>
    <t>EmployeeSatisfaction</t>
  </si>
  <si>
    <t>John Smith</t>
  </si>
  <si>
    <t>Production Technician I</t>
  </si>
  <si>
    <t>MA</t>
  </si>
  <si>
    <t xml:space="preserve">M </t>
  </si>
  <si>
    <t>Single</t>
  </si>
  <si>
    <t>NULL</t>
  </si>
  <si>
    <t>Active</t>
  </si>
  <si>
    <t xml:space="preserve">Production       </t>
  </si>
  <si>
    <t>LinkedIn</t>
  </si>
  <si>
    <t>Exceeds</t>
  </si>
  <si>
    <t>Sarah Johnson</t>
  </si>
  <si>
    <t>Sr. DBA</t>
  </si>
  <si>
    <t>Married</t>
  </si>
  <si>
    <t>Voluntarily Terminated</t>
  </si>
  <si>
    <t>IT/IS</t>
  </si>
  <si>
    <t>Indeed</t>
  </si>
  <si>
    <t>Fully Meets</t>
  </si>
  <si>
    <t>Michael Williams</t>
  </si>
  <si>
    <t>Production Technician II</t>
  </si>
  <si>
    <t>F</t>
  </si>
  <si>
    <t>Emily Brown</t>
  </si>
  <si>
    <t>David Jones</t>
  </si>
  <si>
    <t>Divorced</t>
  </si>
  <si>
    <t>Google Search</t>
  </si>
  <si>
    <t>Jessica Davis</t>
  </si>
  <si>
    <t>Christopher Miller</t>
  </si>
  <si>
    <t>Software Engineer</t>
  </si>
  <si>
    <t>Engineering</t>
  </si>
  <si>
    <t>Ashley Wilson</t>
  </si>
  <si>
    <t>Widowed</t>
  </si>
  <si>
    <t>Employee Referral</t>
  </si>
  <si>
    <t>Matthew Anderson</t>
  </si>
  <si>
    <t>Diversity Job Fair</t>
  </si>
  <si>
    <t>Samantha Taylor</t>
  </si>
  <si>
    <t>IT Support</t>
  </si>
  <si>
    <t>Daniel Martinez</t>
  </si>
  <si>
    <t>Lauren Thomas</t>
  </si>
  <si>
    <t>Andrew Jackson</t>
  </si>
  <si>
    <t>Data Analyst</t>
  </si>
  <si>
    <t>TX</t>
  </si>
  <si>
    <t>Elizabeth Thompson</t>
  </si>
  <si>
    <t>Ryan Lee</t>
  </si>
  <si>
    <t>On-line Web application</t>
  </si>
  <si>
    <t>Olivia Davis</t>
  </si>
  <si>
    <t>Terminated for Cause</t>
  </si>
  <si>
    <t>James Taylor</t>
  </si>
  <si>
    <t>Amanda White</t>
  </si>
  <si>
    <t>Joshua Anderson</t>
  </si>
  <si>
    <t>Database Administrator</t>
  </si>
  <si>
    <t>Stephanie Martinez</t>
  </si>
  <si>
    <t>Robert Davis</t>
  </si>
  <si>
    <t>Megan Thompson</t>
  </si>
  <si>
    <t>William Johnson</t>
  </si>
  <si>
    <t>Emily Wilson</t>
  </si>
  <si>
    <t>CareerBuilder</t>
  </si>
  <si>
    <t>Needs Improvement</t>
  </si>
  <si>
    <t>Benjamin Clark</t>
  </si>
  <si>
    <t>Nicole Lewis</t>
  </si>
  <si>
    <t>Enterprise Architect</t>
  </si>
  <si>
    <t>CT</t>
  </si>
  <si>
    <t>Joseph Miller</t>
  </si>
  <si>
    <t>Sr. Accountant</t>
  </si>
  <si>
    <t>Admin Offices</t>
  </si>
  <si>
    <t>Kimberly Anderson</t>
  </si>
  <si>
    <t>Production Manager</t>
  </si>
  <si>
    <t>David Wilson</t>
  </si>
  <si>
    <t>Michelle Moore</t>
  </si>
  <si>
    <t>Accountant I</t>
  </si>
  <si>
    <t>Daniel Harris</t>
  </si>
  <si>
    <t>Tiffany Robinson</t>
  </si>
  <si>
    <t>Separated</t>
  </si>
  <si>
    <t>Christopher Wilson</t>
  </si>
  <si>
    <t>Area Sales Manager</t>
  </si>
  <si>
    <t>VA</t>
  </si>
  <si>
    <t>Sales</t>
  </si>
  <si>
    <t>Rachel Martinez</t>
  </si>
  <si>
    <t>Nicholas Walker</t>
  </si>
  <si>
    <t>Danielle Turner</t>
  </si>
  <si>
    <t>Software Engineering Manager</t>
  </si>
  <si>
    <t>Matthew Evans</t>
  </si>
  <si>
    <t>Christina Allen</t>
  </si>
  <si>
    <t>Andrew Davis</t>
  </si>
  <si>
    <t>Heather King</t>
  </si>
  <si>
    <t>Jonathan Thomas</t>
  </si>
  <si>
    <t>VT</t>
  </si>
  <si>
    <t>Amy Green</t>
  </si>
  <si>
    <t>Anthony Garcia</t>
  </si>
  <si>
    <t>BI Director</t>
  </si>
  <si>
    <t>Brittany Baker</t>
  </si>
  <si>
    <t>Jason Mitchell</t>
  </si>
  <si>
    <t>Rebecca Hernandez</t>
  </si>
  <si>
    <t>Justin Lewis</t>
  </si>
  <si>
    <t>Vanessa Hall</t>
  </si>
  <si>
    <t>Brian Thompson</t>
  </si>
  <si>
    <t>Chelsea Hill</t>
  </si>
  <si>
    <t>Brandon Young</t>
  </si>
  <si>
    <t>Amber Foster</t>
  </si>
  <si>
    <t>Timothy Harris</t>
  </si>
  <si>
    <t>Katie Wright</t>
  </si>
  <si>
    <t>Kevin Scott</t>
  </si>
  <si>
    <t>Laura Carter</t>
  </si>
  <si>
    <t>Director of Operations</t>
  </si>
  <si>
    <t>Thomas Rodriguez</t>
  </si>
  <si>
    <t>Anna Reed</t>
  </si>
  <si>
    <t>Zachary Sanchez</t>
  </si>
  <si>
    <t>Jennifer Hughes</t>
  </si>
  <si>
    <t>Sr. Network Engineer</t>
  </si>
  <si>
    <t>Alexander Murphy</t>
  </si>
  <si>
    <t>Sales Manager</t>
  </si>
  <si>
    <t>Erica Simmons</t>
  </si>
  <si>
    <t>Jacob Murphy</t>
  </si>
  <si>
    <t>Melissa Edwards</t>
  </si>
  <si>
    <t>Samuel Wright</t>
  </si>
  <si>
    <t>Maria Phillips</t>
  </si>
  <si>
    <t>Tyler Davis</t>
  </si>
  <si>
    <t>Lindsey Russell</t>
  </si>
  <si>
    <t>AL</t>
  </si>
  <si>
    <t>PIP</t>
  </si>
  <si>
    <t>Nicholas Green</t>
  </si>
  <si>
    <t>Kayla Coleman</t>
  </si>
  <si>
    <t>Eric Mitchell</t>
  </si>
  <si>
    <t>BI Developer</t>
  </si>
  <si>
    <t>Shannon Bailey</t>
  </si>
  <si>
    <t>Patrick Lopez</t>
  </si>
  <si>
    <t>WA</t>
  </si>
  <si>
    <t>Website</t>
  </si>
  <si>
    <t>Catherine Morris</t>
  </si>
  <si>
    <t>Benjamin Turner</t>
  </si>
  <si>
    <t>Holly Jenkins</t>
  </si>
  <si>
    <t>Daniel Bell</t>
  </si>
  <si>
    <t>IT Manager - Support</t>
  </si>
  <si>
    <t>Stephanie Price</t>
  </si>
  <si>
    <t>CA</t>
  </si>
  <si>
    <t>Matthew Walker</t>
  </si>
  <si>
    <t>Brittany Cox</t>
  </si>
  <si>
    <t>Anthony Hall</t>
  </si>
  <si>
    <t>Victoria Turner</t>
  </si>
  <si>
    <t>Courtney Adams</t>
  </si>
  <si>
    <t>Justin Allen</t>
  </si>
  <si>
    <t>Allison Ward</t>
  </si>
  <si>
    <t>Andrew Scott</t>
  </si>
  <si>
    <t>Rachel Russell</t>
  </si>
  <si>
    <t>Jonathan Turner</t>
  </si>
  <si>
    <t>Erin Martinez</t>
  </si>
  <si>
    <t>Robert Roberts</t>
  </si>
  <si>
    <t>Megan Phillips</t>
  </si>
  <si>
    <t>Network Engineer</t>
  </si>
  <si>
    <t>Joshua Rodriguez</t>
  </si>
  <si>
    <t>Kimberly James</t>
  </si>
  <si>
    <t>William Harris</t>
  </si>
  <si>
    <t>Morgan Bennett</t>
  </si>
  <si>
    <t>David Hernandez</t>
  </si>
  <si>
    <t>IT Director</t>
  </si>
  <si>
    <t>Amber Patterson</t>
  </si>
  <si>
    <t>Other</t>
  </si>
  <si>
    <t>Michael Young</t>
  </si>
  <si>
    <t>Megan Mitchell</t>
  </si>
  <si>
    <t>Brian Clark</t>
  </si>
  <si>
    <t>Emily Adams</t>
  </si>
  <si>
    <t>Christopher Martinez</t>
  </si>
  <si>
    <t>Jessica Foster</t>
  </si>
  <si>
    <t>Ryan Turner</t>
  </si>
  <si>
    <t>OH</t>
  </si>
  <si>
    <t>Danielle Collins</t>
  </si>
  <si>
    <t>Benjamin Campbell</t>
  </si>
  <si>
    <t>Samantha Griffin</t>
  </si>
  <si>
    <t>IN</t>
  </si>
  <si>
    <t>Joseph Nelson</t>
  </si>
  <si>
    <t>Ashley Simmons</t>
  </si>
  <si>
    <t>Nicholas Richardson</t>
  </si>
  <si>
    <t>Jennifer Parker</t>
  </si>
  <si>
    <t>John Thompson</t>
  </si>
  <si>
    <t>Laura Wright</t>
  </si>
  <si>
    <t>Zachary Reed</t>
  </si>
  <si>
    <t>Amanda Morris</t>
  </si>
  <si>
    <t>William Carter</t>
  </si>
  <si>
    <t>Emily Lewis</t>
  </si>
  <si>
    <t>James Evans</t>
  </si>
  <si>
    <t>Brittany Davis</t>
  </si>
  <si>
    <t>Daniel Hernandez</t>
  </si>
  <si>
    <t>Amanda Hayes</t>
  </si>
  <si>
    <t>TN</t>
  </si>
  <si>
    <t>Matthew Reed</t>
  </si>
  <si>
    <t>Erica Bell</t>
  </si>
  <si>
    <t>Christopher Scott</t>
  </si>
  <si>
    <t>Sarah Hill</t>
  </si>
  <si>
    <t>David Parker</t>
  </si>
  <si>
    <t>Christina Russell</t>
  </si>
  <si>
    <t>Michael Phillips</t>
  </si>
  <si>
    <t>NH</t>
  </si>
  <si>
    <t>Lauren King</t>
  </si>
  <si>
    <t>Joshua Lewis</t>
  </si>
  <si>
    <t>Stephanie Wilson</t>
  </si>
  <si>
    <t>Director of Sales</t>
  </si>
  <si>
    <t>RI</t>
  </si>
  <si>
    <t>Jason Garcia</t>
  </si>
  <si>
    <t>Administrative Assistant</t>
  </si>
  <si>
    <t>Rebecca Green</t>
  </si>
  <si>
    <t>Andrew Taylor</t>
  </si>
  <si>
    <t>Jessica Wright</t>
  </si>
  <si>
    <t>Robert Lopez</t>
  </si>
  <si>
    <t>Melissa Bennett</t>
  </si>
  <si>
    <t>William Adams</t>
  </si>
  <si>
    <t>Samantha Morris</t>
  </si>
  <si>
    <t>Benjamin Young</t>
  </si>
  <si>
    <t>Elizabeth Campbell</t>
  </si>
  <si>
    <t>Jacob Richardson</t>
  </si>
  <si>
    <t>Ashley Jenkins</t>
  </si>
  <si>
    <t>Alexander Martin</t>
  </si>
  <si>
    <t>Nicole Patterson</t>
  </si>
  <si>
    <t>Kevin Turner</t>
  </si>
  <si>
    <t>Lindsey Collins</t>
  </si>
  <si>
    <t>PA</t>
  </si>
  <si>
    <t>Michael Thompson</t>
  </si>
  <si>
    <t>Amanda Simmons</t>
  </si>
  <si>
    <t>CO</t>
  </si>
  <si>
    <t>Christopher Smith</t>
  </si>
  <si>
    <t>President &amp; CEO</t>
  </si>
  <si>
    <t>Executive Office</t>
  </si>
  <si>
    <t>Calvin Brooks</t>
  </si>
  <si>
    <t>Emily Watson</t>
  </si>
  <si>
    <t>Owen Stewart</t>
  </si>
  <si>
    <t>Lily Anderson</t>
  </si>
  <si>
    <t>Gabriel Murphy</t>
  </si>
  <si>
    <t>NY</t>
  </si>
  <si>
    <t>Sophia Mitchell</t>
  </si>
  <si>
    <t>Elijah Campbell</t>
  </si>
  <si>
    <t>Ava Bennett</t>
  </si>
  <si>
    <t>Julian Sanchez</t>
  </si>
  <si>
    <t>Grace Roberts</t>
  </si>
  <si>
    <t>Isaac Foster</t>
  </si>
  <si>
    <t>Olivia Henderson</t>
  </si>
  <si>
    <t>Senior BI Developer</t>
  </si>
  <si>
    <t>Mason Clarke</t>
  </si>
  <si>
    <t>Chloe Lewis</t>
  </si>
  <si>
    <t>Shared Services Manager</t>
  </si>
  <si>
    <t>Samuel Rivera</t>
  </si>
  <si>
    <t>Harper Price</t>
  </si>
  <si>
    <t>UT</t>
  </si>
  <si>
    <t>Ethan Adams</t>
  </si>
  <si>
    <t>Amelia Bryant</t>
  </si>
  <si>
    <t>Benjamin Carter</t>
  </si>
  <si>
    <t>Scarlett Hughes</t>
  </si>
  <si>
    <t>Liam Turner</t>
  </si>
  <si>
    <t>Abigail Reed</t>
  </si>
  <si>
    <t>Caleb Morgan</t>
  </si>
  <si>
    <t>Sofia Wright</t>
  </si>
  <si>
    <t>Henry Gonzalez</t>
  </si>
  <si>
    <t>Victoria Parker</t>
  </si>
  <si>
    <t>Alexander Jenkins</t>
  </si>
  <si>
    <t>Lucy Bell</t>
  </si>
  <si>
    <t>Daniel Ramirez</t>
  </si>
  <si>
    <t>Stella Nelson</t>
  </si>
  <si>
    <t>Jackson Cox</t>
  </si>
  <si>
    <t>Isabella Simmons</t>
  </si>
  <si>
    <t>Noah Ward</t>
  </si>
  <si>
    <t>Riley Rodriguez</t>
  </si>
  <si>
    <t>Aiden Gray</t>
  </si>
  <si>
    <t>Aurora Hayes</t>
  </si>
  <si>
    <t>Carter Richardson</t>
  </si>
  <si>
    <t>Penelope Evans</t>
  </si>
  <si>
    <t>Logan Taylor</t>
  </si>
  <si>
    <t>Harper Morris</t>
  </si>
  <si>
    <t>IT Manager - Infra</t>
  </si>
  <si>
    <t>Matthew Green</t>
  </si>
  <si>
    <t>Zoey Baker</t>
  </si>
  <si>
    <t>David Phillips</t>
  </si>
  <si>
    <t>Mila Butler</t>
  </si>
  <si>
    <t>Joseph King</t>
  </si>
  <si>
    <t>Avery Coleman</t>
  </si>
  <si>
    <t>Sebastian Smith</t>
  </si>
  <si>
    <t>Eleanor White</t>
  </si>
  <si>
    <t>Leo Turner</t>
  </si>
  <si>
    <t>Addison Adams</t>
  </si>
  <si>
    <t>Andrew Martin</t>
  </si>
  <si>
    <t>Brooklyn Peterson</t>
  </si>
  <si>
    <t>GA</t>
  </si>
  <si>
    <t>Nathan Clark</t>
  </si>
  <si>
    <t>Leah Morris</t>
  </si>
  <si>
    <t>Jack Hill</t>
  </si>
  <si>
    <t>Grace Ross</t>
  </si>
  <si>
    <t>Ryan Mitchell</t>
  </si>
  <si>
    <t>FL</t>
  </si>
  <si>
    <t>Madison Collins</t>
  </si>
  <si>
    <t>Gabriel Thompson</t>
  </si>
  <si>
    <t>Emily Cooper</t>
  </si>
  <si>
    <t>NC</t>
  </si>
  <si>
    <t>Dylan Martinez</t>
  </si>
  <si>
    <t>Hazel Watson</t>
  </si>
  <si>
    <t>Zachary Stewart</t>
  </si>
  <si>
    <t>Audrey Anderson</t>
  </si>
  <si>
    <t>William Murphy</t>
  </si>
  <si>
    <t>Scarlett Mitchell</t>
  </si>
  <si>
    <t>Samuel Campbell</t>
  </si>
  <si>
    <t>Lila Bennett</t>
  </si>
  <si>
    <t>Oliver Sanchez</t>
  </si>
  <si>
    <t>Victoria Roberts</t>
  </si>
  <si>
    <t>Daniel Foster</t>
  </si>
  <si>
    <t>Stella Henderson</t>
  </si>
  <si>
    <t>James Clarke</t>
  </si>
  <si>
    <t>KY</t>
  </si>
  <si>
    <t>Ava Lewis</t>
  </si>
  <si>
    <t>Ethan Rivera</t>
  </si>
  <si>
    <t>Sophia Price</t>
  </si>
  <si>
    <t>Elijah Adams</t>
  </si>
  <si>
    <t>Lily Bryant</t>
  </si>
  <si>
    <t>Gabriel Carter</t>
  </si>
  <si>
    <t>Chloe Hughes</t>
  </si>
  <si>
    <t>ID</t>
  </si>
  <si>
    <t>Owen Turner</t>
  </si>
  <si>
    <t>Grace Reed</t>
  </si>
  <si>
    <t>Isaac Morgan</t>
  </si>
  <si>
    <t>Olivia Wright</t>
  </si>
  <si>
    <t>Benjamin Gonzalez</t>
  </si>
  <si>
    <t>Harper Parker</t>
  </si>
  <si>
    <t>Mason Jenkins</t>
  </si>
  <si>
    <t>Amelia Bell</t>
  </si>
  <si>
    <t>Samuel Ramirez</t>
  </si>
  <si>
    <t>Principal Data Architect</t>
  </si>
  <si>
    <t>Ava Nelson</t>
  </si>
  <si>
    <t>Data Architect</t>
  </si>
  <si>
    <t>Julian Cox</t>
  </si>
  <si>
    <t>Emily Simmons</t>
  </si>
  <si>
    <t>Liam Ward</t>
  </si>
  <si>
    <t>IT Manager - DB</t>
  </si>
  <si>
    <t>Abigail Rodriguez</t>
  </si>
  <si>
    <t>Caleb Gray</t>
  </si>
  <si>
    <t>Sofia Hayes</t>
  </si>
  <si>
    <t>Henry Richardson</t>
  </si>
  <si>
    <t>Victoria Evans</t>
  </si>
  <si>
    <t>Alexander Green</t>
  </si>
  <si>
    <t xml:space="preserve">Data Analyst </t>
  </si>
  <si>
    <t>Lucy Baker</t>
  </si>
  <si>
    <t>Kwame Adu</t>
  </si>
  <si>
    <t>Abena Mensah</t>
  </si>
  <si>
    <t>Kofi Osei</t>
  </si>
  <si>
    <t>Akua Boateng</t>
  </si>
  <si>
    <t>Nana Acheampong</t>
  </si>
  <si>
    <t>Esi Amponsah</t>
  </si>
  <si>
    <t>Kwadwo Owusu</t>
  </si>
  <si>
    <t>Ama Gyasi</t>
  </si>
  <si>
    <t>Kojo Ansah</t>
  </si>
  <si>
    <t>Yaa Appiah</t>
  </si>
  <si>
    <t>Kwesi Mensah</t>
  </si>
  <si>
    <t>Afia Darko</t>
  </si>
  <si>
    <t>Kwabena Boateng</t>
  </si>
  <si>
    <t>Adwoa Agyemang</t>
  </si>
  <si>
    <t>Nii Tetteh</t>
  </si>
  <si>
    <t>Maa Anokye</t>
  </si>
  <si>
    <t>Kweku Asante</t>
  </si>
  <si>
    <t>NV</t>
  </si>
  <si>
    <t>Aba Obeng</t>
  </si>
  <si>
    <t>Kwaku Ofori</t>
  </si>
  <si>
    <t>Akosua Adu</t>
  </si>
  <si>
    <t>MT</t>
  </si>
  <si>
    <t>Kobby Osei</t>
  </si>
  <si>
    <t>Adwoa Asare</t>
  </si>
  <si>
    <t>Kojo Amoah</t>
  </si>
  <si>
    <t>Efia Yeboah</t>
  </si>
  <si>
    <t>Kwame Addo</t>
  </si>
  <si>
    <t>Akua Owusu</t>
  </si>
  <si>
    <t>Kwesi Acheampong</t>
  </si>
  <si>
    <t>Ama Mensah</t>
  </si>
  <si>
    <t>OR</t>
  </si>
  <si>
    <t>Nana Boateng</t>
  </si>
  <si>
    <t>Esi Amankwah</t>
  </si>
  <si>
    <t>Kofi Appiah</t>
  </si>
  <si>
    <t>Abena Adjei</t>
  </si>
  <si>
    <t>ND</t>
  </si>
  <si>
    <t>Kojo Ampofo</t>
  </si>
  <si>
    <t>Yaa Ansah</t>
  </si>
  <si>
    <t>Kwadwo Darko</t>
  </si>
  <si>
    <t>Akua Addo</t>
  </si>
  <si>
    <t>Kweku Agyemang</t>
  </si>
  <si>
    <t>Afia Mensah</t>
  </si>
  <si>
    <t>AZ</t>
  </si>
  <si>
    <t>Kwabena Osei</t>
  </si>
  <si>
    <t>Ama Gyamfi</t>
  </si>
  <si>
    <t>Nii Amponsah</t>
  </si>
  <si>
    <t>ME</t>
  </si>
  <si>
    <t>Adwoa Boateng</t>
  </si>
  <si>
    <t>Kobby Asamoah</t>
  </si>
  <si>
    <t>Akosua Badu</t>
  </si>
  <si>
    <t>Kwaku Nkrumah</t>
  </si>
  <si>
    <t>Aba Agyei</t>
  </si>
  <si>
    <t>Kwame Bonsu</t>
  </si>
  <si>
    <t>Kojo Anane</t>
  </si>
  <si>
    <t>Efia Owusu</t>
  </si>
  <si>
    <t>Kwesi Arthur</t>
  </si>
  <si>
    <t>Akua Anokye</t>
  </si>
  <si>
    <t>Kwabena Asamoah</t>
  </si>
  <si>
    <t>Ama Asante</t>
  </si>
  <si>
    <t>Kofi Mensah</t>
  </si>
  <si>
    <t>Abena Yeboah</t>
  </si>
  <si>
    <t>Nana Asare</t>
  </si>
  <si>
    <t>Yaa Yeboah</t>
  </si>
  <si>
    <t>Kojo Ofori</t>
  </si>
  <si>
    <t>CIO</t>
  </si>
  <si>
    <t>Esi Amoako</t>
  </si>
  <si>
    <t>Kweku Annan</t>
  </si>
  <si>
    <t>Emp  Satisfaction</t>
  </si>
  <si>
    <t xml:space="preserve">Male </t>
  </si>
  <si>
    <t>Very High</t>
  </si>
  <si>
    <t>Terminated</t>
  </si>
  <si>
    <t>Acceptable</t>
  </si>
  <si>
    <t>Female</t>
  </si>
  <si>
    <t>High</t>
  </si>
  <si>
    <t>Low</t>
  </si>
  <si>
    <t>Very Low</t>
  </si>
  <si>
    <t>Count of EmployeeID</t>
  </si>
  <si>
    <t>Row Labels</t>
  </si>
  <si>
    <t>Grand Total</t>
  </si>
  <si>
    <t xml:space="preserve">Headcount </t>
  </si>
  <si>
    <t>Male</t>
  </si>
  <si>
    <t>Average of Emp  Satisfaction</t>
  </si>
  <si>
    <t>Rating</t>
  </si>
  <si>
    <t>Balance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</si>
</sst>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2"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left"/>
    </xf>
    <xf numFmtId="0" fontId="16" fillId="0" borderId="0" xfId="0" applyNumberFormat="1" applyFont="1"/>
    <xf numFmtId="9" fontId="0" fillId="0" borderId="0" xfId="42" applyFont="1"/>
    <xf numFmtId="17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1">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font>
        <b/>
        <color theme="1"/>
      </font>
      <border>
        <bottom style="thin">
          <color theme="0" tint="-0.34998626667073579"/>
        </bottom>
        <vertical/>
        <horizontal/>
      </border>
    </dxf>
    <dxf>
      <font>
        <color theme="1"/>
      </font>
      <fill>
        <patternFill>
          <bgColor theme="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19" formatCode="m/d/yyyy"/>
    </dxf>
    <dxf>
      <numFmt numFmtId="19" formatCode="m/d/yyyy"/>
    </dxf>
  </dxfs>
  <tableStyles count="1" defaultTableStyle="TableStyleMedium2" defaultPivotStyle="PivotStyleLight16">
    <tableStyle name="SlicerStyleOther1 2" pivot="0" table="0" count="10" xr9:uid="{FEE7D005-4BCD-47DA-B73D-6A6AC1D7AF30}">
      <tableStyleElement type="wholeTable" dxfId="56"/>
      <tableStyleElement type="headerRow" dxfId="5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Employee</a:t>
            </a:r>
            <a:r>
              <a:rPr lang="en-US" sz="1200" baseline="0"/>
              <a:t> Satisfactory</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KPI!$I$4:$I$8</c:f>
              <c:strCache>
                <c:ptCount val="5"/>
                <c:pt idx="0">
                  <c:v>Acceptable</c:v>
                </c:pt>
                <c:pt idx="1">
                  <c:v>High</c:v>
                </c:pt>
                <c:pt idx="2">
                  <c:v>Low</c:v>
                </c:pt>
                <c:pt idx="3">
                  <c:v>Very High</c:v>
                </c:pt>
                <c:pt idx="4">
                  <c:v>Very Low</c:v>
                </c:pt>
              </c:strCache>
            </c:strRef>
          </c:cat>
          <c:val>
            <c:numRef>
              <c:f>KPI!$J$4:$J$8</c:f>
              <c:numCache>
                <c:formatCode>General</c:formatCode>
                <c:ptCount val="5"/>
                <c:pt idx="0">
                  <c:v>108</c:v>
                </c:pt>
                <c:pt idx="1">
                  <c:v>94</c:v>
                </c:pt>
                <c:pt idx="2">
                  <c:v>9</c:v>
                </c:pt>
                <c:pt idx="3">
                  <c:v>98</c:v>
                </c:pt>
                <c:pt idx="4">
                  <c:v>2</c:v>
                </c:pt>
              </c:numCache>
            </c:numRef>
          </c:val>
          <c:extLst>
            <c:ext xmlns:c16="http://schemas.microsoft.com/office/drawing/2014/chart" uri="{C3380CC4-5D6E-409C-BE32-E72D297353CC}">
              <c16:uniqueId val="{00000000-F6D6-48BB-8783-63584E1500DA}"/>
            </c:ext>
          </c:extLst>
        </c:ser>
        <c:dLbls>
          <c:dLblPos val="inEnd"/>
          <c:showLegendKey val="0"/>
          <c:showVal val="1"/>
          <c:showCatName val="0"/>
          <c:showSerName val="0"/>
          <c:showPercent val="0"/>
          <c:showBubbleSize val="0"/>
        </c:dLbls>
        <c:gapWidth val="65"/>
        <c:axId val="1213986911"/>
        <c:axId val="1213851071"/>
      </c:barChart>
      <c:catAx>
        <c:axId val="12139869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3851071"/>
        <c:crosses val="autoZero"/>
        <c:auto val="1"/>
        <c:lblAlgn val="ctr"/>
        <c:lblOffset val="100"/>
        <c:noMultiLvlLbl val="0"/>
      </c:catAx>
      <c:valAx>
        <c:axId val="12138510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398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0D2-4AEE-8A2A-C77A9CB664B3}"/>
              </c:ext>
            </c:extLst>
          </c:dPt>
          <c:dPt>
            <c:idx val="1"/>
            <c:bubble3D val="0"/>
            <c:spPr>
              <a:solidFill>
                <a:srgbClr val="00206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0D2-4AEE-8A2A-C77A9CB664B3}"/>
              </c:ext>
            </c:extLst>
          </c:dPt>
          <c:dLbls>
            <c:delete val="1"/>
          </c:dLbls>
          <c:cat>
            <c:strRef>
              <c:f>KPI!$D$39:$D$40</c:f>
              <c:strCache>
                <c:ptCount val="2"/>
                <c:pt idx="0">
                  <c:v>Female</c:v>
                </c:pt>
                <c:pt idx="1">
                  <c:v>Male </c:v>
                </c:pt>
              </c:strCache>
            </c:strRef>
          </c:cat>
          <c:val>
            <c:numRef>
              <c:f>KPI!$E$39:$E$40</c:f>
              <c:numCache>
                <c:formatCode>General</c:formatCode>
                <c:ptCount val="2"/>
                <c:pt idx="0">
                  <c:v>176</c:v>
                </c:pt>
                <c:pt idx="1">
                  <c:v>135</c:v>
                </c:pt>
              </c:numCache>
            </c:numRef>
          </c:val>
          <c:extLst>
            <c:ext xmlns:c16="http://schemas.microsoft.com/office/drawing/2014/chart" uri="{C3380CC4-5D6E-409C-BE32-E72D297353CC}">
              <c16:uniqueId val="{00000004-C0D2-4AEE-8A2A-C77A9CB664B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82769438613828"/>
          <c:y val="9.9346231394582499E-2"/>
          <c:w val="0.69596078200251765"/>
          <c:h val="0.90065376860541746"/>
        </c:manualLayout>
      </c:layout>
      <c:doughnutChart>
        <c:varyColors val="1"/>
        <c:ser>
          <c:idx val="0"/>
          <c:order val="0"/>
          <c:spPr>
            <a:solidFill>
              <a:srgbClr val="00B050"/>
            </a:solidFill>
            <a:ln>
              <a:noFill/>
            </a:ln>
          </c:spPr>
          <c:dPt>
            <c:idx val="0"/>
            <c:bubble3D val="0"/>
            <c:spPr>
              <a:solidFill>
                <a:srgbClr val="00B050"/>
              </a:solidFill>
              <a:ln w="19050">
                <a:noFill/>
              </a:ln>
              <a:effectLst/>
            </c:spPr>
            <c:extLst>
              <c:ext xmlns:c16="http://schemas.microsoft.com/office/drawing/2014/chart" uri="{C3380CC4-5D6E-409C-BE32-E72D297353CC}">
                <c16:uniqueId val="{00000001-8886-4C1B-809A-4C3B0DF9C9EF}"/>
              </c:ext>
            </c:extLst>
          </c:dPt>
          <c:dPt>
            <c:idx val="1"/>
            <c:bubble3D val="0"/>
            <c:spPr>
              <a:noFill/>
              <a:ln w="19050">
                <a:noFill/>
              </a:ln>
              <a:effectLst/>
            </c:spPr>
            <c:extLst>
              <c:ext xmlns:c16="http://schemas.microsoft.com/office/drawing/2014/chart" uri="{C3380CC4-5D6E-409C-BE32-E72D297353CC}">
                <c16:uniqueId val="{00000003-8886-4C1B-809A-4C3B0DF9C9EF}"/>
              </c:ext>
            </c:extLst>
          </c:dPt>
          <c:val>
            <c:numRef>
              <c:f>KPI!$C$57:$C$58</c:f>
              <c:numCache>
                <c:formatCode>0%</c:formatCode>
                <c:ptCount val="2"/>
                <c:pt idx="0">
                  <c:v>0.77813504823151125</c:v>
                </c:pt>
                <c:pt idx="1">
                  <c:v>0.22186495176848869</c:v>
                </c:pt>
              </c:numCache>
            </c:numRef>
          </c:val>
          <c:extLst>
            <c:ext xmlns:c16="http://schemas.microsoft.com/office/drawing/2014/chart" uri="{C3380CC4-5D6E-409C-BE32-E72D297353CC}">
              <c16:uniqueId val="{00000004-8886-4C1B-809A-4C3B0DF9C9E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065525851200131E-2"/>
          <c:y val="6.785722554780016E-2"/>
          <c:w val="0.97293447414879985"/>
          <c:h val="0.81904739853919972"/>
        </c:manualLayout>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4-A9E5-4459-9C5D-BF8CE665492E}"/>
              </c:ext>
            </c:extLst>
          </c:dPt>
          <c:val>
            <c:numRef>
              <c:f>KPI!$B$57</c:f>
              <c:numCache>
                <c:formatCode>0.0</c:formatCode>
                <c:ptCount val="1"/>
                <c:pt idx="0">
                  <c:v>3.8906752411575565</c:v>
                </c:pt>
              </c:numCache>
            </c:numRef>
          </c:val>
          <c:extLst>
            <c:ext xmlns:c16="http://schemas.microsoft.com/office/drawing/2014/chart" uri="{C3380CC4-5D6E-409C-BE32-E72D297353CC}">
              <c16:uniqueId val="{00000000-A9E5-4459-9C5D-BF8CE665492E}"/>
            </c:ext>
          </c:extLst>
        </c:ser>
        <c:ser>
          <c:idx val="1"/>
          <c:order val="1"/>
          <c:spPr>
            <a:solidFill>
              <a:schemeClr val="accent2"/>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2-A9E5-4459-9C5D-BF8CE665492E}"/>
              </c:ext>
            </c:extLst>
          </c:dPt>
          <c:val>
            <c:numRef>
              <c:f>KPI!$B$58</c:f>
              <c:numCache>
                <c:formatCode>0.0</c:formatCode>
                <c:ptCount val="1"/>
                <c:pt idx="0">
                  <c:v>1.1093247588424435</c:v>
                </c:pt>
              </c:numCache>
            </c:numRef>
          </c:val>
          <c:extLst>
            <c:ext xmlns:c16="http://schemas.microsoft.com/office/drawing/2014/chart" uri="{C3380CC4-5D6E-409C-BE32-E72D297353CC}">
              <c16:uniqueId val="{00000003-A9E5-4459-9C5D-BF8CE665492E}"/>
            </c:ext>
          </c:extLst>
        </c:ser>
        <c:dLbls>
          <c:showLegendKey val="0"/>
          <c:showVal val="0"/>
          <c:showCatName val="0"/>
          <c:showSerName val="0"/>
          <c:showPercent val="0"/>
          <c:showBubbleSize val="0"/>
        </c:dLbls>
        <c:gapWidth val="0"/>
        <c:overlap val="100"/>
        <c:axId val="1879774703"/>
        <c:axId val="1955258719"/>
      </c:barChart>
      <c:catAx>
        <c:axId val="1879774703"/>
        <c:scaling>
          <c:orientation val="minMax"/>
        </c:scaling>
        <c:delete val="1"/>
        <c:axPos val="l"/>
        <c:numFmt formatCode="General" sourceLinked="1"/>
        <c:majorTickMark val="out"/>
        <c:minorTickMark val="none"/>
        <c:tickLblPos val="nextTo"/>
        <c:crossAx val="1955258719"/>
        <c:crosses val="autoZero"/>
        <c:auto val="1"/>
        <c:lblAlgn val="ctr"/>
        <c:lblOffset val="100"/>
        <c:noMultiLvlLbl val="0"/>
      </c:catAx>
      <c:valAx>
        <c:axId val="1955258719"/>
        <c:scaling>
          <c:orientation val="minMax"/>
          <c:max val="5"/>
        </c:scaling>
        <c:delete val="1"/>
        <c:axPos val="b"/>
        <c:numFmt formatCode="0.0" sourceLinked="1"/>
        <c:majorTickMark val="out"/>
        <c:minorTickMark val="none"/>
        <c:tickLblPos val="nextTo"/>
        <c:crossAx val="18797747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99-4CA0-A53D-AF344BB74A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99-4CA0-A53D-AF344BB74A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99-4CA0-A53D-AF344BB74AD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199-4CA0-A53D-AF344BB74AD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199-4CA0-A53D-AF344BB74AD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199-4CA0-A53D-AF344BB74ADF}"/>
              </c:ext>
            </c:extLst>
          </c:dPt>
          <c:dLbls>
            <c:delete val="1"/>
          </c:dLbls>
          <c:cat>
            <c:strRef>
              <c:f>KPI!$D$29:$D$34</c:f>
              <c:strCache>
                <c:ptCount val="6"/>
                <c:pt idx="0">
                  <c:v>Admin Offices</c:v>
                </c:pt>
                <c:pt idx="1">
                  <c:v>Engineering</c:v>
                </c:pt>
                <c:pt idx="2">
                  <c:v>Executive Office</c:v>
                </c:pt>
                <c:pt idx="3">
                  <c:v>IT/IS</c:v>
                </c:pt>
                <c:pt idx="4">
                  <c:v>Production       </c:v>
                </c:pt>
                <c:pt idx="5">
                  <c:v>Sales</c:v>
                </c:pt>
              </c:strCache>
            </c:strRef>
          </c:cat>
          <c:val>
            <c:numRef>
              <c:f>KPI!$E$29:$E$34</c:f>
              <c:numCache>
                <c:formatCode>General</c:formatCode>
                <c:ptCount val="6"/>
                <c:pt idx="0">
                  <c:v>9</c:v>
                </c:pt>
                <c:pt idx="1">
                  <c:v>11</c:v>
                </c:pt>
                <c:pt idx="2">
                  <c:v>1</c:v>
                </c:pt>
                <c:pt idx="3">
                  <c:v>50</c:v>
                </c:pt>
                <c:pt idx="4">
                  <c:v>209</c:v>
                </c:pt>
                <c:pt idx="5">
                  <c:v>31</c:v>
                </c:pt>
              </c:numCache>
            </c:numRef>
          </c:val>
          <c:extLst>
            <c:ext xmlns:c16="http://schemas.microsoft.com/office/drawing/2014/chart" uri="{C3380CC4-5D6E-409C-BE32-E72D297353CC}">
              <c16:uniqueId val="{00000000-25E1-4EB8-BA2F-086321222CC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1" i="0" baseline="0">
                <a:effectLst/>
              </a:rPr>
              <a:t>Marital Status</a:t>
            </a:r>
            <a:endParaRPr lang="en-US">
              <a:effectLst/>
            </a:endParaRPr>
          </a:p>
        </c:rich>
      </c:tx>
      <c:layout>
        <c:manualLayout>
          <c:xMode val="edge"/>
          <c:yMode val="edge"/>
          <c:x val="0.34865831728278318"/>
          <c:y val="3.1080038686082799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KPI!$D$45:$D$49</c:f>
              <c:strCache>
                <c:ptCount val="5"/>
                <c:pt idx="0">
                  <c:v>Divorced</c:v>
                </c:pt>
                <c:pt idx="1">
                  <c:v>Married</c:v>
                </c:pt>
                <c:pt idx="2">
                  <c:v>Separated</c:v>
                </c:pt>
                <c:pt idx="3">
                  <c:v>Single</c:v>
                </c:pt>
                <c:pt idx="4">
                  <c:v>Widowed</c:v>
                </c:pt>
              </c:strCache>
            </c:strRef>
          </c:cat>
          <c:val>
            <c:numRef>
              <c:f>KPI!$E$45:$E$49</c:f>
              <c:numCache>
                <c:formatCode>General</c:formatCode>
                <c:ptCount val="5"/>
                <c:pt idx="0">
                  <c:v>30</c:v>
                </c:pt>
                <c:pt idx="1">
                  <c:v>124</c:v>
                </c:pt>
                <c:pt idx="2">
                  <c:v>12</c:v>
                </c:pt>
                <c:pt idx="3">
                  <c:v>137</c:v>
                </c:pt>
                <c:pt idx="4">
                  <c:v>8</c:v>
                </c:pt>
              </c:numCache>
            </c:numRef>
          </c:val>
          <c:extLst>
            <c:ext xmlns:c16="http://schemas.microsoft.com/office/drawing/2014/chart" uri="{C3380CC4-5D6E-409C-BE32-E72D297353CC}">
              <c16:uniqueId val="{00000000-A150-4635-B21E-788DBFF4B79A}"/>
            </c:ext>
          </c:extLst>
        </c:ser>
        <c:dLbls>
          <c:dLblPos val="inEnd"/>
          <c:showLegendKey val="0"/>
          <c:showVal val="1"/>
          <c:showCatName val="0"/>
          <c:showSerName val="0"/>
          <c:showPercent val="0"/>
          <c:showBubbleSize val="0"/>
        </c:dLbls>
        <c:gapWidth val="41"/>
        <c:axId val="1284941295"/>
        <c:axId val="1406742271"/>
      </c:barChart>
      <c:catAx>
        <c:axId val="1284941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06742271"/>
        <c:crosses val="autoZero"/>
        <c:auto val="1"/>
        <c:lblAlgn val="ctr"/>
        <c:lblOffset val="100"/>
        <c:noMultiLvlLbl val="0"/>
      </c:catAx>
      <c:valAx>
        <c:axId val="1406742271"/>
        <c:scaling>
          <c:orientation val="minMax"/>
        </c:scaling>
        <c:delete val="1"/>
        <c:axPos val="l"/>
        <c:numFmt formatCode="General" sourceLinked="1"/>
        <c:majorTickMark val="none"/>
        <c:minorTickMark val="none"/>
        <c:tickLblPos val="nextTo"/>
        <c:crossAx val="128494129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10B-4894-8BFC-677080DCA83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10B-4894-8BFC-677080DCA830}"/>
              </c:ext>
            </c:extLst>
          </c:dPt>
          <c:dLbls>
            <c:delete val="1"/>
          </c:dLbls>
          <c:cat>
            <c:strRef>
              <c:f>KPI!$D$39:$D$40</c:f>
              <c:strCache>
                <c:ptCount val="2"/>
                <c:pt idx="0">
                  <c:v>Female</c:v>
                </c:pt>
                <c:pt idx="1">
                  <c:v>Male </c:v>
                </c:pt>
              </c:strCache>
            </c:strRef>
          </c:cat>
          <c:val>
            <c:numRef>
              <c:f>KPI!$E$39:$E$40</c:f>
              <c:numCache>
                <c:formatCode>General</c:formatCode>
                <c:ptCount val="2"/>
                <c:pt idx="0">
                  <c:v>176</c:v>
                </c:pt>
                <c:pt idx="1">
                  <c:v>135</c:v>
                </c:pt>
              </c:numCache>
            </c:numRef>
          </c:val>
          <c:extLst>
            <c:ext xmlns:c16="http://schemas.microsoft.com/office/drawing/2014/chart" uri="{C3380CC4-5D6E-409C-BE32-E72D297353CC}">
              <c16:uniqueId val="{00000000-7B57-44EE-94F7-BE708A339F4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50"/>
            </a:solidFill>
          </c:spPr>
          <c:dPt>
            <c:idx val="0"/>
            <c:bubble3D val="0"/>
            <c:spPr>
              <a:solidFill>
                <a:srgbClr val="00B050"/>
              </a:solidFill>
              <a:ln w="19050">
                <a:solidFill>
                  <a:schemeClr val="lt1"/>
                </a:solidFill>
              </a:ln>
              <a:effectLst/>
            </c:spPr>
          </c:dPt>
          <c:dPt>
            <c:idx val="1"/>
            <c:bubble3D val="0"/>
            <c:spPr>
              <a:solidFill>
                <a:schemeClr val="bg1"/>
              </a:solidFill>
              <a:ln w="19050">
                <a:solidFill>
                  <a:schemeClr val="lt1"/>
                </a:solidFill>
              </a:ln>
              <a:effectLst/>
            </c:spPr>
            <c:extLst>
              <c:ext xmlns:c16="http://schemas.microsoft.com/office/drawing/2014/chart" uri="{C3380CC4-5D6E-409C-BE32-E72D297353CC}">
                <c16:uniqueId val="{00000001-1C80-4A99-B49A-676540D2AC12}"/>
              </c:ext>
            </c:extLst>
          </c:dPt>
          <c:val>
            <c:numRef>
              <c:f>KPI!$C$57:$C$58</c:f>
              <c:numCache>
                <c:formatCode>0%</c:formatCode>
                <c:ptCount val="2"/>
                <c:pt idx="0">
                  <c:v>0.77813504823151125</c:v>
                </c:pt>
                <c:pt idx="1">
                  <c:v>0.22186495176848869</c:v>
                </c:pt>
              </c:numCache>
            </c:numRef>
          </c:val>
          <c:extLst>
            <c:ext xmlns:c16="http://schemas.microsoft.com/office/drawing/2014/chart" uri="{C3380CC4-5D6E-409C-BE32-E72D297353CC}">
              <c16:uniqueId val="{00000000-1C80-4A99-B49A-676540D2AC1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KPI!$B$57</c:f>
              <c:numCache>
                <c:formatCode>0.0</c:formatCode>
                <c:ptCount val="1"/>
                <c:pt idx="0">
                  <c:v>3.8906752411575565</c:v>
                </c:pt>
              </c:numCache>
            </c:numRef>
          </c:val>
          <c:extLst>
            <c:ext xmlns:c16="http://schemas.microsoft.com/office/drawing/2014/chart" uri="{C3380CC4-5D6E-409C-BE32-E72D297353CC}">
              <c16:uniqueId val="{00000000-C269-4EC9-AF54-4FC2A0921656}"/>
            </c:ext>
          </c:extLst>
        </c:ser>
        <c:ser>
          <c:idx val="1"/>
          <c:order val="1"/>
          <c:spPr>
            <a:solidFill>
              <a:schemeClr val="accent2"/>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2-C269-4EC9-AF54-4FC2A0921656}"/>
              </c:ext>
            </c:extLst>
          </c:dPt>
          <c:val>
            <c:numRef>
              <c:f>KPI!$B$58</c:f>
              <c:numCache>
                <c:formatCode>0.0</c:formatCode>
                <c:ptCount val="1"/>
                <c:pt idx="0">
                  <c:v>1.1093247588424435</c:v>
                </c:pt>
              </c:numCache>
            </c:numRef>
          </c:val>
          <c:extLst>
            <c:ext xmlns:c16="http://schemas.microsoft.com/office/drawing/2014/chart" uri="{C3380CC4-5D6E-409C-BE32-E72D297353CC}">
              <c16:uniqueId val="{00000001-C269-4EC9-AF54-4FC2A0921656}"/>
            </c:ext>
          </c:extLst>
        </c:ser>
        <c:dLbls>
          <c:showLegendKey val="0"/>
          <c:showVal val="0"/>
          <c:showCatName val="0"/>
          <c:showSerName val="0"/>
          <c:showPercent val="0"/>
          <c:showBubbleSize val="0"/>
        </c:dLbls>
        <c:gapWidth val="0"/>
        <c:overlap val="100"/>
        <c:axId val="1879774703"/>
        <c:axId val="1955258719"/>
      </c:barChart>
      <c:catAx>
        <c:axId val="1879774703"/>
        <c:scaling>
          <c:orientation val="minMax"/>
        </c:scaling>
        <c:delete val="1"/>
        <c:axPos val="l"/>
        <c:numFmt formatCode="General" sourceLinked="1"/>
        <c:majorTickMark val="out"/>
        <c:minorTickMark val="none"/>
        <c:tickLblPos val="nextTo"/>
        <c:crossAx val="1955258719"/>
        <c:crosses val="autoZero"/>
        <c:auto val="1"/>
        <c:lblAlgn val="ctr"/>
        <c:lblOffset val="100"/>
        <c:noMultiLvlLbl val="0"/>
      </c:catAx>
      <c:valAx>
        <c:axId val="1955258719"/>
        <c:scaling>
          <c:orientation val="minMax"/>
          <c:max val="5"/>
        </c:scaling>
        <c:delete val="1"/>
        <c:axPos val="b"/>
        <c:numFmt formatCode="0.0" sourceLinked="1"/>
        <c:majorTickMark val="out"/>
        <c:minorTickMark val="none"/>
        <c:tickLblPos val="nextTo"/>
        <c:crossAx val="18797747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Department</a:t>
            </a:r>
          </a:p>
        </c:rich>
      </c:tx>
      <c:layout>
        <c:manualLayout>
          <c:xMode val="edge"/>
          <c:yMode val="edge"/>
          <c:x val="0.2313142381817897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47-4F6C-B814-C9FEDDE5014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47-4F6C-B814-C9FEDDE5014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647-4F6C-B814-C9FEDDE50143}"/>
              </c:ext>
            </c:extLst>
          </c:dPt>
          <c:dPt>
            <c:idx val="3"/>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647-4F6C-B814-C9FEDDE50143}"/>
              </c:ext>
            </c:extLst>
          </c:dPt>
          <c:dPt>
            <c:idx val="4"/>
            <c:bubble3D val="0"/>
            <c:spPr>
              <a:solidFill>
                <a:srgbClr val="00206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647-4F6C-B814-C9FEDDE50143}"/>
              </c:ext>
            </c:extLst>
          </c:dPt>
          <c:dPt>
            <c:idx val="5"/>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647-4F6C-B814-C9FEDDE50143}"/>
              </c:ext>
            </c:extLst>
          </c:dPt>
          <c:dLbls>
            <c:delete val="1"/>
          </c:dLbls>
          <c:cat>
            <c:strRef>
              <c:f>KPI!$D$29:$D$34</c:f>
              <c:strCache>
                <c:ptCount val="6"/>
                <c:pt idx="0">
                  <c:v>Admin Offices</c:v>
                </c:pt>
                <c:pt idx="1">
                  <c:v>Engineering</c:v>
                </c:pt>
                <c:pt idx="2">
                  <c:v>Executive Office</c:v>
                </c:pt>
                <c:pt idx="3">
                  <c:v>IT/IS</c:v>
                </c:pt>
                <c:pt idx="4">
                  <c:v>Production       </c:v>
                </c:pt>
                <c:pt idx="5">
                  <c:v>Sales</c:v>
                </c:pt>
              </c:strCache>
            </c:strRef>
          </c:cat>
          <c:val>
            <c:numRef>
              <c:f>KPI!$E$29:$E$34</c:f>
              <c:numCache>
                <c:formatCode>General</c:formatCode>
                <c:ptCount val="6"/>
                <c:pt idx="0">
                  <c:v>9</c:v>
                </c:pt>
                <c:pt idx="1">
                  <c:v>11</c:v>
                </c:pt>
                <c:pt idx="2">
                  <c:v>1</c:v>
                </c:pt>
                <c:pt idx="3">
                  <c:v>50</c:v>
                </c:pt>
                <c:pt idx="4">
                  <c:v>209</c:v>
                </c:pt>
                <c:pt idx="5">
                  <c:v>31</c:v>
                </c:pt>
              </c:numCache>
            </c:numRef>
          </c:val>
          <c:extLst>
            <c:ext xmlns:c16="http://schemas.microsoft.com/office/drawing/2014/chart" uri="{C3380CC4-5D6E-409C-BE32-E72D297353CC}">
              <c16:uniqueId val="{0000000C-C647-4F6C-B814-C9FEDDE5014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Employee</a:t>
            </a:r>
            <a:r>
              <a:rPr lang="en-US" sz="1200" baseline="0"/>
              <a:t> Satisfactory</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00B05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2-3905-4F5F-B48C-411226C7F9BC}"/>
              </c:ext>
            </c:extLst>
          </c:dPt>
          <c:dPt>
            <c:idx val="1"/>
            <c:invertIfNegative val="0"/>
            <c:bubble3D val="0"/>
            <c:spPr>
              <a:solidFill>
                <a:srgbClr val="7030A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4-6654-494C-AD1B-856CBC25CF54}"/>
              </c:ext>
            </c:extLst>
          </c:dPt>
          <c:dPt>
            <c:idx val="3"/>
            <c:invertIfNegative val="0"/>
            <c:bubble3D val="0"/>
            <c:spPr>
              <a:solidFill>
                <a:srgbClr val="00206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1-3905-4F5F-B48C-411226C7F9BC}"/>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KPI!$I$4:$I$8</c:f>
              <c:strCache>
                <c:ptCount val="5"/>
                <c:pt idx="0">
                  <c:v>Acceptable</c:v>
                </c:pt>
                <c:pt idx="1">
                  <c:v>High</c:v>
                </c:pt>
                <c:pt idx="2">
                  <c:v>Low</c:v>
                </c:pt>
                <c:pt idx="3">
                  <c:v>Very High</c:v>
                </c:pt>
                <c:pt idx="4">
                  <c:v>Very Low</c:v>
                </c:pt>
              </c:strCache>
            </c:strRef>
          </c:cat>
          <c:val>
            <c:numRef>
              <c:f>KPI!$J$4:$J$8</c:f>
              <c:numCache>
                <c:formatCode>General</c:formatCode>
                <c:ptCount val="5"/>
                <c:pt idx="0">
                  <c:v>108</c:v>
                </c:pt>
                <c:pt idx="1">
                  <c:v>94</c:v>
                </c:pt>
                <c:pt idx="2">
                  <c:v>9</c:v>
                </c:pt>
                <c:pt idx="3">
                  <c:v>98</c:v>
                </c:pt>
                <c:pt idx="4">
                  <c:v>2</c:v>
                </c:pt>
              </c:numCache>
            </c:numRef>
          </c:val>
          <c:extLst>
            <c:ext xmlns:c16="http://schemas.microsoft.com/office/drawing/2014/chart" uri="{C3380CC4-5D6E-409C-BE32-E72D297353CC}">
              <c16:uniqueId val="{00000000-3905-4F5F-B48C-411226C7F9BC}"/>
            </c:ext>
          </c:extLst>
        </c:ser>
        <c:dLbls>
          <c:dLblPos val="inEnd"/>
          <c:showLegendKey val="0"/>
          <c:showVal val="1"/>
          <c:showCatName val="0"/>
          <c:showSerName val="0"/>
          <c:showPercent val="0"/>
          <c:showBubbleSize val="0"/>
        </c:dLbls>
        <c:gapWidth val="65"/>
        <c:axId val="1213986911"/>
        <c:axId val="1213851071"/>
      </c:barChart>
      <c:catAx>
        <c:axId val="12139869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3851071"/>
        <c:crosses val="autoZero"/>
        <c:auto val="1"/>
        <c:lblAlgn val="ctr"/>
        <c:lblOffset val="100"/>
        <c:noMultiLvlLbl val="0"/>
      </c:catAx>
      <c:valAx>
        <c:axId val="12138510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398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Marital Status</a:t>
            </a:r>
          </a:p>
        </c:rich>
      </c:tx>
      <c:layout>
        <c:manualLayout>
          <c:xMode val="edge"/>
          <c:yMode val="edge"/>
          <c:x val="0.34865831728278318"/>
          <c:y val="3.10800386860827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8.1143372265114047E-2"/>
          <c:y val="0.29199720818046199"/>
          <c:w val="0.91885662773488597"/>
          <c:h val="0.59488221888961546"/>
        </c:manualLayout>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00B05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4-2EA3-4B8F-807D-D07E3EA99080}"/>
              </c:ext>
            </c:extLst>
          </c:dPt>
          <c:dPt>
            <c:idx val="1"/>
            <c:invertIfNegative val="0"/>
            <c:bubble3D val="0"/>
            <c:spPr>
              <a:solidFill>
                <a:srgbClr val="7030A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2-B87C-4E4D-9139-6103AB676ED0}"/>
              </c:ext>
            </c:extLst>
          </c:dPt>
          <c:dPt>
            <c:idx val="3"/>
            <c:invertIfNegative val="0"/>
            <c:bubble3D val="0"/>
            <c:spPr>
              <a:solidFill>
                <a:srgbClr val="00206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1-B87C-4E4D-9139-6103AB676ED0}"/>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KPI!$D$45:$D$49</c:f>
              <c:strCache>
                <c:ptCount val="5"/>
                <c:pt idx="0">
                  <c:v>Divorced</c:v>
                </c:pt>
                <c:pt idx="1">
                  <c:v>Married</c:v>
                </c:pt>
                <c:pt idx="2">
                  <c:v>Separated</c:v>
                </c:pt>
                <c:pt idx="3">
                  <c:v>Single</c:v>
                </c:pt>
                <c:pt idx="4">
                  <c:v>Widowed</c:v>
                </c:pt>
              </c:strCache>
            </c:strRef>
          </c:cat>
          <c:val>
            <c:numRef>
              <c:f>KPI!$E$45:$E$49</c:f>
              <c:numCache>
                <c:formatCode>General</c:formatCode>
                <c:ptCount val="5"/>
                <c:pt idx="0">
                  <c:v>30</c:v>
                </c:pt>
                <c:pt idx="1">
                  <c:v>124</c:v>
                </c:pt>
                <c:pt idx="2">
                  <c:v>12</c:v>
                </c:pt>
                <c:pt idx="3">
                  <c:v>137</c:v>
                </c:pt>
                <c:pt idx="4">
                  <c:v>8</c:v>
                </c:pt>
              </c:numCache>
            </c:numRef>
          </c:val>
          <c:extLst>
            <c:ext xmlns:c16="http://schemas.microsoft.com/office/drawing/2014/chart" uri="{C3380CC4-5D6E-409C-BE32-E72D297353CC}">
              <c16:uniqueId val="{00000000-B87C-4E4D-9139-6103AB676ED0}"/>
            </c:ext>
          </c:extLst>
        </c:ser>
        <c:dLbls>
          <c:dLblPos val="inEnd"/>
          <c:showLegendKey val="0"/>
          <c:showVal val="1"/>
          <c:showCatName val="0"/>
          <c:showSerName val="0"/>
          <c:showPercent val="0"/>
          <c:showBubbleSize val="0"/>
        </c:dLbls>
        <c:gapWidth val="65"/>
        <c:axId val="1284941295"/>
        <c:axId val="1406742271"/>
      </c:barChart>
      <c:catAx>
        <c:axId val="12849412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6742271"/>
        <c:crosses val="autoZero"/>
        <c:auto val="1"/>
        <c:lblAlgn val="ctr"/>
        <c:lblOffset val="100"/>
        <c:noMultiLvlLbl val="0"/>
      </c:catAx>
      <c:valAx>
        <c:axId val="14067422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8494129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Employee By Department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2060"/>
              </a:solidFill>
              <a:latin typeface="Calibri" panose="020F0502020204030204"/>
            </a:rPr>
            <a:t>Employee By Department</a:t>
          </a:r>
        </a:p>
      </cx:txPr>
    </cx:title>
    <cx:plotArea>
      <cx:plotAreaRegion>
        <cx:series layoutId="treemap" uniqueId="{ABA342D9-1328-4F7E-BEED-CB0EE534D8BA}">
          <cx:dataLabels pos="ctr">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b="1"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Recruitment Source</a:t>
            </a:r>
            <a:endParaRPr lang="en-US"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800" b="1" i="0" u="none" strike="noStrike" baseline="0">
              <a:solidFill>
                <a:sysClr val="windowText" lastClr="000000">
                  <a:lumMod val="75000"/>
                  <a:lumOff val="25000"/>
                </a:sysClr>
              </a:solidFill>
              <a:latin typeface="Calibri" panose="020F0502020204030204"/>
            </a:endParaRPr>
          </a:p>
        </cx:rich>
      </cx:tx>
    </cx:title>
    <cx:plotArea>
      <cx:plotAreaRegion>
        <cx:series layoutId="treemap" uniqueId="{AD217D5B-DA75-48E3-92D1-833361CF26BA}">
          <cx:dataLabels pos="ctr">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b="1"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Recruitment Source</a:t>
            </a:r>
            <a:endParaRPr lang="en-US" sz="1200">
              <a:effectLst/>
            </a:endParaRPr>
          </a:p>
        </cx:rich>
      </cx:tx>
    </cx:title>
    <cx:plotArea>
      <cx:plotAreaRegion>
        <cx:series layoutId="treemap" uniqueId="{AD217D5B-DA75-48E3-92D1-833361CF26BA}">
          <cx:dataPt idx="2">
            <cx:spPr>
              <a:solidFill>
                <a:srgbClr val="7030A0"/>
              </a:solidFill>
            </cx:spPr>
          </cx:dataPt>
          <cx:dataPt idx="3">
            <cx:spPr>
              <a:solidFill>
                <a:srgbClr val="002060"/>
              </a:solidFill>
            </cx:spPr>
          </cx:dataPt>
          <cx:dataPt idx="4">
            <cx:spPr>
              <a:solidFill>
                <a:srgbClr val="00B050"/>
              </a:solidFill>
            </cx:spPr>
          </cx:dataPt>
          <cx:dataPt idx="5">
            <cx:spPr>
              <a:solidFill>
                <a:sysClr val="window" lastClr="FFFFFF">
                  <a:lumMod val="50000"/>
                </a:sysClr>
              </a:solidFill>
            </cx:spPr>
          </cx:dataPt>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11.xml"/><Relationship Id="rId18" Type="http://schemas.microsoft.com/office/2007/relationships/hdphoto" Target="../media/hdphoto3.wdp"/><Relationship Id="rId3" Type="http://schemas.microsoft.com/office/2014/relationships/chartEx" Target="../charts/chartEx3.xml"/><Relationship Id="rId7" Type="http://schemas.openxmlformats.org/officeDocument/2006/relationships/chart" Target="../charts/chart10.xml"/><Relationship Id="rId12" Type="http://schemas.openxmlformats.org/officeDocument/2006/relationships/image" Target="../media/image6.png"/><Relationship Id="rId17" Type="http://schemas.openxmlformats.org/officeDocument/2006/relationships/image" Target="../media/image8.png"/><Relationship Id="rId2" Type="http://schemas.microsoft.com/office/2007/relationships/hdphoto" Target="../media/hdphoto1.wdp"/><Relationship Id="rId16" Type="http://schemas.microsoft.com/office/2007/relationships/hdphoto" Target="../media/hdphoto2.wdp"/><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image" Target="../media/image5.png"/><Relationship Id="rId5" Type="http://schemas.openxmlformats.org/officeDocument/2006/relationships/chart" Target="../charts/chart8.xml"/><Relationship Id="rId15" Type="http://schemas.openxmlformats.org/officeDocument/2006/relationships/image" Target="../media/image7.png"/><Relationship Id="rId10" Type="http://schemas.openxmlformats.org/officeDocument/2006/relationships/image" Target="../media/image4.png"/><Relationship Id="rId4" Type="http://schemas.openxmlformats.org/officeDocument/2006/relationships/chart" Target="../charts/chart7.xml"/><Relationship Id="rId9" Type="http://schemas.openxmlformats.org/officeDocument/2006/relationships/image" Target="../media/image3.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10</xdr:col>
      <xdr:colOff>266700</xdr:colOff>
      <xdr:row>0</xdr:row>
      <xdr:rowOff>114300</xdr:rowOff>
    </xdr:from>
    <xdr:to>
      <xdr:col>16</xdr:col>
      <xdr:colOff>114300</xdr:colOff>
      <xdr:row>10</xdr:row>
      <xdr:rowOff>161925</xdr:rowOff>
    </xdr:to>
    <xdr:graphicFrame macro="">
      <xdr:nvGraphicFramePr>
        <xdr:cNvPr id="2" name="Chart 1">
          <a:extLst>
            <a:ext uri="{FF2B5EF4-FFF2-40B4-BE49-F238E27FC236}">
              <a16:creationId xmlns:a16="http://schemas.microsoft.com/office/drawing/2014/main" id="{FC6FF147-9213-4A3E-8BE3-B09AC92EA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952499</xdr:colOff>
      <xdr:row>22</xdr:row>
      <xdr:rowOff>180974</xdr:rowOff>
    </xdr:from>
    <xdr:to>
      <xdr:col>12</xdr:col>
      <xdr:colOff>38099</xdr:colOff>
      <xdr:row>33</xdr:row>
      <xdr:rowOff>171450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AFFA98C-7A4C-4A36-BF31-151D396592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43799" y="4371974"/>
              <a:ext cx="4391025" cy="20859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1195387</xdr:colOff>
      <xdr:row>40</xdr:row>
      <xdr:rowOff>0</xdr:rowOff>
    </xdr:from>
    <xdr:to>
      <xdr:col>13</xdr:col>
      <xdr:colOff>361950</xdr:colOff>
      <xdr:row>50</xdr:row>
      <xdr:rowOff>28575</xdr:rowOff>
    </xdr:to>
    <xdr:graphicFrame macro="">
      <xdr:nvGraphicFramePr>
        <xdr:cNvPr id="7" name="Chart 6">
          <a:extLst>
            <a:ext uri="{FF2B5EF4-FFF2-40B4-BE49-F238E27FC236}">
              <a16:creationId xmlns:a16="http://schemas.microsoft.com/office/drawing/2014/main" id="{87D6CAE5-7B41-43B8-913C-828021FB6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261938</xdr:colOff>
      <xdr:row>11</xdr:row>
      <xdr:rowOff>142874</xdr:rowOff>
    </xdr:from>
    <xdr:to>
      <xdr:col>16</xdr:col>
      <xdr:colOff>133350</xdr:colOff>
      <xdr:row>21</xdr:row>
      <xdr:rowOff>152399</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674CEEF-FC19-4667-8D93-1B5395414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939463" y="2238374"/>
              <a:ext cx="3529012" cy="1914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595311</xdr:colOff>
      <xdr:row>40</xdr:row>
      <xdr:rowOff>28575</xdr:rowOff>
    </xdr:from>
    <xdr:to>
      <xdr:col>8</xdr:col>
      <xdr:colOff>561975</xdr:colOff>
      <xdr:row>50</xdr:row>
      <xdr:rowOff>28575</xdr:rowOff>
    </xdr:to>
    <xdr:graphicFrame macro="">
      <xdr:nvGraphicFramePr>
        <xdr:cNvPr id="10" name="Chart 9">
          <a:extLst>
            <a:ext uri="{FF2B5EF4-FFF2-40B4-BE49-F238E27FC236}">
              <a16:creationId xmlns:a16="http://schemas.microsoft.com/office/drawing/2014/main" id="{C5AC2ACA-9D58-4833-A86C-B0D25836D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233362</xdr:colOff>
      <xdr:row>22</xdr:row>
      <xdr:rowOff>180974</xdr:rowOff>
    </xdr:from>
    <xdr:to>
      <xdr:col>16</xdr:col>
      <xdr:colOff>95250</xdr:colOff>
      <xdr:row>33</xdr:row>
      <xdr:rowOff>66675</xdr:rowOff>
    </xdr:to>
    <xdr:graphicFrame macro="">
      <xdr:nvGraphicFramePr>
        <xdr:cNvPr id="11" name="Chart 10">
          <a:extLst>
            <a:ext uri="{FF2B5EF4-FFF2-40B4-BE49-F238E27FC236}">
              <a16:creationId xmlns:a16="http://schemas.microsoft.com/office/drawing/2014/main" id="{A3FE2189-28D4-45B0-9B83-F56C88CD6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285750</xdr:colOff>
      <xdr:row>28</xdr:row>
      <xdr:rowOff>9526</xdr:rowOff>
    </xdr:from>
    <xdr:to>
      <xdr:col>6</xdr:col>
      <xdr:colOff>581025</xdr:colOff>
      <xdr:row>33</xdr:row>
      <xdr:rowOff>161926</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3BFEBE47-8258-4ACF-80A6-D8BFDF5709B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43525" y="5343526"/>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51</xdr:row>
      <xdr:rowOff>161926</xdr:rowOff>
    </xdr:from>
    <xdr:to>
      <xdr:col>8</xdr:col>
      <xdr:colOff>1257300</xdr:colOff>
      <xdr:row>62</xdr:row>
      <xdr:rowOff>38100</xdr:rowOff>
    </xdr:to>
    <mc:AlternateContent xmlns:mc="http://schemas.openxmlformats.org/markup-compatibility/2006">
      <mc:Choice xmlns:a14="http://schemas.microsoft.com/office/drawing/2010/main" Requires="a14">
        <xdr:graphicFrame macro="">
          <xdr:nvGraphicFramePr>
            <xdr:cNvPr id="13" name="Department">
              <a:extLst>
                <a:ext uri="{FF2B5EF4-FFF2-40B4-BE49-F238E27FC236}">
                  <a16:creationId xmlns:a16="http://schemas.microsoft.com/office/drawing/2014/main" id="{C66C12FA-568C-47CA-B284-D8E59E74C89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962900" y="9877426"/>
              <a:ext cx="1828800"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95252</xdr:colOff>
      <xdr:row>55</xdr:row>
      <xdr:rowOff>57150</xdr:rowOff>
    </xdr:from>
    <xdr:to>
      <xdr:col>4</xdr:col>
      <xdr:colOff>133350</xdr:colOff>
      <xdr:row>58</xdr:row>
      <xdr:rowOff>109535</xdr:rowOff>
    </xdr:to>
    <xdr:graphicFrame macro="">
      <xdr:nvGraphicFramePr>
        <xdr:cNvPr id="3" name="Chart 2">
          <a:extLst>
            <a:ext uri="{FF2B5EF4-FFF2-40B4-BE49-F238E27FC236}">
              <a16:creationId xmlns:a16="http://schemas.microsoft.com/office/drawing/2014/main" id="{CEFA321C-52D3-4D49-A5E7-AAEEAE5D6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71436</xdr:colOff>
      <xdr:row>55</xdr:row>
      <xdr:rowOff>19050</xdr:rowOff>
    </xdr:from>
    <xdr:to>
      <xdr:col>6</xdr:col>
      <xdr:colOff>790574</xdr:colOff>
      <xdr:row>58</xdr:row>
      <xdr:rowOff>114300</xdr:rowOff>
    </xdr:to>
    <xdr:graphicFrame macro="">
      <xdr:nvGraphicFramePr>
        <xdr:cNvPr id="6" name="Chart 5">
          <a:extLst>
            <a:ext uri="{FF2B5EF4-FFF2-40B4-BE49-F238E27FC236}">
              <a16:creationId xmlns:a16="http://schemas.microsoft.com/office/drawing/2014/main" id="{F3EA9E28-E0F1-49D5-A6A1-AE1645953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29</xdr:row>
      <xdr:rowOff>141110</xdr:rowOff>
    </xdr:to>
    <xdr:pic>
      <xdr:nvPicPr>
        <xdr:cNvPr id="3" name="Picture 2">
          <a:extLst>
            <a:ext uri="{FF2B5EF4-FFF2-40B4-BE49-F238E27FC236}">
              <a16:creationId xmlns:a16="http://schemas.microsoft.com/office/drawing/2014/main" id="{C7AF836D-B1C6-4689-8AF2-434450A1D871}"/>
            </a:ext>
          </a:extLst>
        </xdr:cNvPr>
        <xdr:cNvPicPr>
          <a:picLocks noChangeAspect="1"/>
        </xdr:cNvPicPr>
      </xdr:nvPicPr>
      <xdr:blipFill>
        <a:blip xmlns:r="http://schemas.openxmlformats.org/officeDocument/2006/relationships" r:embed="rId1">
          <a:duotone>
            <a:schemeClr val="bg2">
              <a:shade val="45000"/>
              <a:satMod val="135000"/>
            </a:schemeClr>
            <a:prstClr val="white"/>
          </a:duotone>
          <a:extLst>
            <a:ext uri="{BEBA8EAE-BF5A-486C-A8C5-ECC9F3942E4B}">
              <a14:imgProps xmlns:a14="http://schemas.microsoft.com/office/drawing/2010/main">
                <a14:imgLayer r:embed="rId2">
                  <a14:imgEffect>
                    <a14:colorTemperature colorTemp="6499"/>
                  </a14:imgEffect>
                </a14:imgLayer>
              </a14:imgProps>
            </a:ext>
            <a:ext uri="{28A0092B-C50C-407E-A947-70E740481C1C}">
              <a14:useLocalDpi xmlns:a14="http://schemas.microsoft.com/office/drawing/2010/main" val="0"/>
            </a:ext>
          </a:extLst>
        </a:blip>
        <a:stretch>
          <a:fillRect/>
        </a:stretch>
      </xdr:blipFill>
      <xdr:spPr>
        <a:xfrm>
          <a:off x="0" y="0"/>
          <a:ext cx="10090484" cy="5665610"/>
        </a:xfrm>
        <a:prstGeom prst="rect">
          <a:avLst/>
        </a:prstGeom>
        <a:ln>
          <a:noFill/>
        </a:ln>
        <a:effectLst>
          <a:softEdge rad="112500"/>
        </a:effectLst>
      </xdr:spPr>
    </xdr:pic>
    <xdr:clientData/>
  </xdr:twoCellAnchor>
  <xdr:twoCellAnchor>
    <xdr:from>
      <xdr:col>12</xdr:col>
      <xdr:colOff>457201</xdr:colOff>
      <xdr:row>9</xdr:row>
      <xdr:rowOff>66676</xdr:rowOff>
    </xdr:from>
    <xdr:to>
      <xdr:col>16</xdr:col>
      <xdr:colOff>195263</xdr:colOff>
      <xdr:row>29</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9F75CEC-1CA4-4EBD-82EA-D77C67EE23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72401" y="1781176"/>
              <a:ext cx="2176462" cy="37433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228599</xdr:colOff>
      <xdr:row>19</xdr:row>
      <xdr:rowOff>85724</xdr:rowOff>
    </xdr:from>
    <xdr:to>
      <xdr:col>12</xdr:col>
      <xdr:colOff>381000</xdr:colOff>
      <xdr:row>28</xdr:row>
      <xdr:rowOff>180975</xdr:rowOff>
    </xdr:to>
    <xdr:graphicFrame macro="">
      <xdr:nvGraphicFramePr>
        <xdr:cNvPr id="6" name="Chart 5">
          <a:extLst>
            <a:ext uri="{FF2B5EF4-FFF2-40B4-BE49-F238E27FC236}">
              <a16:creationId xmlns:a16="http://schemas.microsoft.com/office/drawing/2014/main" id="{C2753C86-D9A2-4888-8AAD-38BE88F6D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228599</xdr:colOff>
      <xdr:row>19</xdr:row>
      <xdr:rowOff>104775</xdr:rowOff>
    </xdr:from>
    <xdr:to>
      <xdr:col>9</xdr:col>
      <xdr:colOff>104774</xdr:colOff>
      <xdr:row>29</xdr:row>
      <xdr:rowOff>9525</xdr:rowOff>
    </xdr:to>
    <xdr:graphicFrame macro="">
      <xdr:nvGraphicFramePr>
        <xdr:cNvPr id="7" name="Chart 6">
          <a:extLst>
            <a:ext uri="{FF2B5EF4-FFF2-40B4-BE49-F238E27FC236}">
              <a16:creationId xmlns:a16="http://schemas.microsoft.com/office/drawing/2014/main" id="{878C57F8-3A97-484C-9EFB-82F2085EE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257175</xdr:colOff>
      <xdr:row>9</xdr:row>
      <xdr:rowOff>66675</xdr:rowOff>
    </xdr:from>
    <xdr:to>
      <xdr:col>9</xdr:col>
      <xdr:colOff>76200</xdr:colOff>
      <xdr:row>18</xdr:row>
      <xdr:rowOff>161925</xdr:rowOff>
    </xdr:to>
    <xdr:graphicFrame macro="">
      <xdr:nvGraphicFramePr>
        <xdr:cNvPr id="9" name="Chart 8">
          <a:extLst>
            <a:ext uri="{FF2B5EF4-FFF2-40B4-BE49-F238E27FC236}">
              <a16:creationId xmlns:a16="http://schemas.microsoft.com/office/drawing/2014/main" id="{8A23B437-9D5F-4C8A-88A4-3A3C5ADA4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248152</xdr:colOff>
      <xdr:row>9</xdr:row>
      <xdr:rowOff>67176</xdr:rowOff>
    </xdr:from>
    <xdr:to>
      <xdr:col>12</xdr:col>
      <xdr:colOff>343402</xdr:colOff>
      <xdr:row>18</xdr:row>
      <xdr:rowOff>114801</xdr:rowOff>
    </xdr:to>
    <xdr:graphicFrame macro="">
      <xdr:nvGraphicFramePr>
        <xdr:cNvPr id="10" name="Chart 9">
          <a:extLst>
            <a:ext uri="{FF2B5EF4-FFF2-40B4-BE49-F238E27FC236}">
              <a16:creationId xmlns:a16="http://schemas.microsoft.com/office/drawing/2014/main" id="{76A0CEF8-B358-4FEB-9EB0-D14015339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289761</xdr:colOff>
      <xdr:row>3</xdr:row>
      <xdr:rowOff>134854</xdr:rowOff>
    </xdr:from>
    <xdr:to>
      <xdr:col>3</xdr:col>
      <xdr:colOff>21056</xdr:colOff>
      <xdr:row>5</xdr:row>
      <xdr:rowOff>30079</xdr:rowOff>
    </xdr:to>
    <xdr:sp macro="" textlink="">
      <xdr:nvSpPr>
        <xdr:cNvPr id="11" name="TextBox 10">
          <a:extLst>
            <a:ext uri="{FF2B5EF4-FFF2-40B4-BE49-F238E27FC236}">
              <a16:creationId xmlns:a16="http://schemas.microsoft.com/office/drawing/2014/main" id="{325AB2DC-0E9B-4609-8628-BA9F804C3690}"/>
            </a:ext>
          </a:extLst>
        </xdr:cNvPr>
        <xdr:cNvSpPr txBox="1"/>
      </xdr:nvSpPr>
      <xdr:spPr>
        <a:xfrm>
          <a:off x="289761" y="706354"/>
          <a:ext cx="156611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2060"/>
              </a:solidFill>
            </a:rPr>
            <a:t>Headcount</a:t>
          </a:r>
        </a:p>
      </xdr:txBody>
    </xdr:sp>
    <xdr:clientData/>
  </xdr:twoCellAnchor>
  <xdr:twoCellAnchor>
    <xdr:from>
      <xdr:col>3</xdr:col>
      <xdr:colOff>409575</xdr:colOff>
      <xdr:row>3</xdr:row>
      <xdr:rowOff>90237</xdr:rowOff>
    </xdr:from>
    <xdr:to>
      <xdr:col>6</xdr:col>
      <xdr:colOff>142875</xdr:colOff>
      <xdr:row>5</xdr:row>
      <xdr:rowOff>0</xdr:rowOff>
    </xdr:to>
    <xdr:sp macro="" textlink="">
      <xdr:nvSpPr>
        <xdr:cNvPr id="12" name="TextBox 11">
          <a:extLst>
            <a:ext uri="{FF2B5EF4-FFF2-40B4-BE49-F238E27FC236}">
              <a16:creationId xmlns:a16="http://schemas.microsoft.com/office/drawing/2014/main" id="{F294286C-1599-491A-A5D6-61BCC8C5BD67}"/>
            </a:ext>
          </a:extLst>
        </xdr:cNvPr>
        <xdr:cNvSpPr txBox="1"/>
      </xdr:nvSpPr>
      <xdr:spPr>
        <a:xfrm>
          <a:off x="2244391" y="661737"/>
          <a:ext cx="1568116" cy="290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2060"/>
              </a:solidFill>
            </a:rPr>
            <a:t>Active</a:t>
          </a:r>
        </a:p>
      </xdr:txBody>
    </xdr:sp>
    <xdr:clientData/>
  </xdr:twoCellAnchor>
  <xdr:twoCellAnchor>
    <xdr:from>
      <xdr:col>6</xdr:col>
      <xdr:colOff>514350</xdr:colOff>
      <xdr:row>3</xdr:row>
      <xdr:rowOff>104775</xdr:rowOff>
    </xdr:from>
    <xdr:to>
      <xdr:col>9</xdr:col>
      <xdr:colOff>247650</xdr:colOff>
      <xdr:row>5</xdr:row>
      <xdr:rowOff>60158</xdr:rowOff>
    </xdr:to>
    <xdr:sp macro="" textlink="">
      <xdr:nvSpPr>
        <xdr:cNvPr id="13" name="TextBox 12">
          <a:extLst>
            <a:ext uri="{FF2B5EF4-FFF2-40B4-BE49-F238E27FC236}">
              <a16:creationId xmlns:a16="http://schemas.microsoft.com/office/drawing/2014/main" id="{63D770DB-9CEF-4D2A-903C-136B996C8556}"/>
            </a:ext>
          </a:extLst>
        </xdr:cNvPr>
        <xdr:cNvSpPr txBox="1"/>
      </xdr:nvSpPr>
      <xdr:spPr>
        <a:xfrm>
          <a:off x="4183982" y="676275"/>
          <a:ext cx="1568115" cy="336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2060"/>
              </a:solidFill>
            </a:rPr>
            <a:t>Teminated</a:t>
          </a:r>
        </a:p>
      </xdr:txBody>
    </xdr:sp>
    <xdr:clientData/>
  </xdr:twoCellAnchor>
  <xdr:twoCellAnchor>
    <xdr:from>
      <xdr:col>10</xdr:col>
      <xdr:colOff>104775</xdr:colOff>
      <xdr:row>3</xdr:row>
      <xdr:rowOff>114300</xdr:rowOff>
    </xdr:from>
    <xdr:to>
      <xdr:col>12</xdr:col>
      <xdr:colOff>447675</xdr:colOff>
      <xdr:row>5</xdr:row>
      <xdr:rowOff>40105</xdr:rowOff>
    </xdr:to>
    <xdr:sp macro="" textlink="">
      <xdr:nvSpPr>
        <xdr:cNvPr id="14" name="TextBox 13">
          <a:extLst>
            <a:ext uri="{FF2B5EF4-FFF2-40B4-BE49-F238E27FC236}">
              <a16:creationId xmlns:a16="http://schemas.microsoft.com/office/drawing/2014/main" id="{D3E5304E-2033-486F-BDAE-BA2F96EB3BB4}"/>
            </a:ext>
          </a:extLst>
        </xdr:cNvPr>
        <xdr:cNvSpPr txBox="1"/>
      </xdr:nvSpPr>
      <xdr:spPr>
        <a:xfrm>
          <a:off x="6220828" y="685800"/>
          <a:ext cx="1566110" cy="306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2060"/>
              </a:solidFill>
            </a:rPr>
            <a:t>Male</a:t>
          </a:r>
        </a:p>
      </xdr:txBody>
    </xdr:sp>
    <xdr:clientData/>
  </xdr:twoCellAnchor>
  <xdr:twoCellAnchor>
    <xdr:from>
      <xdr:col>13</xdr:col>
      <xdr:colOff>238125</xdr:colOff>
      <xdr:row>3</xdr:row>
      <xdr:rowOff>120317</xdr:rowOff>
    </xdr:from>
    <xdr:to>
      <xdr:col>15</xdr:col>
      <xdr:colOff>581025</xdr:colOff>
      <xdr:row>5</xdr:row>
      <xdr:rowOff>10027</xdr:rowOff>
    </xdr:to>
    <xdr:sp macro="" textlink="">
      <xdr:nvSpPr>
        <xdr:cNvPr id="15" name="TextBox 14">
          <a:extLst>
            <a:ext uri="{FF2B5EF4-FFF2-40B4-BE49-F238E27FC236}">
              <a16:creationId xmlns:a16="http://schemas.microsoft.com/office/drawing/2014/main" id="{B2D58A30-4CD4-4F98-9DCB-5B8E4E9091D5}"/>
            </a:ext>
          </a:extLst>
        </xdr:cNvPr>
        <xdr:cNvSpPr txBox="1"/>
      </xdr:nvSpPr>
      <xdr:spPr>
        <a:xfrm>
          <a:off x="8188993" y="691817"/>
          <a:ext cx="1566111" cy="270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2060"/>
              </a:solidFill>
            </a:rPr>
            <a:t>Female</a:t>
          </a:r>
        </a:p>
      </xdr:txBody>
    </xdr:sp>
    <xdr:clientData/>
  </xdr:twoCellAnchor>
  <xdr:twoCellAnchor>
    <xdr:from>
      <xdr:col>0</xdr:col>
      <xdr:colOff>141872</xdr:colOff>
      <xdr:row>5</xdr:row>
      <xdr:rowOff>90738</xdr:rowOff>
    </xdr:from>
    <xdr:to>
      <xdr:col>3</xdr:col>
      <xdr:colOff>84722</xdr:colOff>
      <xdr:row>8</xdr:row>
      <xdr:rowOff>109788</xdr:rowOff>
    </xdr:to>
    <xdr:sp macro="" textlink="KPI!$D$4">
      <xdr:nvSpPr>
        <xdr:cNvPr id="16" name="TextBox 15">
          <a:extLst>
            <a:ext uri="{FF2B5EF4-FFF2-40B4-BE49-F238E27FC236}">
              <a16:creationId xmlns:a16="http://schemas.microsoft.com/office/drawing/2014/main" id="{758AF66E-A757-4B78-AC8B-0A85FE3900E8}"/>
            </a:ext>
          </a:extLst>
        </xdr:cNvPr>
        <xdr:cNvSpPr txBox="1"/>
      </xdr:nvSpPr>
      <xdr:spPr>
        <a:xfrm>
          <a:off x="141872" y="1043238"/>
          <a:ext cx="1777666" cy="5905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50F2EDA-A641-4478-82B9-BB15850BF46E}" type="TxLink">
            <a:rPr lang="en-US" sz="3200" b="0" i="0" u="none" strike="noStrike">
              <a:solidFill>
                <a:srgbClr val="002060"/>
              </a:solidFill>
              <a:latin typeface="Calibri"/>
              <a:cs typeface="Calibri"/>
            </a:rPr>
            <a:pPr algn="ctr"/>
            <a:t>311</a:t>
          </a:fld>
          <a:endParaRPr lang="en-US" sz="3200">
            <a:solidFill>
              <a:srgbClr val="002060"/>
            </a:solidFill>
          </a:endParaRPr>
        </a:p>
      </xdr:txBody>
    </xdr:sp>
    <xdr:clientData/>
  </xdr:twoCellAnchor>
  <xdr:twoCellAnchor>
    <xdr:from>
      <xdr:col>3</xdr:col>
      <xdr:colOff>552450</xdr:colOff>
      <xdr:row>5</xdr:row>
      <xdr:rowOff>120316</xdr:rowOff>
    </xdr:from>
    <xdr:to>
      <xdr:col>5</xdr:col>
      <xdr:colOff>270711</xdr:colOff>
      <xdr:row>8</xdr:row>
      <xdr:rowOff>0</xdr:rowOff>
    </xdr:to>
    <xdr:sp macro="" textlink="KPI!$D$8">
      <xdr:nvSpPr>
        <xdr:cNvPr id="17" name="TextBox 16">
          <a:extLst>
            <a:ext uri="{FF2B5EF4-FFF2-40B4-BE49-F238E27FC236}">
              <a16:creationId xmlns:a16="http://schemas.microsoft.com/office/drawing/2014/main" id="{57C7DCC5-735E-4F47-BCF8-520534E91090}"/>
            </a:ext>
          </a:extLst>
        </xdr:cNvPr>
        <xdr:cNvSpPr txBox="1"/>
      </xdr:nvSpPr>
      <xdr:spPr>
        <a:xfrm>
          <a:off x="2387266" y="1072816"/>
          <a:ext cx="941471" cy="451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5CB3EC9-D189-40FB-8A78-B849DE18BCC6}" type="TxLink">
            <a:rPr lang="en-US" sz="3200" b="0" i="0" u="none" strike="noStrike">
              <a:solidFill>
                <a:srgbClr val="002060"/>
              </a:solidFill>
              <a:latin typeface="Calibri"/>
              <a:ea typeface="+mn-ea"/>
              <a:cs typeface="Calibri"/>
            </a:rPr>
            <a:pPr marL="0" indent="0" algn="ctr"/>
            <a:t>207</a:t>
          </a:fld>
          <a:endParaRPr lang="en-US" sz="3200" b="0" i="0" u="none" strike="noStrike">
            <a:solidFill>
              <a:srgbClr val="002060"/>
            </a:solidFill>
            <a:latin typeface="Calibri"/>
            <a:ea typeface="+mn-ea"/>
            <a:cs typeface="Calibri"/>
          </a:endParaRPr>
        </a:p>
      </xdr:txBody>
    </xdr:sp>
    <xdr:clientData/>
  </xdr:twoCellAnchor>
  <xdr:twoCellAnchor>
    <xdr:from>
      <xdr:col>10</xdr:col>
      <xdr:colOff>150395</xdr:colOff>
      <xdr:row>5</xdr:row>
      <xdr:rowOff>100264</xdr:rowOff>
    </xdr:from>
    <xdr:to>
      <xdr:col>11</xdr:col>
      <xdr:colOff>411079</xdr:colOff>
      <xdr:row>8</xdr:row>
      <xdr:rowOff>38602</xdr:rowOff>
    </xdr:to>
    <xdr:sp macro="" textlink="KPI!$D$18">
      <xdr:nvSpPr>
        <xdr:cNvPr id="18" name="TextBox 17">
          <a:extLst>
            <a:ext uri="{FF2B5EF4-FFF2-40B4-BE49-F238E27FC236}">
              <a16:creationId xmlns:a16="http://schemas.microsoft.com/office/drawing/2014/main" id="{661A4CAF-3DCC-42BC-BF41-045072DEFE89}"/>
            </a:ext>
          </a:extLst>
        </xdr:cNvPr>
        <xdr:cNvSpPr txBox="1"/>
      </xdr:nvSpPr>
      <xdr:spPr>
        <a:xfrm>
          <a:off x="6266448" y="1052764"/>
          <a:ext cx="872289" cy="509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0D07E28-EE72-4506-92F8-86C70D8ED504}" type="TxLink">
            <a:rPr lang="en-US" sz="3200" b="0" i="0" u="none" strike="noStrike">
              <a:solidFill>
                <a:srgbClr val="002060"/>
              </a:solidFill>
              <a:latin typeface="Calibri"/>
              <a:ea typeface="+mn-ea"/>
              <a:cs typeface="Calibri"/>
            </a:rPr>
            <a:pPr marL="0" indent="0" algn="ctr"/>
            <a:t>135</a:t>
          </a:fld>
          <a:endParaRPr lang="en-US" sz="3200" b="0" i="0" u="none" strike="noStrike">
            <a:solidFill>
              <a:srgbClr val="002060"/>
            </a:solidFill>
            <a:latin typeface="Calibri"/>
            <a:ea typeface="+mn-ea"/>
            <a:cs typeface="Calibri"/>
          </a:endParaRPr>
        </a:p>
      </xdr:txBody>
    </xdr:sp>
    <xdr:clientData/>
  </xdr:twoCellAnchor>
  <xdr:twoCellAnchor>
    <xdr:from>
      <xdr:col>6</xdr:col>
      <xdr:colOff>586540</xdr:colOff>
      <xdr:row>5</xdr:row>
      <xdr:rowOff>100263</xdr:rowOff>
    </xdr:from>
    <xdr:to>
      <xdr:col>8</xdr:col>
      <xdr:colOff>391027</xdr:colOff>
      <xdr:row>8</xdr:row>
      <xdr:rowOff>27071</xdr:rowOff>
    </xdr:to>
    <xdr:sp macro="" textlink="KPI!$D$13">
      <xdr:nvSpPr>
        <xdr:cNvPr id="19" name="TextBox 18">
          <a:extLst>
            <a:ext uri="{FF2B5EF4-FFF2-40B4-BE49-F238E27FC236}">
              <a16:creationId xmlns:a16="http://schemas.microsoft.com/office/drawing/2014/main" id="{0F31AEA4-F9E9-46BD-880C-AB28D1E86D96}"/>
            </a:ext>
          </a:extLst>
        </xdr:cNvPr>
        <xdr:cNvSpPr txBox="1"/>
      </xdr:nvSpPr>
      <xdr:spPr>
        <a:xfrm>
          <a:off x="4256172" y="1052763"/>
          <a:ext cx="1027697" cy="498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138E9E7-98A2-4B93-9C1B-CADFB9FB656E}" type="TxLink">
            <a:rPr lang="en-US" sz="3200" b="0" i="0" u="none" strike="noStrike">
              <a:solidFill>
                <a:srgbClr val="002060"/>
              </a:solidFill>
              <a:latin typeface="Calibri"/>
              <a:ea typeface="+mn-ea"/>
              <a:cs typeface="Calibri"/>
            </a:rPr>
            <a:pPr marL="0" indent="0" algn="ctr"/>
            <a:t>104</a:t>
          </a:fld>
          <a:endParaRPr lang="en-US" sz="3200" b="0" i="0" u="none" strike="noStrike">
            <a:solidFill>
              <a:srgbClr val="002060"/>
            </a:solidFill>
            <a:latin typeface="Calibri"/>
            <a:ea typeface="+mn-ea"/>
            <a:cs typeface="Calibri"/>
          </a:endParaRPr>
        </a:p>
      </xdr:txBody>
    </xdr:sp>
    <xdr:clientData/>
  </xdr:twoCellAnchor>
  <xdr:twoCellAnchor>
    <xdr:from>
      <xdr:col>13</xdr:col>
      <xdr:colOff>361950</xdr:colOff>
      <xdr:row>5</xdr:row>
      <xdr:rowOff>100263</xdr:rowOff>
    </xdr:from>
    <xdr:to>
      <xdr:col>15</xdr:col>
      <xdr:colOff>150395</xdr:colOff>
      <xdr:row>8</xdr:row>
      <xdr:rowOff>8522</xdr:rowOff>
    </xdr:to>
    <xdr:sp macro="" textlink="KPI!$D$24">
      <xdr:nvSpPr>
        <xdr:cNvPr id="20" name="TextBox 19">
          <a:extLst>
            <a:ext uri="{FF2B5EF4-FFF2-40B4-BE49-F238E27FC236}">
              <a16:creationId xmlns:a16="http://schemas.microsoft.com/office/drawing/2014/main" id="{72F583AB-89C9-47E1-9E84-7665A88F0758}"/>
            </a:ext>
          </a:extLst>
        </xdr:cNvPr>
        <xdr:cNvSpPr txBox="1"/>
      </xdr:nvSpPr>
      <xdr:spPr>
        <a:xfrm>
          <a:off x="8312818" y="1052763"/>
          <a:ext cx="1011656" cy="479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D51EE8B-EADF-48E9-A5B9-5FDA8738BC3F}" type="TxLink">
            <a:rPr lang="en-US" sz="3200" b="0" i="0" u="none" strike="noStrike">
              <a:solidFill>
                <a:srgbClr val="002060"/>
              </a:solidFill>
              <a:latin typeface="Calibri"/>
              <a:ea typeface="+mn-ea"/>
              <a:cs typeface="Calibri"/>
            </a:rPr>
            <a:pPr marL="0" indent="0" algn="ctr"/>
            <a:t>176</a:t>
          </a:fld>
          <a:endParaRPr lang="en-US" sz="3200" b="0" i="0" u="none" strike="noStrike">
            <a:solidFill>
              <a:srgbClr val="002060"/>
            </a:solidFill>
            <a:latin typeface="Calibri"/>
            <a:ea typeface="+mn-ea"/>
            <a:cs typeface="Calibri"/>
          </a:endParaRPr>
        </a:p>
      </xdr:txBody>
    </xdr:sp>
    <xdr:clientData/>
  </xdr:twoCellAnchor>
  <xdr:twoCellAnchor editAs="oneCell">
    <xdr:from>
      <xdr:col>0</xdr:col>
      <xdr:colOff>85725</xdr:colOff>
      <xdr:row>16</xdr:row>
      <xdr:rowOff>171450</xdr:rowOff>
    </xdr:from>
    <xdr:to>
      <xdr:col>3</xdr:col>
      <xdr:colOff>66675</xdr:colOff>
      <xdr:row>28</xdr:row>
      <xdr:rowOff>142875</xdr:rowOff>
    </xdr:to>
    <mc:AlternateContent xmlns:mc="http://schemas.openxmlformats.org/markup-compatibility/2006" xmlns:a14="http://schemas.microsoft.com/office/drawing/2010/main">
      <mc:Choice Requires="a14">
        <xdr:graphicFrame macro="">
          <xdr:nvGraphicFramePr>
            <xdr:cNvPr id="21" name="Department 1">
              <a:extLst>
                <a:ext uri="{FF2B5EF4-FFF2-40B4-BE49-F238E27FC236}">
                  <a16:creationId xmlns:a16="http://schemas.microsoft.com/office/drawing/2014/main" id="{56B2D0A1-3A3E-4841-BA8D-475D73B5E31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5725" y="3219450"/>
              <a:ext cx="180975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9</xdr:row>
      <xdr:rowOff>57150</xdr:rowOff>
    </xdr:from>
    <xdr:to>
      <xdr:col>3</xdr:col>
      <xdr:colOff>76200</xdr:colOff>
      <xdr:row>16</xdr:row>
      <xdr:rowOff>104775</xdr:rowOff>
    </xdr:to>
    <mc:AlternateContent xmlns:mc="http://schemas.openxmlformats.org/markup-compatibility/2006" xmlns:a14="http://schemas.microsoft.com/office/drawing/2010/main">
      <mc:Choice Requires="a14">
        <xdr:graphicFrame macro="">
          <xdr:nvGraphicFramePr>
            <xdr:cNvPr id="22" name="Gender 1">
              <a:extLst>
                <a:ext uri="{FF2B5EF4-FFF2-40B4-BE49-F238E27FC236}">
                  <a16:creationId xmlns:a16="http://schemas.microsoft.com/office/drawing/2014/main" id="{7D98421A-0DBF-4CF5-BD92-D835C961388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3350" y="1771650"/>
              <a:ext cx="177165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xdr:row>
      <xdr:rowOff>161925</xdr:rowOff>
    </xdr:from>
    <xdr:to>
      <xdr:col>0</xdr:col>
      <xdr:colOff>541421</xdr:colOff>
      <xdr:row>5</xdr:row>
      <xdr:rowOff>169946</xdr:rowOff>
    </xdr:to>
    <xdr:pic>
      <xdr:nvPicPr>
        <xdr:cNvPr id="24" name="Picture 23">
          <a:extLst>
            <a:ext uri="{FF2B5EF4-FFF2-40B4-BE49-F238E27FC236}">
              <a16:creationId xmlns:a16="http://schemas.microsoft.com/office/drawing/2014/main" id="{FB3FA7C8-A338-45C4-847D-FD99BB7D51B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2400" y="733425"/>
          <a:ext cx="389021" cy="389021"/>
        </a:xfrm>
        <a:prstGeom prst="rect">
          <a:avLst/>
        </a:prstGeom>
      </xdr:spPr>
    </xdr:pic>
    <xdr:clientData/>
  </xdr:twoCellAnchor>
  <xdr:twoCellAnchor editAs="oneCell">
    <xdr:from>
      <xdr:col>3</xdr:col>
      <xdr:colOff>285751</xdr:colOff>
      <xdr:row>4</xdr:row>
      <xdr:rowOff>19052</xdr:rowOff>
    </xdr:from>
    <xdr:to>
      <xdr:col>4</xdr:col>
      <xdr:colOff>120316</xdr:colOff>
      <xdr:row>6</xdr:row>
      <xdr:rowOff>82274</xdr:rowOff>
    </xdr:to>
    <xdr:pic>
      <xdr:nvPicPr>
        <xdr:cNvPr id="26" name="Picture 25">
          <a:extLst>
            <a:ext uri="{FF2B5EF4-FFF2-40B4-BE49-F238E27FC236}">
              <a16:creationId xmlns:a16="http://schemas.microsoft.com/office/drawing/2014/main" id="{76C47059-EE4C-4B26-982F-98A552B90DF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120567" y="781052"/>
          <a:ext cx="446170" cy="444222"/>
        </a:xfrm>
        <a:prstGeom prst="rect">
          <a:avLst/>
        </a:prstGeom>
      </xdr:spPr>
    </xdr:pic>
    <xdr:clientData/>
  </xdr:twoCellAnchor>
  <xdr:twoCellAnchor editAs="oneCell">
    <xdr:from>
      <xdr:col>6</xdr:col>
      <xdr:colOff>419101</xdr:colOff>
      <xdr:row>4</xdr:row>
      <xdr:rowOff>0</xdr:rowOff>
    </xdr:from>
    <xdr:to>
      <xdr:col>7</xdr:col>
      <xdr:colOff>170252</xdr:colOff>
      <xdr:row>5</xdr:row>
      <xdr:rowOff>170447</xdr:rowOff>
    </xdr:to>
    <xdr:pic>
      <xdr:nvPicPr>
        <xdr:cNvPr id="28" name="Picture 27">
          <a:extLst>
            <a:ext uri="{FF2B5EF4-FFF2-40B4-BE49-F238E27FC236}">
              <a16:creationId xmlns:a16="http://schemas.microsoft.com/office/drawing/2014/main" id="{76D05CC3-1077-431A-9FFC-DEFF627DA11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088733" y="762000"/>
          <a:ext cx="362756" cy="360947"/>
        </a:xfrm>
        <a:prstGeom prst="rect">
          <a:avLst/>
        </a:prstGeom>
      </xdr:spPr>
    </xdr:pic>
    <xdr:clientData/>
  </xdr:twoCellAnchor>
  <xdr:twoCellAnchor editAs="oneCell">
    <xdr:from>
      <xdr:col>9</xdr:col>
      <xdr:colOff>551448</xdr:colOff>
      <xdr:row>4</xdr:row>
      <xdr:rowOff>0</xdr:rowOff>
    </xdr:from>
    <xdr:to>
      <xdr:col>10</xdr:col>
      <xdr:colOff>370973</xdr:colOff>
      <xdr:row>6</xdr:row>
      <xdr:rowOff>50131</xdr:rowOff>
    </xdr:to>
    <xdr:pic>
      <xdr:nvPicPr>
        <xdr:cNvPr id="32" name="Picture 31">
          <a:extLst>
            <a:ext uri="{FF2B5EF4-FFF2-40B4-BE49-F238E27FC236}">
              <a16:creationId xmlns:a16="http://schemas.microsoft.com/office/drawing/2014/main" id="{F3445930-FC7F-4B2A-83DC-CF753C9FFCE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055895" y="762000"/>
          <a:ext cx="431131" cy="431131"/>
        </a:xfrm>
        <a:prstGeom prst="rect">
          <a:avLst/>
        </a:prstGeom>
      </xdr:spPr>
    </xdr:pic>
    <xdr:clientData/>
  </xdr:twoCellAnchor>
  <xdr:twoCellAnchor editAs="oneCell">
    <xdr:from>
      <xdr:col>13</xdr:col>
      <xdr:colOff>209550</xdr:colOff>
      <xdr:row>3</xdr:row>
      <xdr:rowOff>161926</xdr:rowOff>
    </xdr:from>
    <xdr:to>
      <xdr:col>14</xdr:col>
      <xdr:colOff>29419</xdr:colOff>
      <xdr:row>6</xdr:row>
      <xdr:rowOff>20054</xdr:rowOff>
    </xdr:to>
    <xdr:pic>
      <xdr:nvPicPr>
        <xdr:cNvPr id="34" name="Picture 33">
          <a:extLst>
            <a:ext uri="{FF2B5EF4-FFF2-40B4-BE49-F238E27FC236}">
              <a16:creationId xmlns:a16="http://schemas.microsoft.com/office/drawing/2014/main" id="{4206FEE3-8C03-400F-A2A3-01123DC7FBB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160418" y="733426"/>
          <a:ext cx="431475" cy="429628"/>
        </a:xfrm>
        <a:prstGeom prst="rect">
          <a:avLst/>
        </a:prstGeom>
      </xdr:spPr>
    </xdr:pic>
    <xdr:clientData/>
  </xdr:twoCellAnchor>
  <xdr:twoCellAnchor>
    <xdr:from>
      <xdr:col>0</xdr:col>
      <xdr:colOff>441157</xdr:colOff>
      <xdr:row>0</xdr:row>
      <xdr:rowOff>80212</xdr:rowOff>
    </xdr:from>
    <xdr:to>
      <xdr:col>6</xdr:col>
      <xdr:colOff>120315</xdr:colOff>
      <xdr:row>3</xdr:row>
      <xdr:rowOff>97758</xdr:rowOff>
    </xdr:to>
    <xdr:sp macro="" textlink="">
      <xdr:nvSpPr>
        <xdr:cNvPr id="36" name="TextBox 35">
          <a:extLst>
            <a:ext uri="{FF2B5EF4-FFF2-40B4-BE49-F238E27FC236}">
              <a16:creationId xmlns:a16="http://schemas.microsoft.com/office/drawing/2014/main" id="{6DA2515A-DAB8-4690-85E1-9AE0536DD46D}"/>
            </a:ext>
          </a:extLst>
        </xdr:cNvPr>
        <xdr:cNvSpPr txBox="1"/>
      </xdr:nvSpPr>
      <xdr:spPr>
        <a:xfrm>
          <a:off x="441157" y="80212"/>
          <a:ext cx="3348790" cy="589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3200" b="1">
              <a:solidFill>
                <a:srgbClr val="002060"/>
              </a:solidFill>
            </a:rPr>
            <a:t>HR</a:t>
          </a:r>
          <a:r>
            <a:rPr lang="en-US" sz="3200" b="1" baseline="0">
              <a:solidFill>
                <a:srgbClr val="002060"/>
              </a:solidFill>
            </a:rPr>
            <a:t> DASHBOARD</a:t>
          </a:r>
          <a:endParaRPr lang="en-US" sz="3200" b="1">
            <a:solidFill>
              <a:srgbClr val="002060"/>
            </a:solidFill>
          </a:endParaRPr>
        </a:p>
      </xdr:txBody>
    </xdr:sp>
    <xdr:clientData/>
  </xdr:twoCellAnchor>
  <xdr:twoCellAnchor>
    <xdr:from>
      <xdr:col>7</xdr:col>
      <xdr:colOff>270711</xdr:colOff>
      <xdr:row>0</xdr:row>
      <xdr:rowOff>132346</xdr:rowOff>
    </xdr:from>
    <xdr:to>
      <xdr:col>11</xdr:col>
      <xdr:colOff>521368</xdr:colOff>
      <xdr:row>3</xdr:row>
      <xdr:rowOff>10025</xdr:rowOff>
    </xdr:to>
    <xdr:sp macro="" textlink="">
      <xdr:nvSpPr>
        <xdr:cNvPr id="27" name="TextBox 26">
          <a:extLst>
            <a:ext uri="{FF2B5EF4-FFF2-40B4-BE49-F238E27FC236}">
              <a16:creationId xmlns:a16="http://schemas.microsoft.com/office/drawing/2014/main" id="{49AB00B4-0336-42E4-98CD-31007CF2B84D}"/>
            </a:ext>
          </a:extLst>
        </xdr:cNvPr>
        <xdr:cNvSpPr txBox="1"/>
      </xdr:nvSpPr>
      <xdr:spPr>
        <a:xfrm>
          <a:off x="4551948" y="132346"/>
          <a:ext cx="2697078" cy="449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002060"/>
              </a:solidFill>
            </a:rPr>
            <a:t>Job</a:t>
          </a:r>
          <a:r>
            <a:rPr lang="en-US" sz="2000" b="1" baseline="0">
              <a:solidFill>
                <a:srgbClr val="002060"/>
              </a:solidFill>
            </a:rPr>
            <a:t> Satisfactory Rating</a:t>
          </a:r>
          <a:endParaRPr lang="en-US" sz="2000" b="1">
            <a:solidFill>
              <a:srgbClr val="002060"/>
            </a:solidFill>
          </a:endParaRPr>
        </a:p>
      </xdr:txBody>
    </xdr:sp>
    <xdr:clientData/>
  </xdr:twoCellAnchor>
  <xdr:twoCellAnchor>
    <xdr:from>
      <xdr:col>11</xdr:col>
      <xdr:colOff>419500</xdr:colOff>
      <xdr:row>6</xdr:row>
      <xdr:rowOff>24064</xdr:rowOff>
    </xdr:from>
    <xdr:to>
      <xdr:col>11</xdr:col>
      <xdr:colOff>428644</xdr:colOff>
      <xdr:row>8</xdr:row>
      <xdr:rowOff>64170</xdr:rowOff>
    </xdr:to>
    <xdr:sp macro="" textlink="">
      <xdr:nvSpPr>
        <xdr:cNvPr id="30" name="Rectangle 29">
          <a:extLst>
            <a:ext uri="{FF2B5EF4-FFF2-40B4-BE49-F238E27FC236}">
              <a16:creationId xmlns:a16="http://schemas.microsoft.com/office/drawing/2014/main" id="{907162B6-9E19-4C3D-AE21-E0FD85B05077}"/>
            </a:ext>
          </a:extLst>
        </xdr:cNvPr>
        <xdr:cNvSpPr/>
      </xdr:nvSpPr>
      <xdr:spPr>
        <a:xfrm flipH="1">
          <a:off x="7147158" y="1167064"/>
          <a:ext cx="9144" cy="421106"/>
        </a:xfrm>
        <a:prstGeom prst="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391426</xdr:colOff>
      <xdr:row>6</xdr:row>
      <xdr:rowOff>16042</xdr:rowOff>
    </xdr:from>
    <xdr:to>
      <xdr:col>8</xdr:col>
      <xdr:colOff>400570</xdr:colOff>
      <xdr:row>8</xdr:row>
      <xdr:rowOff>56148</xdr:rowOff>
    </xdr:to>
    <xdr:sp macro="" textlink="">
      <xdr:nvSpPr>
        <xdr:cNvPr id="33" name="Rectangle 32">
          <a:extLst>
            <a:ext uri="{FF2B5EF4-FFF2-40B4-BE49-F238E27FC236}">
              <a16:creationId xmlns:a16="http://schemas.microsoft.com/office/drawing/2014/main" id="{5779D7D8-677A-459B-B6FB-10417B352F76}"/>
            </a:ext>
          </a:extLst>
        </xdr:cNvPr>
        <xdr:cNvSpPr/>
      </xdr:nvSpPr>
      <xdr:spPr>
        <a:xfrm flipH="1">
          <a:off x="5284268" y="1159042"/>
          <a:ext cx="9144" cy="421106"/>
        </a:xfrm>
        <a:prstGeom prst="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233011</xdr:colOff>
      <xdr:row>5</xdr:row>
      <xdr:rowOff>188495</xdr:rowOff>
    </xdr:from>
    <xdr:to>
      <xdr:col>5</xdr:col>
      <xdr:colOff>242155</xdr:colOff>
      <xdr:row>8</xdr:row>
      <xdr:rowOff>38101</xdr:rowOff>
    </xdr:to>
    <xdr:sp macro="" textlink="">
      <xdr:nvSpPr>
        <xdr:cNvPr id="35" name="Rectangle 34">
          <a:extLst>
            <a:ext uri="{FF2B5EF4-FFF2-40B4-BE49-F238E27FC236}">
              <a16:creationId xmlns:a16="http://schemas.microsoft.com/office/drawing/2014/main" id="{A248C097-A62E-4CD4-B5E6-A996AC839A05}"/>
            </a:ext>
          </a:extLst>
        </xdr:cNvPr>
        <xdr:cNvSpPr/>
      </xdr:nvSpPr>
      <xdr:spPr>
        <a:xfrm flipH="1">
          <a:off x="3291037" y="1140995"/>
          <a:ext cx="9144" cy="421106"/>
        </a:xfrm>
        <a:prstGeom prst="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74594</xdr:colOff>
      <xdr:row>6</xdr:row>
      <xdr:rowOff>10027</xdr:rowOff>
    </xdr:from>
    <xdr:to>
      <xdr:col>15</xdr:col>
      <xdr:colOff>83738</xdr:colOff>
      <xdr:row>8</xdr:row>
      <xdr:rowOff>50133</xdr:rowOff>
    </xdr:to>
    <xdr:sp macro="" textlink="">
      <xdr:nvSpPr>
        <xdr:cNvPr id="37" name="Rectangle 36">
          <a:extLst>
            <a:ext uri="{FF2B5EF4-FFF2-40B4-BE49-F238E27FC236}">
              <a16:creationId xmlns:a16="http://schemas.microsoft.com/office/drawing/2014/main" id="{A8337386-C49C-460F-AC45-A5E538648DE4}"/>
            </a:ext>
          </a:extLst>
        </xdr:cNvPr>
        <xdr:cNvSpPr/>
      </xdr:nvSpPr>
      <xdr:spPr>
        <a:xfrm flipH="1">
          <a:off x="9248673" y="1153027"/>
          <a:ext cx="9144" cy="421106"/>
        </a:xfrm>
        <a:prstGeom prst="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290766</xdr:colOff>
      <xdr:row>6</xdr:row>
      <xdr:rowOff>50132</xdr:rowOff>
    </xdr:from>
    <xdr:to>
      <xdr:col>6</xdr:col>
      <xdr:colOff>290763</xdr:colOff>
      <xdr:row>8</xdr:row>
      <xdr:rowOff>60159</xdr:rowOff>
    </xdr:to>
    <xdr:sp macro="" textlink="KPI!E8">
      <xdr:nvSpPr>
        <xdr:cNvPr id="38" name="TextBox 37">
          <a:extLst>
            <a:ext uri="{FF2B5EF4-FFF2-40B4-BE49-F238E27FC236}">
              <a16:creationId xmlns:a16="http://schemas.microsoft.com/office/drawing/2014/main" id="{A81A6406-99C8-4713-B0D4-48211F322207}"/>
            </a:ext>
          </a:extLst>
        </xdr:cNvPr>
        <xdr:cNvSpPr txBox="1"/>
      </xdr:nvSpPr>
      <xdr:spPr>
        <a:xfrm>
          <a:off x="3348792" y="1193132"/>
          <a:ext cx="611603" cy="391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85AACFE-D812-4EFD-BDBC-EE32A3F05994}" type="TxLink">
            <a:rPr lang="en-US" sz="1800" b="1" i="0" u="none" strike="noStrike">
              <a:solidFill>
                <a:srgbClr val="002060"/>
              </a:solidFill>
              <a:latin typeface="Calibri"/>
              <a:ea typeface="+mn-ea"/>
              <a:cs typeface="Calibri"/>
            </a:rPr>
            <a:t>67%</a:t>
          </a:fld>
          <a:endParaRPr lang="en-US" sz="1800" b="1" i="0" u="none" strike="noStrike">
            <a:solidFill>
              <a:srgbClr val="002060"/>
            </a:solidFill>
            <a:latin typeface="Calibri"/>
            <a:ea typeface="+mn-ea"/>
            <a:cs typeface="Calibri"/>
          </a:endParaRPr>
        </a:p>
      </xdr:txBody>
    </xdr:sp>
    <xdr:clientData/>
  </xdr:twoCellAnchor>
  <xdr:twoCellAnchor>
    <xdr:from>
      <xdr:col>8</xdr:col>
      <xdr:colOff>443166</xdr:colOff>
      <xdr:row>6</xdr:row>
      <xdr:rowOff>32084</xdr:rowOff>
    </xdr:from>
    <xdr:to>
      <xdr:col>9</xdr:col>
      <xdr:colOff>443164</xdr:colOff>
      <xdr:row>8</xdr:row>
      <xdr:rowOff>42111</xdr:rowOff>
    </xdr:to>
    <xdr:sp macro="" textlink="KPI!E13">
      <xdr:nvSpPr>
        <xdr:cNvPr id="39" name="TextBox 38">
          <a:extLst>
            <a:ext uri="{FF2B5EF4-FFF2-40B4-BE49-F238E27FC236}">
              <a16:creationId xmlns:a16="http://schemas.microsoft.com/office/drawing/2014/main" id="{6D823AE1-0BDF-4459-8BA5-681C4C227E27}"/>
            </a:ext>
          </a:extLst>
        </xdr:cNvPr>
        <xdr:cNvSpPr txBox="1"/>
      </xdr:nvSpPr>
      <xdr:spPr>
        <a:xfrm>
          <a:off x="5336008" y="1175084"/>
          <a:ext cx="611603" cy="391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C41F915-851B-49A5-BE9A-89EF6D91881C}" type="TxLink">
            <a:rPr lang="en-US" sz="1800" b="1" i="0" u="none" strike="noStrike">
              <a:solidFill>
                <a:srgbClr val="002060"/>
              </a:solidFill>
              <a:latin typeface="Calibri"/>
              <a:ea typeface="+mn-ea"/>
              <a:cs typeface="Calibri"/>
            </a:rPr>
            <a:pPr marL="0" indent="0" algn="ctr"/>
            <a:t>33%</a:t>
          </a:fld>
          <a:endParaRPr lang="en-US" sz="1800" b="1" i="0" u="none" strike="noStrike">
            <a:solidFill>
              <a:srgbClr val="002060"/>
            </a:solidFill>
            <a:latin typeface="Calibri"/>
            <a:ea typeface="+mn-ea"/>
            <a:cs typeface="Calibri"/>
          </a:endParaRPr>
        </a:p>
      </xdr:txBody>
    </xdr:sp>
    <xdr:clientData/>
  </xdr:twoCellAnchor>
  <xdr:twoCellAnchor>
    <xdr:from>
      <xdr:col>11</xdr:col>
      <xdr:colOff>575514</xdr:colOff>
      <xdr:row>6</xdr:row>
      <xdr:rowOff>54142</xdr:rowOff>
    </xdr:from>
    <xdr:to>
      <xdr:col>12</xdr:col>
      <xdr:colOff>575512</xdr:colOff>
      <xdr:row>8</xdr:row>
      <xdr:rowOff>64169</xdr:rowOff>
    </xdr:to>
    <xdr:sp macro="" textlink="KPI!G37">
      <xdr:nvSpPr>
        <xdr:cNvPr id="40" name="TextBox 39">
          <a:extLst>
            <a:ext uri="{FF2B5EF4-FFF2-40B4-BE49-F238E27FC236}">
              <a16:creationId xmlns:a16="http://schemas.microsoft.com/office/drawing/2014/main" id="{136F9856-FCB4-499C-B86E-5E04BE61BF9E}"/>
            </a:ext>
          </a:extLst>
        </xdr:cNvPr>
        <xdr:cNvSpPr txBox="1"/>
      </xdr:nvSpPr>
      <xdr:spPr>
        <a:xfrm>
          <a:off x="7303172" y="1197142"/>
          <a:ext cx="611603" cy="391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AC69954-970D-41A2-A9C8-88BC840F8C89}" type="TxLink">
            <a:rPr lang="en-US" sz="1800" b="1" i="0" u="none" strike="noStrike">
              <a:solidFill>
                <a:srgbClr val="002060"/>
              </a:solidFill>
              <a:latin typeface="Calibri"/>
              <a:ea typeface="+mn-ea"/>
              <a:cs typeface="Calibri"/>
            </a:rPr>
            <a:pPr marL="0" indent="0" algn="ctr"/>
            <a:t>43%</a:t>
          </a:fld>
          <a:endParaRPr lang="en-US" sz="1800" b="1" i="0" u="none" strike="noStrike">
            <a:solidFill>
              <a:srgbClr val="002060"/>
            </a:solidFill>
            <a:latin typeface="Calibri"/>
            <a:ea typeface="+mn-ea"/>
            <a:cs typeface="Calibri"/>
          </a:endParaRPr>
        </a:p>
      </xdr:txBody>
    </xdr:sp>
    <xdr:clientData/>
  </xdr:twoCellAnchor>
  <xdr:twoCellAnchor>
    <xdr:from>
      <xdr:col>15</xdr:col>
      <xdr:colOff>86230</xdr:colOff>
      <xdr:row>6</xdr:row>
      <xdr:rowOff>36094</xdr:rowOff>
    </xdr:from>
    <xdr:to>
      <xdr:col>16</xdr:col>
      <xdr:colOff>86228</xdr:colOff>
      <xdr:row>8</xdr:row>
      <xdr:rowOff>46121</xdr:rowOff>
    </xdr:to>
    <xdr:sp macro="" textlink="KPI!G36">
      <xdr:nvSpPr>
        <xdr:cNvPr id="41" name="TextBox 40">
          <a:extLst>
            <a:ext uri="{FF2B5EF4-FFF2-40B4-BE49-F238E27FC236}">
              <a16:creationId xmlns:a16="http://schemas.microsoft.com/office/drawing/2014/main" id="{9F8E5EFC-64DC-47A2-84B6-63A99150EBFD}"/>
            </a:ext>
          </a:extLst>
        </xdr:cNvPr>
        <xdr:cNvSpPr txBox="1"/>
      </xdr:nvSpPr>
      <xdr:spPr>
        <a:xfrm>
          <a:off x="9260309" y="1179094"/>
          <a:ext cx="611603" cy="391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C5F6DA5-12B8-4C29-82F0-F15E544757CF}" type="TxLink">
            <a:rPr lang="en-US" sz="1800" b="1" i="0" u="none" strike="noStrike">
              <a:solidFill>
                <a:srgbClr val="002060"/>
              </a:solidFill>
              <a:latin typeface="Calibri"/>
              <a:ea typeface="+mn-ea"/>
              <a:cs typeface="Calibri"/>
            </a:rPr>
            <a:pPr marL="0" indent="0" algn="ctr"/>
            <a:t>57%</a:t>
          </a:fld>
          <a:endParaRPr lang="en-US" sz="1800" b="1" i="0" u="none" strike="noStrike">
            <a:solidFill>
              <a:srgbClr val="002060"/>
            </a:solidFill>
            <a:latin typeface="Calibri"/>
            <a:ea typeface="+mn-ea"/>
            <a:cs typeface="Calibri"/>
          </a:endParaRPr>
        </a:p>
      </xdr:txBody>
    </xdr:sp>
    <xdr:clientData/>
  </xdr:twoCellAnchor>
  <xdr:twoCellAnchor>
    <xdr:from>
      <xdr:col>6</xdr:col>
      <xdr:colOff>312336</xdr:colOff>
      <xdr:row>0</xdr:row>
      <xdr:rowOff>110287</xdr:rowOff>
    </xdr:from>
    <xdr:to>
      <xdr:col>6</xdr:col>
      <xdr:colOff>431131</xdr:colOff>
      <xdr:row>3</xdr:row>
      <xdr:rowOff>70182</xdr:rowOff>
    </xdr:to>
    <xdr:sp macro="" textlink="">
      <xdr:nvSpPr>
        <xdr:cNvPr id="42" name="Rectangle 41">
          <a:extLst>
            <a:ext uri="{FF2B5EF4-FFF2-40B4-BE49-F238E27FC236}">
              <a16:creationId xmlns:a16="http://schemas.microsoft.com/office/drawing/2014/main" id="{10ADBD7E-4058-42FC-9C2A-226E6D7A6B46}"/>
            </a:ext>
          </a:extLst>
        </xdr:cNvPr>
        <xdr:cNvSpPr/>
      </xdr:nvSpPr>
      <xdr:spPr>
        <a:xfrm>
          <a:off x="3981968" y="110287"/>
          <a:ext cx="118795" cy="53139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xdr:from>
      <xdr:col>11</xdr:col>
      <xdr:colOff>360948</xdr:colOff>
      <xdr:row>0</xdr:row>
      <xdr:rowOff>120315</xdr:rowOff>
    </xdr:from>
    <xdr:to>
      <xdr:col>12</xdr:col>
      <xdr:colOff>411080</xdr:colOff>
      <xdr:row>3</xdr:row>
      <xdr:rowOff>30079</xdr:rowOff>
    </xdr:to>
    <xdr:graphicFrame macro="">
      <xdr:nvGraphicFramePr>
        <xdr:cNvPr id="45" name="Chart 44">
          <a:extLst>
            <a:ext uri="{FF2B5EF4-FFF2-40B4-BE49-F238E27FC236}">
              <a16:creationId xmlns:a16="http://schemas.microsoft.com/office/drawing/2014/main" id="{E6DA03E4-A4B6-4F82-9D8D-5D5D1B0A5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501317</xdr:colOff>
      <xdr:row>1</xdr:row>
      <xdr:rowOff>80209</xdr:rowOff>
    </xdr:from>
    <xdr:to>
      <xdr:col>12</xdr:col>
      <xdr:colOff>280738</xdr:colOff>
      <xdr:row>2</xdr:row>
      <xdr:rowOff>140366</xdr:rowOff>
    </xdr:to>
    <xdr:sp macro="" textlink="KPI!$B$57">
      <xdr:nvSpPr>
        <xdr:cNvPr id="8" name="TextBox 7">
          <a:extLst>
            <a:ext uri="{FF2B5EF4-FFF2-40B4-BE49-F238E27FC236}">
              <a16:creationId xmlns:a16="http://schemas.microsoft.com/office/drawing/2014/main" id="{C99E60C6-AE49-4BE4-A6DC-43156EFD6866}"/>
            </a:ext>
          </a:extLst>
        </xdr:cNvPr>
        <xdr:cNvSpPr txBox="1"/>
      </xdr:nvSpPr>
      <xdr:spPr>
        <a:xfrm>
          <a:off x="7228975" y="270709"/>
          <a:ext cx="391026" cy="250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08AA58-0BAC-46AA-9B33-3716C9F9994A}" type="TxLink">
            <a:rPr lang="en-US" sz="1100" b="1" i="0" u="none" strike="noStrike">
              <a:solidFill>
                <a:srgbClr val="000000"/>
              </a:solidFill>
              <a:latin typeface="Calibri"/>
              <a:cs typeface="Calibri"/>
            </a:rPr>
            <a:t>3.9</a:t>
          </a:fld>
          <a:endParaRPr lang="en-US" sz="1100" b="1"/>
        </a:p>
      </xdr:txBody>
    </xdr:sp>
    <xdr:clientData/>
  </xdr:twoCellAnchor>
  <xdr:twoCellAnchor>
    <xdr:from>
      <xdr:col>12</xdr:col>
      <xdr:colOff>310816</xdr:colOff>
      <xdr:row>0</xdr:row>
      <xdr:rowOff>100263</xdr:rowOff>
    </xdr:from>
    <xdr:to>
      <xdr:col>16</xdr:col>
      <xdr:colOff>210553</xdr:colOff>
      <xdr:row>3</xdr:row>
      <xdr:rowOff>90236</xdr:rowOff>
    </xdr:to>
    <xdr:graphicFrame macro="">
      <xdr:nvGraphicFramePr>
        <xdr:cNvPr id="46" name="Chart 45">
          <a:extLst>
            <a:ext uri="{FF2B5EF4-FFF2-40B4-BE49-F238E27FC236}">
              <a16:creationId xmlns:a16="http://schemas.microsoft.com/office/drawing/2014/main" id="{5BA24C8C-AC21-4D29-9A8D-687E209CA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370973</xdr:colOff>
      <xdr:row>0</xdr:row>
      <xdr:rowOff>130340</xdr:rowOff>
    </xdr:from>
    <xdr:to>
      <xdr:col>16</xdr:col>
      <xdr:colOff>210551</xdr:colOff>
      <xdr:row>3</xdr:row>
      <xdr:rowOff>40103</xdr:rowOff>
    </xdr:to>
    <xdr:sp macro="" textlink="">
      <xdr:nvSpPr>
        <xdr:cNvPr id="47" name="Freeform: Shape 46">
          <a:extLst>
            <a:ext uri="{FF2B5EF4-FFF2-40B4-BE49-F238E27FC236}">
              <a16:creationId xmlns:a16="http://schemas.microsoft.com/office/drawing/2014/main" id="{A2486060-EA19-485D-B599-3967BFCB8CB7}"/>
            </a:ext>
          </a:extLst>
        </xdr:cNvPr>
        <xdr:cNvSpPr/>
      </xdr:nvSpPr>
      <xdr:spPr>
        <a:xfrm>
          <a:off x="7710236" y="130340"/>
          <a:ext cx="2285999" cy="481263"/>
        </a:xfrm>
        <a:custGeom>
          <a:avLst/>
          <a:gdLst>
            <a:gd name="connsiteX0" fmla="*/ 1621022 w 2296631"/>
            <a:gd name="connsiteY0" fmla="*/ 10632 h 412400"/>
            <a:gd name="connsiteX1" fmla="*/ 1570822 w 2296631"/>
            <a:gd name="connsiteY1" fmla="*/ 164094 h 412400"/>
            <a:gd name="connsiteX2" fmla="*/ 1408370 w 2296631"/>
            <a:gd name="connsiteY2" fmla="*/ 164093 h 412400"/>
            <a:gd name="connsiteX3" fmla="*/ 1539797 w 2296631"/>
            <a:gd name="connsiteY3" fmla="*/ 258937 h 412400"/>
            <a:gd name="connsiteX4" fmla="*/ 1489596 w 2296631"/>
            <a:gd name="connsiteY4" fmla="*/ 412399 h 412400"/>
            <a:gd name="connsiteX5" fmla="*/ 1621022 w 2296631"/>
            <a:gd name="connsiteY5" fmla="*/ 317553 h 412400"/>
            <a:gd name="connsiteX6" fmla="*/ 1752447 w 2296631"/>
            <a:gd name="connsiteY6" fmla="*/ 412399 h 412400"/>
            <a:gd name="connsiteX7" fmla="*/ 1702246 w 2296631"/>
            <a:gd name="connsiteY7" fmla="*/ 258937 h 412400"/>
            <a:gd name="connsiteX8" fmla="*/ 1833673 w 2296631"/>
            <a:gd name="connsiteY8" fmla="*/ 164093 h 412400"/>
            <a:gd name="connsiteX9" fmla="*/ 1671221 w 2296631"/>
            <a:gd name="connsiteY9" fmla="*/ 164094 h 412400"/>
            <a:gd name="connsiteX10" fmla="*/ 1158062 w 2296631"/>
            <a:gd name="connsiteY10" fmla="*/ 10632 h 412400"/>
            <a:gd name="connsiteX11" fmla="*/ 1107862 w 2296631"/>
            <a:gd name="connsiteY11" fmla="*/ 164094 h 412400"/>
            <a:gd name="connsiteX12" fmla="*/ 945410 w 2296631"/>
            <a:gd name="connsiteY12" fmla="*/ 164093 h 412400"/>
            <a:gd name="connsiteX13" fmla="*/ 1076837 w 2296631"/>
            <a:gd name="connsiteY13" fmla="*/ 258937 h 412400"/>
            <a:gd name="connsiteX14" fmla="*/ 1026636 w 2296631"/>
            <a:gd name="connsiteY14" fmla="*/ 412399 h 412400"/>
            <a:gd name="connsiteX15" fmla="*/ 1158062 w 2296631"/>
            <a:gd name="connsiteY15" fmla="*/ 317553 h 412400"/>
            <a:gd name="connsiteX16" fmla="*/ 1289487 w 2296631"/>
            <a:gd name="connsiteY16" fmla="*/ 412399 h 412400"/>
            <a:gd name="connsiteX17" fmla="*/ 1239286 w 2296631"/>
            <a:gd name="connsiteY17" fmla="*/ 258937 h 412400"/>
            <a:gd name="connsiteX18" fmla="*/ 1370713 w 2296631"/>
            <a:gd name="connsiteY18" fmla="*/ 164093 h 412400"/>
            <a:gd name="connsiteX19" fmla="*/ 1208261 w 2296631"/>
            <a:gd name="connsiteY19" fmla="*/ 164094 h 412400"/>
            <a:gd name="connsiteX20" fmla="*/ 695102 w 2296631"/>
            <a:gd name="connsiteY20" fmla="*/ 10632 h 412400"/>
            <a:gd name="connsiteX21" fmla="*/ 644902 w 2296631"/>
            <a:gd name="connsiteY21" fmla="*/ 164094 h 412400"/>
            <a:gd name="connsiteX22" fmla="*/ 482450 w 2296631"/>
            <a:gd name="connsiteY22" fmla="*/ 164093 h 412400"/>
            <a:gd name="connsiteX23" fmla="*/ 613877 w 2296631"/>
            <a:gd name="connsiteY23" fmla="*/ 258937 h 412400"/>
            <a:gd name="connsiteX24" fmla="*/ 563676 w 2296631"/>
            <a:gd name="connsiteY24" fmla="*/ 412399 h 412400"/>
            <a:gd name="connsiteX25" fmla="*/ 695102 w 2296631"/>
            <a:gd name="connsiteY25" fmla="*/ 317553 h 412400"/>
            <a:gd name="connsiteX26" fmla="*/ 826527 w 2296631"/>
            <a:gd name="connsiteY26" fmla="*/ 412399 h 412400"/>
            <a:gd name="connsiteX27" fmla="*/ 776326 w 2296631"/>
            <a:gd name="connsiteY27" fmla="*/ 258937 h 412400"/>
            <a:gd name="connsiteX28" fmla="*/ 907753 w 2296631"/>
            <a:gd name="connsiteY28" fmla="*/ 164093 h 412400"/>
            <a:gd name="connsiteX29" fmla="*/ 745301 w 2296631"/>
            <a:gd name="connsiteY29" fmla="*/ 164094 h 412400"/>
            <a:gd name="connsiteX30" fmla="*/ 232142 w 2296631"/>
            <a:gd name="connsiteY30" fmla="*/ 10632 h 412400"/>
            <a:gd name="connsiteX31" fmla="*/ 181942 w 2296631"/>
            <a:gd name="connsiteY31" fmla="*/ 164094 h 412400"/>
            <a:gd name="connsiteX32" fmla="*/ 19490 w 2296631"/>
            <a:gd name="connsiteY32" fmla="*/ 164093 h 412400"/>
            <a:gd name="connsiteX33" fmla="*/ 150917 w 2296631"/>
            <a:gd name="connsiteY33" fmla="*/ 258937 h 412400"/>
            <a:gd name="connsiteX34" fmla="*/ 100716 w 2296631"/>
            <a:gd name="connsiteY34" fmla="*/ 412399 h 412400"/>
            <a:gd name="connsiteX35" fmla="*/ 232142 w 2296631"/>
            <a:gd name="connsiteY35" fmla="*/ 317553 h 412400"/>
            <a:gd name="connsiteX36" fmla="*/ 363567 w 2296631"/>
            <a:gd name="connsiteY36" fmla="*/ 412399 h 412400"/>
            <a:gd name="connsiteX37" fmla="*/ 313366 w 2296631"/>
            <a:gd name="connsiteY37" fmla="*/ 258937 h 412400"/>
            <a:gd name="connsiteX38" fmla="*/ 444793 w 2296631"/>
            <a:gd name="connsiteY38" fmla="*/ 164093 h 412400"/>
            <a:gd name="connsiteX39" fmla="*/ 282341 w 2296631"/>
            <a:gd name="connsiteY39" fmla="*/ 164094 h 412400"/>
            <a:gd name="connsiteX40" fmla="*/ 0 w 2296631"/>
            <a:gd name="connsiteY40" fmla="*/ 0 h 412400"/>
            <a:gd name="connsiteX41" fmla="*/ 2296631 w 2296631"/>
            <a:gd name="connsiteY41" fmla="*/ 0 h 412400"/>
            <a:gd name="connsiteX42" fmla="*/ 2296631 w 2296631"/>
            <a:gd name="connsiteY42" fmla="*/ 164093 h 412400"/>
            <a:gd name="connsiteX43" fmla="*/ 2134180 w 2296631"/>
            <a:gd name="connsiteY43" fmla="*/ 164094 h 412400"/>
            <a:gd name="connsiteX44" fmla="*/ 2083981 w 2296631"/>
            <a:gd name="connsiteY44" fmla="*/ 10632 h 412400"/>
            <a:gd name="connsiteX45" fmla="*/ 2033781 w 2296631"/>
            <a:gd name="connsiteY45" fmla="*/ 164094 h 412400"/>
            <a:gd name="connsiteX46" fmla="*/ 1871329 w 2296631"/>
            <a:gd name="connsiteY46" fmla="*/ 164093 h 412400"/>
            <a:gd name="connsiteX47" fmla="*/ 2002756 w 2296631"/>
            <a:gd name="connsiteY47" fmla="*/ 258937 h 412400"/>
            <a:gd name="connsiteX48" fmla="*/ 1952555 w 2296631"/>
            <a:gd name="connsiteY48" fmla="*/ 412399 h 412400"/>
            <a:gd name="connsiteX49" fmla="*/ 2083981 w 2296631"/>
            <a:gd name="connsiteY49" fmla="*/ 317553 h 412400"/>
            <a:gd name="connsiteX50" fmla="*/ 2215406 w 2296631"/>
            <a:gd name="connsiteY50" fmla="*/ 412399 h 412400"/>
            <a:gd name="connsiteX51" fmla="*/ 2165205 w 2296631"/>
            <a:gd name="connsiteY51" fmla="*/ 258937 h 412400"/>
            <a:gd name="connsiteX52" fmla="*/ 2296631 w 2296631"/>
            <a:gd name="connsiteY52" fmla="*/ 164094 h 412400"/>
            <a:gd name="connsiteX53" fmla="*/ 2296631 w 2296631"/>
            <a:gd name="connsiteY53" fmla="*/ 412400 h 412400"/>
            <a:gd name="connsiteX54" fmla="*/ 0 w 2296631"/>
            <a:gd name="connsiteY54" fmla="*/ 412400 h 41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Lst>
          <a:rect l="l" t="t" r="r" b="b"/>
          <a:pathLst>
            <a:path w="2296631" h="412400">
              <a:moveTo>
                <a:pt x="1621022" y="10632"/>
              </a:moveTo>
              <a:lnTo>
                <a:pt x="1570822" y="164094"/>
              </a:lnTo>
              <a:lnTo>
                <a:pt x="1408370" y="164093"/>
              </a:lnTo>
              <a:lnTo>
                <a:pt x="1539797" y="258937"/>
              </a:lnTo>
              <a:lnTo>
                <a:pt x="1489596" y="412399"/>
              </a:lnTo>
              <a:lnTo>
                <a:pt x="1621022" y="317553"/>
              </a:lnTo>
              <a:lnTo>
                <a:pt x="1752447" y="412399"/>
              </a:lnTo>
              <a:lnTo>
                <a:pt x="1702246" y="258937"/>
              </a:lnTo>
              <a:lnTo>
                <a:pt x="1833673" y="164093"/>
              </a:lnTo>
              <a:lnTo>
                <a:pt x="1671221" y="164094"/>
              </a:lnTo>
              <a:close/>
              <a:moveTo>
                <a:pt x="1158062" y="10632"/>
              </a:moveTo>
              <a:lnTo>
                <a:pt x="1107862" y="164094"/>
              </a:lnTo>
              <a:lnTo>
                <a:pt x="945410" y="164093"/>
              </a:lnTo>
              <a:lnTo>
                <a:pt x="1076837" y="258937"/>
              </a:lnTo>
              <a:lnTo>
                <a:pt x="1026636" y="412399"/>
              </a:lnTo>
              <a:lnTo>
                <a:pt x="1158062" y="317553"/>
              </a:lnTo>
              <a:lnTo>
                <a:pt x="1289487" y="412399"/>
              </a:lnTo>
              <a:lnTo>
                <a:pt x="1239286" y="258937"/>
              </a:lnTo>
              <a:lnTo>
                <a:pt x="1370713" y="164093"/>
              </a:lnTo>
              <a:lnTo>
                <a:pt x="1208261" y="164094"/>
              </a:lnTo>
              <a:close/>
              <a:moveTo>
                <a:pt x="695102" y="10632"/>
              </a:moveTo>
              <a:lnTo>
                <a:pt x="644902" y="164094"/>
              </a:lnTo>
              <a:lnTo>
                <a:pt x="482450" y="164093"/>
              </a:lnTo>
              <a:lnTo>
                <a:pt x="613877" y="258937"/>
              </a:lnTo>
              <a:lnTo>
                <a:pt x="563676" y="412399"/>
              </a:lnTo>
              <a:lnTo>
                <a:pt x="695102" y="317553"/>
              </a:lnTo>
              <a:lnTo>
                <a:pt x="826527" y="412399"/>
              </a:lnTo>
              <a:lnTo>
                <a:pt x="776326" y="258937"/>
              </a:lnTo>
              <a:lnTo>
                <a:pt x="907753" y="164093"/>
              </a:lnTo>
              <a:lnTo>
                <a:pt x="745301" y="164094"/>
              </a:lnTo>
              <a:close/>
              <a:moveTo>
                <a:pt x="232142" y="10632"/>
              </a:moveTo>
              <a:lnTo>
                <a:pt x="181942" y="164094"/>
              </a:lnTo>
              <a:lnTo>
                <a:pt x="19490" y="164093"/>
              </a:lnTo>
              <a:lnTo>
                <a:pt x="150917" y="258937"/>
              </a:lnTo>
              <a:lnTo>
                <a:pt x="100716" y="412399"/>
              </a:lnTo>
              <a:lnTo>
                <a:pt x="232142" y="317553"/>
              </a:lnTo>
              <a:lnTo>
                <a:pt x="363567" y="412399"/>
              </a:lnTo>
              <a:lnTo>
                <a:pt x="313366" y="258937"/>
              </a:lnTo>
              <a:lnTo>
                <a:pt x="444793" y="164093"/>
              </a:lnTo>
              <a:lnTo>
                <a:pt x="282341" y="164094"/>
              </a:lnTo>
              <a:close/>
              <a:moveTo>
                <a:pt x="0" y="0"/>
              </a:moveTo>
              <a:lnTo>
                <a:pt x="2296631" y="0"/>
              </a:lnTo>
              <a:lnTo>
                <a:pt x="2296631" y="164093"/>
              </a:lnTo>
              <a:lnTo>
                <a:pt x="2134180" y="164094"/>
              </a:lnTo>
              <a:lnTo>
                <a:pt x="2083981" y="10632"/>
              </a:lnTo>
              <a:lnTo>
                <a:pt x="2033781" y="164094"/>
              </a:lnTo>
              <a:lnTo>
                <a:pt x="1871329" y="164093"/>
              </a:lnTo>
              <a:lnTo>
                <a:pt x="2002756" y="258937"/>
              </a:lnTo>
              <a:lnTo>
                <a:pt x="1952555" y="412399"/>
              </a:lnTo>
              <a:lnTo>
                <a:pt x="2083981" y="317553"/>
              </a:lnTo>
              <a:lnTo>
                <a:pt x="2215406" y="412399"/>
              </a:lnTo>
              <a:lnTo>
                <a:pt x="2165205" y="258937"/>
              </a:lnTo>
              <a:lnTo>
                <a:pt x="2296631" y="164094"/>
              </a:lnTo>
              <a:lnTo>
                <a:pt x="2296631" y="412400"/>
              </a:lnTo>
              <a:lnTo>
                <a:pt x="0" y="412400"/>
              </a:lnTo>
              <a:close/>
            </a:path>
          </a:pathLst>
        </a:cu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xdr:col>
      <xdr:colOff>431130</xdr:colOff>
      <xdr:row>0</xdr:row>
      <xdr:rowOff>106667</xdr:rowOff>
    </xdr:from>
    <xdr:to>
      <xdr:col>7</xdr:col>
      <xdr:colOff>348470</xdr:colOff>
      <xdr:row>3</xdr:row>
      <xdr:rowOff>50132</xdr:rowOff>
    </xdr:to>
    <xdr:pic>
      <xdr:nvPicPr>
        <xdr:cNvPr id="25" name="Picture 24">
          <a:extLst>
            <a:ext uri="{FF2B5EF4-FFF2-40B4-BE49-F238E27FC236}">
              <a16:creationId xmlns:a16="http://schemas.microsoft.com/office/drawing/2014/main" id="{48944CD4-6BCE-4313-9D01-D6038F0A3B3E}"/>
            </a:ext>
          </a:extLst>
        </xdr:cNvPr>
        <xdr:cNvPicPr>
          <a:picLocks noChangeAspect="1"/>
        </xdr:cNvPicPr>
      </xdr:nvPicPr>
      <xdr:blipFill>
        <a:blip xmlns:r="http://schemas.openxmlformats.org/officeDocument/2006/relationships" r:embed="rId15" cstate="print">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2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4100762" y="106667"/>
          <a:ext cx="528945" cy="514965"/>
        </a:xfrm>
        <a:prstGeom prst="rect">
          <a:avLst/>
        </a:prstGeom>
      </xdr:spPr>
    </xdr:pic>
    <xdr:clientData/>
  </xdr:twoCellAnchor>
  <xdr:twoCellAnchor editAs="oneCell">
    <xdr:from>
      <xdr:col>0</xdr:col>
      <xdr:colOff>150395</xdr:colOff>
      <xdr:row>0</xdr:row>
      <xdr:rowOff>130833</xdr:rowOff>
    </xdr:from>
    <xdr:to>
      <xdr:col>1</xdr:col>
      <xdr:colOff>80212</xdr:colOff>
      <xdr:row>3</xdr:row>
      <xdr:rowOff>66992</xdr:rowOff>
    </xdr:to>
    <xdr:pic>
      <xdr:nvPicPr>
        <xdr:cNvPr id="51" name="Picture 50">
          <a:extLst>
            <a:ext uri="{FF2B5EF4-FFF2-40B4-BE49-F238E27FC236}">
              <a16:creationId xmlns:a16="http://schemas.microsoft.com/office/drawing/2014/main" id="{9A10D476-1BAC-4BFE-8C40-CE0B5AD10F56}"/>
            </a:ext>
          </a:extLst>
        </xdr:cNvPr>
        <xdr:cNvPicPr>
          <a:picLocks noChangeAspect="1"/>
        </xdr:cNvPicPr>
      </xdr:nvPicPr>
      <xdr:blipFill>
        <a:blip xmlns:r="http://schemas.openxmlformats.org/officeDocument/2006/relationships" r:embed="rId17" cstate="print">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2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150395" y="130833"/>
          <a:ext cx="541422" cy="50765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1.076451157409" createdVersion="6" refreshedVersion="6" minRefreshableVersion="3" recordCount="311" xr:uid="{00000000-000A-0000-FFFF-FFFF07000000}">
  <cacheSource type="worksheet">
    <worksheetSource name="Table1_2"/>
  </cacheSource>
  <cacheFields count="17">
    <cacheField name="EmployeeID" numFmtId="0">
      <sharedItems containsSemiMixedTypes="0" containsString="0" containsNumber="1" containsInteger="1" minValue="1" maxValue="311"/>
    </cacheField>
    <cacheField name="EmployeeName" numFmtId="0">
      <sharedItems/>
    </cacheField>
    <cacheField name="Salary" numFmtId="0">
      <sharedItems containsSemiMixedTypes="0" containsString="0" containsNumber="1" containsInteger="1" minValue="45046" maxValue="250000"/>
    </cacheField>
    <cacheField name="Position" numFmtId="0">
      <sharedItems/>
    </cacheField>
    <cacheField name="State" numFmtId="0">
      <sharedItems/>
    </cacheField>
    <cacheField name="DateOfBirth" numFmtId="22">
      <sharedItems containsSemiMixedTypes="0" containsNonDate="0" containsDate="1" containsString="0" minDate="1951-01-02T00:00:00" maxDate="1992-08-18T00:00:00"/>
    </cacheField>
    <cacheField name="Gender" numFmtId="0">
      <sharedItems count="2">
        <s v="Male "/>
        <s v="Female"/>
      </sharedItems>
    </cacheField>
    <cacheField name="MaritalStatus" numFmtId="0">
      <sharedItems count="5">
        <s v="Single"/>
        <s v="Married"/>
        <s v="Divorced"/>
        <s v="Widowed"/>
        <s v="Separated"/>
      </sharedItems>
    </cacheField>
    <cacheField name="HiringDate" numFmtId="22">
      <sharedItems containsSemiMixedTypes="0" containsNonDate="0" containsDate="1" containsString="0" minDate="2006-01-09T00:00:00" maxDate="2018-07-10T00:00:00"/>
    </cacheField>
    <cacheField name="TerminationDate" numFmtId="0">
      <sharedItems containsMixedTypes="1" containsNumber="1" containsInteger="1" minValue="40420" maxValue="43414"/>
    </cacheField>
    <cacheField name="EmploymentStatus" numFmtId="0">
      <sharedItems count="2">
        <s v="Active"/>
        <s v="Terminated"/>
      </sharedItems>
    </cacheField>
    <cacheField name="Department" numFmtId="0">
      <sharedItems count="6">
        <s v="Production       "/>
        <s v="IT/IS"/>
        <s v="Engineering"/>
        <s v="Admin Offices"/>
        <s v="Sales"/>
        <s v="Executive Office"/>
      </sharedItems>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acheField>
    <cacheField name="EngagementSurvey" numFmtId="0">
      <sharedItems containsSemiMixedTypes="0" containsString="0" containsNumber="1" minValue="1.1200000000000001" maxValue="5"/>
    </cacheField>
    <cacheField name="EmployeeSatisfaction" numFmtId="0">
      <sharedItems count="5">
        <s v="Very High"/>
        <s v="Acceptable"/>
        <s v="High"/>
        <s v="Low"/>
        <s v="Very Low"/>
      </sharedItems>
    </cacheField>
    <cacheField name="Emp  Satisfaction"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11">
  <r>
    <n v="1"/>
    <s v="John Smith"/>
    <n v="62506"/>
    <s v="Production Technician I"/>
    <s v="MA"/>
    <d v="1983-07-10T00:00:00"/>
    <x v="0"/>
    <x v="0"/>
    <d v="2011-07-05T00:00:00"/>
    <s v="NULL"/>
    <x v="0"/>
    <x v="0"/>
    <x v="0"/>
    <s v="Exceeds"/>
    <n v="4.5999999999999996"/>
    <x v="0"/>
    <n v="5"/>
  </r>
  <r>
    <n v="2"/>
    <s v="Sarah Johnson"/>
    <n v="104437"/>
    <s v="Sr. DBA"/>
    <s v="MA"/>
    <d v="1975-05-05T00:00:00"/>
    <x v="0"/>
    <x v="1"/>
    <d v="2015-03-30T00:00:00"/>
    <n v="42537"/>
    <x v="1"/>
    <x v="1"/>
    <x v="1"/>
    <s v="Fully Meets"/>
    <n v="4.96"/>
    <x v="1"/>
    <n v="3"/>
  </r>
  <r>
    <n v="3"/>
    <s v="Michael Williams"/>
    <n v="64955"/>
    <s v="Production Technician II"/>
    <s v="MA"/>
    <d v="1988-09-19T00:00:00"/>
    <x v="1"/>
    <x v="1"/>
    <d v="2011-07-05T00:00:00"/>
    <n v="41176"/>
    <x v="1"/>
    <x v="0"/>
    <x v="0"/>
    <s v="Fully Meets"/>
    <n v="3.02"/>
    <x v="1"/>
    <n v="3"/>
  </r>
  <r>
    <n v="4"/>
    <s v="Emily Brown"/>
    <n v="64991"/>
    <s v="Production Technician I"/>
    <s v="MA"/>
    <d v="1988-09-27T00:00:00"/>
    <x v="1"/>
    <x v="1"/>
    <d v="2008-01-07T00:00:00"/>
    <s v="NULL"/>
    <x v="0"/>
    <x v="0"/>
    <x v="1"/>
    <s v="Fully Meets"/>
    <n v="4.84"/>
    <x v="0"/>
    <n v="5"/>
  </r>
  <r>
    <n v="5"/>
    <s v="David Jones"/>
    <n v="50825"/>
    <s v="Production Technician I"/>
    <s v="MA"/>
    <d v="1989-09-08T00:00:00"/>
    <x v="1"/>
    <x v="2"/>
    <d v="2011-07-11T00:00:00"/>
    <n v="42619"/>
    <x v="1"/>
    <x v="0"/>
    <x v="2"/>
    <s v="Fully Meets"/>
    <n v="5"/>
    <x v="2"/>
    <n v="4"/>
  </r>
  <r>
    <n v="6"/>
    <s v="Jessica Davis"/>
    <n v="57568"/>
    <s v="Production Technician I"/>
    <s v="MA"/>
    <d v="1977-05-22T00:00:00"/>
    <x v="1"/>
    <x v="0"/>
    <d v="2012-01-09T00:00:00"/>
    <s v="NULL"/>
    <x v="0"/>
    <x v="0"/>
    <x v="0"/>
    <s v="Exceeds"/>
    <n v="5"/>
    <x v="0"/>
    <n v="5"/>
  </r>
  <r>
    <n v="7"/>
    <s v="Christopher Miller"/>
    <n v="95660"/>
    <s v="Software Engineer"/>
    <s v="MA"/>
    <d v="1979-05-24T00:00:00"/>
    <x v="1"/>
    <x v="0"/>
    <d v="2014-11-10T00:00:00"/>
    <s v="NULL"/>
    <x v="0"/>
    <x v="2"/>
    <x v="0"/>
    <s v="Fully Meets"/>
    <n v="3.04"/>
    <x v="1"/>
    <n v="3"/>
  </r>
  <r>
    <n v="8"/>
    <s v="Ashley Wilson"/>
    <n v="59365"/>
    <s v="Production Technician I"/>
    <s v="MA"/>
    <d v="1983-02-18T00:00:00"/>
    <x v="0"/>
    <x v="3"/>
    <d v="2013-09-30T00:00:00"/>
    <s v="NULL"/>
    <x v="0"/>
    <x v="0"/>
    <x v="3"/>
    <s v="Fully Meets"/>
    <n v="5"/>
    <x v="2"/>
    <n v="4"/>
  </r>
  <r>
    <n v="9"/>
    <s v="Matthew Anderson"/>
    <n v="47837"/>
    <s v="Production Technician I"/>
    <s v="MA"/>
    <d v="1970-02-11T00:00:00"/>
    <x v="1"/>
    <x v="0"/>
    <d v="2009-07-06T00:00:00"/>
    <s v="NULL"/>
    <x v="0"/>
    <x v="0"/>
    <x v="4"/>
    <s v="Fully Meets"/>
    <n v="4.46"/>
    <x v="1"/>
    <n v="3"/>
  </r>
  <r>
    <n v="10"/>
    <s v="Samantha Taylor"/>
    <n v="50178"/>
    <s v="IT Support"/>
    <s v="MA"/>
    <d v="1988-01-07T00:00:00"/>
    <x v="0"/>
    <x v="2"/>
    <d v="2015-01-05T00:00:00"/>
    <s v="NULL"/>
    <x v="0"/>
    <x v="1"/>
    <x v="1"/>
    <s v="Fully Meets"/>
    <n v="5"/>
    <x v="0"/>
    <n v="5"/>
  </r>
  <r>
    <n v="11"/>
    <s v="Daniel Martinez"/>
    <n v="54670"/>
    <s v="Production Technician I"/>
    <s v="MA"/>
    <d v="1974-01-12T00:00:00"/>
    <x v="1"/>
    <x v="1"/>
    <d v="2011-01-10T00:00:00"/>
    <n v="42747"/>
    <x v="1"/>
    <x v="0"/>
    <x v="4"/>
    <s v="Fully Meets"/>
    <n v="4.2"/>
    <x v="2"/>
    <n v="4"/>
  </r>
  <r>
    <n v="12"/>
    <s v="Lauren Thomas"/>
    <n v="47211"/>
    <s v="Production Technician I"/>
    <s v="MA"/>
    <d v="1974-02-21T00:00:00"/>
    <x v="0"/>
    <x v="1"/>
    <d v="2012-04-02T00:00:00"/>
    <n v="42632"/>
    <x v="1"/>
    <x v="0"/>
    <x v="4"/>
    <s v="Fully Meets"/>
    <n v="4.2"/>
    <x v="1"/>
    <n v="3"/>
  </r>
  <r>
    <n v="13"/>
    <s v="Andrew Jackson"/>
    <n v="92328"/>
    <s v="Data Analyst"/>
    <s v="TX"/>
    <d v="1988-07-04T00:00:00"/>
    <x v="0"/>
    <x v="2"/>
    <d v="2014-11-10T00:00:00"/>
    <s v="NULL"/>
    <x v="0"/>
    <x v="1"/>
    <x v="4"/>
    <s v="Exceeds"/>
    <n v="4.28"/>
    <x v="2"/>
    <n v="4"/>
  </r>
  <r>
    <n v="14"/>
    <s v="Elizabeth Thompson"/>
    <n v="58709"/>
    <s v="Production Technician I"/>
    <s v="MA"/>
    <d v="1983-07-20T00:00:00"/>
    <x v="0"/>
    <x v="0"/>
    <d v="2012-02-20T00:00:00"/>
    <s v="NULL"/>
    <x v="0"/>
    <x v="0"/>
    <x v="2"/>
    <s v="Fully Meets"/>
    <n v="4.5999999999999996"/>
    <x v="2"/>
    <n v="4"/>
  </r>
  <r>
    <n v="15"/>
    <s v="Ryan Lee"/>
    <n v="52505"/>
    <s v="Production Technician I"/>
    <s v="MA"/>
    <d v="1977-07-15T00:00:00"/>
    <x v="0"/>
    <x v="2"/>
    <d v="2012-09-24T00:00:00"/>
    <n v="42831"/>
    <x v="1"/>
    <x v="0"/>
    <x v="5"/>
    <s v="Fully Meets"/>
    <n v="5"/>
    <x v="0"/>
    <n v="5"/>
  </r>
  <r>
    <n v="16"/>
    <s v="Olivia Davis"/>
    <n v="57834"/>
    <s v="Production Technician I"/>
    <s v="MA"/>
    <d v="1981-10-18T00:00:00"/>
    <x v="0"/>
    <x v="0"/>
    <d v="2011-02-21T00:00:00"/>
    <n v="42951"/>
    <x v="1"/>
    <x v="0"/>
    <x v="2"/>
    <s v="Fully Meets"/>
    <n v="5"/>
    <x v="2"/>
    <n v="4"/>
  </r>
  <r>
    <n v="17"/>
    <s v="James Taylor"/>
    <n v="70131"/>
    <s v="Production Technician II"/>
    <s v="MA"/>
    <d v="1966-04-17T00:00:00"/>
    <x v="1"/>
    <x v="1"/>
    <d v="2016-07-21T00:00:00"/>
    <s v="NULL"/>
    <x v="0"/>
    <x v="0"/>
    <x v="3"/>
    <s v="Exceeds"/>
    <n v="4.4000000000000004"/>
    <x v="1"/>
    <n v="3"/>
  </r>
  <r>
    <n v="18"/>
    <s v="Amanda White"/>
    <n v="59026"/>
    <s v="Production Technician I"/>
    <s v="MA"/>
    <d v="1970-10-27T00:00:00"/>
    <x v="1"/>
    <x v="0"/>
    <d v="2011-04-04T00:00:00"/>
    <s v="NULL"/>
    <x v="0"/>
    <x v="0"/>
    <x v="2"/>
    <s v="Fully Meets"/>
    <n v="5"/>
    <x v="0"/>
    <n v="5"/>
  </r>
  <r>
    <n v="19"/>
    <s v="Joshua Anderson"/>
    <n v="110000"/>
    <s v="Database Administrator"/>
    <s v="MA"/>
    <d v="1986-04-04T00:00:00"/>
    <x v="1"/>
    <x v="0"/>
    <d v="2014-07-07T00:00:00"/>
    <n v="42259"/>
    <x v="1"/>
    <x v="1"/>
    <x v="2"/>
    <s v="Fully Meets"/>
    <n v="4.5"/>
    <x v="2"/>
    <n v="4"/>
  </r>
  <r>
    <n v="20"/>
    <s v="Stephanie Martinez"/>
    <n v="53250"/>
    <s v="Production Technician I"/>
    <s v="MA"/>
    <d v="1979-04-06T00:00:00"/>
    <x v="0"/>
    <x v="0"/>
    <d v="2013-07-08T00:00:00"/>
    <s v="NULL"/>
    <x v="0"/>
    <x v="0"/>
    <x v="0"/>
    <s v="Fully Meets"/>
    <n v="4.2"/>
    <x v="2"/>
    <n v="4"/>
  </r>
  <r>
    <n v="21"/>
    <s v="Robert Davis"/>
    <n v="51044"/>
    <s v="Production Technician I"/>
    <s v="MA"/>
    <d v="1970-12-22T00:00:00"/>
    <x v="0"/>
    <x v="0"/>
    <d v="2012-04-02T00:00:00"/>
    <s v="NULL"/>
    <x v="0"/>
    <x v="0"/>
    <x v="2"/>
    <s v="Fully Meets"/>
    <n v="5"/>
    <x v="1"/>
    <n v="3"/>
  </r>
  <r>
    <n v="22"/>
    <s v="Megan Thompson"/>
    <n v="64919"/>
    <s v="Production Technician I"/>
    <s v="MA"/>
    <d v="1958-12-27T00:00:00"/>
    <x v="1"/>
    <x v="2"/>
    <d v="2013-08-19T00:00:00"/>
    <s v="NULL"/>
    <x v="0"/>
    <x v="0"/>
    <x v="1"/>
    <s v="Fully Meets"/>
    <n v="4.2"/>
    <x v="1"/>
    <n v="3"/>
  </r>
  <r>
    <n v="23"/>
    <s v="William Johnson"/>
    <n v="62910"/>
    <s v="Production Technician I"/>
    <s v="MA"/>
    <d v="1989-09-01T00:00:00"/>
    <x v="1"/>
    <x v="1"/>
    <d v="2014-07-07T00:00:00"/>
    <s v="NULL"/>
    <x v="0"/>
    <x v="0"/>
    <x v="1"/>
    <s v="Exceeds"/>
    <n v="5"/>
    <x v="1"/>
    <n v="3"/>
  </r>
  <r>
    <n v="24"/>
    <s v="Emily Wilson"/>
    <n v="66441"/>
    <s v="Production Technician II"/>
    <s v="MA"/>
    <d v="1990-09-21T00:00:00"/>
    <x v="1"/>
    <x v="0"/>
    <d v="2011-04-04T00:00:00"/>
    <s v="NULL"/>
    <x v="0"/>
    <x v="0"/>
    <x v="6"/>
    <s v="Needs Improvement"/>
    <n v="2"/>
    <x v="1"/>
    <n v="3"/>
  </r>
  <r>
    <n v="25"/>
    <s v="Benjamin Clark"/>
    <n v="57815"/>
    <s v="Production Technician II"/>
    <s v="MA"/>
    <d v="1967-01-16T00:00:00"/>
    <x v="1"/>
    <x v="0"/>
    <d v="2011-01-10T00:00:00"/>
    <n v="41733"/>
    <x v="1"/>
    <x v="0"/>
    <x v="2"/>
    <s v="Fully Meets"/>
    <n v="4.8"/>
    <x v="0"/>
    <n v="5"/>
  </r>
  <r>
    <n v="26"/>
    <s v="Nicole Lewis"/>
    <n v="103613"/>
    <s v="Enterprise Architect"/>
    <s v="CT"/>
    <d v="1964-07-30T00:00:00"/>
    <x v="0"/>
    <x v="0"/>
    <d v="2014-02-17T00:00:00"/>
    <n v="42419"/>
    <x v="1"/>
    <x v="1"/>
    <x v="0"/>
    <s v="Fully Meets"/>
    <n v="3.5"/>
    <x v="0"/>
    <n v="5"/>
  </r>
  <r>
    <n v="27"/>
    <s v="Joseph Miller"/>
    <n v="106367"/>
    <s v="Sr. Accountant"/>
    <s v="MA"/>
    <d v="1987-04-04T00:00:00"/>
    <x v="1"/>
    <x v="1"/>
    <d v="2015-02-16T00:00:00"/>
    <s v="NULL"/>
    <x v="0"/>
    <x v="3"/>
    <x v="4"/>
    <s v="Fully Meets"/>
    <n v="5"/>
    <x v="2"/>
    <n v="4"/>
  </r>
  <r>
    <n v="28"/>
    <s v="Kimberly Anderson"/>
    <n v="74312"/>
    <s v="Production Manager"/>
    <s v="MA"/>
    <d v="1970-03-10T00:00:00"/>
    <x v="0"/>
    <x v="0"/>
    <d v="2013-09-30T00:00:00"/>
    <n v="41858"/>
    <x v="1"/>
    <x v="0"/>
    <x v="1"/>
    <s v="Fully Meets"/>
    <n v="3.39"/>
    <x v="1"/>
    <n v="3"/>
  </r>
  <r>
    <n v="29"/>
    <s v="David Wilson"/>
    <n v="53492"/>
    <s v="Production Technician I"/>
    <s v="MA"/>
    <d v="1990-08-24T00:00:00"/>
    <x v="1"/>
    <x v="1"/>
    <d v="2012-04-02T00:00:00"/>
    <n v="41440"/>
    <x v="1"/>
    <x v="0"/>
    <x v="2"/>
    <s v="Fully Meets"/>
    <n v="3.35"/>
    <x v="2"/>
    <n v="4"/>
  </r>
  <r>
    <n v="30"/>
    <s v="Michelle Moore"/>
    <n v="63000"/>
    <s v="Accountant I"/>
    <s v="MA"/>
    <d v="1987-11-24T00:00:00"/>
    <x v="1"/>
    <x v="1"/>
    <d v="2008-10-27T00:00:00"/>
    <s v="NULL"/>
    <x v="0"/>
    <x v="3"/>
    <x v="4"/>
    <s v="Fully Meets"/>
    <n v="4.5"/>
    <x v="3"/>
    <n v="2"/>
  </r>
  <r>
    <n v="31"/>
    <s v="Daniel Harris"/>
    <n v="65288"/>
    <s v="Production Technician II"/>
    <s v="MA"/>
    <d v="1983-07-28T00:00:00"/>
    <x v="0"/>
    <x v="0"/>
    <d v="2014-09-29T00:00:00"/>
    <s v="NULL"/>
    <x v="0"/>
    <x v="0"/>
    <x v="2"/>
    <s v="Fully Meets"/>
    <n v="3.19"/>
    <x v="1"/>
    <n v="3"/>
  </r>
  <r>
    <n v="32"/>
    <s v="Tiffany Robinson"/>
    <n v="64375"/>
    <s v="Production Technician I"/>
    <s v="MA"/>
    <d v="1969-10-30T00:00:00"/>
    <x v="1"/>
    <x v="4"/>
    <d v="2013-11-11T00:00:00"/>
    <s v="NULL"/>
    <x v="0"/>
    <x v="0"/>
    <x v="4"/>
    <s v="Fully Meets"/>
    <n v="3.5"/>
    <x v="0"/>
    <n v="5"/>
  </r>
  <r>
    <n v="33"/>
    <s v="Christopher Wilson"/>
    <n v="74326"/>
    <s v="Area Sales Manager"/>
    <s v="VA"/>
    <d v="1964-06-01T00:00:00"/>
    <x v="1"/>
    <x v="1"/>
    <d v="2011-08-15T00:00:00"/>
    <n v="41853"/>
    <x v="1"/>
    <x v="4"/>
    <x v="2"/>
    <s v="Fully Meets"/>
    <n v="3.14"/>
    <x v="0"/>
    <n v="5"/>
  </r>
  <r>
    <n v="34"/>
    <s v="Rachel Martinez"/>
    <n v="63763"/>
    <s v="Production Technician II"/>
    <s v="MA"/>
    <d v="1980-03-02T00:00:00"/>
    <x v="1"/>
    <x v="0"/>
    <d v="2012-03-05T00:00:00"/>
    <s v="NULL"/>
    <x v="0"/>
    <x v="0"/>
    <x v="3"/>
    <s v="Fully Meets"/>
    <n v="4.51"/>
    <x v="2"/>
    <n v="4"/>
  </r>
  <r>
    <n v="35"/>
    <s v="Nicholas Walker"/>
    <n v="62162"/>
    <s v="Production Technician II"/>
    <s v="MA"/>
    <d v="1977-08-19T00:00:00"/>
    <x v="0"/>
    <x v="1"/>
    <d v="2011-04-04T00:00:00"/>
    <s v="NULL"/>
    <x v="0"/>
    <x v="0"/>
    <x v="1"/>
    <s v="Fully Meets"/>
    <n v="3.25"/>
    <x v="0"/>
    <n v="5"/>
  </r>
  <r>
    <n v="36"/>
    <s v="Danielle Turner"/>
    <n v="77692"/>
    <s v="Software Engineering Manager"/>
    <s v="MA"/>
    <d v="1966-11-22T00:00:00"/>
    <x v="0"/>
    <x v="0"/>
    <d v="2011-08-15T00:00:00"/>
    <s v="NULL"/>
    <x v="0"/>
    <x v="2"/>
    <x v="2"/>
    <s v="Fully Meets"/>
    <n v="3.84"/>
    <x v="1"/>
    <n v="3"/>
  </r>
  <r>
    <n v="37"/>
    <s v="Matthew Evans"/>
    <n v="72640"/>
    <s v="Production Manager"/>
    <s v="MA"/>
    <d v="1983-08-09T00:00:00"/>
    <x v="0"/>
    <x v="0"/>
    <d v="2016-01-28T00:00:00"/>
    <s v="NULL"/>
    <x v="0"/>
    <x v="0"/>
    <x v="1"/>
    <s v="Exceeds"/>
    <n v="5"/>
    <x v="1"/>
    <n v="3"/>
  </r>
  <r>
    <n v="38"/>
    <s v="Christina Allen"/>
    <n v="93396"/>
    <s v="Software Engineer"/>
    <s v="MA"/>
    <d v="1987-04-05T00:00:00"/>
    <x v="1"/>
    <x v="0"/>
    <d v="2013-11-11T00:00:00"/>
    <s v="NULL"/>
    <x v="0"/>
    <x v="2"/>
    <x v="1"/>
    <s v="Fully Meets"/>
    <n v="4.96"/>
    <x v="2"/>
    <n v="4"/>
  </r>
  <r>
    <n v="39"/>
    <s v="Andrew Davis"/>
    <n v="52846"/>
    <s v="Production Technician I"/>
    <s v="MA"/>
    <d v="1983-02-02T00:00:00"/>
    <x v="0"/>
    <x v="0"/>
    <d v="2014-03-31T00:00:00"/>
    <s v="NULL"/>
    <x v="0"/>
    <x v="0"/>
    <x v="0"/>
    <s v="Fully Meets"/>
    <n v="4.43"/>
    <x v="1"/>
    <n v="3"/>
  </r>
  <r>
    <n v="40"/>
    <s v="Heather King"/>
    <n v="100031"/>
    <s v="Sr. DBA"/>
    <s v="MA"/>
    <d v="1986-06-06T00:00:00"/>
    <x v="1"/>
    <x v="0"/>
    <d v="2016-06-30T00:00:00"/>
    <s v="NULL"/>
    <x v="0"/>
    <x v="1"/>
    <x v="0"/>
    <s v="Fully Meets"/>
    <n v="5"/>
    <x v="0"/>
    <n v="5"/>
  </r>
  <r>
    <n v="41"/>
    <s v="Jonathan Thomas"/>
    <n v="71860"/>
    <s v="Area Sales Manager"/>
    <s v="VT"/>
    <d v="1963-05-15T00:00:00"/>
    <x v="1"/>
    <x v="0"/>
    <d v="2014-08-18T00:00:00"/>
    <s v="NULL"/>
    <x v="0"/>
    <x v="4"/>
    <x v="1"/>
    <s v="Fully Meets"/>
    <n v="5"/>
    <x v="0"/>
    <n v="5"/>
  </r>
  <r>
    <n v="42"/>
    <s v="Amy Green"/>
    <n v="61656"/>
    <s v="Production Technician I"/>
    <s v="MA"/>
    <d v="1951-01-02T00:00:00"/>
    <x v="1"/>
    <x v="0"/>
    <d v="2014-09-29T00:00:00"/>
    <s v="NULL"/>
    <x v="0"/>
    <x v="0"/>
    <x v="2"/>
    <s v="Fully Meets"/>
    <n v="5"/>
    <x v="2"/>
    <n v="4"/>
  </r>
  <r>
    <n v="43"/>
    <s v="Anthony Garcia"/>
    <n v="110929"/>
    <s v="BI Director"/>
    <s v="MA"/>
    <d v="1972-02-09T00:00:00"/>
    <x v="0"/>
    <x v="1"/>
    <d v="2016-09-06T00:00:00"/>
    <s v="NULL"/>
    <x v="0"/>
    <x v="1"/>
    <x v="1"/>
    <s v="Fully Meets"/>
    <n v="4.5"/>
    <x v="0"/>
    <n v="5"/>
  </r>
  <r>
    <n v="44"/>
    <s v="Brittany Baker"/>
    <n v="54237"/>
    <s v="Production Technician I"/>
    <s v="MA"/>
    <d v="1979-02-12T00:00:00"/>
    <x v="1"/>
    <x v="0"/>
    <d v="2014-05-12T00:00:00"/>
    <s v="NULL"/>
    <x v="0"/>
    <x v="0"/>
    <x v="1"/>
    <s v="Fully Meets"/>
    <n v="3.3"/>
    <x v="2"/>
    <n v="4"/>
  </r>
  <r>
    <n v="45"/>
    <s v="Jason Mitchell"/>
    <n v="60380"/>
    <s v="Production Technician I"/>
    <s v="MA"/>
    <d v="1983-08-24T00:00:00"/>
    <x v="0"/>
    <x v="0"/>
    <d v="2013-07-08T00:00:00"/>
    <s v="NULL"/>
    <x v="0"/>
    <x v="0"/>
    <x v="0"/>
    <s v="Fully Meets"/>
    <n v="3.8"/>
    <x v="0"/>
    <n v="5"/>
  </r>
  <r>
    <n v="46"/>
    <s v="Rebecca Hernandez"/>
    <n v="66808"/>
    <s v="Area Sales Manager"/>
    <s v="TX"/>
    <d v="1970-06-11T00:00:00"/>
    <x v="0"/>
    <x v="0"/>
    <d v="2012-05-14T00:00:00"/>
    <s v="NULL"/>
    <x v="0"/>
    <x v="4"/>
    <x v="3"/>
    <s v="Fully Meets"/>
    <n v="3"/>
    <x v="0"/>
    <n v="5"/>
  </r>
  <r>
    <n v="47"/>
    <s v="Justin Lewis"/>
    <n v="64786"/>
    <s v="Production Technician I"/>
    <s v="MA"/>
    <d v="1983-08-27T00:00:00"/>
    <x v="1"/>
    <x v="0"/>
    <d v="2011-06-27T00:00:00"/>
    <n v="42323"/>
    <x v="1"/>
    <x v="0"/>
    <x v="1"/>
    <s v="Fully Meets"/>
    <n v="4.3"/>
    <x v="2"/>
    <n v="4"/>
  </r>
  <r>
    <n v="48"/>
    <s v="Vanessa Hall"/>
    <n v="64816"/>
    <s v="Production Technician I"/>
    <s v="MA"/>
    <d v="1988-05-31T00:00:00"/>
    <x v="1"/>
    <x v="0"/>
    <d v="2011-10-03T00:00:00"/>
    <s v="NULL"/>
    <x v="0"/>
    <x v="0"/>
    <x v="1"/>
    <s v="Fully Meets"/>
    <n v="3.58"/>
    <x v="0"/>
    <n v="5"/>
  </r>
  <r>
    <n v="49"/>
    <s v="Brian Thompson"/>
    <n v="68678"/>
    <s v="IT Support"/>
    <s v="MA"/>
    <d v="1985-09-05T00:00:00"/>
    <x v="0"/>
    <x v="0"/>
    <d v="2012-09-05T00:00:00"/>
    <s v="NULL"/>
    <x v="0"/>
    <x v="1"/>
    <x v="1"/>
    <s v="Fully Meets"/>
    <n v="4.7"/>
    <x v="1"/>
    <n v="3"/>
  </r>
  <r>
    <n v="50"/>
    <s v="Chelsea Hill"/>
    <n v="64066"/>
    <s v="Production Technician II"/>
    <s v="MA"/>
    <d v="1981-08-31T00:00:00"/>
    <x v="1"/>
    <x v="1"/>
    <d v="2011-05-16T00:00:00"/>
    <n v="41281"/>
    <x v="1"/>
    <x v="0"/>
    <x v="2"/>
    <s v="Fully Meets"/>
    <n v="4.2"/>
    <x v="0"/>
    <n v="5"/>
  </r>
  <r>
    <n v="51"/>
    <s v="Brandon Young"/>
    <n v="59369"/>
    <s v="Production Technician II"/>
    <s v="MA"/>
    <d v="1978-11-25T00:00:00"/>
    <x v="0"/>
    <x v="1"/>
    <d v="2010-08-30T00:00:00"/>
    <n v="40812"/>
    <x v="1"/>
    <x v="0"/>
    <x v="1"/>
    <s v="Fully Meets"/>
    <n v="4.2"/>
    <x v="2"/>
    <n v="4"/>
  </r>
  <r>
    <n v="52"/>
    <s v="Amber Foster"/>
    <n v="50373"/>
    <s v="Production Technician I"/>
    <s v="MA"/>
    <d v="1980-08-26T00:00:00"/>
    <x v="0"/>
    <x v="1"/>
    <d v="2016-07-06T00:00:00"/>
    <s v="NULL"/>
    <x v="0"/>
    <x v="0"/>
    <x v="3"/>
    <s v="Exceeds"/>
    <n v="4.0999999999999996"/>
    <x v="2"/>
    <n v="4"/>
  </r>
  <r>
    <n v="53"/>
    <s v="Timothy Harris"/>
    <n v="63108"/>
    <s v="Production Technician I"/>
    <s v="MA"/>
    <d v="1977-09-08T00:00:00"/>
    <x v="0"/>
    <x v="0"/>
    <d v="2013-07-08T00:00:00"/>
    <s v="NULL"/>
    <x v="0"/>
    <x v="0"/>
    <x v="3"/>
    <s v="Fully Meets"/>
    <n v="4.4000000000000004"/>
    <x v="0"/>
    <n v="5"/>
  </r>
  <r>
    <n v="54"/>
    <s v="Katie Wright"/>
    <n v="59144"/>
    <s v="Production Technician I"/>
    <s v="MA"/>
    <d v="1979-08-12T00:00:00"/>
    <x v="0"/>
    <x v="0"/>
    <d v="2011-07-11T00:00:00"/>
    <n v="42636"/>
    <x v="1"/>
    <x v="0"/>
    <x v="0"/>
    <s v="Needs Improvement"/>
    <n v="2"/>
    <x v="1"/>
    <n v="3"/>
  </r>
  <r>
    <n v="55"/>
    <s v="Kevin Scott"/>
    <n v="68051"/>
    <s v="Production Manager"/>
    <s v="MA"/>
    <d v="1975-12-17T00:00:00"/>
    <x v="0"/>
    <x v="2"/>
    <d v="2010-07-20T00:00:00"/>
    <s v="NULL"/>
    <x v="0"/>
    <x v="0"/>
    <x v="6"/>
    <s v="Needs Improvement"/>
    <n v="4.13"/>
    <x v="3"/>
    <n v="2"/>
  </r>
  <r>
    <n v="56"/>
    <s v="Laura Carter"/>
    <n v="170500"/>
    <s v="Director of Operations"/>
    <s v="MA"/>
    <d v="1983-03-19T00:00:00"/>
    <x v="0"/>
    <x v="0"/>
    <d v="2009-01-05T00:00:00"/>
    <s v="NULL"/>
    <x v="0"/>
    <x v="0"/>
    <x v="1"/>
    <s v="Exceeds"/>
    <n v="3.7"/>
    <x v="0"/>
    <n v="5"/>
  </r>
  <r>
    <n v="57"/>
    <s v="Thomas Rodriguez"/>
    <n v="63381"/>
    <s v="Production Technician I"/>
    <s v="MA"/>
    <d v="1977-03-31T00:00:00"/>
    <x v="1"/>
    <x v="1"/>
    <d v="2015-01-05T00:00:00"/>
    <s v="NULL"/>
    <x v="0"/>
    <x v="0"/>
    <x v="1"/>
    <s v="Fully Meets"/>
    <n v="4.7300000000000004"/>
    <x v="0"/>
    <n v="5"/>
  </r>
  <r>
    <n v="58"/>
    <s v="Anna Reed"/>
    <n v="83552"/>
    <s v="Data Analyst"/>
    <s v="MA"/>
    <d v="1986-08-26T00:00:00"/>
    <x v="0"/>
    <x v="1"/>
    <d v="2015-03-30T00:00:00"/>
    <s v="NULL"/>
    <x v="0"/>
    <x v="1"/>
    <x v="1"/>
    <s v="Fully Meets"/>
    <n v="3.04"/>
    <x v="1"/>
    <n v="3"/>
  </r>
  <r>
    <n v="59"/>
    <s v="Zachary Sanchez"/>
    <n v="56149"/>
    <s v="Production Technician I"/>
    <s v="MA"/>
    <d v="1987-04-10T00:00:00"/>
    <x v="1"/>
    <x v="0"/>
    <d v="2016-07-06T00:00:00"/>
    <s v="NULL"/>
    <x v="0"/>
    <x v="0"/>
    <x v="0"/>
    <s v="Fully Meets"/>
    <n v="4.12"/>
    <x v="0"/>
    <n v="5"/>
  </r>
  <r>
    <n v="60"/>
    <s v="Jennifer Hughes"/>
    <n v="92329"/>
    <s v="Sr. Network Engineer"/>
    <s v="CT"/>
    <d v="1965-09-09T00:00:00"/>
    <x v="0"/>
    <x v="0"/>
    <d v="2014-11-10T00:00:00"/>
    <s v="NULL"/>
    <x v="0"/>
    <x v="1"/>
    <x v="3"/>
    <s v="Fully Meets"/>
    <n v="5"/>
    <x v="1"/>
    <n v="3"/>
  </r>
  <r>
    <n v="61"/>
    <s v="Alexander Murphy"/>
    <n v="65729"/>
    <s v="Sales Manager"/>
    <s v="VT"/>
    <d v="1990-04-19T00:00:00"/>
    <x v="1"/>
    <x v="0"/>
    <d v="2014-05-05T00:00:00"/>
    <s v="NULL"/>
    <x v="0"/>
    <x v="4"/>
    <x v="1"/>
    <s v="Fully Meets"/>
    <n v="4.62"/>
    <x v="2"/>
    <n v="4"/>
  </r>
  <r>
    <n v="62"/>
    <s v="Erica Simmons"/>
    <n v="85028"/>
    <s v="Sr. Network Engineer"/>
    <s v="CT"/>
    <d v="1952-01-18T00:00:00"/>
    <x v="1"/>
    <x v="1"/>
    <d v="2014-11-10T00:00:00"/>
    <s v="NULL"/>
    <x v="0"/>
    <x v="1"/>
    <x v="0"/>
    <s v="Fully Meets"/>
    <n v="3.1"/>
    <x v="0"/>
    <n v="5"/>
  </r>
  <r>
    <n v="63"/>
    <s v="Jacob Murphy"/>
    <n v="57583"/>
    <s v="Production Technician I"/>
    <s v="MA"/>
    <d v="1978-11-05T00:00:00"/>
    <x v="1"/>
    <x v="1"/>
    <d v="2012-07-02T00:00:00"/>
    <s v="NULL"/>
    <x v="0"/>
    <x v="0"/>
    <x v="1"/>
    <s v="Fully Meets"/>
    <n v="5"/>
    <x v="1"/>
    <n v="3"/>
  </r>
  <r>
    <n v="64"/>
    <s v="Melissa Edwards"/>
    <n v="56294"/>
    <s v="Production Technician II"/>
    <s v="MA"/>
    <d v="1979-09-14T00:00:00"/>
    <x v="0"/>
    <x v="0"/>
    <d v="2011-11-07T00:00:00"/>
    <s v="NULL"/>
    <x v="0"/>
    <x v="0"/>
    <x v="0"/>
    <s v="Fully Meets"/>
    <n v="3.96"/>
    <x v="2"/>
    <n v="4"/>
  </r>
  <r>
    <n v="65"/>
    <s v="Samuel Wright"/>
    <n v="56991"/>
    <s v="Production Technician I"/>
    <s v="MA"/>
    <d v="1988-04-15T00:00:00"/>
    <x v="0"/>
    <x v="1"/>
    <d v="2018-07-09T00:00:00"/>
    <s v="NULL"/>
    <x v="0"/>
    <x v="0"/>
    <x v="1"/>
    <s v="Fully Meets"/>
    <n v="4.3"/>
    <x v="2"/>
    <n v="4"/>
  </r>
  <r>
    <n v="66"/>
    <s v="Maria Phillips"/>
    <n v="55722"/>
    <s v="Production Technician I"/>
    <s v="MA"/>
    <d v="1977-10-31T00:00:00"/>
    <x v="0"/>
    <x v="1"/>
    <d v="2011-05-16T00:00:00"/>
    <n v="42529"/>
    <x v="1"/>
    <x v="0"/>
    <x v="1"/>
    <s v="Fully Meets"/>
    <n v="5"/>
    <x v="2"/>
    <n v="4"/>
  </r>
  <r>
    <n v="67"/>
    <s v="Tyler Davis"/>
    <n v="101199"/>
    <s v="Software Engineer"/>
    <s v="MA"/>
    <d v="1979-07-05T00:00:00"/>
    <x v="1"/>
    <x v="0"/>
    <d v="2012-01-09T00:00:00"/>
    <s v="NULL"/>
    <x v="0"/>
    <x v="2"/>
    <x v="6"/>
    <s v="Fully Meets"/>
    <n v="3.79"/>
    <x v="0"/>
    <n v="5"/>
  </r>
  <r>
    <n v="68"/>
    <s v="Lindsey Russell"/>
    <n v="61568"/>
    <s v="Area Sales Manager"/>
    <s v="AL"/>
    <d v="1975-11-02T00:00:00"/>
    <x v="0"/>
    <x v="0"/>
    <d v="2014-09-29T00:00:00"/>
    <s v="NULL"/>
    <x v="0"/>
    <x v="4"/>
    <x v="1"/>
    <s v="PIP"/>
    <n v="1.93"/>
    <x v="1"/>
    <n v="3"/>
  </r>
  <r>
    <n v="69"/>
    <s v="Nicholas Green"/>
    <n v="58275"/>
    <s v="Production Technician II"/>
    <s v="MA"/>
    <d v="1951-02-25T00:00:00"/>
    <x v="1"/>
    <x v="4"/>
    <d v="2011-04-04T00:00:00"/>
    <n v="42312"/>
    <x v="1"/>
    <x v="0"/>
    <x v="2"/>
    <s v="Fully Meets"/>
    <n v="4.62"/>
    <x v="0"/>
    <n v="5"/>
  </r>
  <r>
    <n v="70"/>
    <s v="Kayla Coleman"/>
    <n v="53189"/>
    <s v="Production Technician I"/>
    <s v="MA"/>
    <d v="1967-04-19T00:00:00"/>
    <x v="0"/>
    <x v="1"/>
    <d v="2014-07-07T00:00:00"/>
    <s v="NULL"/>
    <x v="0"/>
    <x v="0"/>
    <x v="1"/>
    <s v="PIP"/>
    <n v="1.1200000000000001"/>
    <x v="3"/>
    <n v="2"/>
  </r>
  <r>
    <n v="71"/>
    <s v="Eric Mitchell"/>
    <n v="96820"/>
    <s v="BI Developer"/>
    <s v="MA"/>
    <d v="1983-09-04T00:00:00"/>
    <x v="0"/>
    <x v="0"/>
    <d v="2017-02-15T00:00:00"/>
    <s v="NULL"/>
    <x v="0"/>
    <x v="1"/>
    <x v="1"/>
    <s v="Fully Meets"/>
    <n v="3.01"/>
    <x v="0"/>
    <n v="5"/>
  </r>
  <r>
    <n v="72"/>
    <s v="Shannon Bailey"/>
    <n v="51259"/>
    <s v="Production Technician I"/>
    <s v="MA"/>
    <d v="1982-11-15T00:00:00"/>
    <x v="0"/>
    <x v="0"/>
    <d v="2014-05-12T00:00:00"/>
    <s v="NULL"/>
    <x v="0"/>
    <x v="0"/>
    <x v="1"/>
    <s v="Fully Meets"/>
    <n v="4.3"/>
    <x v="2"/>
    <n v="4"/>
  </r>
  <r>
    <n v="73"/>
    <s v="Patrick Lopez"/>
    <n v="59231"/>
    <s v="Area Sales Manager"/>
    <s v="WA"/>
    <d v="1987-05-14T00:00:00"/>
    <x v="1"/>
    <x v="0"/>
    <d v="2012-02-20T00:00:00"/>
    <s v="NULL"/>
    <x v="0"/>
    <x v="4"/>
    <x v="7"/>
    <s v="PIP"/>
    <n v="2.2999999999999998"/>
    <x v="4"/>
    <n v="1"/>
  </r>
  <r>
    <n v="74"/>
    <s v="Catherine Morris"/>
    <n v="61584"/>
    <s v="Production Technician I"/>
    <s v="MA"/>
    <d v="1978-12-02T00:00:00"/>
    <x v="1"/>
    <x v="1"/>
    <d v="2013-01-07T00:00:00"/>
    <s v="NULL"/>
    <x v="0"/>
    <x v="0"/>
    <x v="1"/>
    <s v="Needs Improvement"/>
    <n v="3.88"/>
    <x v="2"/>
    <n v="4"/>
  </r>
  <r>
    <n v="75"/>
    <s v="Benjamin Turner"/>
    <n v="46335"/>
    <s v="Production Technician I"/>
    <s v="MA"/>
    <d v="1986-10-07T00:00:00"/>
    <x v="1"/>
    <x v="0"/>
    <d v="2012-04-02T00:00:00"/>
    <s v="NULL"/>
    <x v="0"/>
    <x v="0"/>
    <x v="6"/>
    <s v="Fully Meets"/>
    <n v="3.4"/>
    <x v="0"/>
    <n v="5"/>
  </r>
  <r>
    <n v="76"/>
    <s v="Holly Jenkins"/>
    <n v="70621"/>
    <s v="IT Support"/>
    <s v="MA"/>
    <d v="1988-07-18T00:00:00"/>
    <x v="1"/>
    <x v="1"/>
    <d v="2015-01-05T00:00:00"/>
    <s v="NULL"/>
    <x v="0"/>
    <x v="1"/>
    <x v="3"/>
    <s v="Fully Meets"/>
    <n v="4.1100000000000003"/>
    <x v="2"/>
    <n v="4"/>
  </r>
  <r>
    <n v="77"/>
    <s v="Daniel Bell"/>
    <n v="138888"/>
    <s v="IT Manager - Support"/>
    <s v="MA"/>
    <d v="1970-07-09T00:00:00"/>
    <x v="0"/>
    <x v="0"/>
    <d v="2014-01-05T00:00:00"/>
    <s v="NULL"/>
    <x v="0"/>
    <x v="1"/>
    <x v="1"/>
    <s v="Exceeds"/>
    <n v="4.3"/>
    <x v="0"/>
    <n v="5"/>
  </r>
  <r>
    <n v="78"/>
    <s v="Stephanie Price"/>
    <n v="74241"/>
    <s v="Area Sales Manager"/>
    <s v="CA"/>
    <d v="1988-11-08T00:00:00"/>
    <x v="1"/>
    <x v="0"/>
    <d v="2011-01-10T00:00:00"/>
    <s v="NULL"/>
    <x v="0"/>
    <x v="4"/>
    <x v="1"/>
    <s v="Exceeds"/>
    <n v="4.7699999999999996"/>
    <x v="0"/>
    <n v="5"/>
  </r>
  <r>
    <n v="79"/>
    <s v="Matthew Walker"/>
    <n v="75188"/>
    <s v="Production Manager"/>
    <s v="MA"/>
    <d v="1973-11-28T00:00:00"/>
    <x v="1"/>
    <x v="0"/>
    <d v="2014-09-18T00:00:00"/>
    <s v="NULL"/>
    <x v="0"/>
    <x v="0"/>
    <x v="2"/>
    <s v="Fully Meets"/>
    <n v="4.5199999999999996"/>
    <x v="2"/>
    <n v="4"/>
  </r>
  <r>
    <n v="80"/>
    <s v="Brittany Cox"/>
    <n v="62514"/>
    <s v="Production Technician I"/>
    <s v="MA"/>
    <d v="1973-09-23T00:00:00"/>
    <x v="1"/>
    <x v="1"/>
    <d v="2010-04-26T00:00:00"/>
    <s v="NULL"/>
    <x v="0"/>
    <x v="0"/>
    <x v="2"/>
    <s v="Fully Meets"/>
    <n v="2.9"/>
    <x v="1"/>
    <n v="3"/>
  </r>
  <r>
    <n v="81"/>
    <s v="Anthony Hall"/>
    <n v="60070"/>
    <s v="Production Technician I"/>
    <s v="MA"/>
    <d v="1991-09-05T00:00:00"/>
    <x v="1"/>
    <x v="1"/>
    <d v="2011-04-04T00:00:00"/>
    <n v="42892"/>
    <x v="1"/>
    <x v="0"/>
    <x v="2"/>
    <s v="Fully Meets"/>
    <n v="5"/>
    <x v="1"/>
    <n v="3"/>
  </r>
  <r>
    <n v="82"/>
    <s v="Victoria Turner"/>
    <n v="48888"/>
    <s v="Production Technician I"/>
    <s v="MA"/>
    <d v="1974-05-31T00:00:00"/>
    <x v="0"/>
    <x v="0"/>
    <d v="2014-11-10T00:00:00"/>
    <s v="NULL"/>
    <x v="0"/>
    <x v="0"/>
    <x v="0"/>
    <s v="Fully Meets"/>
    <n v="4.7"/>
    <x v="0"/>
    <n v="5"/>
  </r>
  <r>
    <n v="83"/>
    <s v="Christopher Wilson"/>
    <n v="54285"/>
    <s v="Production Technician I"/>
    <s v="MA"/>
    <d v="1978-08-25T00:00:00"/>
    <x v="0"/>
    <x v="1"/>
    <d v="2014-03-31T00:00:00"/>
    <s v="NULL"/>
    <x v="0"/>
    <x v="0"/>
    <x v="3"/>
    <s v="Fully Meets"/>
    <n v="4.2"/>
    <x v="1"/>
    <n v="3"/>
  </r>
  <r>
    <n v="84"/>
    <s v="Courtney Adams"/>
    <n v="56847"/>
    <s v="Production Technician II"/>
    <s v="MA"/>
    <d v="1989-08-25T00:00:00"/>
    <x v="1"/>
    <x v="4"/>
    <d v="2014-07-07T00:00:00"/>
    <s v="NULL"/>
    <x v="0"/>
    <x v="0"/>
    <x v="1"/>
    <s v="PIP"/>
    <n v="3"/>
    <x v="4"/>
    <n v="1"/>
  </r>
  <r>
    <n v="85"/>
    <s v="Justin Allen"/>
    <n v="60340"/>
    <s v="Production Technician I"/>
    <s v="MA"/>
    <d v="1983-09-02T00:00:00"/>
    <x v="0"/>
    <x v="0"/>
    <d v="2012-04-02T00:00:00"/>
    <n v="43370"/>
    <x v="1"/>
    <x v="0"/>
    <x v="2"/>
    <s v="Needs Improvement"/>
    <n v="5"/>
    <x v="2"/>
    <n v="4"/>
  </r>
  <r>
    <n v="86"/>
    <s v="Allison Ward"/>
    <n v="59124"/>
    <s v="Production Technician I"/>
    <s v="MA"/>
    <d v="1989-05-06T00:00:00"/>
    <x v="1"/>
    <x v="0"/>
    <d v="2014-02-17T00:00:00"/>
    <n v="43156"/>
    <x v="1"/>
    <x v="0"/>
    <x v="2"/>
    <s v="Needs Improvement"/>
    <n v="2.2999999999999998"/>
    <x v="1"/>
    <n v="3"/>
  </r>
  <r>
    <n v="87"/>
    <s v="Andrew Scott"/>
    <n v="99280"/>
    <s v="Software Engineer"/>
    <s v="MA"/>
    <d v="1987-05-15T00:00:00"/>
    <x v="1"/>
    <x v="1"/>
    <d v="2011-05-02T00:00:00"/>
    <n v="41430"/>
    <x v="1"/>
    <x v="2"/>
    <x v="1"/>
    <s v="Needs Improvement"/>
    <n v="2.1"/>
    <x v="0"/>
    <n v="5"/>
  </r>
  <r>
    <n v="88"/>
    <s v="Rachel Russell"/>
    <n v="71776"/>
    <s v="Production Technician II"/>
    <s v="MA"/>
    <d v="1978-09-22T00:00:00"/>
    <x v="1"/>
    <x v="1"/>
    <d v="2014-07-07T00:00:00"/>
    <s v="NULL"/>
    <x v="0"/>
    <x v="0"/>
    <x v="0"/>
    <s v="Fully Meets"/>
    <n v="4.4000000000000004"/>
    <x v="0"/>
    <n v="5"/>
  </r>
  <r>
    <n v="89"/>
    <s v="Jonathan Turner"/>
    <n v="65902"/>
    <s v="Production Technician II"/>
    <s v="MA"/>
    <d v="1987-09-27T00:00:00"/>
    <x v="1"/>
    <x v="0"/>
    <d v="2014-02-17T00:00:00"/>
    <s v="NULL"/>
    <x v="0"/>
    <x v="0"/>
    <x v="0"/>
    <s v="Fully Meets"/>
    <n v="4"/>
    <x v="2"/>
    <n v="4"/>
  </r>
  <r>
    <n v="90"/>
    <s v="Erin Martinez"/>
    <n v="57748"/>
    <s v="Production Technician I"/>
    <s v="MA"/>
    <d v="1955-04-14T00:00:00"/>
    <x v="1"/>
    <x v="1"/>
    <d v="2011-11-07T00:00:00"/>
    <n v="42507"/>
    <x v="1"/>
    <x v="0"/>
    <x v="2"/>
    <s v="Fully Meets"/>
    <n v="3.13"/>
    <x v="1"/>
    <n v="3"/>
  </r>
  <r>
    <n v="91"/>
    <s v="Robert Roberts"/>
    <n v="64057"/>
    <s v="Production Technician I"/>
    <s v="MA"/>
    <d v="1989-10-18T00:00:00"/>
    <x v="0"/>
    <x v="1"/>
    <d v="2015-05-11T00:00:00"/>
    <s v="NULL"/>
    <x v="0"/>
    <x v="0"/>
    <x v="1"/>
    <s v="PIP"/>
    <n v="1.56"/>
    <x v="0"/>
    <n v="5"/>
  </r>
  <r>
    <n v="92"/>
    <s v="Megan Phillips"/>
    <n v="53366"/>
    <s v="Network Engineer"/>
    <s v="MA"/>
    <d v="1987-06-18T00:00:00"/>
    <x v="0"/>
    <x v="0"/>
    <d v="2015-03-30T00:00:00"/>
    <s v="NULL"/>
    <x v="0"/>
    <x v="1"/>
    <x v="0"/>
    <s v="PIP"/>
    <n v="1.2"/>
    <x v="1"/>
    <n v="3"/>
  </r>
  <r>
    <n v="93"/>
    <s v="Joshua Rodriguez"/>
    <n v="58530"/>
    <s v="Production Technician I"/>
    <s v="MA"/>
    <d v="1981-03-16T00:00:00"/>
    <x v="1"/>
    <x v="1"/>
    <d v="2012-01-09T00:00:00"/>
    <s v="NULL"/>
    <x v="0"/>
    <x v="0"/>
    <x v="2"/>
    <s v="Fully Meets"/>
    <n v="5"/>
    <x v="0"/>
    <n v="5"/>
  </r>
  <r>
    <n v="94"/>
    <s v="Kimberly James"/>
    <n v="72609"/>
    <s v="Production Technician II"/>
    <s v="MA"/>
    <d v="1981-10-01T00:00:00"/>
    <x v="0"/>
    <x v="0"/>
    <d v="2011-05-16T00:00:00"/>
    <n v="41449"/>
    <x v="1"/>
    <x v="0"/>
    <x v="2"/>
    <s v="Fully Meets"/>
    <n v="4.76"/>
    <x v="0"/>
    <n v="5"/>
  </r>
  <r>
    <n v="95"/>
    <s v="William Harris"/>
    <n v="55965"/>
    <s v="Production Technician II"/>
    <s v="MA"/>
    <d v="1983-11-08T00:00:00"/>
    <x v="1"/>
    <x v="1"/>
    <d v="2011-04-04T00:00:00"/>
    <n v="41283"/>
    <x v="1"/>
    <x v="0"/>
    <x v="2"/>
    <s v="Fully Meets"/>
    <n v="3.66"/>
    <x v="1"/>
    <n v="3"/>
  </r>
  <r>
    <n v="96"/>
    <s v="Morgan Bennett"/>
    <n v="70187"/>
    <s v="Area Sales Manager"/>
    <s v="MA"/>
    <d v="1975-07-07T00:00:00"/>
    <x v="0"/>
    <x v="1"/>
    <d v="2014-09-29T00:00:00"/>
    <n v="43331"/>
    <x v="1"/>
    <x v="4"/>
    <x v="3"/>
    <s v="PIP"/>
    <n v="2"/>
    <x v="0"/>
    <n v="5"/>
  </r>
  <r>
    <n v="97"/>
    <s v="David Hernandez"/>
    <n v="178000"/>
    <s v="IT Director"/>
    <s v="MA"/>
    <d v="1980-07-05T00:00:00"/>
    <x v="0"/>
    <x v="0"/>
    <d v="2011-04-15T00:00:00"/>
    <s v="NULL"/>
    <x v="0"/>
    <x v="1"/>
    <x v="1"/>
    <s v="Exceeds"/>
    <n v="5"/>
    <x v="0"/>
    <n v="5"/>
  </r>
  <r>
    <n v="98"/>
    <s v="Amber Patterson"/>
    <n v="99351"/>
    <s v="Sr. Accountant"/>
    <s v="MA"/>
    <d v="1979-04-16T00:00:00"/>
    <x v="1"/>
    <x v="1"/>
    <d v="2009-01-05T00:00:00"/>
    <s v="NULL"/>
    <x v="0"/>
    <x v="3"/>
    <x v="8"/>
    <s v="Fully Meets"/>
    <n v="5"/>
    <x v="1"/>
    <n v="3"/>
  </r>
  <r>
    <n v="99"/>
    <s v="Michael Young"/>
    <n v="67251"/>
    <s v="Area Sales Manager"/>
    <s v="CT"/>
    <d v="1963-08-28T00:00:00"/>
    <x v="0"/>
    <x v="0"/>
    <d v="2011-09-06T00:00:00"/>
    <s v="NULL"/>
    <x v="0"/>
    <x v="4"/>
    <x v="6"/>
    <s v="Fully Meets"/>
    <n v="4.3"/>
    <x v="1"/>
    <n v="3"/>
  </r>
  <r>
    <n v="100"/>
    <s v="Megan Mitchell"/>
    <n v="65707"/>
    <s v="IT Support"/>
    <s v="CT"/>
    <d v="1968-07-06T00:00:00"/>
    <x v="1"/>
    <x v="0"/>
    <d v="2010-05-01T00:00:00"/>
    <s v="NULL"/>
    <x v="0"/>
    <x v="1"/>
    <x v="0"/>
    <s v="Fully Meets"/>
    <n v="4.7"/>
    <x v="2"/>
    <n v="4"/>
  </r>
  <r>
    <n v="101"/>
    <s v="Brian Clark"/>
    <n v="52249"/>
    <s v="Production Technician I"/>
    <s v="MA"/>
    <d v="1985-09-15T00:00:00"/>
    <x v="0"/>
    <x v="0"/>
    <d v="2015-03-30T00:00:00"/>
    <s v="NULL"/>
    <x v="0"/>
    <x v="0"/>
    <x v="3"/>
    <s v="Fully Meets"/>
    <n v="4.5"/>
    <x v="1"/>
    <n v="3"/>
  </r>
  <r>
    <n v="102"/>
    <s v="Emily Adams"/>
    <n v="53171"/>
    <s v="Production Technician I"/>
    <s v="MA"/>
    <d v="1983-12-02T00:00:00"/>
    <x v="1"/>
    <x v="0"/>
    <d v="2011-05-16T00:00:00"/>
    <s v="NULL"/>
    <x v="0"/>
    <x v="0"/>
    <x v="0"/>
    <s v="Fully Meets"/>
    <n v="4.2"/>
    <x v="2"/>
    <n v="4"/>
  </r>
  <r>
    <n v="103"/>
    <s v="Christopher Martinez"/>
    <n v="51337"/>
    <s v="Production Technician I"/>
    <s v="MA"/>
    <d v="1990-10-01T00:00:00"/>
    <x v="1"/>
    <x v="1"/>
    <d v="2015-03-30T00:00:00"/>
    <s v="NULL"/>
    <x v="0"/>
    <x v="0"/>
    <x v="0"/>
    <s v="Fully Meets"/>
    <n v="3.73"/>
    <x v="1"/>
    <n v="3"/>
  </r>
  <r>
    <n v="104"/>
    <s v="Jessica Foster"/>
    <n v="51505"/>
    <s v="Production Technician I"/>
    <s v="MA"/>
    <d v="1970-05-15T00:00:00"/>
    <x v="1"/>
    <x v="2"/>
    <d v="2011-11-07T00:00:00"/>
    <n v="42689"/>
    <x v="1"/>
    <x v="0"/>
    <x v="4"/>
    <s v="Fully Meets"/>
    <n v="4.24"/>
    <x v="2"/>
    <n v="4"/>
  </r>
  <r>
    <n v="105"/>
    <s v="Ryan Turner"/>
    <n v="59370"/>
    <s v="Area Sales Manager"/>
    <s v="OH"/>
    <d v="1971-07-10T00:00:00"/>
    <x v="1"/>
    <x v="3"/>
    <d v="2014-07-07T00:00:00"/>
    <n v="42252"/>
    <x v="1"/>
    <x v="4"/>
    <x v="6"/>
    <s v="Fully Meets"/>
    <n v="3.97"/>
    <x v="2"/>
    <n v="4"/>
  </r>
  <r>
    <n v="106"/>
    <s v="Danielle Collins"/>
    <n v="54933"/>
    <s v="Production Technician I"/>
    <s v="MA"/>
    <d v="1974-08-09T00:00:00"/>
    <x v="0"/>
    <x v="1"/>
    <d v="2012-04-02T00:00:00"/>
    <n v="42180"/>
    <x v="1"/>
    <x v="0"/>
    <x v="4"/>
    <s v="Needs Improvement"/>
    <n v="3.97"/>
    <x v="2"/>
    <n v="4"/>
  </r>
  <r>
    <n v="107"/>
    <s v="Benjamin Campbell"/>
    <n v="57815"/>
    <s v="Production Technician I"/>
    <s v="MA"/>
    <d v="1980-05-08T00:00:00"/>
    <x v="1"/>
    <x v="0"/>
    <d v="2014-09-29T00:00:00"/>
    <s v="NULL"/>
    <x v="0"/>
    <x v="0"/>
    <x v="1"/>
    <s v="Exceeds"/>
    <n v="3.9"/>
    <x v="2"/>
    <n v="4"/>
  </r>
  <r>
    <n v="108"/>
    <s v="Samantha Griffin"/>
    <n v="61555"/>
    <s v="Area Sales Manager"/>
    <s v="IN"/>
    <d v="1989-09-22T00:00:00"/>
    <x v="1"/>
    <x v="0"/>
    <d v="2015-02-16T00:00:00"/>
    <s v="NULL"/>
    <x v="0"/>
    <x v="4"/>
    <x v="1"/>
    <s v="Fully Meets"/>
    <n v="4.5"/>
    <x v="0"/>
    <n v="5"/>
  </r>
  <r>
    <n v="109"/>
    <s v="Joseph Nelson"/>
    <n v="114800"/>
    <s v="Database Administrator"/>
    <s v="MA"/>
    <d v="1971-10-23T00:00:00"/>
    <x v="1"/>
    <x v="0"/>
    <d v="2015-02-16T00:00:00"/>
    <n v="42078"/>
    <x v="1"/>
    <x v="1"/>
    <x v="1"/>
    <s v="Fully Meets"/>
    <n v="4.5999999999999996"/>
    <x v="2"/>
    <n v="4"/>
  </r>
  <r>
    <n v="110"/>
    <s v="Ashley Simmons"/>
    <n v="74679"/>
    <s v="IT Support"/>
    <s v="MA"/>
    <d v="1989-11-24T00:00:00"/>
    <x v="0"/>
    <x v="1"/>
    <d v="2015-03-30T00:00:00"/>
    <s v="NULL"/>
    <x v="0"/>
    <x v="1"/>
    <x v="0"/>
    <s v="Fully Meets"/>
    <n v="4.3"/>
    <x v="0"/>
    <n v="5"/>
  </r>
  <r>
    <n v="111"/>
    <s v="Nicholas Richardson"/>
    <n v="53018"/>
    <s v="Production Technician I"/>
    <s v="MA"/>
    <d v="1992-06-18T00:00:00"/>
    <x v="1"/>
    <x v="0"/>
    <d v="2013-11-11T00:00:00"/>
    <s v="NULL"/>
    <x v="0"/>
    <x v="0"/>
    <x v="1"/>
    <s v="Fully Meets"/>
    <n v="4.3"/>
    <x v="0"/>
    <n v="5"/>
  </r>
  <r>
    <n v="112"/>
    <s v="Jennifer Parker"/>
    <n v="59892"/>
    <s v="Production Technician I"/>
    <s v="MA"/>
    <d v="1969-09-29T00:00:00"/>
    <x v="0"/>
    <x v="2"/>
    <d v="2011-07-11T00:00:00"/>
    <s v="NULL"/>
    <x v="0"/>
    <x v="0"/>
    <x v="4"/>
    <s v="Exceeds"/>
    <n v="4.5"/>
    <x v="2"/>
    <n v="4"/>
  </r>
  <r>
    <n v="113"/>
    <s v="John Thompson"/>
    <n v="68898"/>
    <s v="Production Technician II"/>
    <s v="MA"/>
    <d v="1964-10-12T00:00:00"/>
    <x v="0"/>
    <x v="1"/>
    <d v="2010-04-26T00:00:00"/>
    <n v="40693"/>
    <x v="1"/>
    <x v="0"/>
    <x v="4"/>
    <s v="PIP"/>
    <n v="3"/>
    <x v="1"/>
    <n v="3"/>
  </r>
  <r>
    <n v="114"/>
    <s v="Laura Wright"/>
    <n v="61242"/>
    <s v="IT Support"/>
    <s v="MA"/>
    <d v="1981-04-16T00:00:00"/>
    <x v="1"/>
    <x v="4"/>
    <d v="2015-01-05T00:00:00"/>
    <s v="NULL"/>
    <x v="0"/>
    <x v="1"/>
    <x v="3"/>
    <s v="Fully Meets"/>
    <n v="4.6100000000000003"/>
    <x v="2"/>
    <n v="4"/>
  </r>
  <r>
    <n v="115"/>
    <s v="Zachary Reed"/>
    <n v="66825"/>
    <s v="Production Technician II"/>
    <s v="MA"/>
    <d v="1986-05-25T00:00:00"/>
    <x v="1"/>
    <x v="1"/>
    <d v="2014-05-12T00:00:00"/>
    <s v="NULL"/>
    <x v="0"/>
    <x v="0"/>
    <x v="0"/>
    <s v="Fully Meets"/>
    <n v="4.5999999999999996"/>
    <x v="1"/>
    <n v="3"/>
  </r>
  <r>
    <n v="116"/>
    <s v="Amanda Morris"/>
    <n v="48285"/>
    <s v="Production Technician I"/>
    <s v="MA"/>
    <d v="1979-05-21T00:00:00"/>
    <x v="0"/>
    <x v="1"/>
    <d v="2012-07-02T00:00:00"/>
    <s v="NULL"/>
    <x v="0"/>
    <x v="0"/>
    <x v="0"/>
    <s v="Fully Meets"/>
    <n v="5"/>
    <x v="1"/>
    <n v="3"/>
  </r>
  <r>
    <n v="117"/>
    <s v="William Carter"/>
    <n v="66149"/>
    <s v="Production Technician II"/>
    <s v="MA"/>
    <d v="1983-12-08T00:00:00"/>
    <x v="1"/>
    <x v="4"/>
    <d v="2013-09-30T00:00:00"/>
    <s v="NULL"/>
    <x v="0"/>
    <x v="0"/>
    <x v="2"/>
    <s v="Fully Meets"/>
    <n v="4.4000000000000004"/>
    <x v="0"/>
    <n v="5"/>
  </r>
  <r>
    <n v="118"/>
    <s v="Emily Lewis"/>
    <n v="49256"/>
    <s v="Production Technician I"/>
    <s v="MA"/>
    <d v="1974-10-09T00:00:00"/>
    <x v="1"/>
    <x v="1"/>
    <d v="2013-08-19T00:00:00"/>
    <s v="NULL"/>
    <x v="0"/>
    <x v="0"/>
    <x v="0"/>
    <s v="Fully Meets"/>
    <n v="4.0999999999999996"/>
    <x v="0"/>
    <n v="5"/>
  </r>
  <r>
    <n v="119"/>
    <s v="James Evans"/>
    <n v="62957"/>
    <s v="Production Manager"/>
    <s v="MA"/>
    <d v="1981-07-11T00:00:00"/>
    <x v="0"/>
    <x v="2"/>
    <d v="2015-06-02T00:00:00"/>
    <s v="NULL"/>
    <x v="0"/>
    <x v="0"/>
    <x v="3"/>
    <s v="Fully Meets"/>
    <n v="4.63"/>
    <x v="1"/>
    <n v="3"/>
  </r>
  <r>
    <n v="120"/>
    <s v="Brittany Davis"/>
    <n v="63813"/>
    <s v="Production Technician I"/>
    <s v="MA"/>
    <d v="1983-05-21T00:00:00"/>
    <x v="1"/>
    <x v="2"/>
    <d v="2011-02-21T00:00:00"/>
    <n v="41650"/>
    <x v="1"/>
    <x v="0"/>
    <x v="6"/>
    <s v="Fully Meets"/>
    <n v="5"/>
    <x v="0"/>
    <n v="5"/>
  </r>
  <r>
    <n v="121"/>
    <s v="Daniel Hernandez"/>
    <n v="99020"/>
    <s v="BI Developer"/>
    <s v="MA"/>
    <d v="1989-06-30T00:00:00"/>
    <x v="0"/>
    <x v="1"/>
    <d v="2017-04-20T00:00:00"/>
    <s v="NULL"/>
    <x v="0"/>
    <x v="1"/>
    <x v="1"/>
    <s v="Fully Meets"/>
    <n v="4.2"/>
    <x v="0"/>
    <n v="5"/>
  </r>
  <r>
    <n v="122"/>
    <s v="Amanda Hayes"/>
    <n v="71707"/>
    <s v="Area Sales Manager"/>
    <s v="TN"/>
    <d v="1969-02-09T00:00:00"/>
    <x v="0"/>
    <x v="0"/>
    <d v="2012-03-07T00:00:00"/>
    <n v="41943"/>
    <x v="1"/>
    <x v="4"/>
    <x v="0"/>
    <s v="Fully Meets"/>
    <n v="4.5"/>
    <x v="0"/>
    <n v="5"/>
  </r>
  <r>
    <n v="123"/>
    <s v="Matthew Reed"/>
    <n v="54828"/>
    <s v="Production Technician I"/>
    <s v="MA"/>
    <d v="1977-03-23T00:00:00"/>
    <x v="1"/>
    <x v="1"/>
    <d v="2011-11-28T00:00:00"/>
    <s v="NULL"/>
    <x v="0"/>
    <x v="0"/>
    <x v="2"/>
    <s v="Fully Meets"/>
    <n v="4.2"/>
    <x v="2"/>
    <n v="4"/>
  </r>
  <r>
    <n v="124"/>
    <s v="Erica Bell"/>
    <n v="64246"/>
    <s v="Production Technician II"/>
    <s v="MA"/>
    <d v="1988-08-10T00:00:00"/>
    <x v="0"/>
    <x v="0"/>
    <d v="2013-11-11T00:00:00"/>
    <s v="NULL"/>
    <x v="0"/>
    <x v="0"/>
    <x v="0"/>
    <s v="Fully Meets"/>
    <n v="5"/>
    <x v="1"/>
    <n v="3"/>
  </r>
  <r>
    <n v="125"/>
    <s v="Christopher Scott"/>
    <n v="52177"/>
    <s v="Production Technician I"/>
    <s v="MA"/>
    <d v="1952-08-18T00:00:00"/>
    <x v="1"/>
    <x v="0"/>
    <d v="2012-01-09T00:00:00"/>
    <n v="42353"/>
    <x v="1"/>
    <x v="0"/>
    <x v="6"/>
    <s v="Fully Meets"/>
    <n v="4.6399999999999997"/>
    <x v="2"/>
    <n v="4"/>
  </r>
  <r>
    <n v="126"/>
    <s v="Sarah Hill"/>
    <n v="62065"/>
    <s v="Production Technician I"/>
    <s v="MA"/>
    <d v="1974-05-02T00:00:00"/>
    <x v="1"/>
    <x v="1"/>
    <d v="2014-05-12T00:00:00"/>
    <s v="NULL"/>
    <x v="0"/>
    <x v="0"/>
    <x v="6"/>
    <s v="Exceeds"/>
    <n v="4.76"/>
    <x v="2"/>
    <n v="4"/>
  </r>
  <r>
    <n v="127"/>
    <s v="David Parker"/>
    <n v="46998"/>
    <s v="Production Technician I"/>
    <s v="MA"/>
    <d v="1984-01-04T00:00:00"/>
    <x v="0"/>
    <x v="0"/>
    <d v="2012-08-13T00:00:00"/>
    <s v="NULL"/>
    <x v="0"/>
    <x v="0"/>
    <x v="2"/>
    <s v="Fully Meets"/>
    <n v="4.17"/>
    <x v="2"/>
    <n v="4"/>
  </r>
  <r>
    <n v="128"/>
    <s v="Christina Russell"/>
    <n v="68099"/>
    <s v="Production Technician II"/>
    <s v="MA"/>
    <d v="1972-08-27T00:00:00"/>
    <x v="1"/>
    <x v="0"/>
    <d v="2011-01-10T00:00:00"/>
    <n v="41443"/>
    <x v="1"/>
    <x v="0"/>
    <x v="6"/>
    <s v="Fully Meets"/>
    <n v="5"/>
    <x v="1"/>
    <n v="3"/>
  </r>
  <r>
    <n v="129"/>
    <s v="Michael Phillips"/>
    <n v="70545"/>
    <s v="Area Sales Manager"/>
    <s v="NH"/>
    <d v="1988-09-14T00:00:00"/>
    <x v="0"/>
    <x v="1"/>
    <d v="2014-08-18T00:00:00"/>
    <s v="NULL"/>
    <x v="0"/>
    <x v="4"/>
    <x v="1"/>
    <s v="Fully Meets"/>
    <n v="3.6"/>
    <x v="0"/>
    <n v="5"/>
  </r>
  <r>
    <n v="130"/>
    <s v="Lauren King"/>
    <n v="63478"/>
    <s v="Production Technician II"/>
    <s v="MA"/>
    <d v="1984-02-16T00:00:00"/>
    <x v="1"/>
    <x v="1"/>
    <d v="2011-08-15T00:00:00"/>
    <n v="41006"/>
    <x v="1"/>
    <x v="0"/>
    <x v="1"/>
    <s v="Fully Meets"/>
    <n v="3.03"/>
    <x v="0"/>
    <n v="5"/>
  </r>
  <r>
    <n v="131"/>
    <s v="Joshua Lewis"/>
    <n v="97999"/>
    <s v="Database Administrator"/>
    <s v="MA"/>
    <d v="1984-02-21T00:00:00"/>
    <x v="1"/>
    <x v="0"/>
    <d v="2015-03-30T00:00:00"/>
    <s v="NULL"/>
    <x v="0"/>
    <x v="1"/>
    <x v="1"/>
    <s v="Fully Meets"/>
    <n v="4.4800000000000004"/>
    <x v="0"/>
    <n v="5"/>
  </r>
  <r>
    <n v="132"/>
    <s v="Stephanie Wilson"/>
    <n v="180000"/>
    <s v="Director of Sales"/>
    <s v="RI"/>
    <d v="1966-03-17T00:00:00"/>
    <x v="1"/>
    <x v="1"/>
    <d v="2014-05-05T00:00:00"/>
    <s v="NULL"/>
    <x v="0"/>
    <x v="4"/>
    <x v="0"/>
    <s v="Fully Meets"/>
    <n v="4.5"/>
    <x v="2"/>
    <n v="4"/>
  </r>
  <r>
    <n v="133"/>
    <s v="Jason Garcia"/>
    <n v="49920"/>
    <s v="Administrative Assistant"/>
    <s v="MA"/>
    <d v="1985-09-16T00:00:00"/>
    <x v="1"/>
    <x v="1"/>
    <d v="2015-02-16T00:00:00"/>
    <n v="42109"/>
    <x v="1"/>
    <x v="3"/>
    <x v="1"/>
    <s v="Fully Meets"/>
    <n v="3.24"/>
    <x v="1"/>
    <n v="3"/>
  </r>
  <r>
    <n v="134"/>
    <s v="Rebecca Green"/>
    <n v="55425"/>
    <s v="Production Technician I"/>
    <s v="MA"/>
    <d v="1986-06-10T00:00:00"/>
    <x v="1"/>
    <x v="0"/>
    <d v="2012-02-20T00:00:00"/>
    <s v="NULL"/>
    <x v="0"/>
    <x v="0"/>
    <x v="0"/>
    <s v="Fully Meets"/>
    <n v="4.8"/>
    <x v="2"/>
    <n v="4"/>
  </r>
  <r>
    <n v="135"/>
    <s v="Andrew Taylor"/>
    <n v="69340"/>
    <s v="Production Technician II"/>
    <s v="MA"/>
    <d v="1984-03-11T00:00:00"/>
    <x v="1"/>
    <x v="0"/>
    <d v="2016-06-06T00:00:00"/>
    <s v="NULL"/>
    <x v="0"/>
    <x v="0"/>
    <x v="0"/>
    <s v="Fully Meets"/>
    <n v="3"/>
    <x v="0"/>
    <n v="5"/>
  </r>
  <r>
    <n v="136"/>
    <s v="Jessica Wright"/>
    <n v="64995"/>
    <s v="Production Technician II"/>
    <s v="MA"/>
    <d v="1992-05-07T00:00:00"/>
    <x v="1"/>
    <x v="4"/>
    <d v="2015-06-05T00:00:00"/>
    <s v="NULL"/>
    <x v="0"/>
    <x v="0"/>
    <x v="1"/>
    <s v="Fully Meets"/>
    <n v="4.5"/>
    <x v="1"/>
    <n v="3"/>
  </r>
  <r>
    <n v="137"/>
    <s v="Robert Lopez"/>
    <n v="68182"/>
    <s v="Production Technician II"/>
    <s v="MA"/>
    <d v="1976-09-22T00:00:00"/>
    <x v="1"/>
    <x v="2"/>
    <d v="2011-02-21T00:00:00"/>
    <n v="41365"/>
    <x v="1"/>
    <x v="0"/>
    <x v="2"/>
    <s v="Fully Meets"/>
    <n v="3.72"/>
    <x v="1"/>
    <n v="3"/>
  </r>
  <r>
    <n v="138"/>
    <s v="Melissa Bennett"/>
    <n v="83082"/>
    <s v="Production Manager"/>
    <s v="MA"/>
    <d v="1976-11-15T00:00:00"/>
    <x v="0"/>
    <x v="1"/>
    <d v="2011-02-21T00:00:00"/>
    <n v="41176"/>
    <x v="1"/>
    <x v="0"/>
    <x v="1"/>
    <s v="Needs Improvement"/>
    <n v="2.34"/>
    <x v="3"/>
    <n v="2"/>
  </r>
  <r>
    <n v="139"/>
    <s v="William Adams"/>
    <n v="51908"/>
    <s v="Production Technician I"/>
    <s v="MA"/>
    <d v="1991-01-28T00:00:00"/>
    <x v="1"/>
    <x v="0"/>
    <d v="2013-08-19T00:00:00"/>
    <s v="NULL"/>
    <x v="0"/>
    <x v="0"/>
    <x v="1"/>
    <s v="Fully Meets"/>
    <n v="3.99"/>
    <x v="1"/>
    <n v="3"/>
  </r>
  <r>
    <n v="140"/>
    <s v="Samantha Morris"/>
    <n v="61242"/>
    <s v="Production Technician I"/>
    <s v="MA"/>
    <d v="1972-09-11T00:00:00"/>
    <x v="1"/>
    <x v="0"/>
    <d v="2012-11-05T00:00:00"/>
    <s v="NULL"/>
    <x v="0"/>
    <x v="0"/>
    <x v="0"/>
    <s v="Fully Meets"/>
    <n v="4.0999999999999996"/>
    <x v="1"/>
    <n v="3"/>
  </r>
  <r>
    <n v="141"/>
    <s v="Benjamin Young"/>
    <n v="45069"/>
    <s v="Production Technician I"/>
    <s v="MA"/>
    <d v="1966-03-22T00:00:00"/>
    <x v="1"/>
    <x v="2"/>
    <d v="2013-09-30T00:00:00"/>
    <s v="NULL"/>
    <x v="0"/>
    <x v="0"/>
    <x v="3"/>
    <s v="Fully Meets"/>
    <n v="4.3"/>
    <x v="0"/>
    <n v="5"/>
  </r>
  <r>
    <n v="142"/>
    <s v="Elizabeth Campbell"/>
    <n v="60724"/>
    <s v="Production Technician II"/>
    <s v="MA"/>
    <d v="1986-11-06T00:00:00"/>
    <x v="1"/>
    <x v="2"/>
    <d v="2011-07-05T00:00:00"/>
    <s v="NULL"/>
    <x v="0"/>
    <x v="0"/>
    <x v="0"/>
    <s v="Exceeds"/>
    <n v="4.5999999999999996"/>
    <x v="2"/>
    <n v="4"/>
  </r>
  <r>
    <n v="143"/>
    <s v="Jacob Richardson"/>
    <n v="60436"/>
    <s v="Production Technician I"/>
    <s v="MA"/>
    <d v="1964-04-13T00:00:00"/>
    <x v="1"/>
    <x v="4"/>
    <d v="2014-01-06T00:00:00"/>
    <s v="NULL"/>
    <x v="0"/>
    <x v="0"/>
    <x v="0"/>
    <s v="Fully Meets"/>
    <n v="5"/>
    <x v="0"/>
    <n v="5"/>
  </r>
  <r>
    <n v="144"/>
    <s v="Ashley Jenkins"/>
    <n v="46837"/>
    <s v="Production Technician I"/>
    <s v="MA"/>
    <d v="1959-08-19T00:00:00"/>
    <x v="0"/>
    <x v="1"/>
    <d v="2011-11-07T00:00:00"/>
    <n v="43219"/>
    <x v="1"/>
    <x v="0"/>
    <x v="6"/>
    <s v="Exceeds"/>
    <n v="4.7"/>
    <x v="2"/>
    <n v="4"/>
  </r>
  <r>
    <n v="145"/>
    <s v="Alexander Martin"/>
    <n v="105700"/>
    <s v="Database Administrator"/>
    <s v="MA"/>
    <d v="1986-11-07T00:00:00"/>
    <x v="1"/>
    <x v="1"/>
    <d v="2015-01-05T00:00:00"/>
    <s v="NULL"/>
    <x v="0"/>
    <x v="1"/>
    <x v="1"/>
    <s v="Fully Meets"/>
    <n v="3.75"/>
    <x v="1"/>
    <n v="3"/>
  </r>
  <r>
    <n v="146"/>
    <s v="Nicole Patterson"/>
    <n v="63322"/>
    <s v="Production Technician II"/>
    <s v="MA"/>
    <d v="1969-09-08T00:00:00"/>
    <x v="1"/>
    <x v="0"/>
    <d v="2014-07-07T00:00:00"/>
    <s v="NULL"/>
    <x v="0"/>
    <x v="0"/>
    <x v="0"/>
    <s v="Exceeds"/>
    <n v="4.3"/>
    <x v="1"/>
    <n v="3"/>
  </r>
  <r>
    <n v="147"/>
    <s v="Kevin Turner"/>
    <n v="61154"/>
    <s v="Production Technician I"/>
    <s v="MA"/>
    <d v="1986-04-17T00:00:00"/>
    <x v="1"/>
    <x v="1"/>
    <d v="2011-01-10T00:00:00"/>
    <n v="42461"/>
    <x v="1"/>
    <x v="0"/>
    <x v="6"/>
    <s v="Fully Meets"/>
    <n v="4"/>
    <x v="2"/>
    <n v="4"/>
  </r>
  <r>
    <n v="148"/>
    <s v="Lindsey Collins"/>
    <n v="68999"/>
    <s v="Sales Manager"/>
    <s v="PA"/>
    <d v="1989-11-11T00:00:00"/>
    <x v="1"/>
    <x v="0"/>
    <d v="2011-11-07T00:00:00"/>
    <n v="41753"/>
    <x v="1"/>
    <x v="4"/>
    <x v="2"/>
    <s v="Fully Meets"/>
    <n v="4.5"/>
    <x v="0"/>
    <n v="5"/>
  </r>
  <r>
    <n v="149"/>
    <s v="Michael Thompson"/>
    <n v="50482"/>
    <s v="Production Technician I"/>
    <s v="MA"/>
    <d v="1976-01-19T00:00:00"/>
    <x v="0"/>
    <x v="0"/>
    <d v="2013-09-30T00:00:00"/>
    <s v="NULL"/>
    <x v="0"/>
    <x v="0"/>
    <x v="1"/>
    <s v="Fully Meets"/>
    <n v="3.07"/>
    <x v="2"/>
    <n v="4"/>
  </r>
  <r>
    <n v="150"/>
    <s v="Amanda Simmons"/>
    <n v="65310"/>
    <s v="Area Sales Manager"/>
    <s v="CO"/>
    <d v="1979-11-27T00:00:00"/>
    <x v="0"/>
    <x v="0"/>
    <d v="2013-08-19T00:00:00"/>
    <s v="NULL"/>
    <x v="0"/>
    <x v="4"/>
    <x v="1"/>
    <s v="Fully Meets"/>
    <n v="4.3"/>
    <x v="0"/>
    <n v="5"/>
  </r>
  <r>
    <n v="151"/>
    <s v="Christopher Smith"/>
    <n v="250000"/>
    <s v="President &amp; CEO"/>
    <s v="MA"/>
    <d v="1954-09-21T00:00:00"/>
    <x v="1"/>
    <x v="1"/>
    <d v="2012-07-02T00:00:00"/>
    <s v="NULL"/>
    <x v="0"/>
    <x v="5"/>
    <x v="1"/>
    <s v="Fully Meets"/>
    <n v="4.83"/>
    <x v="1"/>
    <n v="3"/>
  </r>
  <r>
    <n v="152"/>
    <s v="Calvin Brooks"/>
    <n v="54005"/>
    <s v="Production Technician I"/>
    <s v="MA"/>
    <d v="1973-12-08T00:00:00"/>
    <x v="1"/>
    <x v="1"/>
    <d v="2011-09-26T00:00:00"/>
    <n v="42159"/>
    <x v="1"/>
    <x v="0"/>
    <x v="2"/>
    <s v="Fully Meets"/>
    <n v="3.6"/>
    <x v="0"/>
    <n v="5"/>
  </r>
  <r>
    <n v="153"/>
    <s v="Emily Watson"/>
    <n v="45433"/>
    <s v="Production Technician I"/>
    <s v="MA"/>
    <d v="1970-10-08T00:00:00"/>
    <x v="1"/>
    <x v="1"/>
    <d v="2011-09-26T00:00:00"/>
    <n v="41648"/>
    <x v="1"/>
    <x v="0"/>
    <x v="2"/>
    <s v="Fully Meets"/>
    <n v="3.49"/>
    <x v="2"/>
    <n v="4"/>
  </r>
  <r>
    <n v="154"/>
    <s v="Owen Stewart"/>
    <n v="46654"/>
    <s v="Production Technician I"/>
    <s v="MA"/>
    <d v="1977-11-10T00:00:00"/>
    <x v="0"/>
    <x v="0"/>
    <d v="2014-02-17T00:00:00"/>
    <s v="NULL"/>
    <x v="0"/>
    <x v="0"/>
    <x v="0"/>
    <s v="Fully Meets"/>
    <n v="3.1"/>
    <x v="1"/>
    <n v="3"/>
  </r>
  <r>
    <n v="155"/>
    <s v="Lily Anderson"/>
    <n v="63973"/>
    <s v="Production Technician I"/>
    <s v="MA"/>
    <d v="1980-02-02T00:00:00"/>
    <x v="0"/>
    <x v="1"/>
    <d v="2011-01-10T00:00:00"/>
    <s v="NULL"/>
    <x v="0"/>
    <x v="0"/>
    <x v="1"/>
    <s v="Fully Meets"/>
    <n v="3.38"/>
    <x v="1"/>
    <n v="3"/>
  </r>
  <r>
    <n v="156"/>
    <s v="Gabriel Murphy"/>
    <n v="71339"/>
    <s v="Area Sales Manager"/>
    <s v="NY"/>
    <d v="1969-02-24T00:00:00"/>
    <x v="0"/>
    <x v="0"/>
    <d v="2011-03-07T00:00:00"/>
    <s v="NULL"/>
    <x v="0"/>
    <x v="4"/>
    <x v="4"/>
    <s v="Fully Meets"/>
    <n v="3.65"/>
    <x v="0"/>
    <n v="5"/>
  </r>
  <r>
    <n v="157"/>
    <s v="Sophia Mitchell"/>
    <n v="93206"/>
    <s v="Sr. Network Engineer"/>
    <s v="MA"/>
    <d v="1986-04-23T00:00:00"/>
    <x v="0"/>
    <x v="1"/>
    <d v="2014-11-10T00:00:00"/>
    <s v="NULL"/>
    <x v="0"/>
    <x v="1"/>
    <x v="3"/>
    <s v="Fully Meets"/>
    <n v="4.46"/>
    <x v="0"/>
    <n v="5"/>
  </r>
  <r>
    <n v="158"/>
    <s v="Elijah Campbell"/>
    <n v="82758"/>
    <s v="Production Manager"/>
    <s v="MA"/>
    <d v="1972-07-01T00:00:00"/>
    <x v="0"/>
    <x v="1"/>
    <d v="2011-01-10T00:00:00"/>
    <n v="42350"/>
    <x v="1"/>
    <x v="0"/>
    <x v="3"/>
    <s v="Fully Meets"/>
    <n v="4.78"/>
    <x v="2"/>
    <n v="4"/>
  </r>
  <r>
    <n v="159"/>
    <s v="Ava Bennett"/>
    <n v="66074"/>
    <s v="Production Technician II"/>
    <s v="MA"/>
    <d v="1979-07-25T00:00:00"/>
    <x v="1"/>
    <x v="2"/>
    <d v="2013-01-07T00:00:00"/>
    <n v="41729"/>
    <x v="1"/>
    <x v="0"/>
    <x v="1"/>
    <s v="Fully Meets"/>
    <n v="4.5199999999999996"/>
    <x v="1"/>
    <n v="3"/>
  </r>
  <r>
    <n v="160"/>
    <s v="Julian Sanchez"/>
    <n v="46120"/>
    <s v="Production Technician I"/>
    <s v="MA"/>
    <d v="1986-12-09T00:00:00"/>
    <x v="0"/>
    <x v="1"/>
    <d v="2012-07-09T00:00:00"/>
    <s v="NULL"/>
    <x v="0"/>
    <x v="0"/>
    <x v="0"/>
    <s v="Fully Meets"/>
    <n v="5"/>
    <x v="0"/>
    <n v="5"/>
  </r>
  <r>
    <n v="161"/>
    <s v="Grace Roberts"/>
    <n v="64520"/>
    <s v="Accountant I"/>
    <s v="MA"/>
    <d v="1984-04-26T00:00:00"/>
    <x v="0"/>
    <x v="2"/>
    <d v="2014-01-06T00:00:00"/>
    <s v="NULL"/>
    <x v="0"/>
    <x v="3"/>
    <x v="7"/>
    <s v="Fully Meets"/>
    <n v="5"/>
    <x v="2"/>
    <n v="4"/>
  </r>
  <r>
    <n v="162"/>
    <s v="Isaac Foster"/>
    <n v="61962"/>
    <s v="Production Technician II"/>
    <s v="MA"/>
    <d v="1984-05-09T00:00:00"/>
    <x v="0"/>
    <x v="1"/>
    <d v="2012-04-02T00:00:00"/>
    <n v="41379"/>
    <x v="1"/>
    <x v="0"/>
    <x v="2"/>
    <s v="Fully Meets"/>
    <n v="4.9000000000000004"/>
    <x v="1"/>
    <n v="3"/>
  </r>
  <r>
    <n v="163"/>
    <s v="Olivia Henderson"/>
    <n v="81584"/>
    <s v="Senior BI Developer"/>
    <s v="MA"/>
    <d v="1987-06-14T00:00:00"/>
    <x v="1"/>
    <x v="0"/>
    <d v="2016-10-02T00:00:00"/>
    <s v="NULL"/>
    <x v="0"/>
    <x v="1"/>
    <x v="1"/>
    <s v="Fully Meets"/>
    <n v="4.0999999999999996"/>
    <x v="0"/>
    <n v="5"/>
  </r>
  <r>
    <n v="164"/>
    <s v="Mason Clarke"/>
    <n v="63676"/>
    <s v="Production Technician I"/>
    <s v="MA"/>
    <d v="1979-01-17T00:00:00"/>
    <x v="1"/>
    <x v="0"/>
    <d v="2011-09-26T00:00:00"/>
    <n v="43331"/>
    <x v="1"/>
    <x v="0"/>
    <x v="6"/>
    <s v="Fully Meets"/>
    <n v="4.88"/>
    <x v="1"/>
    <n v="3"/>
  </r>
  <r>
    <n v="165"/>
    <s v="Chloe Lewis"/>
    <n v="93046"/>
    <s v="Shared Services Manager"/>
    <s v="MA"/>
    <d v="1984-06-10T00:00:00"/>
    <x v="0"/>
    <x v="1"/>
    <d v="2016-01-05T00:00:00"/>
    <s v="NULL"/>
    <x v="0"/>
    <x v="3"/>
    <x v="6"/>
    <s v="Fully Meets"/>
    <n v="4.0999999999999996"/>
    <x v="2"/>
    <n v="4"/>
  </r>
  <r>
    <n v="166"/>
    <s v="Samuel Rivera"/>
    <n v="64738"/>
    <s v="Production Technician I"/>
    <s v="MA"/>
    <d v="1982-09-02T00:00:00"/>
    <x v="0"/>
    <x v="1"/>
    <d v="2012-05-14T00:00:00"/>
    <s v="NULL"/>
    <x v="0"/>
    <x v="0"/>
    <x v="2"/>
    <s v="Fully Meets"/>
    <n v="4.0999999999999996"/>
    <x v="1"/>
    <n v="3"/>
  </r>
  <r>
    <n v="167"/>
    <s v="Harper Price"/>
    <n v="70468"/>
    <s v="Area Sales Manager"/>
    <s v="UT"/>
    <d v="1988-12-27T00:00:00"/>
    <x v="0"/>
    <x v="4"/>
    <d v="2012-04-30T00:00:00"/>
    <s v="NULL"/>
    <x v="0"/>
    <x v="4"/>
    <x v="7"/>
    <s v="Fully Meets"/>
    <n v="4.53"/>
    <x v="1"/>
    <n v="3"/>
  </r>
  <r>
    <n v="168"/>
    <s v="Ethan Adams"/>
    <n v="77915"/>
    <s v="Production Manager"/>
    <s v="MA"/>
    <d v="1981-10-26T00:00:00"/>
    <x v="1"/>
    <x v="1"/>
    <d v="2013-09-30T00:00:00"/>
    <s v="NULL"/>
    <x v="0"/>
    <x v="0"/>
    <x v="7"/>
    <s v="Exceeds"/>
    <n v="4.0999999999999996"/>
    <x v="1"/>
    <n v="3"/>
  </r>
  <r>
    <n v="169"/>
    <s v="Amelia Bryant"/>
    <n v="52624"/>
    <s v="Production Technician I"/>
    <s v="MA"/>
    <d v="1981-03-26T00:00:00"/>
    <x v="1"/>
    <x v="1"/>
    <d v="2011-07-05T00:00:00"/>
    <n v="43369"/>
    <x v="1"/>
    <x v="0"/>
    <x v="1"/>
    <s v="Fully Meets"/>
    <n v="3.18"/>
    <x v="2"/>
    <n v="4"/>
  </r>
  <r>
    <n v="170"/>
    <s v="Benjamin Carter"/>
    <n v="63450"/>
    <s v="Production Technician II"/>
    <s v="MA"/>
    <d v="1979-03-19T00:00:00"/>
    <x v="0"/>
    <x v="1"/>
    <d v="2013-07-08T00:00:00"/>
    <s v="NULL"/>
    <x v="0"/>
    <x v="0"/>
    <x v="0"/>
    <s v="Fully Meets"/>
    <n v="4"/>
    <x v="1"/>
    <n v="3"/>
  </r>
  <r>
    <n v="171"/>
    <s v="Scarlett Hughes"/>
    <n v="51777"/>
    <s v="IT Support"/>
    <s v="CT"/>
    <d v="1988-10-05T00:00:00"/>
    <x v="1"/>
    <x v="0"/>
    <d v="2011-01-21T00:00:00"/>
    <s v="NULL"/>
    <x v="0"/>
    <x v="1"/>
    <x v="4"/>
    <s v="Exceeds"/>
    <n v="4.6399999999999997"/>
    <x v="2"/>
    <n v="4"/>
  </r>
  <r>
    <n v="172"/>
    <s v="Liam Turner"/>
    <n v="67237"/>
    <s v="Production Technician II"/>
    <s v="MA"/>
    <d v="1976-12-26T00:00:00"/>
    <x v="1"/>
    <x v="3"/>
    <d v="2013-07-08T00:00:00"/>
    <n v="42628"/>
    <x v="1"/>
    <x v="0"/>
    <x v="0"/>
    <s v="Fully Meets"/>
    <n v="4.6500000000000004"/>
    <x v="2"/>
    <n v="4"/>
  </r>
  <r>
    <n v="173"/>
    <s v="Abigail Reed"/>
    <n v="73330"/>
    <s v="Production Technician II"/>
    <s v="MA"/>
    <d v="1982-03-28T00:00:00"/>
    <x v="1"/>
    <x v="0"/>
    <d v="2013-08-19T00:00:00"/>
    <s v="NULL"/>
    <x v="0"/>
    <x v="0"/>
    <x v="1"/>
    <s v="Exceeds"/>
    <n v="4.2"/>
    <x v="2"/>
    <n v="4"/>
  </r>
  <r>
    <n v="174"/>
    <s v="Caleb Morgan"/>
    <n v="52057"/>
    <s v="Production Technician I"/>
    <s v="MA"/>
    <d v="1975-10-22T00:00:00"/>
    <x v="1"/>
    <x v="1"/>
    <d v="2015-02-16T00:00:00"/>
    <s v="NULL"/>
    <x v="0"/>
    <x v="0"/>
    <x v="7"/>
    <s v="Fully Meets"/>
    <n v="5"/>
    <x v="1"/>
    <n v="3"/>
  </r>
  <r>
    <n v="175"/>
    <s v="Sofia Wright"/>
    <n v="47434"/>
    <s v="Production Technician I"/>
    <s v="MA"/>
    <d v="1973-02-14T00:00:00"/>
    <x v="1"/>
    <x v="0"/>
    <d v="2011-11-07T00:00:00"/>
    <n v="42322"/>
    <x v="1"/>
    <x v="0"/>
    <x v="4"/>
    <s v="Exceeds"/>
    <n v="5"/>
    <x v="2"/>
    <n v="4"/>
  </r>
  <r>
    <n v="176"/>
    <s v="Henry Gonzalez"/>
    <n v="52788"/>
    <s v="Production Technician I"/>
    <s v="MA"/>
    <d v="1972-11-09T00:00:00"/>
    <x v="0"/>
    <x v="3"/>
    <d v="2012-09-24T00:00:00"/>
    <n v="43004"/>
    <x v="1"/>
    <x v="0"/>
    <x v="1"/>
    <s v="Fully Meets"/>
    <n v="3.08"/>
    <x v="2"/>
    <n v="4"/>
  </r>
  <r>
    <n v="177"/>
    <s v="Victoria Parker"/>
    <n v="45395"/>
    <s v="Production Technician I"/>
    <s v="MA"/>
    <d v="1986-07-07T00:00:00"/>
    <x v="1"/>
    <x v="0"/>
    <d v="2014-01-06T00:00:00"/>
    <s v="NULL"/>
    <x v="0"/>
    <x v="0"/>
    <x v="0"/>
    <s v="Fully Meets"/>
    <n v="4.5999999999999996"/>
    <x v="2"/>
    <n v="4"/>
  </r>
  <r>
    <n v="178"/>
    <s v="Alexander Jenkins"/>
    <n v="62385"/>
    <s v="Production Technician II"/>
    <s v="MA"/>
    <d v="1976-08-25T00:00:00"/>
    <x v="1"/>
    <x v="1"/>
    <d v="2016-05-11T00:00:00"/>
    <s v="NULL"/>
    <x v="0"/>
    <x v="0"/>
    <x v="0"/>
    <s v="Fully Meets"/>
    <n v="5"/>
    <x v="1"/>
    <n v="3"/>
  </r>
  <r>
    <n v="179"/>
    <s v="Lucy Bell"/>
    <n v="68407"/>
    <s v="Production Technician II"/>
    <s v="MA"/>
    <d v="1986-12-10T00:00:00"/>
    <x v="1"/>
    <x v="1"/>
    <d v="2011-07-05T00:00:00"/>
    <n v="41140"/>
    <x v="1"/>
    <x v="0"/>
    <x v="0"/>
    <s v="Fully Meets"/>
    <n v="5"/>
    <x v="2"/>
    <n v="4"/>
  </r>
  <r>
    <n v="180"/>
    <s v="Daniel Ramirez"/>
    <n v="61349"/>
    <s v="Production Technician I"/>
    <s v="MA"/>
    <d v="1974-11-07T00:00:00"/>
    <x v="1"/>
    <x v="1"/>
    <d v="2013-11-11T00:00:00"/>
    <s v="NULL"/>
    <x v="0"/>
    <x v="0"/>
    <x v="0"/>
    <s v="Fully Meets"/>
    <n v="4.0999999999999996"/>
    <x v="1"/>
    <n v="3"/>
  </r>
  <r>
    <n v="181"/>
    <s v="Stella Nelson"/>
    <n v="105688"/>
    <s v="Software Engineer"/>
    <s v="MA"/>
    <d v="1987-11-07T00:00:00"/>
    <x v="1"/>
    <x v="0"/>
    <d v="2013-11-11T00:00:00"/>
    <s v="NULL"/>
    <x v="0"/>
    <x v="2"/>
    <x v="2"/>
    <s v="Fully Meets"/>
    <n v="4.5"/>
    <x v="0"/>
    <n v="5"/>
  </r>
  <r>
    <n v="182"/>
    <s v="Jackson Cox"/>
    <n v="54132"/>
    <s v="Production Technician I"/>
    <s v="MA"/>
    <d v="1977-11-22T00:00:00"/>
    <x v="1"/>
    <x v="1"/>
    <d v="2011-05-31T00:00:00"/>
    <s v="NULL"/>
    <x v="0"/>
    <x v="0"/>
    <x v="1"/>
    <s v="Fully Meets"/>
    <n v="5"/>
    <x v="2"/>
    <n v="4"/>
  </r>
  <r>
    <n v="183"/>
    <s v="Isabella Simmons"/>
    <n v="55315"/>
    <s v="Production Technician II"/>
    <s v="MA"/>
    <d v="1987-05-21T00:00:00"/>
    <x v="1"/>
    <x v="0"/>
    <d v="2015-03-30T00:00:00"/>
    <s v="NULL"/>
    <x v="0"/>
    <x v="0"/>
    <x v="0"/>
    <s v="Fully Meets"/>
    <n v="5"/>
    <x v="0"/>
    <n v="5"/>
  </r>
  <r>
    <n v="184"/>
    <s v="Noah Ward"/>
    <n v="62810"/>
    <s v="Production Technician I"/>
    <s v="MA"/>
    <d v="1987-01-07T00:00:00"/>
    <x v="1"/>
    <x v="1"/>
    <d v="2013-01-07T00:00:00"/>
    <s v="NULL"/>
    <x v="0"/>
    <x v="0"/>
    <x v="6"/>
    <s v="Fully Meets"/>
    <n v="3.93"/>
    <x v="1"/>
    <n v="3"/>
  </r>
  <r>
    <n v="185"/>
    <s v="Riley Rodriguez"/>
    <n v="63291"/>
    <s v="Area Sales Manager"/>
    <s v="TX"/>
    <d v="1984-07-01T00:00:00"/>
    <x v="0"/>
    <x v="1"/>
    <d v="2016-07-06T00:00:00"/>
    <s v="NULL"/>
    <x v="0"/>
    <x v="4"/>
    <x v="7"/>
    <s v="Fully Meets"/>
    <n v="3.4"/>
    <x v="2"/>
    <n v="4"/>
  </r>
  <r>
    <n v="186"/>
    <s v="Aiden Gray"/>
    <n v="62659"/>
    <s v="Production Technician I"/>
    <s v="MA"/>
    <d v="1968-05-30T00:00:00"/>
    <x v="1"/>
    <x v="0"/>
    <d v="2012-04-02T00:00:00"/>
    <n v="42685"/>
    <x v="1"/>
    <x v="0"/>
    <x v="4"/>
    <s v="Fully Meets"/>
    <n v="4.18"/>
    <x v="2"/>
    <n v="4"/>
  </r>
  <r>
    <n v="187"/>
    <s v="Aurora Hayes"/>
    <n v="55688"/>
    <s v="Production Technician I"/>
    <s v="MA"/>
    <d v="1976-09-22T00:00:00"/>
    <x v="1"/>
    <x v="0"/>
    <d v="2015-03-30T00:00:00"/>
    <s v="NULL"/>
    <x v="0"/>
    <x v="0"/>
    <x v="6"/>
    <s v="Fully Meets"/>
    <n v="5"/>
    <x v="2"/>
    <n v="4"/>
  </r>
  <r>
    <n v="188"/>
    <s v="Carter Richardson"/>
    <n v="83667"/>
    <s v="Production Manager"/>
    <s v="MA"/>
    <d v="1981-08-10T00:00:00"/>
    <x v="0"/>
    <x v="0"/>
    <d v="2012-08-16T00:00:00"/>
    <s v="NULL"/>
    <x v="0"/>
    <x v="0"/>
    <x v="1"/>
    <s v="Fully Meets"/>
    <n v="4.37"/>
    <x v="1"/>
    <n v="3"/>
  </r>
  <r>
    <n v="189"/>
    <s v="Penelope Evans"/>
    <n v="55800"/>
    <s v="Production Technician II"/>
    <s v="MA"/>
    <d v="1985-06-29T00:00:00"/>
    <x v="0"/>
    <x v="0"/>
    <d v="2011-08-15T00:00:00"/>
    <n v="41886"/>
    <x v="1"/>
    <x v="0"/>
    <x v="0"/>
    <s v="PIP"/>
    <n v="3"/>
    <x v="3"/>
    <n v="2"/>
  </r>
  <r>
    <n v="190"/>
    <s v="Logan Taylor"/>
    <n v="58207"/>
    <s v="Production Technician II"/>
    <s v="MA"/>
    <d v="1992-08-17T00:00:00"/>
    <x v="0"/>
    <x v="1"/>
    <d v="2011-11-07T00:00:00"/>
    <s v="NULL"/>
    <x v="0"/>
    <x v="0"/>
    <x v="0"/>
    <s v="Fully Meets"/>
    <n v="3.7"/>
    <x v="1"/>
    <n v="3"/>
  </r>
  <r>
    <n v="191"/>
    <s v="Harper Morris"/>
    <n v="157000"/>
    <s v="IT Manager - Infra"/>
    <s v="MA"/>
    <d v="1986-10-05T00:00:00"/>
    <x v="0"/>
    <x v="1"/>
    <d v="2012-02-15T00:00:00"/>
    <s v="NULL"/>
    <x v="0"/>
    <x v="1"/>
    <x v="4"/>
    <s v="Needs Improvement"/>
    <n v="2.39"/>
    <x v="1"/>
    <n v="3"/>
  </r>
  <r>
    <n v="192"/>
    <s v="Matthew Green"/>
    <n v="72460"/>
    <s v="Production Technician II"/>
    <s v="MA"/>
    <d v="1970-04-24T00:00:00"/>
    <x v="1"/>
    <x v="0"/>
    <d v="2013-05-13T00:00:00"/>
    <s v="NULL"/>
    <x v="0"/>
    <x v="0"/>
    <x v="1"/>
    <s v="Exceeds"/>
    <n v="4.7"/>
    <x v="1"/>
    <n v="3"/>
  </r>
  <r>
    <n v="193"/>
    <s v="Zoey Baker"/>
    <n v="72106"/>
    <s v="Production Technician II"/>
    <s v="MA"/>
    <d v="1976-12-03T00:00:00"/>
    <x v="0"/>
    <x v="0"/>
    <d v="2012-01-09T00:00:00"/>
    <s v="NULL"/>
    <x v="0"/>
    <x v="0"/>
    <x v="4"/>
    <s v="Fully Meets"/>
    <n v="4.0999999999999996"/>
    <x v="2"/>
    <n v="4"/>
  </r>
  <r>
    <n v="194"/>
    <s v="David Phillips"/>
    <n v="52599"/>
    <s v="Network Engineer"/>
    <s v="MA"/>
    <d v="1979-04-04T00:00:00"/>
    <x v="1"/>
    <x v="1"/>
    <d v="2015-02-16T00:00:00"/>
    <s v="NULL"/>
    <x v="0"/>
    <x v="1"/>
    <x v="6"/>
    <s v="Fully Meets"/>
    <n v="3.81"/>
    <x v="1"/>
    <n v="3"/>
  </r>
  <r>
    <n v="195"/>
    <s v="Mila Butler"/>
    <n v="63430"/>
    <s v="Production Technician I"/>
    <s v="MA"/>
    <d v="1984-07-07T00:00:00"/>
    <x v="1"/>
    <x v="2"/>
    <d v="2013-04-01T00:00:00"/>
    <s v="NULL"/>
    <x v="0"/>
    <x v="0"/>
    <x v="0"/>
    <s v="Fully Meets"/>
    <n v="4.4000000000000004"/>
    <x v="2"/>
    <n v="4"/>
  </r>
  <r>
    <n v="196"/>
    <s v="Joseph King"/>
    <n v="74417"/>
    <s v="Production Technician II"/>
    <s v="MA"/>
    <d v="1974-12-01T00:00:00"/>
    <x v="0"/>
    <x v="4"/>
    <d v="2013-05-13T00:00:00"/>
    <s v="NULL"/>
    <x v="0"/>
    <x v="0"/>
    <x v="0"/>
    <s v="Fully Meets"/>
    <n v="4.29"/>
    <x v="0"/>
    <n v="5"/>
  </r>
  <r>
    <n v="197"/>
    <s v="Avery Coleman"/>
    <n v="57575"/>
    <s v="Production Technician I"/>
    <s v="MA"/>
    <d v="1980-04-18T00:00:00"/>
    <x v="0"/>
    <x v="0"/>
    <d v="2013-07-08T00:00:00"/>
    <s v="NULL"/>
    <x v="0"/>
    <x v="0"/>
    <x v="0"/>
    <s v="Fully Meets"/>
    <n v="4.0999999999999996"/>
    <x v="2"/>
    <n v="4"/>
  </r>
  <r>
    <n v="198"/>
    <s v="Sebastian Smith"/>
    <n v="87921"/>
    <s v="Senior BI Developer"/>
    <s v="MA"/>
    <d v="1970-04-25T00:00:00"/>
    <x v="0"/>
    <x v="0"/>
    <d v="2017-02-10T00:00:00"/>
    <s v="NULL"/>
    <x v="0"/>
    <x v="1"/>
    <x v="1"/>
    <s v="Fully Meets"/>
    <n v="5"/>
    <x v="1"/>
    <n v="3"/>
  </r>
  <r>
    <n v="199"/>
    <s v="Eleanor White"/>
    <n v="50470"/>
    <s v="Production Technician I"/>
    <s v="MA"/>
    <d v="1989-05-02T00:00:00"/>
    <x v="0"/>
    <x v="0"/>
    <d v="2011-09-26T00:00:00"/>
    <n v="41733"/>
    <x v="1"/>
    <x v="0"/>
    <x v="4"/>
    <s v="Fully Meets"/>
    <n v="4.3"/>
    <x v="1"/>
    <n v="3"/>
  </r>
  <r>
    <n v="200"/>
    <s v="Leo Turner"/>
    <n v="46664"/>
    <s v="Production Technician I"/>
    <s v="MA"/>
    <d v="1983-03-28T00:00:00"/>
    <x v="0"/>
    <x v="1"/>
    <d v="2013-04-01T00:00:00"/>
    <n v="42515"/>
    <x v="1"/>
    <x v="0"/>
    <x v="3"/>
    <s v="Fully Meets"/>
    <n v="3.18"/>
    <x v="1"/>
    <n v="3"/>
  </r>
  <r>
    <n v="201"/>
    <s v="Addison Adams"/>
    <n v="48495"/>
    <s v="Production Technician I"/>
    <s v="MA"/>
    <d v="1977-04-08T00:00:00"/>
    <x v="0"/>
    <x v="1"/>
    <d v="2014-05-12T00:00:00"/>
    <s v="NULL"/>
    <x v="0"/>
    <x v="0"/>
    <x v="0"/>
    <s v="Fully Meets"/>
    <n v="5"/>
    <x v="0"/>
    <n v="5"/>
  </r>
  <r>
    <n v="202"/>
    <s v="Andrew Martin"/>
    <n v="52984"/>
    <s v="Production Technician I"/>
    <s v="MA"/>
    <d v="1967-06-03T00:00:00"/>
    <x v="1"/>
    <x v="4"/>
    <d v="2013-04-01T00:00:00"/>
    <s v="NULL"/>
    <x v="0"/>
    <x v="0"/>
    <x v="4"/>
    <s v="Exceeds"/>
    <n v="4"/>
    <x v="1"/>
    <n v="3"/>
  </r>
  <r>
    <n v="203"/>
    <s v="Brooklyn Peterson"/>
    <n v="63695"/>
    <s v="Area Sales Manager"/>
    <s v="GA"/>
    <d v="1989-03-31T00:00:00"/>
    <x v="1"/>
    <x v="0"/>
    <d v="2013-07-08T00:00:00"/>
    <s v="NULL"/>
    <x v="0"/>
    <x v="4"/>
    <x v="1"/>
    <s v="Fully Meets"/>
    <n v="5"/>
    <x v="0"/>
    <n v="5"/>
  </r>
  <r>
    <n v="204"/>
    <s v="Nathan Clark"/>
    <n v="62061"/>
    <s v="Production Technician I"/>
    <s v="MA"/>
    <d v="1984-07-07T00:00:00"/>
    <x v="1"/>
    <x v="0"/>
    <d v="2013-07-08T00:00:00"/>
    <s v="NULL"/>
    <x v="0"/>
    <x v="0"/>
    <x v="0"/>
    <s v="Fully Meets"/>
    <n v="3.6"/>
    <x v="0"/>
    <n v="5"/>
  </r>
  <r>
    <n v="205"/>
    <s v="Leah Morris"/>
    <n v="66738"/>
    <s v="Production Technician II"/>
    <s v="MA"/>
    <d v="1985-11-23T00:00:00"/>
    <x v="1"/>
    <x v="0"/>
    <d v="2014-11-10T00:00:00"/>
    <s v="NULL"/>
    <x v="0"/>
    <x v="0"/>
    <x v="1"/>
    <s v="Fully Meets"/>
    <n v="4.53"/>
    <x v="0"/>
    <n v="5"/>
  </r>
  <r>
    <n v="206"/>
    <s v="Jack Hill"/>
    <n v="52674"/>
    <s v="Production Technician I"/>
    <s v="MA"/>
    <d v="1980-09-30T00:00:00"/>
    <x v="1"/>
    <x v="0"/>
    <d v="2014-03-31T00:00:00"/>
    <n v="43221"/>
    <x v="1"/>
    <x v="0"/>
    <x v="0"/>
    <s v="PIP"/>
    <n v="2.33"/>
    <x v="3"/>
    <n v="2"/>
  </r>
  <r>
    <n v="207"/>
    <s v="Grace Ross"/>
    <n v="71966"/>
    <s v="Production Technician II"/>
    <s v="MA"/>
    <d v="1952-02-11T00:00:00"/>
    <x v="1"/>
    <x v="1"/>
    <d v="2012-05-14T00:00:00"/>
    <n v="41505"/>
    <x v="1"/>
    <x v="0"/>
    <x v="0"/>
    <s v="Fully Meets"/>
    <n v="5"/>
    <x v="1"/>
    <n v="3"/>
  </r>
  <r>
    <n v="208"/>
    <s v="Ryan Mitchell"/>
    <n v="63051"/>
    <s v="Area Sales Manager"/>
    <s v="FL"/>
    <d v="1990-05-11T00:00:00"/>
    <x v="1"/>
    <x v="0"/>
    <d v="2013-09-30T00:00:00"/>
    <s v="NULL"/>
    <x v="0"/>
    <x v="4"/>
    <x v="1"/>
    <s v="Fully Meets"/>
    <n v="4.28"/>
    <x v="1"/>
    <n v="3"/>
  </r>
  <r>
    <n v="209"/>
    <s v="Madison Collins"/>
    <n v="47414"/>
    <s v="Production Technician I"/>
    <s v="MA"/>
    <d v="1976-12-11T00:00:00"/>
    <x v="0"/>
    <x v="1"/>
    <d v="2013-09-30T00:00:00"/>
    <s v="NULL"/>
    <x v="0"/>
    <x v="0"/>
    <x v="0"/>
    <s v="Exceeds"/>
    <n v="5"/>
    <x v="1"/>
    <n v="3"/>
  </r>
  <r>
    <n v="210"/>
    <s v="Gabriel Thompson"/>
    <n v="53060"/>
    <s v="Production Technician I"/>
    <s v="MA"/>
    <d v="1979-11-24T00:00:00"/>
    <x v="0"/>
    <x v="0"/>
    <d v="2014-02-17T00:00:00"/>
    <s v="NULL"/>
    <x v="0"/>
    <x v="0"/>
    <x v="0"/>
    <s v="Needs Improvement"/>
    <n v="4.25"/>
    <x v="1"/>
    <n v="3"/>
  </r>
  <r>
    <n v="211"/>
    <s v="Emily Cooper"/>
    <n v="68829"/>
    <s v="Area Sales Manager"/>
    <s v="NC"/>
    <d v="1982-05-19T00:00:00"/>
    <x v="0"/>
    <x v="0"/>
    <d v="2015-01-05T00:00:00"/>
    <s v="NULL"/>
    <x v="0"/>
    <x v="4"/>
    <x v="7"/>
    <s v="Fully Meets"/>
    <n v="5"/>
    <x v="0"/>
    <n v="5"/>
  </r>
  <r>
    <n v="212"/>
    <s v="Dylan Martinez"/>
    <n v="63515"/>
    <s v="Production Technician I"/>
    <s v="MA"/>
    <d v="1979-05-01T00:00:00"/>
    <x v="1"/>
    <x v="1"/>
    <d v="2011-02-07T00:00:00"/>
    <n v="41651"/>
    <x v="1"/>
    <x v="0"/>
    <x v="2"/>
    <s v="Fully Meets"/>
    <n v="3.89"/>
    <x v="2"/>
    <n v="4"/>
  </r>
  <r>
    <n v="213"/>
    <s v="Hazel Watson"/>
    <n v="108987"/>
    <s v="Software Engineer"/>
    <s v="MA"/>
    <d v="1979-02-20T00:00:00"/>
    <x v="0"/>
    <x v="0"/>
    <d v="2011-11-07T00:00:00"/>
    <n v="42254"/>
    <x v="1"/>
    <x v="2"/>
    <x v="4"/>
    <s v="Exceeds"/>
    <n v="5"/>
    <x v="0"/>
    <n v="5"/>
  </r>
  <r>
    <n v="214"/>
    <s v="Zachary Stewart"/>
    <n v="93093"/>
    <s v="Data Analyst"/>
    <s v="MA"/>
    <d v="1984-09-05T00:00:00"/>
    <x v="0"/>
    <x v="1"/>
    <d v="2014-12-01T00:00:00"/>
    <n v="42491"/>
    <x v="1"/>
    <x v="1"/>
    <x v="3"/>
    <s v="Fully Meets"/>
    <n v="4.7"/>
    <x v="2"/>
    <n v="4"/>
  </r>
  <r>
    <n v="215"/>
    <s v="Audrey Anderson"/>
    <n v="53564"/>
    <s v="Production Technician I"/>
    <s v="MA"/>
    <d v="1988-03-17T00:00:00"/>
    <x v="0"/>
    <x v="0"/>
    <d v="2011-01-10T00:00:00"/>
    <n v="43097"/>
    <x v="1"/>
    <x v="0"/>
    <x v="2"/>
    <s v="Needs Improvement"/>
    <n v="3.54"/>
    <x v="0"/>
    <n v="5"/>
  </r>
  <r>
    <n v="216"/>
    <s v="William Murphy"/>
    <n v="60270"/>
    <s v="Production Technician II"/>
    <s v="MA"/>
    <d v="1989-07-18T00:00:00"/>
    <x v="1"/>
    <x v="1"/>
    <d v="2011-07-05T00:00:00"/>
    <n v="42262"/>
    <x v="1"/>
    <x v="0"/>
    <x v="6"/>
    <s v="Needs Improvement"/>
    <n v="2.4"/>
    <x v="0"/>
    <n v="5"/>
  </r>
  <r>
    <n v="217"/>
    <s v="Scarlett Mitchell"/>
    <n v="45998"/>
    <s v="Production Technician I"/>
    <s v="MA"/>
    <d v="1986-07-20T00:00:00"/>
    <x v="1"/>
    <x v="0"/>
    <d v="2011-05-16T00:00:00"/>
    <n v="42302"/>
    <x v="1"/>
    <x v="0"/>
    <x v="0"/>
    <s v="Fully Meets"/>
    <n v="3.45"/>
    <x v="2"/>
    <n v="4"/>
  </r>
  <r>
    <n v="218"/>
    <s v="Samuel Campbell"/>
    <n v="57954"/>
    <s v="Production Technician II"/>
    <s v="MA"/>
    <d v="1986-08-17T00:00:00"/>
    <x v="1"/>
    <x v="1"/>
    <d v="2011-05-16T00:00:00"/>
    <n v="41309"/>
    <x v="1"/>
    <x v="0"/>
    <x v="1"/>
    <s v="Exceeds"/>
    <n v="4.2"/>
    <x v="0"/>
    <n v="5"/>
  </r>
  <r>
    <n v="219"/>
    <s v="Lila Bennett"/>
    <n v="74669"/>
    <s v="Production Manager"/>
    <s v="MA"/>
    <d v="1977-05-09T00:00:00"/>
    <x v="1"/>
    <x v="1"/>
    <d v="2010-10-25T00:00:00"/>
    <n v="42508"/>
    <x v="1"/>
    <x v="0"/>
    <x v="1"/>
    <s v="Fully Meets"/>
    <n v="4.16"/>
    <x v="0"/>
    <n v="5"/>
  </r>
  <r>
    <n v="220"/>
    <s v="Oliver Sanchez"/>
    <n v="74226"/>
    <s v="Production Technician II"/>
    <s v="MA"/>
    <d v="1979-03-10T00:00:00"/>
    <x v="1"/>
    <x v="1"/>
    <d v="2012-04-02T00:00:00"/>
    <s v="NULL"/>
    <x v="0"/>
    <x v="0"/>
    <x v="0"/>
    <s v="Fully Meets"/>
    <n v="4.3"/>
    <x v="1"/>
    <n v="3"/>
  </r>
  <r>
    <n v="221"/>
    <s v="Victoria Roberts"/>
    <n v="93554"/>
    <s v="Data Analyst"/>
    <s v="MA"/>
    <d v="1984-09-16T00:00:00"/>
    <x v="1"/>
    <x v="1"/>
    <d v="2014-11-10T00:00:00"/>
    <s v="NULL"/>
    <x v="0"/>
    <x v="1"/>
    <x v="3"/>
    <s v="Exceeds"/>
    <n v="4.5999999999999996"/>
    <x v="0"/>
    <n v="5"/>
  </r>
  <r>
    <n v="222"/>
    <s v="Daniel Foster"/>
    <n v="64724"/>
    <s v="Production Technician I"/>
    <s v="MA"/>
    <d v="1988-03-06T00:00:00"/>
    <x v="0"/>
    <x v="1"/>
    <d v="2011-07-05T00:00:00"/>
    <n v="41243"/>
    <x v="1"/>
    <x v="0"/>
    <x v="2"/>
    <s v="Fully Meets"/>
    <n v="5"/>
    <x v="1"/>
    <n v="3"/>
  </r>
  <r>
    <n v="223"/>
    <s v="Stella Henderson"/>
    <n v="47001"/>
    <s v="Production Technician I"/>
    <s v="MA"/>
    <d v="1981-11-23T00:00:00"/>
    <x v="0"/>
    <x v="0"/>
    <d v="2007-11-05T00:00:00"/>
    <s v="NULL"/>
    <x v="0"/>
    <x v="0"/>
    <x v="2"/>
    <s v="Fully Meets"/>
    <n v="3.66"/>
    <x v="1"/>
    <n v="3"/>
  </r>
  <r>
    <n v="224"/>
    <s v="James Clarke"/>
    <n v="61844"/>
    <s v="Area Sales Manager"/>
    <s v="KY"/>
    <d v="1988-08-29T00:00:00"/>
    <x v="1"/>
    <x v="1"/>
    <d v="2012-01-09T00:00:00"/>
    <s v="NULL"/>
    <x v="0"/>
    <x v="4"/>
    <x v="7"/>
    <s v="Fully Meets"/>
    <n v="4.2"/>
    <x v="0"/>
    <n v="5"/>
  </r>
  <r>
    <n v="225"/>
    <s v="Ava Lewis"/>
    <n v="46799"/>
    <s v="Production Technician I"/>
    <s v="MA"/>
    <d v="1984-10-15T00:00:00"/>
    <x v="1"/>
    <x v="2"/>
    <d v="2011-05-16T00:00:00"/>
    <n v="43255"/>
    <x v="1"/>
    <x v="0"/>
    <x v="2"/>
    <s v="Fully Meets"/>
    <n v="3.17"/>
    <x v="2"/>
    <n v="4"/>
  </r>
  <r>
    <n v="226"/>
    <s v="Ethan Rivera"/>
    <n v="59472"/>
    <s v="Production Technician I"/>
    <s v="MA"/>
    <d v="1961-06-19T00:00:00"/>
    <x v="0"/>
    <x v="0"/>
    <d v="2014-01-06T00:00:00"/>
    <s v="NULL"/>
    <x v="0"/>
    <x v="0"/>
    <x v="3"/>
    <s v="Fully Meets"/>
    <n v="4.8"/>
    <x v="1"/>
    <n v="3"/>
  </r>
  <r>
    <n v="227"/>
    <s v="Sophia Price"/>
    <n v="46430"/>
    <s v="Production Technician I"/>
    <s v="MA"/>
    <d v="1970-09-22T00:00:00"/>
    <x v="1"/>
    <x v="2"/>
    <d v="2012-09-24T00:00:00"/>
    <n v="41443"/>
    <x v="1"/>
    <x v="0"/>
    <x v="1"/>
    <s v="Fully Meets"/>
    <n v="4.5"/>
    <x v="0"/>
    <n v="5"/>
  </r>
  <r>
    <n v="228"/>
    <s v="Elijah Adams"/>
    <n v="83363"/>
    <s v="Software Engineer"/>
    <s v="MA"/>
    <d v="1984-11-06T00:00:00"/>
    <x v="0"/>
    <x v="1"/>
    <d v="2011-02-21T00:00:00"/>
    <n v="42231"/>
    <x v="1"/>
    <x v="2"/>
    <x v="4"/>
    <s v="Fully Meets"/>
    <n v="4.1500000000000004"/>
    <x v="2"/>
    <n v="4"/>
  </r>
  <r>
    <n v="229"/>
    <s v="Lily Bryant"/>
    <n v="95920"/>
    <s v="BI Developer"/>
    <s v="MA"/>
    <d v="1980-05-12T00:00:00"/>
    <x v="1"/>
    <x v="1"/>
    <d v="2016-10-02T00:00:00"/>
    <s v="NULL"/>
    <x v="0"/>
    <x v="1"/>
    <x v="1"/>
    <s v="Fully Meets"/>
    <n v="4.4000000000000004"/>
    <x v="2"/>
    <n v="4"/>
  </r>
  <r>
    <n v="230"/>
    <s v="Gabriel Carter"/>
    <n v="61729"/>
    <s v="Production Technician I"/>
    <s v="MA"/>
    <d v="1984-12-31T00:00:00"/>
    <x v="0"/>
    <x v="2"/>
    <d v="2011-09-26T00:00:00"/>
    <n v="43197"/>
    <x v="1"/>
    <x v="0"/>
    <x v="1"/>
    <s v="Fully Meets"/>
    <n v="3.8"/>
    <x v="0"/>
    <n v="5"/>
  </r>
  <r>
    <n v="231"/>
    <s v="Chloe Hughes"/>
    <n v="61809"/>
    <s v="Area Sales Manager"/>
    <s v="ID"/>
    <d v="1954-10-12T00:00:00"/>
    <x v="0"/>
    <x v="1"/>
    <d v="2014-05-12T00:00:00"/>
    <s v="NULL"/>
    <x v="0"/>
    <x v="4"/>
    <x v="6"/>
    <s v="Fully Meets"/>
    <n v="3.98"/>
    <x v="1"/>
    <n v="3"/>
  </r>
  <r>
    <n v="232"/>
    <s v="Owen Turner"/>
    <n v="45115"/>
    <s v="Production Technician I"/>
    <s v="MA"/>
    <d v="1982-07-22T00:00:00"/>
    <x v="0"/>
    <x v="2"/>
    <d v="2011-05-16T00:00:00"/>
    <n v="42384"/>
    <x v="1"/>
    <x v="0"/>
    <x v="0"/>
    <s v="Fully Meets"/>
    <n v="5"/>
    <x v="2"/>
    <n v="4"/>
  </r>
  <r>
    <n v="233"/>
    <s v="Grace Reed"/>
    <n v="46738"/>
    <s v="Production Technician I"/>
    <s v="MA"/>
    <d v="1973-01-12T00:00:00"/>
    <x v="1"/>
    <x v="1"/>
    <d v="2011-11-28T00:00:00"/>
    <s v="NULL"/>
    <x v="0"/>
    <x v="0"/>
    <x v="2"/>
    <s v="Exceeds"/>
    <n v="4.3600000000000003"/>
    <x v="0"/>
    <n v="5"/>
  </r>
  <r>
    <n v="234"/>
    <s v="Isaac Morgan"/>
    <n v="64971"/>
    <s v="Production Technician II"/>
    <s v="MA"/>
    <d v="1981-09-05T00:00:00"/>
    <x v="1"/>
    <x v="2"/>
    <d v="2011-09-26T00:00:00"/>
    <n v="40838"/>
    <x v="1"/>
    <x v="0"/>
    <x v="2"/>
    <s v="Fully Meets"/>
    <n v="4.5"/>
    <x v="2"/>
    <n v="4"/>
  </r>
  <r>
    <n v="235"/>
    <s v="Olivia Wright"/>
    <n v="55578"/>
    <s v="Production Technician II"/>
    <s v="MA"/>
    <d v="1972-07-03T00:00:00"/>
    <x v="0"/>
    <x v="1"/>
    <d v="2011-07-05T00:00:00"/>
    <n v="40947"/>
    <x v="1"/>
    <x v="0"/>
    <x v="1"/>
    <s v="Fully Meets"/>
    <n v="4.2"/>
    <x v="0"/>
    <n v="5"/>
  </r>
  <r>
    <n v="236"/>
    <s v="Benjamin Gonzalez"/>
    <n v="50428"/>
    <s v="Production Technician I"/>
    <s v="MA"/>
    <d v="1974-01-07T00:00:00"/>
    <x v="0"/>
    <x v="1"/>
    <d v="2011-01-10T00:00:00"/>
    <n v="42395"/>
    <x v="1"/>
    <x v="0"/>
    <x v="1"/>
    <s v="Fully Meets"/>
    <n v="5"/>
    <x v="1"/>
    <n v="3"/>
  </r>
  <r>
    <n v="237"/>
    <s v="Harper Parker"/>
    <n v="61422"/>
    <s v="Production Technician I"/>
    <s v="MA"/>
    <d v="1985-01-07T00:00:00"/>
    <x v="1"/>
    <x v="1"/>
    <d v="2011-01-10T00:00:00"/>
    <n v="42507"/>
    <x v="1"/>
    <x v="0"/>
    <x v="1"/>
    <s v="Needs Improvement"/>
    <n v="3.6"/>
    <x v="1"/>
    <n v="3"/>
  </r>
  <r>
    <n v="238"/>
    <s v="Mason Jenkins"/>
    <n v="63353"/>
    <s v="Production Technician I"/>
    <s v="MA"/>
    <d v="1985-01-28T00:00:00"/>
    <x v="0"/>
    <x v="3"/>
    <d v="2013-07-08T00:00:00"/>
    <s v="NULL"/>
    <x v="0"/>
    <x v="0"/>
    <x v="3"/>
    <s v="Exceeds"/>
    <n v="3.6"/>
    <x v="0"/>
    <n v="5"/>
  </r>
  <r>
    <n v="239"/>
    <s v="Amelia Bell"/>
    <n v="89883"/>
    <s v="Data Analyst"/>
    <s v="MA"/>
    <d v="1981-10-11T00:00:00"/>
    <x v="1"/>
    <x v="1"/>
    <d v="2015-02-16T00:00:00"/>
    <s v="NULL"/>
    <x v="0"/>
    <x v="1"/>
    <x v="3"/>
    <s v="Fully Meets"/>
    <n v="3.69"/>
    <x v="0"/>
    <n v="5"/>
  </r>
  <r>
    <n v="240"/>
    <s v="Samuel Ramirez"/>
    <n v="120000"/>
    <s v="Principal Data Architect"/>
    <s v="MA"/>
    <d v="1973-05-27T00:00:00"/>
    <x v="1"/>
    <x v="0"/>
    <d v="2015-01-05T00:00:00"/>
    <n v="43414"/>
    <x v="1"/>
    <x v="1"/>
    <x v="0"/>
    <s v="Fully Meets"/>
    <n v="3.88"/>
    <x v="1"/>
    <n v="3"/>
  </r>
  <r>
    <n v="241"/>
    <s v="Ava Nelson"/>
    <n v="150290"/>
    <s v="Data Architect"/>
    <s v="MA"/>
    <d v="1972-11-21T00:00:00"/>
    <x v="1"/>
    <x v="0"/>
    <d v="2017-01-07T00:00:00"/>
    <s v="NULL"/>
    <x v="0"/>
    <x v="1"/>
    <x v="1"/>
    <s v="Fully Meets"/>
    <n v="4.9400000000000004"/>
    <x v="1"/>
    <n v="3"/>
  </r>
  <r>
    <n v="242"/>
    <s v="Julian Cox"/>
    <n v="60627"/>
    <s v="Production Technician I"/>
    <s v="MA"/>
    <d v="1974-12-05T00:00:00"/>
    <x v="1"/>
    <x v="4"/>
    <d v="2014-01-06T00:00:00"/>
    <s v="NULL"/>
    <x v="0"/>
    <x v="0"/>
    <x v="7"/>
    <s v="Fully Meets"/>
    <n v="5"/>
    <x v="2"/>
    <n v="4"/>
  </r>
  <r>
    <n v="243"/>
    <s v="Emily Simmons"/>
    <n v="53180"/>
    <s v="Production Technician I"/>
    <s v="MA"/>
    <d v="1987-03-18T00:00:00"/>
    <x v="0"/>
    <x v="0"/>
    <d v="2011-04-04T00:00:00"/>
    <n v="43325"/>
    <x v="1"/>
    <x v="0"/>
    <x v="2"/>
    <s v="Fully Meets"/>
    <n v="5"/>
    <x v="0"/>
    <n v="5"/>
  </r>
  <r>
    <n v="244"/>
    <s v="Liam Ward"/>
    <n v="140920"/>
    <s v="IT Manager - DB"/>
    <s v="MA"/>
    <d v="1973-04-05T00:00:00"/>
    <x v="0"/>
    <x v="0"/>
    <d v="2013-01-20T00:00:00"/>
    <s v="NULL"/>
    <x v="0"/>
    <x v="1"/>
    <x v="1"/>
    <s v="Fully Meets"/>
    <n v="3.6"/>
    <x v="0"/>
    <n v="5"/>
  </r>
  <r>
    <n v="245"/>
    <s v="Abigail Rodriguez"/>
    <n v="148999"/>
    <s v="IT Manager - DB"/>
    <s v="MA"/>
    <d v="1964-01-04T00:00:00"/>
    <x v="0"/>
    <x v="2"/>
    <d v="2012-01-09T00:00:00"/>
    <n v="42312"/>
    <x v="1"/>
    <x v="1"/>
    <x v="4"/>
    <s v="Fully Meets"/>
    <n v="4.3"/>
    <x v="2"/>
    <n v="4"/>
  </r>
  <r>
    <n v="246"/>
    <s v="Caleb Gray"/>
    <n v="86214"/>
    <s v="Software Engineer"/>
    <s v="MA"/>
    <d v="1986-07-24T00:00:00"/>
    <x v="1"/>
    <x v="1"/>
    <d v="2012-11-05T00:00:00"/>
    <s v="NULL"/>
    <x v="0"/>
    <x v="2"/>
    <x v="1"/>
    <s v="Fully Meets"/>
    <n v="4.2"/>
    <x v="1"/>
    <n v="3"/>
  </r>
  <r>
    <n v="247"/>
    <s v="Sofia Hayes"/>
    <n v="47750"/>
    <s v="Production Technician I"/>
    <s v="MA"/>
    <d v="1968-06-06T00:00:00"/>
    <x v="1"/>
    <x v="0"/>
    <d v="2016-07-04T00:00:00"/>
    <s v="NULL"/>
    <x v="0"/>
    <x v="0"/>
    <x v="4"/>
    <s v="Needs Improvement"/>
    <n v="2.6"/>
    <x v="2"/>
    <n v="4"/>
  </r>
  <r>
    <n v="248"/>
    <s v="Henry Richardson"/>
    <n v="46428"/>
    <s v="Production Technician I"/>
    <s v="MA"/>
    <d v="1974-12-21T00:00:00"/>
    <x v="0"/>
    <x v="0"/>
    <d v="2009-01-05T00:00:00"/>
    <n v="43311"/>
    <x v="1"/>
    <x v="0"/>
    <x v="2"/>
    <s v="Fully Meets"/>
    <n v="4.5999999999999996"/>
    <x v="0"/>
    <n v="5"/>
  </r>
  <r>
    <n v="249"/>
    <s v="Victoria Evans"/>
    <n v="57975"/>
    <s v="Production Technician II"/>
    <s v="MA"/>
    <d v="1986-04-26T00:00:00"/>
    <x v="0"/>
    <x v="1"/>
    <d v="2010-08-30T00:00:00"/>
    <s v="NULL"/>
    <x v="0"/>
    <x v="0"/>
    <x v="6"/>
    <s v="Fully Meets"/>
    <n v="4.0999999999999996"/>
    <x v="1"/>
    <n v="3"/>
  </r>
  <r>
    <n v="250"/>
    <s v="Alexander Green"/>
    <n v="88527"/>
    <s v="Data Analyst "/>
    <s v="MA"/>
    <d v="1987-12-17T00:00:00"/>
    <x v="0"/>
    <x v="2"/>
    <d v="2015-01-05T00:00:00"/>
    <n v="42308"/>
    <x v="1"/>
    <x v="1"/>
    <x v="0"/>
    <s v="Fully Meets"/>
    <n v="4.2"/>
    <x v="1"/>
    <n v="3"/>
  </r>
  <r>
    <n v="251"/>
    <s v="Lucy Baker"/>
    <n v="56147"/>
    <s v="Production Technician I"/>
    <s v="MA"/>
    <d v="1988-07-10T00:00:00"/>
    <x v="1"/>
    <x v="1"/>
    <d v="2014-09-29T00:00:00"/>
    <s v="NULL"/>
    <x v="0"/>
    <x v="0"/>
    <x v="0"/>
    <s v="Fully Meets"/>
    <n v="3.51"/>
    <x v="1"/>
    <n v="3"/>
  </r>
  <r>
    <n v="252"/>
    <s v="Kwame Adu"/>
    <n v="50923"/>
    <s v="Production Technician I"/>
    <s v="MA"/>
    <d v="1975-03-10T00:00:00"/>
    <x v="1"/>
    <x v="0"/>
    <d v="2013-09-30T00:00:00"/>
    <s v="NULL"/>
    <x v="0"/>
    <x v="0"/>
    <x v="2"/>
    <s v="Fully Meets"/>
    <n v="5"/>
    <x v="0"/>
    <n v="5"/>
  </r>
  <r>
    <n v="253"/>
    <s v="Abena Mensah"/>
    <n v="50750"/>
    <s v="Network Engineer"/>
    <s v="MA"/>
    <d v="1981-04-14T00:00:00"/>
    <x v="1"/>
    <x v="1"/>
    <d v="2014-09-30T00:00:00"/>
    <s v="NULL"/>
    <x v="0"/>
    <x v="1"/>
    <x v="0"/>
    <s v="Fully Meets"/>
    <n v="3.31"/>
    <x v="1"/>
    <n v="3"/>
  </r>
  <r>
    <n v="254"/>
    <s v="Kofi Osei"/>
    <n v="52087"/>
    <s v="Production Technician I"/>
    <s v="MA"/>
    <d v="1985-08-24T00:00:00"/>
    <x v="1"/>
    <x v="1"/>
    <d v="2013-08-19T00:00:00"/>
    <s v="NULL"/>
    <x v="0"/>
    <x v="0"/>
    <x v="0"/>
    <s v="Fully Meets"/>
    <n v="4.8099999999999996"/>
    <x v="2"/>
    <n v="4"/>
  </r>
  <r>
    <n v="255"/>
    <s v="Akua Boateng"/>
    <n v="87826"/>
    <s v="Data Analyst"/>
    <s v="MA"/>
    <d v="1970-02-08T00:00:00"/>
    <x v="0"/>
    <x v="1"/>
    <d v="2015-01-05T00:00:00"/>
    <s v="NULL"/>
    <x v="0"/>
    <x v="1"/>
    <x v="3"/>
    <s v="Fully Meets"/>
    <n v="3.32"/>
    <x v="1"/>
    <n v="3"/>
  </r>
  <r>
    <n v="256"/>
    <s v="Nana Acheampong"/>
    <n v="51920"/>
    <s v="Administrative Assistant"/>
    <s v="MA"/>
    <d v="1988-05-19T00:00:00"/>
    <x v="1"/>
    <x v="0"/>
    <d v="2015-05-01T00:00:00"/>
    <s v="NULL"/>
    <x v="0"/>
    <x v="3"/>
    <x v="7"/>
    <s v="Fully Meets"/>
    <n v="5"/>
    <x v="1"/>
    <n v="3"/>
  </r>
  <r>
    <n v="257"/>
    <s v="Esi Amponsah"/>
    <n v="63878"/>
    <s v="Production Technician II"/>
    <s v="MA"/>
    <d v="1987-11-25T00:00:00"/>
    <x v="1"/>
    <x v="0"/>
    <d v="2009-10-26T00:00:00"/>
    <n v="42102"/>
    <x v="1"/>
    <x v="0"/>
    <x v="6"/>
    <s v="Fully Meets"/>
    <n v="4.68"/>
    <x v="2"/>
    <n v="4"/>
  </r>
  <r>
    <n v="258"/>
    <s v="Kwadwo Owusu"/>
    <n v="60656"/>
    <s v="Production Technician II"/>
    <s v="MA"/>
    <d v="1963-10-30T00:00:00"/>
    <x v="0"/>
    <x v="0"/>
    <d v="2014-09-29T00:00:00"/>
    <s v="NULL"/>
    <x v="0"/>
    <x v="0"/>
    <x v="1"/>
    <s v="Exceeds"/>
    <n v="4.3"/>
    <x v="1"/>
    <n v="3"/>
  </r>
  <r>
    <n v="259"/>
    <s v="Ama Gyasi"/>
    <n v="72992"/>
    <s v="Sales Manager"/>
    <s v="MA"/>
    <d v="1984-08-16T00:00:00"/>
    <x v="0"/>
    <x v="2"/>
    <d v="2014-05-18T00:00:00"/>
    <s v="NULL"/>
    <x v="0"/>
    <x v="4"/>
    <x v="4"/>
    <s v="Needs Improvement"/>
    <n v="2.4"/>
    <x v="2"/>
    <n v="4"/>
  </r>
  <r>
    <n v="260"/>
    <s v="Kojo Ansah"/>
    <n v="55000"/>
    <s v="Administrative Assistant"/>
    <s v="MA"/>
    <d v="1987-06-14T00:00:00"/>
    <x v="1"/>
    <x v="1"/>
    <d v="2011-09-26T00:00:00"/>
    <n v="41542"/>
    <x v="1"/>
    <x v="3"/>
    <x v="4"/>
    <s v="Fully Meets"/>
    <n v="3.8"/>
    <x v="2"/>
    <n v="4"/>
  </r>
  <r>
    <n v="261"/>
    <s v="Yaa Appiah"/>
    <n v="58939"/>
    <s v="Production Technician I"/>
    <s v="MA"/>
    <d v="1965-02-02T00:00:00"/>
    <x v="1"/>
    <x v="0"/>
    <d v="2013-11-11T00:00:00"/>
    <s v="NULL"/>
    <x v="0"/>
    <x v="0"/>
    <x v="3"/>
    <s v="Fully Meets"/>
    <n v="3.73"/>
    <x v="1"/>
    <n v="3"/>
  </r>
  <r>
    <n v="262"/>
    <s v="Kwesi Mensah"/>
    <n v="66593"/>
    <s v="IT Support"/>
    <s v="MA"/>
    <d v="1973-03-12T00:00:00"/>
    <x v="1"/>
    <x v="1"/>
    <d v="2011-06-10T00:00:00"/>
    <s v="NULL"/>
    <x v="0"/>
    <x v="1"/>
    <x v="0"/>
    <s v="Fully Meets"/>
    <n v="4.3"/>
    <x v="1"/>
    <n v="3"/>
  </r>
  <r>
    <n v="263"/>
    <s v="Afia Darko"/>
    <n v="87565"/>
    <s v="Sr. Network Engineer"/>
    <s v="MA"/>
    <d v="1983-02-09T00:00:00"/>
    <x v="0"/>
    <x v="1"/>
    <d v="2016-06-30T00:00:00"/>
    <s v="NULL"/>
    <x v="0"/>
    <x v="1"/>
    <x v="0"/>
    <s v="Fully Meets"/>
    <n v="3.27"/>
    <x v="2"/>
    <n v="4"/>
  </r>
  <r>
    <n v="264"/>
    <s v="Kwabena Boateng"/>
    <n v="64021"/>
    <s v="Production Technician I"/>
    <s v="MA"/>
    <d v="1968-07-20T00:00:00"/>
    <x v="1"/>
    <x v="1"/>
    <d v="2012-02-20T00:00:00"/>
    <s v="NULL"/>
    <x v="0"/>
    <x v="0"/>
    <x v="1"/>
    <s v="PIP"/>
    <n v="2.4"/>
    <x v="3"/>
    <n v="2"/>
  </r>
  <r>
    <n v="265"/>
    <s v="Adwoa Agyemang"/>
    <n v="65714"/>
    <s v="Production Manager"/>
    <s v="MA"/>
    <d v="1975-09-30T00:00:00"/>
    <x v="1"/>
    <x v="1"/>
    <d v="2012-10-02T00:00:00"/>
    <s v="NULL"/>
    <x v="0"/>
    <x v="0"/>
    <x v="0"/>
    <s v="Fully Meets"/>
    <n v="4.83"/>
    <x v="0"/>
    <n v="5"/>
  </r>
  <r>
    <n v="266"/>
    <s v="Nii Tetteh"/>
    <n v="62425"/>
    <s v="Production Technician I"/>
    <s v="MA"/>
    <d v="1973-03-26T00:00:00"/>
    <x v="1"/>
    <x v="2"/>
    <d v="2013-05-13T00:00:00"/>
    <n v="42184"/>
    <x v="1"/>
    <x v="0"/>
    <x v="0"/>
    <s v="Exceeds"/>
    <n v="4.0999999999999996"/>
    <x v="2"/>
    <n v="4"/>
  </r>
  <r>
    <n v="267"/>
    <s v="Maa Anokye"/>
    <n v="47961"/>
    <s v="Production Technician I"/>
    <s v="MA"/>
    <d v="1982-08-25T00:00:00"/>
    <x v="1"/>
    <x v="2"/>
    <d v="2011-01-10T00:00:00"/>
    <s v="NULL"/>
    <x v="0"/>
    <x v="0"/>
    <x v="2"/>
    <s v="Fully Meets"/>
    <n v="4.0999999999999996"/>
    <x v="2"/>
    <n v="4"/>
  </r>
  <r>
    <n v="268"/>
    <s v="Kweku Asante"/>
    <n v="58273"/>
    <s v="Area Sales Manager"/>
    <s v="NV"/>
    <d v="1974-05-09T00:00:00"/>
    <x v="0"/>
    <x v="1"/>
    <d v="2014-05-12T00:00:00"/>
    <s v="NULL"/>
    <x v="0"/>
    <x v="4"/>
    <x v="7"/>
    <s v="PIP"/>
    <n v="1.81"/>
    <x v="3"/>
    <n v="2"/>
  </r>
  <r>
    <n v="269"/>
    <s v="Aba Obeng"/>
    <n v="63003"/>
    <s v="Accountant I"/>
    <s v="MA"/>
    <d v="1986-09-01T00:00:00"/>
    <x v="0"/>
    <x v="0"/>
    <d v="2014-09-29T00:00:00"/>
    <s v="NULL"/>
    <x v="0"/>
    <x v="3"/>
    <x v="1"/>
    <s v="Fully Meets"/>
    <n v="3.9"/>
    <x v="0"/>
    <n v="5"/>
  </r>
  <r>
    <n v="270"/>
    <s v="Kwaku Ofori"/>
    <n v="61355"/>
    <s v="Production Technician I"/>
    <s v="MA"/>
    <d v="1985-03-14T00:00:00"/>
    <x v="0"/>
    <x v="1"/>
    <d v="2014-02-17T00:00:00"/>
    <s v="NULL"/>
    <x v="0"/>
    <x v="0"/>
    <x v="0"/>
    <s v="Fully Meets"/>
    <n v="4.7"/>
    <x v="1"/>
    <n v="3"/>
  </r>
  <r>
    <n v="271"/>
    <s v="Akosua Adu"/>
    <n v="60120"/>
    <s v="Area Sales Manager"/>
    <s v="MT"/>
    <d v="1989-05-12T00:00:00"/>
    <x v="1"/>
    <x v="1"/>
    <d v="2010-09-27T00:00:00"/>
    <s v="NULL"/>
    <x v="0"/>
    <x v="4"/>
    <x v="1"/>
    <s v="Fully Meets"/>
    <n v="4.0999999999999996"/>
    <x v="2"/>
    <n v="4"/>
  </r>
  <r>
    <n v="272"/>
    <s v="Kobby Osei"/>
    <n v="63682"/>
    <s v="Production Manager"/>
    <s v="MA"/>
    <d v="1978-03-28T00:00:00"/>
    <x v="1"/>
    <x v="1"/>
    <d v="2009-01-08T00:00:00"/>
    <s v="NULL"/>
    <x v="0"/>
    <x v="0"/>
    <x v="1"/>
    <s v="Fully Meets"/>
    <n v="3.73"/>
    <x v="2"/>
    <n v="4"/>
  </r>
  <r>
    <n v="273"/>
    <s v="Adwoa Asare"/>
    <n v="63025"/>
    <s v="Production Technician I"/>
    <s v="MA"/>
    <d v="1982-10-07T00:00:00"/>
    <x v="0"/>
    <x v="1"/>
    <d v="2015-01-05T00:00:00"/>
    <s v="NULL"/>
    <x v="0"/>
    <x v="0"/>
    <x v="2"/>
    <s v="Fully Meets"/>
    <n v="4.3600000000000003"/>
    <x v="0"/>
    <n v="5"/>
  </r>
  <r>
    <n v="274"/>
    <s v="Kojo Amoah"/>
    <n v="59238"/>
    <s v="Production Technician I"/>
    <s v="MA"/>
    <d v="1968-08-15T00:00:00"/>
    <x v="1"/>
    <x v="0"/>
    <d v="2012-05-14T00:00:00"/>
    <s v="NULL"/>
    <x v="0"/>
    <x v="0"/>
    <x v="1"/>
    <s v="Fully Meets"/>
    <n v="3.4"/>
    <x v="0"/>
    <n v="5"/>
  </r>
  <r>
    <n v="275"/>
    <s v="Efia Yeboah"/>
    <n v="92989"/>
    <s v="Software Engineer"/>
    <s v="MA"/>
    <d v="1983-05-06T00:00:00"/>
    <x v="0"/>
    <x v="0"/>
    <d v="2014-07-07T00:00:00"/>
    <s v="NULL"/>
    <x v="0"/>
    <x v="2"/>
    <x v="0"/>
    <s v="Exceeds"/>
    <n v="4.5"/>
    <x v="0"/>
    <n v="5"/>
  </r>
  <r>
    <n v="276"/>
    <s v="Kwame Addo"/>
    <n v="90100"/>
    <s v="BI Developer"/>
    <s v="MA"/>
    <d v="1987-10-24T00:00:00"/>
    <x v="0"/>
    <x v="1"/>
    <d v="2017-04-20T00:00:00"/>
    <s v="NULL"/>
    <x v="0"/>
    <x v="1"/>
    <x v="1"/>
    <s v="Fully Meets"/>
    <n v="3.4"/>
    <x v="1"/>
    <n v="3"/>
  </r>
  <r>
    <n v="277"/>
    <s v="Akua Owusu"/>
    <n v="60754"/>
    <s v="Production Technician I"/>
    <s v="MA"/>
    <d v="1975-04-03T00:00:00"/>
    <x v="1"/>
    <x v="1"/>
    <d v="2009-04-27T00:00:00"/>
    <n v="41365"/>
    <x v="1"/>
    <x v="0"/>
    <x v="4"/>
    <s v="Fully Meets"/>
    <n v="4.5"/>
    <x v="0"/>
    <n v="5"/>
  </r>
  <r>
    <n v="278"/>
    <s v="Kwesi Acheampong"/>
    <n v="72202"/>
    <s v="Production Technician II"/>
    <s v="MA"/>
    <d v="1953-05-24T00:00:00"/>
    <x v="1"/>
    <x v="1"/>
    <d v="2011-05-16T00:00:00"/>
    <n v="42924"/>
    <x v="1"/>
    <x v="0"/>
    <x v="2"/>
    <s v="Fully Meets"/>
    <n v="3.93"/>
    <x v="1"/>
    <n v="3"/>
  </r>
  <r>
    <n v="279"/>
    <s v="Ama Mensah"/>
    <n v="58370"/>
    <s v="Area Sales Manager"/>
    <s v="OR"/>
    <d v="1965-05-07T00:00:00"/>
    <x v="1"/>
    <x v="0"/>
    <d v="2014-09-29T00:00:00"/>
    <s v="NULL"/>
    <x v="0"/>
    <x v="4"/>
    <x v="1"/>
    <s v="Fully Meets"/>
    <n v="3.69"/>
    <x v="1"/>
    <n v="3"/>
  </r>
  <r>
    <n v="280"/>
    <s v="Nana Boateng"/>
    <n v="48413"/>
    <s v="Production Technician I"/>
    <s v="MA"/>
    <d v="1965-05-09T00:00:00"/>
    <x v="1"/>
    <x v="0"/>
    <d v="2011-07-05T00:00:00"/>
    <n v="42618"/>
    <x v="1"/>
    <x v="0"/>
    <x v="1"/>
    <s v="Fully Meets"/>
    <n v="3.98"/>
    <x v="2"/>
    <n v="4"/>
  </r>
  <r>
    <n v="281"/>
    <s v="Esi Amankwah"/>
    <n v="67176"/>
    <s v="Production Technician II"/>
    <s v="MA"/>
    <d v="1975-09-16T00:00:00"/>
    <x v="0"/>
    <x v="3"/>
    <d v="2007-06-25T00:00:00"/>
    <n v="40420"/>
    <x v="1"/>
    <x v="0"/>
    <x v="8"/>
    <s v="Fully Meets"/>
    <n v="4.0999999999999996"/>
    <x v="2"/>
    <n v="4"/>
  </r>
  <r>
    <n v="282"/>
    <s v="Kofi Appiah"/>
    <n v="56339"/>
    <s v="Production Technician I"/>
    <s v="MA"/>
    <d v="1967-06-05T00:00:00"/>
    <x v="1"/>
    <x v="2"/>
    <d v="2013-02-18T00:00:00"/>
    <s v="NULL"/>
    <x v="0"/>
    <x v="0"/>
    <x v="1"/>
    <s v="Fully Meets"/>
    <n v="4.21"/>
    <x v="0"/>
    <n v="5"/>
  </r>
  <r>
    <n v="283"/>
    <s v="Abena Adjei"/>
    <n v="64397"/>
    <s v="Area Sales Manager"/>
    <s v="ND"/>
    <d v="1968-01-15T00:00:00"/>
    <x v="0"/>
    <x v="4"/>
    <d v="2006-01-09T00:00:00"/>
    <s v="NULL"/>
    <x v="0"/>
    <x v="4"/>
    <x v="1"/>
    <s v="Exceeds"/>
    <n v="4.0999999999999996"/>
    <x v="1"/>
    <n v="3"/>
  </r>
  <r>
    <n v="284"/>
    <s v="Kojo Ampofo"/>
    <n v="63025"/>
    <s v="Production Technician I"/>
    <s v="MA"/>
    <d v="1983-05-16T00:00:00"/>
    <x v="1"/>
    <x v="0"/>
    <d v="2014-02-17T00:00:00"/>
    <s v="NULL"/>
    <x v="0"/>
    <x v="0"/>
    <x v="0"/>
    <s v="Needs Improvement"/>
    <n v="2.44"/>
    <x v="0"/>
    <n v="5"/>
  </r>
  <r>
    <n v="285"/>
    <s v="Yaa Ansah"/>
    <n v="75281"/>
    <s v="Network Engineer"/>
    <s v="MA"/>
    <d v="1988-05-05T00:00:00"/>
    <x v="0"/>
    <x v="1"/>
    <d v="2015-01-05T00:00:00"/>
    <n v="42412"/>
    <x v="1"/>
    <x v="1"/>
    <x v="6"/>
    <s v="Fully Meets"/>
    <n v="5"/>
    <x v="1"/>
    <n v="3"/>
  </r>
  <r>
    <n v="286"/>
    <s v="Kwadwo Darko"/>
    <n v="100416"/>
    <s v="Software Engineer"/>
    <s v="MA"/>
    <d v="1983-06-14T00:00:00"/>
    <x v="0"/>
    <x v="0"/>
    <d v="2013-02-18T00:00:00"/>
    <n v="43205"/>
    <x v="1"/>
    <x v="2"/>
    <x v="4"/>
    <s v="Fully Meets"/>
    <n v="4.5999999999999996"/>
    <x v="1"/>
    <n v="3"/>
  </r>
  <r>
    <n v="287"/>
    <s v="Akua Addo"/>
    <n v="74813"/>
    <s v="Production Technician II"/>
    <s v="MA"/>
    <d v="1985-03-15T00:00:00"/>
    <x v="1"/>
    <x v="0"/>
    <d v="2011-01-10T00:00:00"/>
    <n v="41822"/>
    <x v="1"/>
    <x v="0"/>
    <x v="0"/>
    <s v="Fully Meets"/>
    <n v="4.4000000000000004"/>
    <x v="1"/>
    <n v="3"/>
  </r>
  <r>
    <n v="288"/>
    <s v="Kweku Agyemang"/>
    <n v="76029"/>
    <s v="Network Engineer"/>
    <s v="MA"/>
    <d v="1969-03-31T00:00:00"/>
    <x v="0"/>
    <x v="1"/>
    <d v="2015-03-30T00:00:00"/>
    <s v="NULL"/>
    <x v="0"/>
    <x v="1"/>
    <x v="3"/>
    <s v="Fully Meets"/>
    <n v="5"/>
    <x v="2"/>
    <n v="4"/>
  </r>
  <r>
    <n v="289"/>
    <s v="Afia Mensah"/>
    <n v="57859"/>
    <s v="Area Sales Manager"/>
    <s v="AZ"/>
    <d v="1991-05-23T00:00:00"/>
    <x v="1"/>
    <x v="1"/>
    <d v="2011-07-05T00:00:00"/>
    <s v="NULL"/>
    <x v="0"/>
    <x v="4"/>
    <x v="1"/>
    <s v="Fully Meets"/>
    <n v="2.81"/>
    <x v="1"/>
    <n v="3"/>
  </r>
  <r>
    <n v="290"/>
    <s v="Kwabena Osei"/>
    <n v="58523"/>
    <s v="Production Technician I"/>
    <s v="MA"/>
    <d v="1987-01-31T00:00:00"/>
    <x v="0"/>
    <x v="2"/>
    <d v="2012-08-13T00:00:00"/>
    <n v="42405"/>
    <x v="1"/>
    <x v="0"/>
    <x v="0"/>
    <s v="Exceeds"/>
    <n v="4.5"/>
    <x v="0"/>
    <n v="5"/>
  </r>
  <r>
    <n v="291"/>
    <s v="Ama Gyamfi"/>
    <n v="88976"/>
    <s v="Production Manager"/>
    <s v="MA"/>
    <d v="1968-10-10T00:00:00"/>
    <x v="0"/>
    <x v="2"/>
    <d v="2011-08-01T00:00:00"/>
    <s v="NULL"/>
    <x v="0"/>
    <x v="0"/>
    <x v="3"/>
    <s v="Fully Meets"/>
    <n v="3.93"/>
    <x v="1"/>
    <n v="3"/>
  </r>
  <r>
    <n v="292"/>
    <s v="Nii Amponsah"/>
    <n v="55875"/>
    <s v="Area Sales Manager"/>
    <s v="ME"/>
    <d v="1989-07-11T00:00:00"/>
    <x v="0"/>
    <x v="0"/>
    <d v="2012-03-05T00:00:00"/>
    <s v="NULL"/>
    <x v="0"/>
    <x v="4"/>
    <x v="7"/>
    <s v="Fully Meets"/>
    <n v="4.5"/>
    <x v="2"/>
    <n v="4"/>
  </r>
  <r>
    <n v="293"/>
    <s v="Adwoa Boateng"/>
    <n v="113999"/>
    <s v="Database Administrator"/>
    <s v="MA"/>
    <d v="1986-08-07T00:00:00"/>
    <x v="0"/>
    <x v="1"/>
    <d v="2015-02-16T00:00:00"/>
    <n v="42788"/>
    <x v="1"/>
    <x v="1"/>
    <x v="3"/>
    <s v="Fully Meets"/>
    <n v="4.33"/>
    <x v="1"/>
    <n v="3"/>
  </r>
  <r>
    <n v="294"/>
    <s v="Kobby Asamoah"/>
    <n v="49773"/>
    <s v="Production Technician I"/>
    <s v="MA"/>
    <d v="1986-06-03T00:00:00"/>
    <x v="1"/>
    <x v="1"/>
    <d v="2011-09-26T00:00:00"/>
    <n v="42408"/>
    <x v="1"/>
    <x v="0"/>
    <x v="2"/>
    <s v="Exceeds"/>
    <n v="4.3"/>
    <x v="0"/>
    <n v="5"/>
  </r>
  <r>
    <n v="295"/>
    <s v="Akosua Badu"/>
    <n v="62068"/>
    <s v="Production Technician I"/>
    <s v="MA"/>
    <d v="1985-04-06T00:00:00"/>
    <x v="1"/>
    <x v="0"/>
    <d v="2015-07-05T00:00:00"/>
    <s v="NULL"/>
    <x v="0"/>
    <x v="0"/>
    <x v="0"/>
    <s v="Fully Meets"/>
    <n v="3.21"/>
    <x v="1"/>
    <n v="3"/>
  </r>
  <r>
    <n v="296"/>
    <s v="Kwaku Nkrumah"/>
    <n v="66541"/>
    <s v="Production Technician II"/>
    <s v="MA"/>
    <d v="1976-02-10T00:00:00"/>
    <x v="0"/>
    <x v="0"/>
    <d v="2014-08-18T00:00:00"/>
    <s v="NULL"/>
    <x v="0"/>
    <x v="0"/>
    <x v="3"/>
    <s v="Fully Meets"/>
    <n v="3.11"/>
    <x v="0"/>
    <n v="5"/>
  </r>
  <r>
    <n v="297"/>
    <s v="Aba Agyei"/>
    <n v="80512"/>
    <s v="Production Manager"/>
    <s v="MA"/>
    <d v="1955-11-14T00:00:00"/>
    <x v="1"/>
    <x v="1"/>
    <d v="2011-09-26T00:00:00"/>
    <n v="40910"/>
    <x v="1"/>
    <x v="0"/>
    <x v="4"/>
    <s v="Fully Meets"/>
    <n v="4.5"/>
    <x v="1"/>
    <n v="3"/>
  </r>
  <r>
    <n v="298"/>
    <s v="Kwame Bonsu"/>
    <n v="50274"/>
    <s v="Production Technician I"/>
    <s v="MA"/>
    <d v="1980-08-02T00:00:00"/>
    <x v="1"/>
    <x v="0"/>
    <d v="2012-08-13T00:00:00"/>
    <n v="42248"/>
    <x v="1"/>
    <x v="0"/>
    <x v="6"/>
    <s v="Needs Improvement"/>
    <n v="2.5"/>
    <x v="1"/>
    <n v="3"/>
  </r>
  <r>
    <n v="299"/>
    <s v="Kojo Anane"/>
    <n v="84903"/>
    <s v="Senior BI Developer"/>
    <s v="MA"/>
    <d v="1981-07-08T00:00:00"/>
    <x v="0"/>
    <x v="0"/>
    <d v="2017-02-15T00:00:00"/>
    <s v="NULL"/>
    <x v="0"/>
    <x v="1"/>
    <x v="1"/>
    <s v="Fully Meets"/>
    <n v="3.42"/>
    <x v="2"/>
    <n v="4"/>
  </r>
  <r>
    <n v="300"/>
    <s v="Efia Owusu"/>
    <n v="107226"/>
    <s v="Sr. Network Engineer"/>
    <s v="MA"/>
    <d v="1978-05-02T00:00:00"/>
    <x v="1"/>
    <x v="3"/>
    <d v="2015-03-30T00:00:00"/>
    <s v="NULL"/>
    <x v="0"/>
    <x v="1"/>
    <x v="3"/>
    <s v="Fully Meets"/>
    <n v="4.2"/>
    <x v="2"/>
    <n v="4"/>
  </r>
  <r>
    <n v="301"/>
    <s v="Kwesi Arthur"/>
    <n v="58371"/>
    <s v="Production Technician I"/>
    <s v="MA"/>
    <d v="1987-05-24T00:00:00"/>
    <x v="0"/>
    <x v="0"/>
    <d v="2011-01-10T00:00:00"/>
    <n v="41774"/>
    <x v="1"/>
    <x v="0"/>
    <x v="0"/>
    <s v="Fully Meets"/>
    <n v="5"/>
    <x v="0"/>
    <n v="5"/>
  </r>
  <r>
    <n v="302"/>
    <s v="Akua Anokye"/>
    <n v="55140"/>
    <s v="Production Technician I"/>
    <s v="MA"/>
    <d v="1965-09-09T00:00:00"/>
    <x v="0"/>
    <x v="1"/>
    <d v="2011-05-16T00:00:00"/>
    <n v="42254"/>
    <x v="1"/>
    <x v="0"/>
    <x v="7"/>
    <s v="Fully Meets"/>
    <n v="5"/>
    <x v="1"/>
    <n v="3"/>
  </r>
  <r>
    <n v="303"/>
    <s v="Kwabena Asamoah"/>
    <n v="58062"/>
    <s v="Production Technician I"/>
    <s v="MA"/>
    <d v="1983-07-30T00:00:00"/>
    <x v="1"/>
    <x v="2"/>
    <d v="2011-01-10T00:00:00"/>
    <n v="41043"/>
    <x v="1"/>
    <x v="0"/>
    <x v="2"/>
    <s v="Fully Meets"/>
    <n v="3.6"/>
    <x v="0"/>
    <n v="5"/>
  </r>
  <r>
    <n v="304"/>
    <s v="Ama Asante"/>
    <n v="59728"/>
    <s v="Production Technician I"/>
    <s v="MA"/>
    <d v="1969-10-02T00:00:00"/>
    <x v="1"/>
    <x v="0"/>
    <d v="2012-01-09T00:00:00"/>
    <n v="42182"/>
    <x v="1"/>
    <x v="0"/>
    <x v="4"/>
    <s v="Fully Meets"/>
    <n v="4.3"/>
    <x v="2"/>
    <n v="4"/>
  </r>
  <r>
    <n v="305"/>
    <s v="Kofi Mensah"/>
    <n v="70507"/>
    <s v="Production Technician II"/>
    <s v="MA"/>
    <d v="1958-11-07T00:00:00"/>
    <x v="0"/>
    <x v="0"/>
    <d v="2013-01-07T00:00:00"/>
    <n v="42421"/>
    <x v="1"/>
    <x v="0"/>
    <x v="0"/>
    <s v="Exceeds"/>
    <n v="5"/>
    <x v="1"/>
    <n v="3"/>
  </r>
  <r>
    <n v="306"/>
    <s v="Abena Yeboah"/>
    <n v="60446"/>
    <s v="Production Technician II"/>
    <s v="MA"/>
    <d v="1985-04-20T00:00:00"/>
    <x v="1"/>
    <x v="0"/>
    <d v="2014-09-29T00:00:00"/>
    <s v="NULL"/>
    <x v="0"/>
    <x v="0"/>
    <x v="0"/>
    <s v="Fully Meets"/>
    <n v="3.4"/>
    <x v="2"/>
    <n v="4"/>
  </r>
  <r>
    <n v="307"/>
    <s v="Nana Asare"/>
    <n v="65893"/>
    <s v="Production Technician II"/>
    <s v="MA"/>
    <d v="1985-05-11T00:00:00"/>
    <x v="0"/>
    <x v="0"/>
    <d v="2014-07-07T00:00:00"/>
    <s v="NULL"/>
    <x v="0"/>
    <x v="0"/>
    <x v="0"/>
    <s v="Fully Meets"/>
    <n v="4.07"/>
    <x v="2"/>
    <n v="4"/>
  </r>
  <r>
    <n v="308"/>
    <s v="Yaa Yeboah"/>
    <n v="48513"/>
    <s v="Production Technician I"/>
    <s v="MA"/>
    <d v="1982-05-04T00:00:00"/>
    <x v="1"/>
    <x v="0"/>
    <d v="2008-09-02T00:00:00"/>
    <n v="42276"/>
    <x v="1"/>
    <x v="0"/>
    <x v="2"/>
    <s v="PIP"/>
    <n v="3.2"/>
    <x v="3"/>
    <n v="2"/>
  </r>
  <r>
    <n v="309"/>
    <s v="Kojo Ofori"/>
    <n v="220450"/>
    <s v="CIO"/>
    <s v="MA"/>
    <d v="1979-08-30T00:00:00"/>
    <x v="1"/>
    <x v="0"/>
    <d v="2010-04-10T00:00:00"/>
    <s v="NULL"/>
    <x v="0"/>
    <x v="1"/>
    <x v="3"/>
    <s v="Exceeds"/>
    <n v="4.5999999999999996"/>
    <x v="0"/>
    <n v="5"/>
  </r>
  <r>
    <n v="310"/>
    <s v="Esi Amoako"/>
    <n v="89292"/>
    <s v="Data Analyst"/>
    <s v="MA"/>
    <d v="1979-02-24T00:00:00"/>
    <x v="1"/>
    <x v="0"/>
    <d v="2015-03-30T00:00:00"/>
    <s v="NULL"/>
    <x v="0"/>
    <x v="1"/>
    <x v="3"/>
    <s v="Fully Meets"/>
    <n v="5"/>
    <x v="1"/>
    <n v="3"/>
  </r>
  <r>
    <n v="311"/>
    <s v="Kweku Annan"/>
    <n v="45046"/>
    <s v="Production Technician I"/>
    <s v="MA"/>
    <d v="1978-08-17T00:00:00"/>
    <x v="1"/>
    <x v="3"/>
    <d v="2014-09-29T00:00:00"/>
    <s v="NULL"/>
    <x v="0"/>
    <x v="0"/>
    <x v="0"/>
    <s v="Fully Meets"/>
    <n v="4.5"/>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C3757-CB7A-4475-9658-A6827BD26105}" name="Avg Emp Sa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4:A55" firstHeaderRow="1" firstDataRow="1" firstDataCol="0"/>
  <pivotFields count="17">
    <pivotField showAll="0"/>
    <pivotField showAll="0"/>
    <pivotField showAll="0"/>
    <pivotField showAll="0"/>
    <pivotField showAll="0"/>
    <pivotField numFmtId="22" showAll="0"/>
    <pivotField showAll="0">
      <items count="3">
        <item x="1"/>
        <item x="0"/>
        <item t="default"/>
      </items>
    </pivotField>
    <pivotField showAll="0"/>
    <pivotField numFmtId="22" showAll="0"/>
    <pivotField showAll="0"/>
    <pivotField showAll="0"/>
    <pivotField showAll="0">
      <items count="7">
        <item x="3"/>
        <item x="2"/>
        <item x="5"/>
        <item x="1"/>
        <item x="0"/>
        <item x="4"/>
        <item t="default"/>
      </items>
    </pivotField>
    <pivotField showAll="0"/>
    <pivotField showAll="0"/>
    <pivotField showAll="0"/>
    <pivotField showAll="0"/>
    <pivotField dataField="1" showAll="0"/>
  </pivotFields>
  <rowItems count="1">
    <i/>
  </rowItems>
  <colItems count="1">
    <i/>
  </colItems>
  <dataFields count="1">
    <dataField name="Average of Emp  Satisfaction" fld="16" subtotal="average" baseField="0" baseItem="1" numFmtId="172"/>
  </dataFields>
  <formats count="1">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B14" firstHeaderRow="1" firstDataRow="1" firstDataCol="1"/>
  <pivotFields count="17">
    <pivotField dataField="1" showAll="0"/>
    <pivotField showAll="0"/>
    <pivotField showAll="0"/>
    <pivotField showAll="0"/>
    <pivotField showAll="0"/>
    <pivotField numFmtId="22" showAll="0"/>
    <pivotField showAll="0">
      <items count="3">
        <item x="1"/>
        <item x="0"/>
        <item t="default"/>
      </items>
    </pivotField>
    <pivotField showAll="0"/>
    <pivotField numFmtId="22" showAll="0"/>
    <pivotField showAll="0"/>
    <pivotField axis="axisRow" multipleItemSelectionAllowed="1" showAll="0">
      <items count="3">
        <item h="1" x="0"/>
        <item x="1"/>
        <item t="default"/>
      </items>
    </pivotField>
    <pivotField showAll="0">
      <items count="7">
        <item x="3"/>
        <item x="2"/>
        <item x="5"/>
        <item x="1"/>
        <item x="0"/>
        <item x="4"/>
        <item t="default"/>
      </items>
    </pivotField>
    <pivotField showAll="0"/>
    <pivotField showAll="0"/>
    <pivotField showAll="0"/>
    <pivotField showAll="0"/>
    <pivotField showAll="0"/>
  </pivotFields>
  <rowFields count="1">
    <field x="10"/>
  </rowFields>
  <rowItems count="2">
    <i>
      <x v="1"/>
    </i>
    <i t="grand">
      <x/>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7">
    <pivotField dataField="1" showAll="0"/>
    <pivotField showAll="0"/>
    <pivotField showAll="0"/>
    <pivotField showAll="0"/>
    <pivotField showAll="0"/>
    <pivotField numFmtId="22" showAll="0"/>
    <pivotField showAll="0">
      <items count="3">
        <item x="1"/>
        <item x="0"/>
        <item t="default"/>
      </items>
    </pivotField>
    <pivotField showAll="0"/>
    <pivotField numFmtId="22" showAll="0"/>
    <pivotField showAll="0"/>
    <pivotField showAll="0"/>
    <pivotField showAll="0">
      <items count="7">
        <item x="3"/>
        <item x="2"/>
        <item x="5"/>
        <item x="1"/>
        <item x="0"/>
        <item x="4"/>
        <item t="default"/>
      </items>
    </pivotField>
    <pivotField showAll="0"/>
    <pivotField showAll="0"/>
    <pivotField showAll="0"/>
    <pivotField showAll="0"/>
    <pivotField showAll="0"/>
  </pivotFields>
  <rowItems count="1">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9" firstHeaderRow="1" firstDataRow="1" firstDataCol="1"/>
  <pivotFields count="17">
    <pivotField dataField="1" showAll="0"/>
    <pivotField showAll="0"/>
    <pivotField showAll="0"/>
    <pivotField showAll="0"/>
    <pivotField showAll="0"/>
    <pivotField numFmtId="22" showAll="0"/>
    <pivotField showAll="0">
      <items count="3">
        <item x="1"/>
        <item x="0"/>
        <item t="default"/>
      </items>
    </pivotField>
    <pivotField showAll="0"/>
    <pivotField numFmtId="22" showAll="0"/>
    <pivotField showAll="0"/>
    <pivotField axis="axisRow" multipleItemSelectionAllowed="1" showAll="0">
      <items count="3">
        <item x="0"/>
        <item h="1" x="1"/>
        <item t="default"/>
      </items>
    </pivotField>
    <pivotField showAll="0">
      <items count="7">
        <item x="3"/>
        <item x="2"/>
        <item x="5"/>
        <item x="1"/>
        <item x="0"/>
        <item x="4"/>
        <item t="default"/>
      </items>
    </pivotField>
    <pivotField showAll="0"/>
    <pivotField showAll="0"/>
    <pivotField showAll="0"/>
    <pivotField showAll="0"/>
    <pivotField showAll="0"/>
  </pivotFields>
  <rowFields count="1">
    <field x="10"/>
  </rowFields>
  <rowItems count="2">
    <i>
      <x/>
    </i>
    <i t="grand">
      <x/>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4:B50" firstHeaderRow="1" firstDataRow="1" firstDataCol="1"/>
  <pivotFields count="17">
    <pivotField dataField="1" showAll="0"/>
    <pivotField showAll="0"/>
    <pivotField showAll="0"/>
    <pivotField showAll="0"/>
    <pivotField showAll="0"/>
    <pivotField numFmtId="22" showAll="0"/>
    <pivotField showAll="0">
      <items count="3">
        <item x="1"/>
        <item x="0"/>
        <item t="default"/>
      </items>
    </pivotField>
    <pivotField axis="axisRow" showAll="0">
      <items count="6">
        <item x="2"/>
        <item x="1"/>
        <item x="4"/>
        <item x="0"/>
        <item x="3"/>
        <item t="default"/>
      </items>
    </pivotField>
    <pivotField numFmtId="22" showAll="0"/>
    <pivotField showAll="0"/>
    <pivotField multipleItemSelectionAllowed="1" showAll="0">
      <items count="3">
        <item x="0"/>
        <item h="1" x="1"/>
        <item t="default"/>
      </items>
    </pivotField>
    <pivotField showAll="0">
      <items count="7">
        <item x="3"/>
        <item x="2"/>
        <item x="5"/>
        <item x="1"/>
        <item x="0"/>
        <item x="4"/>
        <item t="default"/>
      </items>
    </pivotField>
    <pivotField showAll="0"/>
    <pivotField showAll="0"/>
    <pivotField showAll="0"/>
    <pivotField showAll="0"/>
    <pivotField showAll="0"/>
  </pivotFields>
  <rowFields count="1">
    <field x="7"/>
  </rowFields>
  <rowItems count="6">
    <i>
      <x/>
    </i>
    <i>
      <x v="1"/>
    </i>
    <i>
      <x v="2"/>
    </i>
    <i>
      <x v="3"/>
    </i>
    <i>
      <x v="4"/>
    </i>
    <i t="grand">
      <x/>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8:B35" firstHeaderRow="1" firstDataRow="1" firstDataCol="1"/>
  <pivotFields count="17">
    <pivotField dataField="1" showAll="0"/>
    <pivotField showAll="0"/>
    <pivotField showAll="0"/>
    <pivotField showAll="0"/>
    <pivotField showAll="0"/>
    <pivotField numFmtId="22" showAll="0"/>
    <pivotField showAll="0">
      <items count="3">
        <item x="1"/>
        <item x="0"/>
        <item t="default"/>
      </items>
    </pivotField>
    <pivotField showAll="0"/>
    <pivotField numFmtId="22" showAll="0"/>
    <pivotField showAll="0"/>
    <pivotField multipleItemSelectionAllowed="1" showAll="0">
      <items count="3">
        <item x="0"/>
        <item h="1" x="1"/>
        <item t="default"/>
      </items>
    </pivotField>
    <pivotField axis="axisRow" showAll="0">
      <items count="7">
        <item x="3"/>
        <item x="2"/>
        <item x="5"/>
        <item x="1"/>
        <item x="0"/>
        <item x="4"/>
        <item t="default"/>
      </items>
    </pivotField>
    <pivotField showAll="0"/>
    <pivotField showAll="0"/>
    <pivotField showAll="0"/>
    <pivotField showAll="0"/>
    <pivotField showAll="0"/>
  </pivotFields>
  <rowFields count="1">
    <field x="11"/>
  </rowFields>
  <rowItems count="7">
    <i>
      <x/>
    </i>
    <i>
      <x v="1"/>
    </i>
    <i>
      <x v="2"/>
    </i>
    <i>
      <x v="3"/>
    </i>
    <i>
      <x v="4"/>
    </i>
    <i>
      <x v="5"/>
    </i>
    <i t="grand">
      <x/>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2:G22" firstHeaderRow="1" firstDataRow="1" firstDataCol="1"/>
  <pivotFields count="17">
    <pivotField dataField="1" showAll="0"/>
    <pivotField showAll="0"/>
    <pivotField showAll="0"/>
    <pivotField showAll="0"/>
    <pivotField showAll="0"/>
    <pivotField numFmtId="22" showAll="0"/>
    <pivotField showAll="0">
      <items count="3">
        <item x="1"/>
        <item x="0"/>
        <item t="default"/>
      </items>
    </pivotField>
    <pivotField showAll="0"/>
    <pivotField numFmtId="22" showAll="0"/>
    <pivotField showAll="0"/>
    <pivotField multipleItemSelectionAllowed="1" showAll="0">
      <items count="3">
        <item x="0"/>
        <item h="1" x="1"/>
        <item t="default"/>
      </items>
    </pivotField>
    <pivotField showAll="0">
      <items count="7">
        <item x="3"/>
        <item x="2"/>
        <item x="5"/>
        <item x="1"/>
        <item x="0"/>
        <item x="4"/>
        <item t="default"/>
      </items>
    </pivotField>
    <pivotField axis="axisRow" showAll="0">
      <items count="10">
        <item x="6"/>
        <item x="4"/>
        <item x="3"/>
        <item x="2"/>
        <item x="1"/>
        <item x="0"/>
        <item x="5"/>
        <item x="8"/>
        <item x="7"/>
        <item t="default"/>
      </items>
    </pivotField>
    <pivotField showAll="0"/>
    <pivotField showAll="0"/>
    <pivotField showAll="0"/>
    <pivotField showAll="0"/>
  </pivotFields>
  <rowFields count="1">
    <field x="12"/>
  </rowFields>
  <rowItems count="10">
    <i>
      <x/>
    </i>
    <i>
      <x v="1"/>
    </i>
    <i>
      <x v="2"/>
    </i>
    <i>
      <x v="3"/>
    </i>
    <i>
      <x v="4"/>
    </i>
    <i>
      <x v="5"/>
    </i>
    <i>
      <x v="6"/>
    </i>
    <i>
      <x v="7"/>
    </i>
    <i>
      <x v="8"/>
    </i>
    <i t="grand">
      <x/>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G9" firstHeaderRow="1" firstDataRow="1" firstDataCol="1"/>
  <pivotFields count="17">
    <pivotField dataField="1" showAll="0"/>
    <pivotField showAll="0"/>
    <pivotField showAll="0"/>
    <pivotField showAll="0"/>
    <pivotField showAll="0"/>
    <pivotField numFmtId="22" showAll="0"/>
    <pivotField showAll="0">
      <items count="3">
        <item x="1"/>
        <item x="0"/>
        <item t="default"/>
      </items>
    </pivotField>
    <pivotField showAll="0"/>
    <pivotField numFmtId="22" showAll="0"/>
    <pivotField showAll="0"/>
    <pivotField multipleItemSelectionAllowed="1" showAll="0">
      <items count="3">
        <item x="0"/>
        <item h="1" x="1"/>
        <item t="default"/>
      </items>
    </pivotField>
    <pivotField showAll="0">
      <items count="7">
        <item x="3"/>
        <item x="2"/>
        <item x="5"/>
        <item x="1"/>
        <item x="0"/>
        <item x="4"/>
        <item t="default"/>
      </items>
    </pivotField>
    <pivotField showAll="0"/>
    <pivotField showAll="0"/>
    <pivotField showAll="0"/>
    <pivotField axis="axisRow" showAll="0">
      <items count="6">
        <item x="1"/>
        <item x="2"/>
        <item x="3"/>
        <item x="0"/>
        <item x="4"/>
        <item t="default"/>
      </items>
    </pivotField>
    <pivotField showAll="0"/>
  </pivotFields>
  <rowFields count="1">
    <field x="15"/>
  </rowFields>
  <rowItems count="6">
    <i>
      <x/>
    </i>
    <i>
      <x v="1"/>
    </i>
    <i>
      <x v="2"/>
    </i>
    <i>
      <x v="3"/>
    </i>
    <i>
      <x v="4"/>
    </i>
    <i t="grand">
      <x/>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B26" firstHeaderRow="1" firstDataRow="1" firstDataCol="1"/>
  <pivotFields count="17">
    <pivotField dataField="1" showAll="0"/>
    <pivotField showAll="0"/>
    <pivotField showAll="0"/>
    <pivotField showAll="0"/>
    <pivotField showAll="0"/>
    <pivotField numFmtId="22" showAll="0"/>
    <pivotField axis="axisRow" multipleItemSelectionAllowed="1" showAll="0">
      <items count="3">
        <item x="1"/>
        <item x="0"/>
        <item t="default"/>
      </items>
    </pivotField>
    <pivotField showAll="0"/>
    <pivotField numFmtId="22" showAll="0"/>
    <pivotField showAll="0"/>
    <pivotField multipleItemSelectionAllowed="1" showAll="0">
      <items count="3">
        <item x="0"/>
        <item h="1" x="1"/>
        <item t="default"/>
      </items>
    </pivotField>
    <pivotField showAll="0">
      <items count="7">
        <item x="3"/>
        <item x="2"/>
        <item x="5"/>
        <item x="1"/>
        <item x="0"/>
        <item x="4"/>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8:B41" firstHeaderRow="1" firstDataRow="1" firstDataCol="1"/>
  <pivotFields count="17">
    <pivotField dataField="1" showAll="0"/>
    <pivotField showAll="0"/>
    <pivotField showAll="0"/>
    <pivotField showAll="0"/>
    <pivotField showAll="0"/>
    <pivotField numFmtId="22" showAll="0"/>
    <pivotField axis="axisRow" showAll="0">
      <items count="3">
        <item x="1"/>
        <item x="0"/>
        <item t="default"/>
      </items>
    </pivotField>
    <pivotField showAll="0"/>
    <pivotField numFmtId="22" showAll="0"/>
    <pivotField showAll="0"/>
    <pivotField multipleItemSelectionAllowed="1" showAll="0">
      <items count="3">
        <item x="0"/>
        <item h="1" x="1"/>
        <item t="default"/>
      </items>
    </pivotField>
    <pivotField showAll="0">
      <items count="7">
        <item x="3"/>
        <item x="2"/>
        <item x="5"/>
        <item x="1"/>
        <item x="0"/>
        <item x="4"/>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B20" firstHeaderRow="1" firstDataRow="1" firstDataCol="1"/>
  <pivotFields count="17">
    <pivotField dataField="1" showAll="0"/>
    <pivotField showAll="0"/>
    <pivotField showAll="0"/>
    <pivotField showAll="0"/>
    <pivotField showAll="0"/>
    <pivotField numFmtId="22" showAll="0"/>
    <pivotField axis="axisRow" multipleItemSelectionAllowed="1" showAll="0">
      <items count="3">
        <item x="1"/>
        <item x="0"/>
        <item t="default"/>
      </items>
    </pivotField>
    <pivotField showAll="0"/>
    <pivotField numFmtId="22" showAll="0"/>
    <pivotField showAll="0"/>
    <pivotField multipleItemSelectionAllowed="1" showAll="0">
      <items count="3">
        <item x="0"/>
        <item h="1" x="1"/>
        <item t="default"/>
      </items>
    </pivotField>
    <pivotField showAll="0">
      <items count="7">
        <item x="3"/>
        <item x="2"/>
        <item x="5"/>
        <item x="1"/>
        <item x="0"/>
        <item x="4"/>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EmployeeI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18">
    <queryTableFields count="17">
      <queryTableField id="1" name="EmployeeID" tableColumnId="18"/>
      <queryTableField id="2" name="EmployeeName" tableColumnId="2"/>
      <queryTableField id="3" name="Salary" tableColumnId="3"/>
      <queryTableField id="4" name="Position" tableColumnId="4"/>
      <queryTableField id="5" name="State" tableColumnId="5"/>
      <queryTableField id="6" name="DateOfBirth" tableColumnId="6"/>
      <queryTableField id="7" name="Gender" tableColumnId="7"/>
      <queryTableField id="8" name="MaritalStatus" tableColumnId="8"/>
      <queryTableField id="9" name="HiringDate" tableColumnId="9"/>
      <queryTableField id="10" name="TerminationDate" tableColumnId="10"/>
      <queryTableField id="11" name="EmploymentStatus" tableColumnId="11"/>
      <queryTableField id="12" name="Department" tableColumnId="12"/>
      <queryTableField id="13" name="RecruitmentSource" tableColumnId="13"/>
      <queryTableField id="14" name="PerformanceScore" tableColumnId="14"/>
      <queryTableField id="15" name="EngagementSurvey" tableColumnId="15"/>
      <queryTableField id="16" name="EmployeeSatisfaction" tableColumnId="16"/>
      <queryTableField id="17" name="Emp  Satisfaction"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Avg Emp Sat"/>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Avg Emp Sat"/>
  </pivotTables>
  <data>
    <tabular pivotCacheId="1">
      <items count="6">
        <i x="3" s="1"/>
        <i x="2" s="1"/>
        <i x="5"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Department" xr10:uid="{00000000-0014-0000-FFFF-FFFF02000000}"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0000000-0014-0000-FFFF-FFFF03000000}" cache="Slicer_Gender" caption="Gender" style="SlicerStyleOther1 2" rowHeight="241300"/>
  <slicer name="Department 1" xr10:uid="{00000000-0014-0000-FFFF-FFFF04000000}" cache="Slicer_Department" caption="Department" style="SlicerStyleOther1 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312" totalsRowShown="0">
  <autoFilter ref="A1:P312" xr:uid="{00000000-0009-0000-0100-000001000000}"/>
  <tableColumns count="16">
    <tableColumn id="1" xr3:uid="{00000000-0010-0000-0000-000001000000}" name="EmployeeID"/>
    <tableColumn id="2" xr3:uid="{00000000-0010-0000-0000-000002000000}" name="EmployeeName"/>
    <tableColumn id="3" xr3:uid="{00000000-0010-0000-0000-000003000000}" name="Salary"/>
    <tableColumn id="4" xr3:uid="{00000000-0010-0000-0000-000004000000}" name="Position"/>
    <tableColumn id="5" xr3:uid="{00000000-0010-0000-0000-000005000000}" name="State"/>
    <tableColumn id="6" xr3:uid="{00000000-0010-0000-0000-000006000000}" name="DateOfBirth" dataDxfId="70"/>
    <tableColumn id="7" xr3:uid="{00000000-0010-0000-0000-000007000000}" name="Gender"/>
    <tableColumn id="8" xr3:uid="{00000000-0010-0000-0000-000008000000}" name="MaritalStatus"/>
    <tableColumn id="9" xr3:uid="{00000000-0010-0000-0000-000009000000}" name="HiringDate" dataDxfId="69"/>
    <tableColumn id="10" xr3:uid="{00000000-0010-0000-0000-00000A000000}" name="TerminationDate"/>
    <tableColumn id="11" xr3:uid="{00000000-0010-0000-0000-00000B000000}" name="EmploymentStatus"/>
    <tableColumn id="12" xr3:uid="{00000000-0010-0000-0000-00000C000000}" name="Department"/>
    <tableColumn id="13" xr3:uid="{00000000-0010-0000-0000-00000D000000}" name="RecruitmentSource"/>
    <tableColumn id="14" xr3:uid="{00000000-0010-0000-0000-00000E000000}" name="PerformanceScore"/>
    <tableColumn id="15" xr3:uid="{00000000-0010-0000-0000-00000F000000}" name="EngagementSurvey"/>
    <tableColumn id="16" xr3:uid="{00000000-0010-0000-0000-000010000000}" name="EmployeeSatisfac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Q312" tableType="queryTable" totalsRowShown="0">
  <autoFilter ref="A1:Q312" xr:uid="{00000000-0009-0000-0100-000002000000}"/>
  <tableColumns count="17">
    <tableColumn id="18" xr3:uid="{00000000-0010-0000-0100-000012000000}" uniqueName="18" name="EmployeeID" queryTableFieldId="1"/>
    <tableColumn id="2" xr3:uid="{00000000-0010-0000-0100-000002000000}" uniqueName="2" name="EmployeeName" queryTableFieldId="2" dataDxfId="68"/>
    <tableColumn id="3" xr3:uid="{00000000-0010-0000-0100-000003000000}" uniqueName="3" name="Salary" queryTableFieldId="3"/>
    <tableColumn id="4" xr3:uid="{00000000-0010-0000-0100-000004000000}" uniqueName="4" name="Position" queryTableFieldId="4" dataDxfId="67"/>
    <tableColumn id="5" xr3:uid="{00000000-0010-0000-0100-000005000000}" uniqueName="5" name="State" queryTableFieldId="5" dataDxfId="66"/>
    <tableColumn id="6" xr3:uid="{00000000-0010-0000-0100-000006000000}" uniqueName="6" name="DateOfBirth" queryTableFieldId="6" dataDxfId="65"/>
    <tableColumn id="7" xr3:uid="{00000000-0010-0000-0100-000007000000}" uniqueName="7" name="Gender" queryTableFieldId="7" dataDxfId="64"/>
    <tableColumn id="8" xr3:uid="{00000000-0010-0000-0100-000008000000}" uniqueName="8" name="MaritalStatus" queryTableFieldId="8" dataDxfId="63"/>
    <tableColumn id="9" xr3:uid="{00000000-0010-0000-0100-000009000000}" uniqueName="9" name="HiringDate" queryTableFieldId="9" dataDxfId="62"/>
    <tableColumn id="10" xr3:uid="{00000000-0010-0000-0100-00000A000000}" uniqueName="10" name="TerminationDate" queryTableFieldId="10"/>
    <tableColumn id="11" xr3:uid="{00000000-0010-0000-0100-00000B000000}" uniqueName="11" name="EmploymentStatus" queryTableFieldId="11" dataDxfId="61"/>
    <tableColumn id="12" xr3:uid="{00000000-0010-0000-0100-00000C000000}" uniqueName="12" name="Department" queryTableFieldId="12" dataDxfId="60"/>
    <tableColumn id="13" xr3:uid="{00000000-0010-0000-0100-00000D000000}" uniqueName="13" name="RecruitmentSource" queryTableFieldId="13" dataDxfId="59"/>
    <tableColumn id="14" xr3:uid="{00000000-0010-0000-0100-00000E000000}" uniqueName="14" name="PerformanceScore" queryTableFieldId="14" dataDxfId="58"/>
    <tableColumn id="15" xr3:uid="{00000000-0010-0000-0100-00000F000000}" uniqueName="15" name="EngagementSurvey" queryTableFieldId="15"/>
    <tableColumn id="16" xr3:uid="{00000000-0010-0000-0100-000010000000}" uniqueName="16" name="EmployeeSatisfaction" queryTableFieldId="16" dataDxfId="57"/>
    <tableColumn id="17" xr3:uid="{00000000-0010-0000-0100-000011000000}" uniqueName="17" name="Emp  Satisfaction"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2"/>
  <sheetViews>
    <sheetView workbookViewId="0">
      <selection activeCell="H315" sqref="H315"/>
    </sheetView>
  </sheetViews>
  <sheetFormatPr defaultRowHeight="15" x14ac:dyDescent="0.25"/>
  <cols>
    <col min="1" max="1" width="13.85546875" customWidth="1"/>
    <col min="2" max="2" width="17.28515625" customWidth="1"/>
    <col min="4" max="4" width="10.42578125" customWidth="1"/>
    <col min="6" max="6" width="13.7109375" customWidth="1"/>
    <col min="7" max="7" width="9.85546875" customWidth="1"/>
    <col min="8" max="8" width="15" customWidth="1"/>
    <col min="9" max="9" width="12.5703125" customWidth="1"/>
    <col min="10" max="10" width="18.140625" customWidth="1"/>
    <col min="11" max="11" width="19.85546875" customWidth="1"/>
    <col min="12" max="12" width="13.85546875" customWidth="1"/>
    <col min="13" max="13" width="20.140625" customWidth="1"/>
    <col min="14" max="14" width="19.42578125" customWidth="1"/>
    <col min="15" max="15" width="20.140625" customWidth="1"/>
    <col min="16" max="16" width="22.285156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1</v>
      </c>
      <c r="B2" t="s">
        <v>16</v>
      </c>
      <c r="C2">
        <v>62506</v>
      </c>
      <c r="D2" t="s">
        <v>17</v>
      </c>
      <c r="E2" t="s">
        <v>18</v>
      </c>
      <c r="F2" s="1">
        <v>30507</v>
      </c>
      <c r="G2" t="s">
        <v>19</v>
      </c>
      <c r="H2" t="s">
        <v>20</v>
      </c>
      <c r="I2" s="1">
        <v>40729</v>
      </c>
      <c r="J2" t="s">
        <v>21</v>
      </c>
      <c r="K2" t="s">
        <v>22</v>
      </c>
      <c r="L2" t="s">
        <v>23</v>
      </c>
      <c r="M2" t="s">
        <v>24</v>
      </c>
      <c r="N2" t="s">
        <v>25</v>
      </c>
      <c r="O2">
        <v>4.5999999999999996</v>
      </c>
      <c r="P2">
        <v>5</v>
      </c>
    </row>
    <row r="3" spans="1:16" x14ac:dyDescent="0.25">
      <c r="A3">
        <v>2</v>
      </c>
      <c r="B3" t="s">
        <v>26</v>
      </c>
      <c r="C3">
        <v>104437</v>
      </c>
      <c r="D3" t="s">
        <v>27</v>
      </c>
      <c r="E3" t="s">
        <v>18</v>
      </c>
      <c r="F3" s="1">
        <v>27519</v>
      </c>
      <c r="G3" t="s">
        <v>19</v>
      </c>
      <c r="H3" t="s">
        <v>28</v>
      </c>
      <c r="I3" s="1">
        <v>42093</v>
      </c>
      <c r="J3" s="1">
        <v>42537</v>
      </c>
      <c r="K3" t="s">
        <v>29</v>
      </c>
      <c r="L3" t="s">
        <v>30</v>
      </c>
      <c r="M3" t="s">
        <v>31</v>
      </c>
      <c r="N3" t="s">
        <v>32</v>
      </c>
      <c r="O3">
        <v>4.96</v>
      </c>
      <c r="P3">
        <v>3</v>
      </c>
    </row>
    <row r="4" spans="1:16" x14ac:dyDescent="0.25">
      <c r="A4">
        <v>3</v>
      </c>
      <c r="B4" t="s">
        <v>33</v>
      </c>
      <c r="C4">
        <v>64955</v>
      </c>
      <c r="D4" t="s">
        <v>34</v>
      </c>
      <c r="E4" t="s">
        <v>18</v>
      </c>
      <c r="F4" s="1">
        <v>32405</v>
      </c>
      <c r="G4" t="s">
        <v>35</v>
      </c>
      <c r="H4" t="s">
        <v>28</v>
      </c>
      <c r="I4" s="1">
        <v>40729</v>
      </c>
      <c r="J4" s="1">
        <v>41176</v>
      </c>
      <c r="K4" t="s">
        <v>29</v>
      </c>
      <c r="L4" t="s">
        <v>23</v>
      </c>
      <c r="M4" t="s">
        <v>24</v>
      </c>
      <c r="N4" t="s">
        <v>32</v>
      </c>
      <c r="O4">
        <v>3.02</v>
      </c>
      <c r="P4">
        <v>3</v>
      </c>
    </row>
    <row r="5" spans="1:16" x14ac:dyDescent="0.25">
      <c r="A5">
        <v>4</v>
      </c>
      <c r="B5" t="s">
        <v>36</v>
      </c>
      <c r="C5">
        <v>64991</v>
      </c>
      <c r="D5" t="s">
        <v>17</v>
      </c>
      <c r="E5" t="s">
        <v>18</v>
      </c>
      <c r="F5" s="1">
        <v>32413</v>
      </c>
      <c r="G5" t="s">
        <v>35</v>
      </c>
      <c r="H5" t="s">
        <v>28</v>
      </c>
      <c r="I5" s="1">
        <v>39454</v>
      </c>
      <c r="J5" t="s">
        <v>21</v>
      </c>
      <c r="K5" t="s">
        <v>22</v>
      </c>
      <c r="L5" t="s">
        <v>23</v>
      </c>
      <c r="M5" t="s">
        <v>31</v>
      </c>
      <c r="N5" t="s">
        <v>32</v>
      </c>
      <c r="O5">
        <v>4.84</v>
      </c>
      <c r="P5">
        <v>5</v>
      </c>
    </row>
    <row r="6" spans="1:16" x14ac:dyDescent="0.25">
      <c r="A6">
        <v>5</v>
      </c>
      <c r="B6" t="s">
        <v>37</v>
      </c>
      <c r="C6">
        <v>50825</v>
      </c>
      <c r="D6" t="s">
        <v>17</v>
      </c>
      <c r="E6" t="s">
        <v>18</v>
      </c>
      <c r="F6" s="1">
        <v>32759</v>
      </c>
      <c r="G6" t="s">
        <v>35</v>
      </c>
      <c r="H6" t="s">
        <v>38</v>
      </c>
      <c r="I6" s="1">
        <v>40735</v>
      </c>
      <c r="J6" s="1">
        <v>42619</v>
      </c>
      <c r="K6" t="s">
        <v>29</v>
      </c>
      <c r="L6" t="s">
        <v>23</v>
      </c>
      <c r="M6" t="s">
        <v>39</v>
      </c>
      <c r="N6" t="s">
        <v>32</v>
      </c>
      <c r="O6">
        <v>5</v>
      </c>
      <c r="P6">
        <v>4</v>
      </c>
    </row>
    <row r="7" spans="1:16" x14ac:dyDescent="0.25">
      <c r="A7">
        <v>6</v>
      </c>
      <c r="B7" t="s">
        <v>40</v>
      </c>
      <c r="C7">
        <v>57568</v>
      </c>
      <c r="D7" t="s">
        <v>17</v>
      </c>
      <c r="E7" t="s">
        <v>18</v>
      </c>
      <c r="F7" s="1">
        <v>28267</v>
      </c>
      <c r="G7" t="s">
        <v>35</v>
      </c>
      <c r="H7" t="s">
        <v>20</v>
      </c>
      <c r="I7" s="1">
        <v>40917</v>
      </c>
      <c r="J7" t="s">
        <v>21</v>
      </c>
      <c r="K7" t="s">
        <v>22</v>
      </c>
      <c r="L7" t="s">
        <v>23</v>
      </c>
      <c r="M7" t="s">
        <v>24</v>
      </c>
      <c r="N7" t="s">
        <v>25</v>
      </c>
      <c r="O7">
        <v>5</v>
      </c>
      <c r="P7">
        <v>5</v>
      </c>
    </row>
    <row r="8" spans="1:16" x14ac:dyDescent="0.25">
      <c r="A8">
        <v>7</v>
      </c>
      <c r="B8" t="s">
        <v>41</v>
      </c>
      <c r="C8">
        <v>95660</v>
      </c>
      <c r="D8" t="s">
        <v>42</v>
      </c>
      <c r="E8" t="s">
        <v>18</v>
      </c>
      <c r="F8" s="1">
        <v>28999</v>
      </c>
      <c r="G8" t="s">
        <v>35</v>
      </c>
      <c r="H8" t="s">
        <v>20</v>
      </c>
      <c r="I8" s="1">
        <v>41953</v>
      </c>
      <c r="J8" t="s">
        <v>21</v>
      </c>
      <c r="K8" t="s">
        <v>22</v>
      </c>
      <c r="L8" t="s">
        <v>43</v>
      </c>
      <c r="M8" t="s">
        <v>24</v>
      </c>
      <c r="N8" t="s">
        <v>32</v>
      </c>
      <c r="O8">
        <v>3.04</v>
      </c>
      <c r="P8">
        <v>3</v>
      </c>
    </row>
    <row r="9" spans="1:16" x14ac:dyDescent="0.25">
      <c r="A9">
        <v>8</v>
      </c>
      <c r="B9" t="s">
        <v>44</v>
      </c>
      <c r="C9">
        <v>59365</v>
      </c>
      <c r="D9" t="s">
        <v>17</v>
      </c>
      <c r="E9" t="s">
        <v>18</v>
      </c>
      <c r="F9" s="1">
        <v>30365</v>
      </c>
      <c r="G9" t="s">
        <v>19</v>
      </c>
      <c r="H9" t="s">
        <v>45</v>
      </c>
      <c r="I9" s="1">
        <v>41547</v>
      </c>
      <c r="J9" t="s">
        <v>21</v>
      </c>
      <c r="K9" t="s">
        <v>22</v>
      </c>
      <c r="L9" t="s">
        <v>23</v>
      </c>
      <c r="M9" t="s">
        <v>46</v>
      </c>
      <c r="N9" t="s">
        <v>32</v>
      </c>
      <c r="O9">
        <v>5</v>
      </c>
      <c r="P9">
        <v>4</v>
      </c>
    </row>
    <row r="10" spans="1:16" x14ac:dyDescent="0.25">
      <c r="A10">
        <v>9</v>
      </c>
      <c r="B10" t="s">
        <v>47</v>
      </c>
      <c r="C10">
        <v>47837</v>
      </c>
      <c r="D10" t="s">
        <v>17</v>
      </c>
      <c r="E10" t="s">
        <v>18</v>
      </c>
      <c r="F10" s="1">
        <v>25610</v>
      </c>
      <c r="G10" t="s">
        <v>35</v>
      </c>
      <c r="H10" t="s">
        <v>20</v>
      </c>
      <c r="I10" s="1">
        <v>40000</v>
      </c>
      <c r="J10" t="s">
        <v>21</v>
      </c>
      <c r="K10" t="s">
        <v>22</v>
      </c>
      <c r="L10" t="s">
        <v>23</v>
      </c>
      <c r="M10" t="s">
        <v>48</v>
      </c>
      <c r="N10" t="s">
        <v>32</v>
      </c>
      <c r="O10">
        <v>4.46</v>
      </c>
      <c r="P10">
        <v>3</v>
      </c>
    </row>
    <row r="11" spans="1:16" x14ac:dyDescent="0.25">
      <c r="A11">
        <v>10</v>
      </c>
      <c r="B11" t="s">
        <v>49</v>
      </c>
      <c r="C11">
        <v>50178</v>
      </c>
      <c r="D11" t="s">
        <v>50</v>
      </c>
      <c r="E11" t="s">
        <v>18</v>
      </c>
      <c r="F11" s="1">
        <v>32149</v>
      </c>
      <c r="G11" t="s">
        <v>19</v>
      </c>
      <c r="H11" t="s">
        <v>38</v>
      </c>
      <c r="I11" s="1">
        <v>42009</v>
      </c>
      <c r="J11" t="s">
        <v>21</v>
      </c>
      <c r="K11" t="s">
        <v>22</v>
      </c>
      <c r="L11" t="s">
        <v>30</v>
      </c>
      <c r="M11" t="s">
        <v>31</v>
      </c>
      <c r="N11" t="s">
        <v>32</v>
      </c>
      <c r="O11">
        <v>5</v>
      </c>
      <c r="P11">
        <v>5</v>
      </c>
    </row>
    <row r="12" spans="1:16" x14ac:dyDescent="0.25">
      <c r="A12">
        <v>11</v>
      </c>
      <c r="B12" t="s">
        <v>51</v>
      </c>
      <c r="C12">
        <v>54670</v>
      </c>
      <c r="D12" t="s">
        <v>17</v>
      </c>
      <c r="E12" t="s">
        <v>18</v>
      </c>
      <c r="F12" s="1">
        <v>27041</v>
      </c>
      <c r="G12" t="s">
        <v>35</v>
      </c>
      <c r="H12" t="s">
        <v>28</v>
      </c>
      <c r="I12" s="1">
        <v>40553</v>
      </c>
      <c r="J12" s="1">
        <v>42747</v>
      </c>
      <c r="K12" t="s">
        <v>29</v>
      </c>
      <c r="L12" t="s">
        <v>23</v>
      </c>
      <c r="M12" t="s">
        <v>48</v>
      </c>
      <c r="N12" t="s">
        <v>32</v>
      </c>
      <c r="O12">
        <v>4.2</v>
      </c>
      <c r="P12">
        <v>4</v>
      </c>
    </row>
    <row r="13" spans="1:16" x14ac:dyDescent="0.25">
      <c r="A13">
        <v>12</v>
      </c>
      <c r="B13" t="s">
        <v>52</v>
      </c>
      <c r="C13">
        <v>47211</v>
      </c>
      <c r="D13" t="s">
        <v>17</v>
      </c>
      <c r="E13" t="s">
        <v>18</v>
      </c>
      <c r="F13" s="1">
        <v>27081</v>
      </c>
      <c r="G13" t="s">
        <v>19</v>
      </c>
      <c r="H13" t="s">
        <v>28</v>
      </c>
      <c r="I13" s="1">
        <v>41001</v>
      </c>
      <c r="J13" s="1">
        <v>42632</v>
      </c>
      <c r="K13" t="s">
        <v>29</v>
      </c>
      <c r="L13" t="s">
        <v>23</v>
      </c>
      <c r="M13" t="s">
        <v>48</v>
      </c>
      <c r="N13" t="s">
        <v>32</v>
      </c>
      <c r="O13">
        <v>4.2</v>
      </c>
      <c r="P13">
        <v>3</v>
      </c>
    </row>
    <row r="14" spans="1:16" x14ac:dyDescent="0.25">
      <c r="A14">
        <v>13</v>
      </c>
      <c r="B14" t="s">
        <v>53</v>
      </c>
      <c r="C14">
        <v>92328</v>
      </c>
      <c r="D14" t="s">
        <v>54</v>
      </c>
      <c r="E14" t="s">
        <v>55</v>
      </c>
      <c r="F14" s="1">
        <v>32328</v>
      </c>
      <c r="G14" t="s">
        <v>19</v>
      </c>
      <c r="H14" t="s">
        <v>38</v>
      </c>
      <c r="I14" s="1">
        <v>41953</v>
      </c>
      <c r="J14" t="s">
        <v>21</v>
      </c>
      <c r="K14" t="s">
        <v>22</v>
      </c>
      <c r="L14" t="s">
        <v>30</v>
      </c>
      <c r="M14" t="s">
        <v>48</v>
      </c>
      <c r="N14" t="s">
        <v>25</v>
      </c>
      <c r="O14">
        <v>4.28</v>
      </c>
      <c r="P14">
        <v>4</v>
      </c>
    </row>
    <row r="15" spans="1:16" x14ac:dyDescent="0.25">
      <c r="A15">
        <v>14</v>
      </c>
      <c r="B15" t="s">
        <v>56</v>
      </c>
      <c r="C15">
        <v>58709</v>
      </c>
      <c r="D15" t="s">
        <v>17</v>
      </c>
      <c r="E15" t="s">
        <v>18</v>
      </c>
      <c r="F15" s="1">
        <v>30517</v>
      </c>
      <c r="G15" t="s">
        <v>19</v>
      </c>
      <c r="H15" t="s">
        <v>20</v>
      </c>
      <c r="I15" s="1">
        <v>40959</v>
      </c>
      <c r="J15" t="s">
        <v>21</v>
      </c>
      <c r="K15" t="s">
        <v>22</v>
      </c>
      <c r="L15" t="s">
        <v>23</v>
      </c>
      <c r="M15" t="s">
        <v>39</v>
      </c>
      <c r="N15" t="s">
        <v>32</v>
      </c>
      <c r="O15">
        <v>4.5999999999999996</v>
      </c>
      <c r="P15">
        <v>4</v>
      </c>
    </row>
    <row r="16" spans="1:16" x14ac:dyDescent="0.25">
      <c r="A16">
        <v>15</v>
      </c>
      <c r="B16" t="s">
        <v>57</v>
      </c>
      <c r="C16">
        <v>52505</v>
      </c>
      <c r="D16" t="s">
        <v>17</v>
      </c>
      <c r="E16" t="s">
        <v>18</v>
      </c>
      <c r="F16" s="1">
        <v>28321</v>
      </c>
      <c r="G16" t="s">
        <v>19</v>
      </c>
      <c r="H16" t="s">
        <v>38</v>
      </c>
      <c r="I16" s="1">
        <v>41176</v>
      </c>
      <c r="J16" s="1">
        <v>42831</v>
      </c>
      <c r="K16" t="s">
        <v>29</v>
      </c>
      <c r="L16" t="s">
        <v>23</v>
      </c>
      <c r="M16" t="s">
        <v>58</v>
      </c>
      <c r="N16" t="s">
        <v>32</v>
      </c>
      <c r="O16">
        <v>5</v>
      </c>
      <c r="P16">
        <v>5</v>
      </c>
    </row>
    <row r="17" spans="1:16" x14ac:dyDescent="0.25">
      <c r="A17">
        <v>16</v>
      </c>
      <c r="B17" t="s">
        <v>59</v>
      </c>
      <c r="C17">
        <v>57834</v>
      </c>
      <c r="D17" t="s">
        <v>17</v>
      </c>
      <c r="E17" t="s">
        <v>18</v>
      </c>
      <c r="F17" s="1">
        <v>29877</v>
      </c>
      <c r="G17" t="s">
        <v>19</v>
      </c>
      <c r="H17" t="s">
        <v>20</v>
      </c>
      <c r="I17" s="1">
        <v>40595</v>
      </c>
      <c r="J17" s="1">
        <v>42951</v>
      </c>
      <c r="K17" t="s">
        <v>60</v>
      </c>
      <c r="L17" t="s">
        <v>23</v>
      </c>
      <c r="M17" t="s">
        <v>39</v>
      </c>
      <c r="N17" t="s">
        <v>32</v>
      </c>
      <c r="O17">
        <v>5</v>
      </c>
      <c r="P17">
        <v>4</v>
      </c>
    </row>
    <row r="18" spans="1:16" x14ac:dyDescent="0.25">
      <c r="A18">
        <v>17</v>
      </c>
      <c r="B18" t="s">
        <v>61</v>
      </c>
      <c r="C18">
        <v>70131</v>
      </c>
      <c r="D18" t="s">
        <v>34</v>
      </c>
      <c r="E18" t="s">
        <v>18</v>
      </c>
      <c r="F18" s="1">
        <v>24214</v>
      </c>
      <c r="G18" t="s">
        <v>35</v>
      </c>
      <c r="H18" t="s">
        <v>28</v>
      </c>
      <c r="I18" s="1">
        <v>42572</v>
      </c>
      <c r="J18" t="s">
        <v>21</v>
      </c>
      <c r="K18" t="s">
        <v>22</v>
      </c>
      <c r="L18" t="s">
        <v>23</v>
      </c>
      <c r="M18" t="s">
        <v>46</v>
      </c>
      <c r="N18" t="s">
        <v>25</v>
      </c>
      <c r="O18">
        <v>4.4000000000000004</v>
      </c>
      <c r="P18">
        <v>3</v>
      </c>
    </row>
    <row r="19" spans="1:16" x14ac:dyDescent="0.25">
      <c r="A19">
        <v>18</v>
      </c>
      <c r="B19" t="s">
        <v>62</v>
      </c>
      <c r="C19">
        <v>59026</v>
      </c>
      <c r="D19" t="s">
        <v>17</v>
      </c>
      <c r="E19" t="s">
        <v>18</v>
      </c>
      <c r="F19" s="1">
        <v>25868</v>
      </c>
      <c r="G19" t="s">
        <v>35</v>
      </c>
      <c r="H19" t="s">
        <v>20</v>
      </c>
      <c r="I19" s="1">
        <v>40637</v>
      </c>
      <c r="J19" t="s">
        <v>21</v>
      </c>
      <c r="K19" t="s">
        <v>22</v>
      </c>
      <c r="L19" t="s">
        <v>23</v>
      </c>
      <c r="M19" t="s">
        <v>39</v>
      </c>
      <c r="N19" t="s">
        <v>32</v>
      </c>
      <c r="O19">
        <v>5</v>
      </c>
      <c r="P19">
        <v>5</v>
      </c>
    </row>
    <row r="20" spans="1:16" x14ac:dyDescent="0.25">
      <c r="A20">
        <v>19</v>
      </c>
      <c r="B20" t="s">
        <v>63</v>
      </c>
      <c r="C20">
        <v>110000</v>
      </c>
      <c r="D20" t="s">
        <v>64</v>
      </c>
      <c r="E20" t="s">
        <v>18</v>
      </c>
      <c r="F20" s="1">
        <v>31506</v>
      </c>
      <c r="G20" t="s">
        <v>35</v>
      </c>
      <c r="H20" t="s">
        <v>20</v>
      </c>
      <c r="I20" s="1">
        <v>41827</v>
      </c>
      <c r="J20" s="1">
        <v>42259</v>
      </c>
      <c r="K20" t="s">
        <v>60</v>
      </c>
      <c r="L20" t="s">
        <v>30</v>
      </c>
      <c r="M20" t="s">
        <v>39</v>
      </c>
      <c r="N20" t="s">
        <v>32</v>
      </c>
      <c r="O20">
        <v>4.5</v>
      </c>
      <c r="P20">
        <v>4</v>
      </c>
    </row>
    <row r="21" spans="1:16" x14ac:dyDescent="0.25">
      <c r="A21">
        <v>20</v>
      </c>
      <c r="B21" t="s">
        <v>65</v>
      </c>
      <c r="C21">
        <v>53250</v>
      </c>
      <c r="D21" t="s">
        <v>17</v>
      </c>
      <c r="E21" t="s">
        <v>18</v>
      </c>
      <c r="F21" s="1">
        <v>28951</v>
      </c>
      <c r="G21" t="s">
        <v>19</v>
      </c>
      <c r="H21" t="s">
        <v>20</v>
      </c>
      <c r="I21" s="1">
        <v>41463</v>
      </c>
      <c r="J21" t="s">
        <v>21</v>
      </c>
      <c r="K21" t="s">
        <v>22</v>
      </c>
      <c r="L21" t="s">
        <v>23</v>
      </c>
      <c r="M21" t="s">
        <v>24</v>
      </c>
      <c r="N21" t="s">
        <v>32</v>
      </c>
      <c r="O21">
        <v>4.2</v>
      </c>
      <c r="P21">
        <v>4</v>
      </c>
    </row>
    <row r="22" spans="1:16" x14ac:dyDescent="0.25">
      <c r="A22">
        <v>21</v>
      </c>
      <c r="B22" t="s">
        <v>66</v>
      </c>
      <c r="C22">
        <v>51044</v>
      </c>
      <c r="D22" t="s">
        <v>17</v>
      </c>
      <c r="E22" t="s">
        <v>18</v>
      </c>
      <c r="F22" s="1">
        <v>25924</v>
      </c>
      <c r="G22" t="s">
        <v>19</v>
      </c>
      <c r="H22" t="s">
        <v>20</v>
      </c>
      <c r="I22" s="1">
        <v>41001</v>
      </c>
      <c r="J22" t="s">
        <v>21</v>
      </c>
      <c r="K22" t="s">
        <v>22</v>
      </c>
      <c r="L22" t="s">
        <v>23</v>
      </c>
      <c r="M22" t="s">
        <v>39</v>
      </c>
      <c r="N22" t="s">
        <v>32</v>
      </c>
      <c r="O22">
        <v>5</v>
      </c>
      <c r="P22">
        <v>3</v>
      </c>
    </row>
    <row r="23" spans="1:16" x14ac:dyDescent="0.25">
      <c r="A23">
        <v>22</v>
      </c>
      <c r="B23" t="s">
        <v>67</v>
      </c>
      <c r="C23">
        <v>64919</v>
      </c>
      <c r="D23" t="s">
        <v>17</v>
      </c>
      <c r="E23" t="s">
        <v>18</v>
      </c>
      <c r="F23" s="1">
        <v>21546</v>
      </c>
      <c r="G23" t="s">
        <v>35</v>
      </c>
      <c r="H23" t="s">
        <v>38</v>
      </c>
      <c r="I23" s="1">
        <v>41505</v>
      </c>
      <c r="J23" t="s">
        <v>21</v>
      </c>
      <c r="K23" t="s">
        <v>22</v>
      </c>
      <c r="L23" t="s">
        <v>23</v>
      </c>
      <c r="M23" t="s">
        <v>31</v>
      </c>
      <c r="N23" t="s">
        <v>32</v>
      </c>
      <c r="O23">
        <v>4.2</v>
      </c>
      <c r="P23">
        <v>3</v>
      </c>
    </row>
    <row r="24" spans="1:16" x14ac:dyDescent="0.25">
      <c r="A24">
        <v>23</v>
      </c>
      <c r="B24" t="s">
        <v>68</v>
      </c>
      <c r="C24">
        <v>62910</v>
      </c>
      <c r="D24" t="s">
        <v>17</v>
      </c>
      <c r="E24" t="s">
        <v>18</v>
      </c>
      <c r="F24" s="1">
        <v>32752</v>
      </c>
      <c r="G24" t="s">
        <v>35</v>
      </c>
      <c r="H24" t="s">
        <v>28</v>
      </c>
      <c r="I24" s="1">
        <v>41827</v>
      </c>
      <c r="J24" t="s">
        <v>21</v>
      </c>
      <c r="K24" t="s">
        <v>22</v>
      </c>
      <c r="L24" t="s">
        <v>23</v>
      </c>
      <c r="M24" t="s">
        <v>31</v>
      </c>
      <c r="N24" t="s">
        <v>25</v>
      </c>
      <c r="O24">
        <v>5</v>
      </c>
      <c r="P24">
        <v>3</v>
      </c>
    </row>
    <row r="25" spans="1:16" x14ac:dyDescent="0.25">
      <c r="A25">
        <v>24</v>
      </c>
      <c r="B25" t="s">
        <v>69</v>
      </c>
      <c r="C25">
        <v>66441</v>
      </c>
      <c r="D25" t="s">
        <v>34</v>
      </c>
      <c r="E25" t="s">
        <v>18</v>
      </c>
      <c r="F25" s="1">
        <v>33137</v>
      </c>
      <c r="G25" t="s">
        <v>35</v>
      </c>
      <c r="H25" t="s">
        <v>20</v>
      </c>
      <c r="I25" s="1">
        <v>40637</v>
      </c>
      <c r="J25" t="s">
        <v>21</v>
      </c>
      <c r="K25" t="s">
        <v>22</v>
      </c>
      <c r="L25" t="s">
        <v>23</v>
      </c>
      <c r="M25" t="s">
        <v>70</v>
      </c>
      <c r="N25" t="s">
        <v>71</v>
      </c>
      <c r="O25">
        <v>2</v>
      </c>
      <c r="P25">
        <v>3</v>
      </c>
    </row>
    <row r="26" spans="1:16" x14ac:dyDescent="0.25">
      <c r="A26">
        <v>25</v>
      </c>
      <c r="B26" t="s">
        <v>72</v>
      </c>
      <c r="C26">
        <v>57815</v>
      </c>
      <c r="D26" t="s">
        <v>34</v>
      </c>
      <c r="E26" t="s">
        <v>18</v>
      </c>
      <c r="F26" s="1">
        <v>24488</v>
      </c>
      <c r="G26" t="s">
        <v>35</v>
      </c>
      <c r="H26" t="s">
        <v>20</v>
      </c>
      <c r="I26" s="1">
        <v>40553</v>
      </c>
      <c r="J26" s="1">
        <v>41733</v>
      </c>
      <c r="K26" t="s">
        <v>29</v>
      </c>
      <c r="L26" t="s">
        <v>23</v>
      </c>
      <c r="M26" t="s">
        <v>39</v>
      </c>
      <c r="N26" t="s">
        <v>32</v>
      </c>
      <c r="O26">
        <v>4.8</v>
      </c>
      <c r="P26">
        <v>5</v>
      </c>
    </row>
    <row r="27" spans="1:16" x14ac:dyDescent="0.25">
      <c r="A27">
        <v>26</v>
      </c>
      <c r="B27" t="s">
        <v>73</v>
      </c>
      <c r="C27">
        <v>103613</v>
      </c>
      <c r="D27" t="s">
        <v>74</v>
      </c>
      <c r="E27" t="s">
        <v>75</v>
      </c>
      <c r="F27" s="1">
        <v>23588</v>
      </c>
      <c r="G27" t="s">
        <v>19</v>
      </c>
      <c r="H27" t="s">
        <v>20</v>
      </c>
      <c r="I27" s="1">
        <v>41687</v>
      </c>
      <c r="J27" s="1">
        <v>42419</v>
      </c>
      <c r="K27" t="s">
        <v>60</v>
      </c>
      <c r="L27" t="s">
        <v>30</v>
      </c>
      <c r="M27" t="s">
        <v>24</v>
      </c>
      <c r="N27" t="s">
        <v>32</v>
      </c>
      <c r="O27">
        <v>3.5</v>
      </c>
      <c r="P27">
        <v>5</v>
      </c>
    </row>
    <row r="28" spans="1:16" x14ac:dyDescent="0.25">
      <c r="A28">
        <v>27</v>
      </c>
      <c r="B28" t="s">
        <v>76</v>
      </c>
      <c r="C28">
        <v>106367</v>
      </c>
      <c r="D28" t="s">
        <v>77</v>
      </c>
      <c r="E28" t="s">
        <v>18</v>
      </c>
      <c r="F28" s="1">
        <v>31871</v>
      </c>
      <c r="G28" t="s">
        <v>35</v>
      </c>
      <c r="H28" t="s">
        <v>28</v>
      </c>
      <c r="I28" s="1">
        <v>42051</v>
      </c>
      <c r="J28" t="s">
        <v>21</v>
      </c>
      <c r="K28" t="s">
        <v>22</v>
      </c>
      <c r="L28" t="s">
        <v>78</v>
      </c>
      <c r="M28" t="s">
        <v>48</v>
      </c>
      <c r="N28" t="s">
        <v>32</v>
      </c>
      <c r="O28">
        <v>5</v>
      </c>
      <c r="P28">
        <v>4</v>
      </c>
    </row>
    <row r="29" spans="1:16" x14ac:dyDescent="0.25">
      <c r="A29">
        <v>28</v>
      </c>
      <c r="B29" t="s">
        <v>79</v>
      </c>
      <c r="C29">
        <v>74312</v>
      </c>
      <c r="D29" t="s">
        <v>80</v>
      </c>
      <c r="E29" t="s">
        <v>18</v>
      </c>
      <c r="F29" s="1">
        <v>25637</v>
      </c>
      <c r="G29" t="s">
        <v>19</v>
      </c>
      <c r="H29" t="s">
        <v>20</v>
      </c>
      <c r="I29" s="1">
        <v>41547</v>
      </c>
      <c r="J29" s="1">
        <v>41858</v>
      </c>
      <c r="K29" t="s">
        <v>29</v>
      </c>
      <c r="L29" t="s">
        <v>23</v>
      </c>
      <c r="M29" t="s">
        <v>31</v>
      </c>
      <c r="N29" t="s">
        <v>32</v>
      </c>
      <c r="O29">
        <v>3.39</v>
      </c>
      <c r="P29">
        <v>3</v>
      </c>
    </row>
    <row r="30" spans="1:16" x14ac:dyDescent="0.25">
      <c r="A30">
        <v>29</v>
      </c>
      <c r="B30" t="s">
        <v>81</v>
      </c>
      <c r="C30">
        <v>53492</v>
      </c>
      <c r="D30" t="s">
        <v>17</v>
      </c>
      <c r="E30" t="s">
        <v>18</v>
      </c>
      <c r="F30" s="1">
        <v>33109</v>
      </c>
      <c r="G30" t="s">
        <v>35</v>
      </c>
      <c r="H30" t="s">
        <v>28</v>
      </c>
      <c r="I30" s="1">
        <v>41001</v>
      </c>
      <c r="J30" s="1">
        <v>41440</v>
      </c>
      <c r="K30" t="s">
        <v>29</v>
      </c>
      <c r="L30" t="s">
        <v>23</v>
      </c>
      <c r="M30" t="s">
        <v>39</v>
      </c>
      <c r="N30" t="s">
        <v>32</v>
      </c>
      <c r="O30">
        <v>3.35</v>
      </c>
      <c r="P30">
        <v>4</v>
      </c>
    </row>
    <row r="31" spans="1:16" x14ac:dyDescent="0.25">
      <c r="A31">
        <v>30</v>
      </c>
      <c r="B31" t="s">
        <v>82</v>
      </c>
      <c r="C31">
        <v>63000</v>
      </c>
      <c r="D31" t="s">
        <v>83</v>
      </c>
      <c r="E31" t="s">
        <v>18</v>
      </c>
      <c r="F31" s="1">
        <v>32105</v>
      </c>
      <c r="G31" t="s">
        <v>35</v>
      </c>
      <c r="H31" t="s">
        <v>28</v>
      </c>
      <c r="I31" s="1">
        <v>39748</v>
      </c>
      <c r="J31" t="s">
        <v>21</v>
      </c>
      <c r="K31" t="s">
        <v>22</v>
      </c>
      <c r="L31" t="s">
        <v>78</v>
      </c>
      <c r="M31" t="s">
        <v>48</v>
      </c>
      <c r="N31" t="s">
        <v>32</v>
      </c>
      <c r="O31">
        <v>4.5</v>
      </c>
      <c r="P31">
        <v>2</v>
      </c>
    </row>
    <row r="32" spans="1:16" x14ac:dyDescent="0.25">
      <c r="A32">
        <v>31</v>
      </c>
      <c r="B32" t="s">
        <v>84</v>
      </c>
      <c r="C32">
        <v>65288</v>
      </c>
      <c r="D32" t="s">
        <v>34</v>
      </c>
      <c r="E32" t="s">
        <v>18</v>
      </c>
      <c r="F32" s="1">
        <v>30525</v>
      </c>
      <c r="G32" t="s">
        <v>19</v>
      </c>
      <c r="H32" t="s">
        <v>20</v>
      </c>
      <c r="I32" s="1">
        <v>41911</v>
      </c>
      <c r="J32" t="s">
        <v>21</v>
      </c>
      <c r="K32" t="s">
        <v>22</v>
      </c>
      <c r="L32" t="s">
        <v>23</v>
      </c>
      <c r="M32" t="s">
        <v>39</v>
      </c>
      <c r="N32" t="s">
        <v>32</v>
      </c>
      <c r="O32">
        <v>3.19</v>
      </c>
      <c r="P32">
        <v>3</v>
      </c>
    </row>
    <row r="33" spans="1:16" x14ac:dyDescent="0.25">
      <c r="A33">
        <v>32</v>
      </c>
      <c r="B33" t="s">
        <v>85</v>
      </c>
      <c r="C33">
        <v>64375</v>
      </c>
      <c r="D33" t="s">
        <v>17</v>
      </c>
      <c r="E33" t="s">
        <v>18</v>
      </c>
      <c r="F33" s="1">
        <v>25506</v>
      </c>
      <c r="G33" t="s">
        <v>35</v>
      </c>
      <c r="H33" t="s">
        <v>86</v>
      </c>
      <c r="I33" s="1">
        <v>41589</v>
      </c>
      <c r="J33" t="s">
        <v>21</v>
      </c>
      <c r="K33" t="s">
        <v>22</v>
      </c>
      <c r="L33" t="s">
        <v>23</v>
      </c>
      <c r="M33" t="s">
        <v>48</v>
      </c>
      <c r="N33" t="s">
        <v>32</v>
      </c>
      <c r="O33">
        <v>3.5</v>
      </c>
      <c r="P33">
        <v>5</v>
      </c>
    </row>
    <row r="34" spans="1:16" x14ac:dyDescent="0.25">
      <c r="A34">
        <v>33</v>
      </c>
      <c r="B34" t="s">
        <v>87</v>
      </c>
      <c r="C34">
        <v>74326</v>
      </c>
      <c r="D34" t="s">
        <v>88</v>
      </c>
      <c r="E34" t="s">
        <v>89</v>
      </c>
      <c r="F34" s="1">
        <v>23529</v>
      </c>
      <c r="G34" t="s">
        <v>35</v>
      </c>
      <c r="H34" t="s">
        <v>28</v>
      </c>
      <c r="I34" s="1">
        <v>40770</v>
      </c>
      <c r="J34" s="1">
        <v>41853</v>
      </c>
      <c r="K34" t="s">
        <v>29</v>
      </c>
      <c r="L34" t="s">
        <v>90</v>
      </c>
      <c r="M34" t="s">
        <v>39</v>
      </c>
      <c r="N34" t="s">
        <v>32</v>
      </c>
      <c r="O34">
        <v>3.14</v>
      </c>
      <c r="P34">
        <v>5</v>
      </c>
    </row>
    <row r="35" spans="1:16" x14ac:dyDescent="0.25">
      <c r="A35">
        <v>34</v>
      </c>
      <c r="B35" t="s">
        <v>91</v>
      </c>
      <c r="C35">
        <v>63763</v>
      </c>
      <c r="D35" t="s">
        <v>34</v>
      </c>
      <c r="E35" t="s">
        <v>18</v>
      </c>
      <c r="F35" s="1">
        <v>29282</v>
      </c>
      <c r="G35" t="s">
        <v>35</v>
      </c>
      <c r="H35" t="s">
        <v>20</v>
      </c>
      <c r="I35" s="1">
        <v>40973</v>
      </c>
      <c r="J35" t="s">
        <v>21</v>
      </c>
      <c r="K35" t="s">
        <v>22</v>
      </c>
      <c r="L35" t="s">
        <v>23</v>
      </c>
      <c r="M35" t="s">
        <v>46</v>
      </c>
      <c r="N35" t="s">
        <v>32</v>
      </c>
      <c r="O35">
        <v>4.51</v>
      </c>
      <c r="P35">
        <v>4</v>
      </c>
    </row>
    <row r="36" spans="1:16" x14ac:dyDescent="0.25">
      <c r="A36">
        <v>35</v>
      </c>
      <c r="B36" t="s">
        <v>92</v>
      </c>
      <c r="C36">
        <v>62162</v>
      </c>
      <c r="D36" t="s">
        <v>34</v>
      </c>
      <c r="E36" t="s">
        <v>18</v>
      </c>
      <c r="F36" s="1">
        <v>28356</v>
      </c>
      <c r="G36" t="s">
        <v>19</v>
      </c>
      <c r="H36" t="s">
        <v>28</v>
      </c>
      <c r="I36" s="1">
        <v>40637</v>
      </c>
      <c r="J36" t="s">
        <v>21</v>
      </c>
      <c r="K36" t="s">
        <v>22</v>
      </c>
      <c r="L36" t="s">
        <v>23</v>
      </c>
      <c r="M36" t="s">
        <v>31</v>
      </c>
      <c r="N36" t="s">
        <v>32</v>
      </c>
      <c r="O36">
        <v>3.25</v>
      </c>
      <c r="P36">
        <v>5</v>
      </c>
    </row>
    <row r="37" spans="1:16" x14ac:dyDescent="0.25">
      <c r="A37">
        <v>36</v>
      </c>
      <c r="B37" t="s">
        <v>93</v>
      </c>
      <c r="C37">
        <v>77692</v>
      </c>
      <c r="D37" t="s">
        <v>94</v>
      </c>
      <c r="E37" t="s">
        <v>18</v>
      </c>
      <c r="F37" s="1">
        <v>24433</v>
      </c>
      <c r="G37" t="s">
        <v>19</v>
      </c>
      <c r="H37" t="s">
        <v>20</v>
      </c>
      <c r="I37" s="1">
        <v>40770</v>
      </c>
      <c r="J37" t="s">
        <v>21</v>
      </c>
      <c r="K37" t="s">
        <v>22</v>
      </c>
      <c r="L37" t="s">
        <v>43</v>
      </c>
      <c r="M37" t="s">
        <v>39</v>
      </c>
      <c r="N37" t="s">
        <v>32</v>
      </c>
      <c r="O37">
        <v>3.84</v>
      </c>
      <c r="P37">
        <v>3</v>
      </c>
    </row>
    <row r="38" spans="1:16" x14ac:dyDescent="0.25">
      <c r="A38">
        <v>37</v>
      </c>
      <c r="B38" t="s">
        <v>95</v>
      </c>
      <c r="C38">
        <v>72640</v>
      </c>
      <c r="D38" t="s">
        <v>80</v>
      </c>
      <c r="E38" t="s">
        <v>18</v>
      </c>
      <c r="F38" s="1">
        <v>30537</v>
      </c>
      <c r="G38" t="s">
        <v>19</v>
      </c>
      <c r="H38" t="s">
        <v>20</v>
      </c>
      <c r="I38" s="1">
        <v>42397</v>
      </c>
      <c r="J38" t="s">
        <v>21</v>
      </c>
      <c r="K38" t="s">
        <v>22</v>
      </c>
      <c r="L38" t="s">
        <v>23</v>
      </c>
      <c r="M38" t="s">
        <v>31</v>
      </c>
      <c r="N38" t="s">
        <v>25</v>
      </c>
      <c r="O38">
        <v>5</v>
      </c>
      <c r="P38">
        <v>3</v>
      </c>
    </row>
    <row r="39" spans="1:16" x14ac:dyDescent="0.25">
      <c r="A39">
        <v>38</v>
      </c>
      <c r="B39" t="s">
        <v>96</v>
      </c>
      <c r="C39">
        <v>93396</v>
      </c>
      <c r="D39" t="s">
        <v>42</v>
      </c>
      <c r="E39" t="s">
        <v>18</v>
      </c>
      <c r="F39" s="1">
        <v>31872</v>
      </c>
      <c r="G39" t="s">
        <v>35</v>
      </c>
      <c r="H39" t="s">
        <v>20</v>
      </c>
      <c r="I39" s="1">
        <v>41589</v>
      </c>
      <c r="J39" t="s">
        <v>21</v>
      </c>
      <c r="K39" t="s">
        <v>22</v>
      </c>
      <c r="L39" t="s">
        <v>43</v>
      </c>
      <c r="M39" t="s">
        <v>31</v>
      </c>
      <c r="N39" t="s">
        <v>32</v>
      </c>
      <c r="O39">
        <v>4.96</v>
      </c>
      <c r="P39">
        <v>4</v>
      </c>
    </row>
    <row r="40" spans="1:16" x14ac:dyDescent="0.25">
      <c r="A40">
        <v>39</v>
      </c>
      <c r="B40" t="s">
        <v>97</v>
      </c>
      <c r="C40">
        <v>52846</v>
      </c>
      <c r="D40" t="s">
        <v>17</v>
      </c>
      <c r="E40" t="s">
        <v>18</v>
      </c>
      <c r="F40" s="1">
        <v>30349</v>
      </c>
      <c r="G40" t="s">
        <v>19</v>
      </c>
      <c r="H40" t="s">
        <v>20</v>
      </c>
      <c r="I40" s="1">
        <v>41729</v>
      </c>
      <c r="J40" t="s">
        <v>21</v>
      </c>
      <c r="K40" t="s">
        <v>22</v>
      </c>
      <c r="L40" t="s">
        <v>23</v>
      </c>
      <c r="M40" t="s">
        <v>24</v>
      </c>
      <c r="N40" t="s">
        <v>32</v>
      </c>
      <c r="O40">
        <v>4.43</v>
      </c>
      <c r="P40">
        <v>3</v>
      </c>
    </row>
    <row r="41" spans="1:16" x14ac:dyDescent="0.25">
      <c r="A41">
        <v>40</v>
      </c>
      <c r="B41" t="s">
        <v>98</v>
      </c>
      <c r="C41">
        <v>100031</v>
      </c>
      <c r="D41" t="s">
        <v>27</v>
      </c>
      <c r="E41" t="s">
        <v>18</v>
      </c>
      <c r="F41" s="1">
        <v>31569</v>
      </c>
      <c r="G41" t="s">
        <v>35</v>
      </c>
      <c r="H41" t="s">
        <v>20</v>
      </c>
      <c r="I41" s="1">
        <v>42551</v>
      </c>
      <c r="J41" t="s">
        <v>21</v>
      </c>
      <c r="K41" t="s">
        <v>22</v>
      </c>
      <c r="L41" t="s">
        <v>30</v>
      </c>
      <c r="M41" t="s">
        <v>24</v>
      </c>
      <c r="N41" t="s">
        <v>32</v>
      </c>
      <c r="O41">
        <v>5</v>
      </c>
      <c r="P41">
        <v>5</v>
      </c>
    </row>
    <row r="42" spans="1:16" x14ac:dyDescent="0.25">
      <c r="A42">
        <v>41</v>
      </c>
      <c r="B42" t="s">
        <v>99</v>
      </c>
      <c r="C42">
        <v>71860</v>
      </c>
      <c r="D42" t="s">
        <v>88</v>
      </c>
      <c r="E42" t="s">
        <v>100</v>
      </c>
      <c r="F42" s="1">
        <v>23146</v>
      </c>
      <c r="G42" t="s">
        <v>35</v>
      </c>
      <c r="H42" t="s">
        <v>20</v>
      </c>
      <c r="I42" s="1">
        <v>41869</v>
      </c>
      <c r="J42" t="s">
        <v>21</v>
      </c>
      <c r="K42" t="s">
        <v>22</v>
      </c>
      <c r="L42" t="s">
        <v>90</v>
      </c>
      <c r="M42" t="s">
        <v>31</v>
      </c>
      <c r="N42" t="s">
        <v>32</v>
      </c>
      <c r="O42">
        <v>5</v>
      </c>
      <c r="P42">
        <v>5</v>
      </c>
    </row>
    <row r="43" spans="1:16" x14ac:dyDescent="0.25">
      <c r="A43">
        <v>42</v>
      </c>
      <c r="B43" t="s">
        <v>101</v>
      </c>
      <c r="C43">
        <v>61656</v>
      </c>
      <c r="D43" t="s">
        <v>17</v>
      </c>
      <c r="E43" t="s">
        <v>18</v>
      </c>
      <c r="F43" s="1">
        <v>18630</v>
      </c>
      <c r="G43" t="s">
        <v>35</v>
      </c>
      <c r="H43" t="s">
        <v>20</v>
      </c>
      <c r="I43" s="1">
        <v>41911</v>
      </c>
      <c r="J43" t="s">
        <v>21</v>
      </c>
      <c r="K43" t="s">
        <v>22</v>
      </c>
      <c r="L43" t="s">
        <v>23</v>
      </c>
      <c r="M43" t="s">
        <v>39</v>
      </c>
      <c r="N43" t="s">
        <v>32</v>
      </c>
      <c r="O43">
        <v>5</v>
      </c>
      <c r="P43">
        <v>4</v>
      </c>
    </row>
    <row r="44" spans="1:16" x14ac:dyDescent="0.25">
      <c r="A44">
        <v>43</v>
      </c>
      <c r="B44" t="s">
        <v>102</v>
      </c>
      <c r="C44">
        <v>110929</v>
      </c>
      <c r="D44" t="s">
        <v>103</v>
      </c>
      <c r="E44" t="s">
        <v>18</v>
      </c>
      <c r="F44" s="1">
        <v>26338</v>
      </c>
      <c r="G44" t="s">
        <v>19</v>
      </c>
      <c r="H44" t="s">
        <v>28</v>
      </c>
      <c r="I44" s="1">
        <v>42619</v>
      </c>
      <c r="J44" t="s">
        <v>21</v>
      </c>
      <c r="K44" t="s">
        <v>22</v>
      </c>
      <c r="L44" t="s">
        <v>30</v>
      </c>
      <c r="M44" t="s">
        <v>31</v>
      </c>
      <c r="N44" t="s">
        <v>32</v>
      </c>
      <c r="O44">
        <v>4.5</v>
      </c>
      <c r="P44">
        <v>5</v>
      </c>
    </row>
    <row r="45" spans="1:16" x14ac:dyDescent="0.25">
      <c r="A45">
        <v>44</v>
      </c>
      <c r="B45" t="s">
        <v>104</v>
      </c>
      <c r="C45">
        <v>54237</v>
      </c>
      <c r="D45" t="s">
        <v>17</v>
      </c>
      <c r="E45" t="s">
        <v>18</v>
      </c>
      <c r="F45" s="1">
        <v>28898</v>
      </c>
      <c r="G45" t="s">
        <v>35</v>
      </c>
      <c r="H45" t="s">
        <v>20</v>
      </c>
      <c r="I45" s="1">
        <v>41771</v>
      </c>
      <c r="J45" t="s">
        <v>21</v>
      </c>
      <c r="K45" t="s">
        <v>22</v>
      </c>
      <c r="L45" t="s">
        <v>23</v>
      </c>
      <c r="M45" t="s">
        <v>31</v>
      </c>
      <c r="N45" t="s">
        <v>32</v>
      </c>
      <c r="O45">
        <v>3.3</v>
      </c>
      <c r="P45">
        <v>4</v>
      </c>
    </row>
    <row r="46" spans="1:16" x14ac:dyDescent="0.25">
      <c r="A46">
        <v>45</v>
      </c>
      <c r="B46" t="s">
        <v>105</v>
      </c>
      <c r="C46">
        <v>60380</v>
      </c>
      <c r="D46" t="s">
        <v>17</v>
      </c>
      <c r="E46" t="s">
        <v>18</v>
      </c>
      <c r="F46" s="1">
        <v>30552</v>
      </c>
      <c r="G46" t="s">
        <v>19</v>
      </c>
      <c r="H46" t="s">
        <v>20</v>
      </c>
      <c r="I46" s="1">
        <v>41463</v>
      </c>
      <c r="J46" t="s">
        <v>21</v>
      </c>
      <c r="K46" t="s">
        <v>22</v>
      </c>
      <c r="L46" t="s">
        <v>23</v>
      </c>
      <c r="M46" t="s">
        <v>24</v>
      </c>
      <c r="N46" t="s">
        <v>32</v>
      </c>
      <c r="O46">
        <v>3.8</v>
      </c>
      <c r="P46">
        <v>5</v>
      </c>
    </row>
    <row r="47" spans="1:16" x14ac:dyDescent="0.25">
      <c r="A47">
        <v>46</v>
      </c>
      <c r="B47" t="s">
        <v>106</v>
      </c>
      <c r="C47">
        <v>66808</v>
      </c>
      <c r="D47" t="s">
        <v>88</v>
      </c>
      <c r="E47" t="s">
        <v>55</v>
      </c>
      <c r="F47" s="1">
        <v>25730</v>
      </c>
      <c r="G47" t="s">
        <v>19</v>
      </c>
      <c r="H47" t="s">
        <v>20</v>
      </c>
      <c r="I47" s="1">
        <v>41043</v>
      </c>
      <c r="J47" t="s">
        <v>21</v>
      </c>
      <c r="K47" t="s">
        <v>22</v>
      </c>
      <c r="L47" t="s">
        <v>90</v>
      </c>
      <c r="M47" t="s">
        <v>46</v>
      </c>
      <c r="N47" t="s">
        <v>32</v>
      </c>
      <c r="O47">
        <v>3</v>
      </c>
      <c r="P47">
        <v>5</v>
      </c>
    </row>
    <row r="48" spans="1:16" x14ac:dyDescent="0.25">
      <c r="A48">
        <v>47</v>
      </c>
      <c r="B48" t="s">
        <v>107</v>
      </c>
      <c r="C48">
        <v>64786</v>
      </c>
      <c r="D48" t="s">
        <v>17</v>
      </c>
      <c r="E48" t="s">
        <v>18</v>
      </c>
      <c r="F48" s="1">
        <v>30555</v>
      </c>
      <c r="G48" t="s">
        <v>35</v>
      </c>
      <c r="H48" t="s">
        <v>20</v>
      </c>
      <c r="I48" s="1">
        <v>40721</v>
      </c>
      <c r="J48" s="1">
        <v>42323</v>
      </c>
      <c r="K48" t="s">
        <v>29</v>
      </c>
      <c r="L48" t="s">
        <v>23</v>
      </c>
      <c r="M48" t="s">
        <v>31</v>
      </c>
      <c r="N48" t="s">
        <v>32</v>
      </c>
      <c r="O48">
        <v>4.3</v>
      </c>
      <c r="P48">
        <v>4</v>
      </c>
    </row>
    <row r="49" spans="1:16" x14ac:dyDescent="0.25">
      <c r="A49">
        <v>48</v>
      </c>
      <c r="B49" t="s">
        <v>108</v>
      </c>
      <c r="C49">
        <v>64816</v>
      </c>
      <c r="D49" t="s">
        <v>17</v>
      </c>
      <c r="E49" t="s">
        <v>18</v>
      </c>
      <c r="F49" s="1">
        <v>32294</v>
      </c>
      <c r="G49" t="s">
        <v>35</v>
      </c>
      <c r="H49" t="s">
        <v>20</v>
      </c>
      <c r="I49" s="1">
        <v>40819</v>
      </c>
      <c r="J49" t="s">
        <v>21</v>
      </c>
      <c r="K49" t="s">
        <v>22</v>
      </c>
      <c r="L49" t="s">
        <v>23</v>
      </c>
      <c r="M49" t="s">
        <v>31</v>
      </c>
      <c r="N49" t="s">
        <v>32</v>
      </c>
      <c r="O49">
        <v>3.58</v>
      </c>
      <c r="P49">
        <v>5</v>
      </c>
    </row>
    <row r="50" spans="1:16" x14ac:dyDescent="0.25">
      <c r="A50">
        <v>49</v>
      </c>
      <c r="B50" t="s">
        <v>109</v>
      </c>
      <c r="C50">
        <v>68678</v>
      </c>
      <c r="D50" t="s">
        <v>50</v>
      </c>
      <c r="E50" t="s">
        <v>18</v>
      </c>
      <c r="F50" s="1">
        <v>31295</v>
      </c>
      <c r="G50" t="s">
        <v>19</v>
      </c>
      <c r="H50" t="s">
        <v>20</v>
      </c>
      <c r="I50" s="1">
        <v>41157</v>
      </c>
      <c r="J50" t="s">
        <v>21</v>
      </c>
      <c r="K50" t="s">
        <v>22</v>
      </c>
      <c r="L50" t="s">
        <v>30</v>
      </c>
      <c r="M50" t="s">
        <v>31</v>
      </c>
      <c r="N50" t="s">
        <v>32</v>
      </c>
      <c r="O50">
        <v>4.7</v>
      </c>
      <c r="P50">
        <v>3</v>
      </c>
    </row>
    <row r="51" spans="1:16" x14ac:dyDescent="0.25">
      <c r="A51">
        <v>50</v>
      </c>
      <c r="B51" t="s">
        <v>110</v>
      </c>
      <c r="C51">
        <v>64066</v>
      </c>
      <c r="D51" t="s">
        <v>34</v>
      </c>
      <c r="E51" t="s">
        <v>18</v>
      </c>
      <c r="F51" s="1">
        <v>29829</v>
      </c>
      <c r="G51" t="s">
        <v>35</v>
      </c>
      <c r="H51" t="s">
        <v>28</v>
      </c>
      <c r="I51" s="1">
        <v>40679</v>
      </c>
      <c r="J51" s="1">
        <v>41281</v>
      </c>
      <c r="K51" t="s">
        <v>29</v>
      </c>
      <c r="L51" t="s">
        <v>23</v>
      </c>
      <c r="M51" t="s">
        <v>39</v>
      </c>
      <c r="N51" t="s">
        <v>32</v>
      </c>
      <c r="O51">
        <v>4.2</v>
      </c>
      <c r="P51">
        <v>5</v>
      </c>
    </row>
    <row r="52" spans="1:16" x14ac:dyDescent="0.25">
      <c r="A52">
        <v>51</v>
      </c>
      <c r="B52" t="s">
        <v>111</v>
      </c>
      <c r="C52">
        <v>59369</v>
      </c>
      <c r="D52" t="s">
        <v>34</v>
      </c>
      <c r="E52" t="s">
        <v>18</v>
      </c>
      <c r="F52" s="1">
        <v>28819</v>
      </c>
      <c r="G52" t="s">
        <v>19</v>
      </c>
      <c r="H52" t="s">
        <v>28</v>
      </c>
      <c r="I52" s="1">
        <v>40420</v>
      </c>
      <c r="J52" s="1">
        <v>40812</v>
      </c>
      <c r="K52" t="s">
        <v>29</v>
      </c>
      <c r="L52" t="s">
        <v>23</v>
      </c>
      <c r="M52" t="s">
        <v>31</v>
      </c>
      <c r="N52" t="s">
        <v>32</v>
      </c>
      <c r="O52">
        <v>4.2</v>
      </c>
      <c r="P52">
        <v>4</v>
      </c>
    </row>
    <row r="53" spans="1:16" x14ac:dyDescent="0.25">
      <c r="A53">
        <v>52</v>
      </c>
      <c r="B53" t="s">
        <v>112</v>
      </c>
      <c r="C53">
        <v>50373</v>
      </c>
      <c r="D53" t="s">
        <v>17</v>
      </c>
      <c r="E53" t="s">
        <v>18</v>
      </c>
      <c r="F53" s="1">
        <v>29459</v>
      </c>
      <c r="G53" t="s">
        <v>19</v>
      </c>
      <c r="H53" t="s">
        <v>28</v>
      </c>
      <c r="I53" s="1">
        <v>42557</v>
      </c>
      <c r="J53" t="s">
        <v>21</v>
      </c>
      <c r="K53" t="s">
        <v>22</v>
      </c>
      <c r="L53" t="s">
        <v>23</v>
      </c>
      <c r="M53" t="s">
        <v>46</v>
      </c>
      <c r="N53" t="s">
        <v>25</v>
      </c>
      <c r="O53">
        <v>4.0999999999999996</v>
      </c>
      <c r="P53">
        <v>4</v>
      </c>
    </row>
    <row r="54" spans="1:16" x14ac:dyDescent="0.25">
      <c r="A54">
        <v>53</v>
      </c>
      <c r="B54" t="s">
        <v>113</v>
      </c>
      <c r="C54">
        <v>63108</v>
      </c>
      <c r="D54" t="s">
        <v>17</v>
      </c>
      <c r="E54" t="s">
        <v>18</v>
      </c>
      <c r="F54" s="1">
        <v>28376</v>
      </c>
      <c r="G54" t="s">
        <v>19</v>
      </c>
      <c r="H54" t="s">
        <v>20</v>
      </c>
      <c r="I54" s="1">
        <v>41463</v>
      </c>
      <c r="J54" t="s">
        <v>21</v>
      </c>
      <c r="K54" t="s">
        <v>22</v>
      </c>
      <c r="L54" t="s">
        <v>23</v>
      </c>
      <c r="M54" t="s">
        <v>46</v>
      </c>
      <c r="N54" t="s">
        <v>32</v>
      </c>
      <c r="O54">
        <v>4.4000000000000004</v>
      </c>
      <c r="P54">
        <v>5</v>
      </c>
    </row>
    <row r="55" spans="1:16" x14ac:dyDescent="0.25">
      <c r="A55">
        <v>54</v>
      </c>
      <c r="B55" t="s">
        <v>114</v>
      </c>
      <c r="C55">
        <v>59144</v>
      </c>
      <c r="D55" t="s">
        <v>17</v>
      </c>
      <c r="E55" t="s">
        <v>18</v>
      </c>
      <c r="F55" s="1">
        <v>29079</v>
      </c>
      <c r="G55" t="s">
        <v>19</v>
      </c>
      <c r="H55" t="s">
        <v>20</v>
      </c>
      <c r="I55" s="1">
        <v>40735</v>
      </c>
      <c r="J55" s="1">
        <v>42636</v>
      </c>
      <c r="K55" t="s">
        <v>60</v>
      </c>
      <c r="L55" t="s">
        <v>23</v>
      </c>
      <c r="M55" t="s">
        <v>24</v>
      </c>
      <c r="N55" t="s">
        <v>71</v>
      </c>
      <c r="O55">
        <v>2</v>
      </c>
      <c r="P55">
        <v>3</v>
      </c>
    </row>
    <row r="56" spans="1:16" x14ac:dyDescent="0.25">
      <c r="A56">
        <v>55</v>
      </c>
      <c r="B56" t="s">
        <v>115</v>
      </c>
      <c r="C56">
        <v>68051</v>
      </c>
      <c r="D56" t="s">
        <v>80</v>
      </c>
      <c r="E56" t="s">
        <v>18</v>
      </c>
      <c r="F56" s="1">
        <v>27745</v>
      </c>
      <c r="G56" t="s">
        <v>19</v>
      </c>
      <c r="H56" t="s">
        <v>38</v>
      </c>
      <c r="I56" s="1">
        <v>40379</v>
      </c>
      <c r="J56" t="s">
        <v>21</v>
      </c>
      <c r="K56" t="s">
        <v>22</v>
      </c>
      <c r="L56" t="s">
        <v>23</v>
      </c>
      <c r="M56" t="s">
        <v>70</v>
      </c>
      <c r="N56" t="s">
        <v>71</v>
      </c>
      <c r="O56">
        <v>4.13</v>
      </c>
      <c r="P56">
        <v>2</v>
      </c>
    </row>
    <row r="57" spans="1:16" x14ac:dyDescent="0.25">
      <c r="A57">
        <v>56</v>
      </c>
      <c r="B57" t="s">
        <v>116</v>
      </c>
      <c r="C57">
        <v>170500</v>
      </c>
      <c r="D57" t="s">
        <v>117</v>
      </c>
      <c r="E57" t="s">
        <v>18</v>
      </c>
      <c r="F57" s="1">
        <v>30394</v>
      </c>
      <c r="G57" t="s">
        <v>19</v>
      </c>
      <c r="H57" t="s">
        <v>20</v>
      </c>
      <c r="I57" s="1">
        <v>39818</v>
      </c>
      <c r="J57" t="s">
        <v>21</v>
      </c>
      <c r="K57" t="s">
        <v>22</v>
      </c>
      <c r="L57" t="s">
        <v>23</v>
      </c>
      <c r="M57" t="s">
        <v>31</v>
      </c>
      <c r="N57" t="s">
        <v>25</v>
      </c>
      <c r="O57">
        <v>3.7</v>
      </c>
      <c r="P57">
        <v>5</v>
      </c>
    </row>
    <row r="58" spans="1:16" x14ac:dyDescent="0.25">
      <c r="A58">
        <v>57</v>
      </c>
      <c r="B58" t="s">
        <v>118</v>
      </c>
      <c r="C58">
        <v>63381</v>
      </c>
      <c r="D58" t="s">
        <v>17</v>
      </c>
      <c r="E58" t="s">
        <v>18</v>
      </c>
      <c r="F58" s="1">
        <v>28215</v>
      </c>
      <c r="G58" t="s">
        <v>35</v>
      </c>
      <c r="H58" t="s">
        <v>28</v>
      </c>
      <c r="I58" s="1">
        <v>42009</v>
      </c>
      <c r="J58" t="s">
        <v>21</v>
      </c>
      <c r="K58" t="s">
        <v>22</v>
      </c>
      <c r="L58" t="s">
        <v>23</v>
      </c>
      <c r="M58" t="s">
        <v>31</v>
      </c>
      <c r="N58" t="s">
        <v>32</v>
      </c>
      <c r="O58">
        <v>4.7300000000000004</v>
      </c>
      <c r="P58">
        <v>5</v>
      </c>
    </row>
    <row r="59" spans="1:16" x14ac:dyDescent="0.25">
      <c r="A59">
        <v>58</v>
      </c>
      <c r="B59" t="s">
        <v>119</v>
      </c>
      <c r="C59">
        <v>83552</v>
      </c>
      <c r="D59" t="s">
        <v>54</v>
      </c>
      <c r="E59" t="s">
        <v>18</v>
      </c>
      <c r="F59" s="1">
        <v>31650</v>
      </c>
      <c r="G59" t="s">
        <v>19</v>
      </c>
      <c r="H59" t="s">
        <v>28</v>
      </c>
      <c r="I59" s="1">
        <v>42093</v>
      </c>
      <c r="J59" t="s">
        <v>21</v>
      </c>
      <c r="K59" t="s">
        <v>22</v>
      </c>
      <c r="L59" t="s">
        <v>30</v>
      </c>
      <c r="M59" t="s">
        <v>31</v>
      </c>
      <c r="N59" t="s">
        <v>32</v>
      </c>
      <c r="O59">
        <v>3.04</v>
      </c>
      <c r="P59">
        <v>3</v>
      </c>
    </row>
    <row r="60" spans="1:16" x14ac:dyDescent="0.25">
      <c r="A60">
        <v>59</v>
      </c>
      <c r="B60" t="s">
        <v>120</v>
      </c>
      <c r="C60">
        <v>56149</v>
      </c>
      <c r="D60" t="s">
        <v>17</v>
      </c>
      <c r="E60" t="s">
        <v>18</v>
      </c>
      <c r="F60" s="1">
        <v>31877</v>
      </c>
      <c r="G60" t="s">
        <v>35</v>
      </c>
      <c r="H60" t="s">
        <v>20</v>
      </c>
      <c r="I60" s="1">
        <v>42557</v>
      </c>
      <c r="J60" t="s">
        <v>21</v>
      </c>
      <c r="K60" t="s">
        <v>22</v>
      </c>
      <c r="L60" t="s">
        <v>23</v>
      </c>
      <c r="M60" t="s">
        <v>24</v>
      </c>
      <c r="N60" t="s">
        <v>32</v>
      </c>
      <c r="O60">
        <v>4.12</v>
      </c>
      <c r="P60">
        <v>5</v>
      </c>
    </row>
    <row r="61" spans="1:16" x14ac:dyDescent="0.25">
      <c r="A61">
        <v>60</v>
      </c>
      <c r="B61" t="s">
        <v>121</v>
      </c>
      <c r="C61">
        <v>92329</v>
      </c>
      <c r="D61" t="s">
        <v>122</v>
      </c>
      <c r="E61" t="s">
        <v>75</v>
      </c>
      <c r="F61" s="1">
        <v>23994</v>
      </c>
      <c r="G61" t="s">
        <v>19</v>
      </c>
      <c r="H61" t="s">
        <v>20</v>
      </c>
      <c r="I61" s="1">
        <v>41953</v>
      </c>
      <c r="J61" t="s">
        <v>21</v>
      </c>
      <c r="K61" t="s">
        <v>22</v>
      </c>
      <c r="L61" t="s">
        <v>30</v>
      </c>
      <c r="M61" t="s">
        <v>46</v>
      </c>
      <c r="N61" t="s">
        <v>32</v>
      </c>
      <c r="O61">
        <v>5</v>
      </c>
      <c r="P61">
        <v>3</v>
      </c>
    </row>
    <row r="62" spans="1:16" x14ac:dyDescent="0.25">
      <c r="A62">
        <v>61</v>
      </c>
      <c r="B62" t="s">
        <v>123</v>
      </c>
      <c r="C62">
        <v>65729</v>
      </c>
      <c r="D62" t="s">
        <v>124</v>
      </c>
      <c r="E62" t="s">
        <v>100</v>
      </c>
      <c r="F62" s="1">
        <v>32982</v>
      </c>
      <c r="G62" t="s">
        <v>35</v>
      </c>
      <c r="H62" t="s">
        <v>20</v>
      </c>
      <c r="I62" s="1">
        <v>41764</v>
      </c>
      <c r="J62" t="s">
        <v>21</v>
      </c>
      <c r="K62" t="s">
        <v>22</v>
      </c>
      <c r="L62" t="s">
        <v>90</v>
      </c>
      <c r="M62" t="s">
        <v>31</v>
      </c>
      <c r="N62" t="s">
        <v>32</v>
      </c>
      <c r="O62">
        <v>4.62</v>
      </c>
      <c r="P62">
        <v>4</v>
      </c>
    </row>
    <row r="63" spans="1:16" x14ac:dyDescent="0.25">
      <c r="A63">
        <v>62</v>
      </c>
      <c r="B63" t="s">
        <v>125</v>
      </c>
      <c r="C63">
        <v>85028</v>
      </c>
      <c r="D63" t="s">
        <v>122</v>
      </c>
      <c r="E63" t="s">
        <v>75</v>
      </c>
      <c r="F63" s="1">
        <v>19011</v>
      </c>
      <c r="G63" t="s">
        <v>35</v>
      </c>
      <c r="H63" t="s">
        <v>28</v>
      </c>
      <c r="I63" s="1">
        <v>41953</v>
      </c>
      <c r="J63" t="s">
        <v>21</v>
      </c>
      <c r="K63" t="s">
        <v>22</v>
      </c>
      <c r="L63" t="s">
        <v>30</v>
      </c>
      <c r="M63" t="s">
        <v>24</v>
      </c>
      <c r="N63" t="s">
        <v>32</v>
      </c>
      <c r="O63">
        <v>3.1</v>
      </c>
      <c r="P63">
        <v>5</v>
      </c>
    </row>
    <row r="64" spans="1:16" x14ac:dyDescent="0.25">
      <c r="A64">
        <v>63</v>
      </c>
      <c r="B64" t="s">
        <v>126</v>
      </c>
      <c r="C64">
        <v>57583</v>
      </c>
      <c r="D64" t="s">
        <v>17</v>
      </c>
      <c r="E64" t="s">
        <v>18</v>
      </c>
      <c r="F64" s="1">
        <v>28799</v>
      </c>
      <c r="G64" t="s">
        <v>35</v>
      </c>
      <c r="H64" t="s">
        <v>28</v>
      </c>
      <c r="I64" s="1">
        <v>41092</v>
      </c>
      <c r="J64" t="s">
        <v>21</v>
      </c>
      <c r="K64" t="s">
        <v>22</v>
      </c>
      <c r="L64" t="s">
        <v>23</v>
      </c>
      <c r="M64" t="s">
        <v>31</v>
      </c>
      <c r="N64" t="s">
        <v>32</v>
      </c>
      <c r="O64">
        <v>5</v>
      </c>
      <c r="P64">
        <v>3</v>
      </c>
    </row>
    <row r="65" spans="1:16" x14ac:dyDescent="0.25">
      <c r="A65">
        <v>64</v>
      </c>
      <c r="B65" t="s">
        <v>127</v>
      </c>
      <c r="C65">
        <v>56294</v>
      </c>
      <c r="D65" t="s">
        <v>34</v>
      </c>
      <c r="E65" t="s">
        <v>18</v>
      </c>
      <c r="F65" s="1">
        <v>29112</v>
      </c>
      <c r="G65" t="s">
        <v>19</v>
      </c>
      <c r="H65" t="s">
        <v>20</v>
      </c>
      <c r="I65" s="1">
        <v>40854</v>
      </c>
      <c r="J65" t="s">
        <v>21</v>
      </c>
      <c r="K65" t="s">
        <v>22</v>
      </c>
      <c r="L65" t="s">
        <v>23</v>
      </c>
      <c r="M65" t="s">
        <v>24</v>
      </c>
      <c r="N65" t="s">
        <v>32</v>
      </c>
      <c r="O65">
        <v>3.96</v>
      </c>
      <c r="P65">
        <v>4</v>
      </c>
    </row>
    <row r="66" spans="1:16" x14ac:dyDescent="0.25">
      <c r="A66">
        <v>65</v>
      </c>
      <c r="B66" t="s">
        <v>128</v>
      </c>
      <c r="C66">
        <v>56991</v>
      </c>
      <c r="D66" t="s">
        <v>17</v>
      </c>
      <c r="E66" t="s">
        <v>18</v>
      </c>
      <c r="F66" s="1">
        <v>32248</v>
      </c>
      <c r="G66" t="s">
        <v>19</v>
      </c>
      <c r="H66" t="s">
        <v>28</v>
      </c>
      <c r="I66" s="1">
        <v>43290</v>
      </c>
      <c r="J66" t="s">
        <v>21</v>
      </c>
      <c r="K66" t="s">
        <v>22</v>
      </c>
      <c r="L66" t="s">
        <v>23</v>
      </c>
      <c r="M66" t="s">
        <v>31</v>
      </c>
      <c r="N66" t="s">
        <v>32</v>
      </c>
      <c r="O66">
        <v>4.3</v>
      </c>
      <c r="P66">
        <v>4</v>
      </c>
    </row>
    <row r="67" spans="1:16" x14ac:dyDescent="0.25">
      <c r="A67">
        <v>66</v>
      </c>
      <c r="B67" t="s">
        <v>129</v>
      </c>
      <c r="C67">
        <v>55722</v>
      </c>
      <c r="D67" t="s">
        <v>17</v>
      </c>
      <c r="E67" t="s">
        <v>18</v>
      </c>
      <c r="F67" s="1">
        <v>28429</v>
      </c>
      <c r="G67" t="s">
        <v>19</v>
      </c>
      <c r="H67" t="s">
        <v>28</v>
      </c>
      <c r="I67" s="1">
        <v>40679</v>
      </c>
      <c r="J67" s="1">
        <v>42529</v>
      </c>
      <c r="K67" t="s">
        <v>29</v>
      </c>
      <c r="L67" t="s">
        <v>23</v>
      </c>
      <c r="M67" t="s">
        <v>31</v>
      </c>
      <c r="N67" t="s">
        <v>32</v>
      </c>
      <c r="O67">
        <v>5</v>
      </c>
      <c r="P67">
        <v>4</v>
      </c>
    </row>
    <row r="68" spans="1:16" x14ac:dyDescent="0.25">
      <c r="A68">
        <v>67</v>
      </c>
      <c r="B68" t="s">
        <v>130</v>
      </c>
      <c r="C68">
        <v>101199</v>
      </c>
      <c r="D68" t="s">
        <v>42</v>
      </c>
      <c r="E68" t="s">
        <v>18</v>
      </c>
      <c r="F68" s="1">
        <v>29041</v>
      </c>
      <c r="G68" t="s">
        <v>35</v>
      </c>
      <c r="H68" t="s">
        <v>20</v>
      </c>
      <c r="I68" s="1">
        <v>40917</v>
      </c>
      <c r="J68" t="s">
        <v>21</v>
      </c>
      <c r="K68" t="s">
        <v>22</v>
      </c>
      <c r="L68" t="s">
        <v>43</v>
      </c>
      <c r="M68" t="s">
        <v>70</v>
      </c>
      <c r="N68" t="s">
        <v>32</v>
      </c>
      <c r="O68">
        <v>3.79</v>
      </c>
      <c r="P68">
        <v>5</v>
      </c>
    </row>
    <row r="69" spans="1:16" x14ac:dyDescent="0.25">
      <c r="A69">
        <v>68</v>
      </c>
      <c r="B69" t="s">
        <v>131</v>
      </c>
      <c r="C69">
        <v>61568</v>
      </c>
      <c r="D69" t="s">
        <v>88</v>
      </c>
      <c r="E69" t="s">
        <v>132</v>
      </c>
      <c r="F69" s="1">
        <v>27700</v>
      </c>
      <c r="G69" t="s">
        <v>19</v>
      </c>
      <c r="H69" t="s">
        <v>20</v>
      </c>
      <c r="I69" s="1">
        <v>41911</v>
      </c>
      <c r="J69" t="s">
        <v>21</v>
      </c>
      <c r="K69" t="s">
        <v>22</v>
      </c>
      <c r="L69" t="s">
        <v>90</v>
      </c>
      <c r="M69" t="s">
        <v>31</v>
      </c>
      <c r="N69" t="s">
        <v>133</v>
      </c>
      <c r="O69">
        <v>1.93</v>
      </c>
      <c r="P69">
        <v>3</v>
      </c>
    </row>
    <row r="70" spans="1:16" x14ac:dyDescent="0.25">
      <c r="A70">
        <v>69</v>
      </c>
      <c r="B70" t="s">
        <v>134</v>
      </c>
      <c r="C70">
        <v>58275</v>
      </c>
      <c r="D70" t="s">
        <v>34</v>
      </c>
      <c r="E70" t="s">
        <v>18</v>
      </c>
      <c r="F70" s="1">
        <v>18684</v>
      </c>
      <c r="G70" t="s">
        <v>35</v>
      </c>
      <c r="H70" t="s">
        <v>86</v>
      </c>
      <c r="I70" s="1">
        <v>40637</v>
      </c>
      <c r="J70" s="1">
        <v>42312</v>
      </c>
      <c r="K70" t="s">
        <v>29</v>
      </c>
      <c r="L70" t="s">
        <v>23</v>
      </c>
      <c r="M70" t="s">
        <v>39</v>
      </c>
      <c r="N70" t="s">
        <v>32</v>
      </c>
      <c r="O70">
        <v>4.62</v>
      </c>
      <c r="P70">
        <v>5</v>
      </c>
    </row>
    <row r="71" spans="1:16" x14ac:dyDescent="0.25">
      <c r="A71">
        <v>70</v>
      </c>
      <c r="B71" t="s">
        <v>135</v>
      </c>
      <c r="C71">
        <v>53189</v>
      </c>
      <c r="D71" t="s">
        <v>17</v>
      </c>
      <c r="E71" t="s">
        <v>18</v>
      </c>
      <c r="F71" s="1">
        <v>24581</v>
      </c>
      <c r="G71" t="s">
        <v>19</v>
      </c>
      <c r="H71" t="s">
        <v>28</v>
      </c>
      <c r="I71" s="1">
        <v>41827</v>
      </c>
      <c r="J71" t="s">
        <v>21</v>
      </c>
      <c r="K71" t="s">
        <v>22</v>
      </c>
      <c r="L71" t="s">
        <v>23</v>
      </c>
      <c r="M71" t="s">
        <v>31</v>
      </c>
      <c r="N71" t="s">
        <v>133</v>
      </c>
      <c r="O71">
        <v>1.1200000000000001</v>
      </c>
      <c r="P71">
        <v>2</v>
      </c>
    </row>
    <row r="72" spans="1:16" x14ac:dyDescent="0.25">
      <c r="A72">
        <v>71</v>
      </c>
      <c r="B72" t="s">
        <v>136</v>
      </c>
      <c r="C72">
        <v>96820</v>
      </c>
      <c r="D72" t="s">
        <v>137</v>
      </c>
      <c r="E72" t="s">
        <v>18</v>
      </c>
      <c r="F72" s="1">
        <v>30563</v>
      </c>
      <c r="G72" t="s">
        <v>19</v>
      </c>
      <c r="H72" t="s">
        <v>20</v>
      </c>
      <c r="I72" s="1">
        <v>42781</v>
      </c>
      <c r="J72" t="s">
        <v>21</v>
      </c>
      <c r="K72" t="s">
        <v>22</v>
      </c>
      <c r="L72" t="s">
        <v>30</v>
      </c>
      <c r="M72" t="s">
        <v>31</v>
      </c>
      <c r="N72" t="s">
        <v>32</v>
      </c>
      <c r="O72">
        <v>3.01</v>
      </c>
      <c r="P72">
        <v>5</v>
      </c>
    </row>
    <row r="73" spans="1:16" x14ac:dyDescent="0.25">
      <c r="A73">
        <v>72</v>
      </c>
      <c r="B73" t="s">
        <v>138</v>
      </c>
      <c r="C73">
        <v>51259</v>
      </c>
      <c r="D73" t="s">
        <v>17</v>
      </c>
      <c r="E73" t="s">
        <v>18</v>
      </c>
      <c r="F73" s="1">
        <v>30270</v>
      </c>
      <c r="G73" t="s">
        <v>19</v>
      </c>
      <c r="H73" t="s">
        <v>20</v>
      </c>
      <c r="I73" s="1">
        <v>41771</v>
      </c>
      <c r="J73" t="s">
        <v>21</v>
      </c>
      <c r="K73" t="s">
        <v>22</v>
      </c>
      <c r="L73" t="s">
        <v>23</v>
      </c>
      <c r="M73" t="s">
        <v>31</v>
      </c>
      <c r="N73" t="s">
        <v>32</v>
      </c>
      <c r="O73">
        <v>4.3</v>
      </c>
      <c r="P73">
        <v>4</v>
      </c>
    </row>
    <row r="74" spans="1:16" x14ac:dyDescent="0.25">
      <c r="A74">
        <v>73</v>
      </c>
      <c r="B74" t="s">
        <v>139</v>
      </c>
      <c r="C74">
        <v>59231</v>
      </c>
      <c r="D74" t="s">
        <v>88</v>
      </c>
      <c r="E74" t="s">
        <v>140</v>
      </c>
      <c r="F74" s="1">
        <v>31911</v>
      </c>
      <c r="G74" t="s">
        <v>35</v>
      </c>
      <c r="H74" t="s">
        <v>20</v>
      </c>
      <c r="I74" s="1">
        <v>40959</v>
      </c>
      <c r="J74" t="s">
        <v>21</v>
      </c>
      <c r="K74" t="s">
        <v>22</v>
      </c>
      <c r="L74" t="s">
        <v>90</v>
      </c>
      <c r="M74" t="s">
        <v>141</v>
      </c>
      <c r="N74" t="s">
        <v>133</v>
      </c>
      <c r="O74">
        <v>2.2999999999999998</v>
      </c>
      <c r="P74">
        <v>1</v>
      </c>
    </row>
    <row r="75" spans="1:16" x14ac:dyDescent="0.25">
      <c r="A75">
        <v>74</v>
      </c>
      <c r="B75" t="s">
        <v>142</v>
      </c>
      <c r="C75">
        <v>61584</v>
      </c>
      <c r="D75" t="s">
        <v>17</v>
      </c>
      <c r="E75" t="s">
        <v>18</v>
      </c>
      <c r="F75" s="1">
        <v>28826</v>
      </c>
      <c r="G75" t="s">
        <v>35</v>
      </c>
      <c r="H75" t="s">
        <v>28</v>
      </c>
      <c r="I75" s="1">
        <v>41281</v>
      </c>
      <c r="J75" t="s">
        <v>21</v>
      </c>
      <c r="K75" t="s">
        <v>22</v>
      </c>
      <c r="L75" t="s">
        <v>23</v>
      </c>
      <c r="M75" t="s">
        <v>31</v>
      </c>
      <c r="N75" t="s">
        <v>71</v>
      </c>
      <c r="O75">
        <v>3.88</v>
      </c>
      <c r="P75">
        <v>4</v>
      </c>
    </row>
    <row r="76" spans="1:16" x14ac:dyDescent="0.25">
      <c r="A76">
        <v>75</v>
      </c>
      <c r="B76" t="s">
        <v>143</v>
      </c>
      <c r="C76">
        <v>46335</v>
      </c>
      <c r="D76" t="s">
        <v>17</v>
      </c>
      <c r="E76" t="s">
        <v>18</v>
      </c>
      <c r="F76" s="1">
        <v>31692</v>
      </c>
      <c r="G76" t="s">
        <v>35</v>
      </c>
      <c r="H76" t="s">
        <v>20</v>
      </c>
      <c r="I76" s="1">
        <v>41001</v>
      </c>
      <c r="J76" t="s">
        <v>21</v>
      </c>
      <c r="K76" t="s">
        <v>22</v>
      </c>
      <c r="L76" t="s">
        <v>23</v>
      </c>
      <c r="M76" t="s">
        <v>70</v>
      </c>
      <c r="N76" t="s">
        <v>32</v>
      </c>
      <c r="O76">
        <v>3.4</v>
      </c>
      <c r="P76">
        <v>5</v>
      </c>
    </row>
    <row r="77" spans="1:16" x14ac:dyDescent="0.25">
      <c r="A77">
        <v>76</v>
      </c>
      <c r="B77" t="s">
        <v>144</v>
      </c>
      <c r="C77">
        <v>70621</v>
      </c>
      <c r="D77" t="s">
        <v>50</v>
      </c>
      <c r="E77" t="s">
        <v>18</v>
      </c>
      <c r="F77" s="1">
        <v>32342</v>
      </c>
      <c r="G77" t="s">
        <v>35</v>
      </c>
      <c r="H77" t="s">
        <v>28</v>
      </c>
      <c r="I77" s="1">
        <v>42009</v>
      </c>
      <c r="J77" t="s">
        <v>21</v>
      </c>
      <c r="K77" t="s">
        <v>22</v>
      </c>
      <c r="L77" t="s">
        <v>30</v>
      </c>
      <c r="M77" t="s">
        <v>46</v>
      </c>
      <c r="N77" t="s">
        <v>32</v>
      </c>
      <c r="O77">
        <v>4.1100000000000003</v>
      </c>
      <c r="P77">
        <v>4</v>
      </c>
    </row>
    <row r="78" spans="1:16" x14ac:dyDescent="0.25">
      <c r="A78">
        <v>77</v>
      </c>
      <c r="B78" t="s">
        <v>145</v>
      </c>
      <c r="C78">
        <v>138888</v>
      </c>
      <c r="D78" t="s">
        <v>146</v>
      </c>
      <c r="E78" t="s">
        <v>18</v>
      </c>
      <c r="F78" s="1">
        <v>25758</v>
      </c>
      <c r="G78" t="s">
        <v>19</v>
      </c>
      <c r="H78" t="s">
        <v>20</v>
      </c>
      <c r="I78" s="1">
        <v>41644</v>
      </c>
      <c r="J78" t="s">
        <v>21</v>
      </c>
      <c r="K78" t="s">
        <v>22</v>
      </c>
      <c r="L78" t="s">
        <v>30</v>
      </c>
      <c r="M78" t="s">
        <v>31</v>
      </c>
      <c r="N78" t="s">
        <v>25</v>
      </c>
      <c r="O78">
        <v>4.3</v>
      </c>
      <c r="P78">
        <v>5</v>
      </c>
    </row>
    <row r="79" spans="1:16" x14ac:dyDescent="0.25">
      <c r="A79">
        <v>78</v>
      </c>
      <c r="B79" t="s">
        <v>147</v>
      </c>
      <c r="C79">
        <v>74241</v>
      </c>
      <c r="D79" t="s">
        <v>88</v>
      </c>
      <c r="E79" t="s">
        <v>148</v>
      </c>
      <c r="F79" s="1">
        <v>32455</v>
      </c>
      <c r="G79" t="s">
        <v>35</v>
      </c>
      <c r="H79" t="s">
        <v>20</v>
      </c>
      <c r="I79" s="1">
        <v>40553</v>
      </c>
      <c r="J79" t="s">
        <v>21</v>
      </c>
      <c r="K79" t="s">
        <v>22</v>
      </c>
      <c r="L79" t="s">
        <v>90</v>
      </c>
      <c r="M79" t="s">
        <v>31</v>
      </c>
      <c r="N79" t="s">
        <v>25</v>
      </c>
      <c r="O79">
        <v>4.7699999999999996</v>
      </c>
      <c r="P79">
        <v>5</v>
      </c>
    </row>
    <row r="80" spans="1:16" x14ac:dyDescent="0.25">
      <c r="A80">
        <v>79</v>
      </c>
      <c r="B80" t="s">
        <v>149</v>
      </c>
      <c r="C80">
        <v>75188</v>
      </c>
      <c r="D80" t="s">
        <v>80</v>
      </c>
      <c r="E80" t="s">
        <v>18</v>
      </c>
      <c r="F80" s="1">
        <v>26996</v>
      </c>
      <c r="G80" t="s">
        <v>35</v>
      </c>
      <c r="H80" t="s">
        <v>20</v>
      </c>
      <c r="I80" s="1">
        <v>41900</v>
      </c>
      <c r="J80" t="s">
        <v>21</v>
      </c>
      <c r="K80" t="s">
        <v>22</v>
      </c>
      <c r="L80" t="s">
        <v>23</v>
      </c>
      <c r="M80" t="s">
        <v>39</v>
      </c>
      <c r="N80" t="s">
        <v>32</v>
      </c>
      <c r="O80">
        <v>4.5199999999999996</v>
      </c>
      <c r="P80">
        <v>4</v>
      </c>
    </row>
    <row r="81" spans="1:16" x14ac:dyDescent="0.25">
      <c r="A81">
        <v>80</v>
      </c>
      <c r="B81" t="s">
        <v>150</v>
      </c>
      <c r="C81">
        <v>62514</v>
      </c>
      <c r="D81" t="s">
        <v>17</v>
      </c>
      <c r="E81" t="s">
        <v>18</v>
      </c>
      <c r="F81" s="1">
        <v>26930</v>
      </c>
      <c r="G81" t="s">
        <v>35</v>
      </c>
      <c r="H81" t="s">
        <v>28</v>
      </c>
      <c r="I81" s="1">
        <v>40294</v>
      </c>
      <c r="J81" t="s">
        <v>21</v>
      </c>
      <c r="K81" t="s">
        <v>22</v>
      </c>
      <c r="L81" t="s">
        <v>23</v>
      </c>
      <c r="M81" t="s">
        <v>39</v>
      </c>
      <c r="N81" t="s">
        <v>32</v>
      </c>
      <c r="O81">
        <v>2.9</v>
      </c>
      <c r="P81">
        <v>3</v>
      </c>
    </row>
    <row r="82" spans="1:16" x14ac:dyDescent="0.25">
      <c r="A82">
        <v>81</v>
      </c>
      <c r="B82" t="s">
        <v>151</v>
      </c>
      <c r="C82">
        <v>60070</v>
      </c>
      <c r="D82" t="s">
        <v>17</v>
      </c>
      <c r="E82" t="s">
        <v>18</v>
      </c>
      <c r="F82" s="1">
        <v>33486</v>
      </c>
      <c r="G82" t="s">
        <v>35</v>
      </c>
      <c r="H82" t="s">
        <v>28</v>
      </c>
      <c r="I82" s="1">
        <v>40637</v>
      </c>
      <c r="J82" s="1">
        <v>42892</v>
      </c>
      <c r="K82" t="s">
        <v>29</v>
      </c>
      <c r="L82" t="s">
        <v>23</v>
      </c>
      <c r="M82" t="s">
        <v>39</v>
      </c>
      <c r="N82" t="s">
        <v>32</v>
      </c>
      <c r="O82">
        <v>5</v>
      </c>
      <c r="P82">
        <v>3</v>
      </c>
    </row>
    <row r="83" spans="1:16" x14ac:dyDescent="0.25">
      <c r="A83">
        <v>82</v>
      </c>
      <c r="B83" t="s">
        <v>152</v>
      </c>
      <c r="C83">
        <v>48888</v>
      </c>
      <c r="D83" t="s">
        <v>17</v>
      </c>
      <c r="E83" t="s">
        <v>18</v>
      </c>
      <c r="F83" s="1">
        <v>27180</v>
      </c>
      <c r="G83" t="s">
        <v>19</v>
      </c>
      <c r="H83" t="s">
        <v>20</v>
      </c>
      <c r="I83" s="1">
        <v>41953</v>
      </c>
      <c r="J83" t="s">
        <v>21</v>
      </c>
      <c r="K83" t="s">
        <v>22</v>
      </c>
      <c r="L83" t="s">
        <v>23</v>
      </c>
      <c r="M83" t="s">
        <v>24</v>
      </c>
      <c r="N83" t="s">
        <v>32</v>
      </c>
      <c r="O83">
        <v>4.7</v>
      </c>
      <c r="P83">
        <v>5</v>
      </c>
    </row>
    <row r="84" spans="1:16" x14ac:dyDescent="0.25">
      <c r="A84">
        <v>83</v>
      </c>
      <c r="B84" t="s">
        <v>87</v>
      </c>
      <c r="C84">
        <v>54285</v>
      </c>
      <c r="D84" t="s">
        <v>17</v>
      </c>
      <c r="E84" t="s">
        <v>18</v>
      </c>
      <c r="F84" s="1">
        <v>28727</v>
      </c>
      <c r="G84" t="s">
        <v>19</v>
      </c>
      <c r="H84" t="s">
        <v>28</v>
      </c>
      <c r="I84" s="1">
        <v>41729</v>
      </c>
      <c r="J84" t="s">
        <v>21</v>
      </c>
      <c r="K84" t="s">
        <v>22</v>
      </c>
      <c r="L84" t="s">
        <v>23</v>
      </c>
      <c r="M84" t="s">
        <v>46</v>
      </c>
      <c r="N84" t="s">
        <v>32</v>
      </c>
      <c r="O84">
        <v>4.2</v>
      </c>
      <c r="P84">
        <v>3</v>
      </c>
    </row>
    <row r="85" spans="1:16" x14ac:dyDescent="0.25">
      <c r="A85">
        <v>84</v>
      </c>
      <c r="B85" t="s">
        <v>153</v>
      </c>
      <c r="C85">
        <v>56847</v>
      </c>
      <c r="D85" t="s">
        <v>34</v>
      </c>
      <c r="E85" t="s">
        <v>18</v>
      </c>
      <c r="F85" s="1">
        <v>32745</v>
      </c>
      <c r="G85" t="s">
        <v>35</v>
      </c>
      <c r="H85" t="s">
        <v>86</v>
      </c>
      <c r="I85" s="1">
        <v>41827</v>
      </c>
      <c r="J85" t="s">
        <v>21</v>
      </c>
      <c r="K85" t="s">
        <v>22</v>
      </c>
      <c r="L85" t="s">
        <v>23</v>
      </c>
      <c r="M85" t="s">
        <v>31</v>
      </c>
      <c r="N85" t="s">
        <v>133</v>
      </c>
      <c r="O85">
        <v>3</v>
      </c>
      <c r="P85">
        <v>1</v>
      </c>
    </row>
    <row r="86" spans="1:16" x14ac:dyDescent="0.25">
      <c r="A86">
        <v>85</v>
      </c>
      <c r="B86" t="s">
        <v>154</v>
      </c>
      <c r="C86">
        <v>60340</v>
      </c>
      <c r="D86" t="s">
        <v>17</v>
      </c>
      <c r="E86" t="s">
        <v>18</v>
      </c>
      <c r="F86" s="1">
        <v>30561</v>
      </c>
      <c r="G86" t="s">
        <v>19</v>
      </c>
      <c r="H86" t="s">
        <v>20</v>
      </c>
      <c r="I86" s="1">
        <v>41001</v>
      </c>
      <c r="J86" s="1">
        <v>43370</v>
      </c>
      <c r="K86" t="s">
        <v>60</v>
      </c>
      <c r="L86" t="s">
        <v>23</v>
      </c>
      <c r="M86" t="s">
        <v>39</v>
      </c>
      <c r="N86" t="s">
        <v>71</v>
      </c>
      <c r="O86">
        <v>5</v>
      </c>
      <c r="P86">
        <v>4</v>
      </c>
    </row>
    <row r="87" spans="1:16" x14ac:dyDescent="0.25">
      <c r="A87">
        <v>86</v>
      </c>
      <c r="B87" t="s">
        <v>155</v>
      </c>
      <c r="C87">
        <v>59124</v>
      </c>
      <c r="D87" t="s">
        <v>17</v>
      </c>
      <c r="E87" t="s">
        <v>18</v>
      </c>
      <c r="F87" s="1">
        <v>32634</v>
      </c>
      <c r="G87" t="s">
        <v>35</v>
      </c>
      <c r="H87" t="s">
        <v>20</v>
      </c>
      <c r="I87" s="1">
        <v>41687</v>
      </c>
      <c r="J87" s="1">
        <v>43156</v>
      </c>
      <c r="K87" t="s">
        <v>60</v>
      </c>
      <c r="L87" t="s">
        <v>23</v>
      </c>
      <c r="M87" t="s">
        <v>39</v>
      </c>
      <c r="N87" t="s">
        <v>71</v>
      </c>
      <c r="O87">
        <v>2.2999999999999998</v>
      </c>
      <c r="P87">
        <v>3</v>
      </c>
    </row>
    <row r="88" spans="1:16" x14ac:dyDescent="0.25">
      <c r="A88">
        <v>87</v>
      </c>
      <c r="B88" t="s">
        <v>156</v>
      </c>
      <c r="C88">
        <v>99280</v>
      </c>
      <c r="D88" t="s">
        <v>42</v>
      </c>
      <c r="E88" t="s">
        <v>18</v>
      </c>
      <c r="F88" s="1">
        <v>31912</v>
      </c>
      <c r="G88" t="s">
        <v>35</v>
      </c>
      <c r="H88" t="s">
        <v>28</v>
      </c>
      <c r="I88" s="1">
        <v>40665</v>
      </c>
      <c r="J88" s="1">
        <v>41430</v>
      </c>
      <c r="K88" t="s">
        <v>60</v>
      </c>
      <c r="L88" t="s">
        <v>43</v>
      </c>
      <c r="M88" t="s">
        <v>31</v>
      </c>
      <c r="N88" t="s">
        <v>71</v>
      </c>
      <c r="O88">
        <v>2.1</v>
      </c>
      <c r="P88">
        <v>5</v>
      </c>
    </row>
    <row r="89" spans="1:16" x14ac:dyDescent="0.25">
      <c r="A89">
        <v>88</v>
      </c>
      <c r="B89" t="s">
        <v>157</v>
      </c>
      <c r="C89">
        <v>71776</v>
      </c>
      <c r="D89" t="s">
        <v>34</v>
      </c>
      <c r="E89" t="s">
        <v>18</v>
      </c>
      <c r="F89" s="1">
        <v>28755</v>
      </c>
      <c r="G89" t="s">
        <v>35</v>
      </c>
      <c r="H89" t="s">
        <v>28</v>
      </c>
      <c r="I89" s="1">
        <v>41827</v>
      </c>
      <c r="J89" t="s">
        <v>21</v>
      </c>
      <c r="K89" t="s">
        <v>22</v>
      </c>
      <c r="L89" t="s">
        <v>23</v>
      </c>
      <c r="M89" t="s">
        <v>24</v>
      </c>
      <c r="N89" t="s">
        <v>32</v>
      </c>
      <c r="O89">
        <v>4.4000000000000004</v>
      </c>
      <c r="P89">
        <v>5</v>
      </c>
    </row>
    <row r="90" spans="1:16" x14ac:dyDescent="0.25">
      <c r="A90">
        <v>89</v>
      </c>
      <c r="B90" t="s">
        <v>158</v>
      </c>
      <c r="C90">
        <v>65902</v>
      </c>
      <c r="D90" t="s">
        <v>34</v>
      </c>
      <c r="E90" t="s">
        <v>18</v>
      </c>
      <c r="F90" s="1">
        <v>32047</v>
      </c>
      <c r="G90" t="s">
        <v>35</v>
      </c>
      <c r="H90" t="s">
        <v>20</v>
      </c>
      <c r="I90" s="1">
        <v>41687</v>
      </c>
      <c r="J90" t="s">
        <v>21</v>
      </c>
      <c r="K90" t="s">
        <v>22</v>
      </c>
      <c r="L90" t="s">
        <v>23</v>
      </c>
      <c r="M90" t="s">
        <v>24</v>
      </c>
      <c r="N90" t="s">
        <v>32</v>
      </c>
      <c r="O90">
        <v>4</v>
      </c>
      <c r="P90">
        <v>4</v>
      </c>
    </row>
    <row r="91" spans="1:16" x14ac:dyDescent="0.25">
      <c r="A91">
        <v>90</v>
      </c>
      <c r="B91" t="s">
        <v>159</v>
      </c>
      <c r="C91">
        <v>57748</v>
      </c>
      <c r="D91" t="s">
        <v>17</v>
      </c>
      <c r="E91" t="s">
        <v>18</v>
      </c>
      <c r="F91" s="1">
        <v>20193</v>
      </c>
      <c r="G91" t="s">
        <v>35</v>
      </c>
      <c r="H91" t="s">
        <v>28</v>
      </c>
      <c r="I91" s="1">
        <v>40854</v>
      </c>
      <c r="J91" s="1">
        <v>42507</v>
      </c>
      <c r="K91" t="s">
        <v>29</v>
      </c>
      <c r="L91" t="s">
        <v>23</v>
      </c>
      <c r="M91" t="s">
        <v>39</v>
      </c>
      <c r="N91" t="s">
        <v>32</v>
      </c>
      <c r="O91">
        <v>3.13</v>
      </c>
      <c r="P91">
        <v>3</v>
      </c>
    </row>
    <row r="92" spans="1:16" x14ac:dyDescent="0.25">
      <c r="A92">
        <v>91</v>
      </c>
      <c r="B92" t="s">
        <v>160</v>
      </c>
      <c r="C92">
        <v>64057</v>
      </c>
      <c r="D92" t="s">
        <v>17</v>
      </c>
      <c r="E92" t="s">
        <v>18</v>
      </c>
      <c r="F92" s="1">
        <v>32799</v>
      </c>
      <c r="G92" t="s">
        <v>19</v>
      </c>
      <c r="H92" t="s">
        <v>28</v>
      </c>
      <c r="I92" s="1">
        <v>42135</v>
      </c>
      <c r="J92" t="s">
        <v>21</v>
      </c>
      <c r="K92" t="s">
        <v>22</v>
      </c>
      <c r="L92" t="s">
        <v>23</v>
      </c>
      <c r="M92" t="s">
        <v>31</v>
      </c>
      <c r="N92" t="s">
        <v>133</v>
      </c>
      <c r="O92">
        <v>1.56</v>
      </c>
      <c r="P92">
        <v>5</v>
      </c>
    </row>
    <row r="93" spans="1:16" x14ac:dyDescent="0.25">
      <c r="A93">
        <v>92</v>
      </c>
      <c r="B93" t="s">
        <v>161</v>
      </c>
      <c r="C93">
        <v>53366</v>
      </c>
      <c r="D93" t="s">
        <v>162</v>
      </c>
      <c r="E93" t="s">
        <v>18</v>
      </c>
      <c r="F93" s="1">
        <v>31946</v>
      </c>
      <c r="G93" t="s">
        <v>19</v>
      </c>
      <c r="H93" t="s">
        <v>20</v>
      </c>
      <c r="I93" s="1">
        <v>42093</v>
      </c>
      <c r="J93" t="s">
        <v>21</v>
      </c>
      <c r="K93" t="s">
        <v>22</v>
      </c>
      <c r="L93" t="s">
        <v>30</v>
      </c>
      <c r="M93" t="s">
        <v>24</v>
      </c>
      <c r="N93" t="s">
        <v>133</v>
      </c>
      <c r="O93">
        <v>1.2</v>
      </c>
      <c r="P93">
        <v>3</v>
      </c>
    </row>
    <row r="94" spans="1:16" x14ac:dyDescent="0.25">
      <c r="A94">
        <v>93</v>
      </c>
      <c r="B94" t="s">
        <v>163</v>
      </c>
      <c r="C94">
        <v>58530</v>
      </c>
      <c r="D94" t="s">
        <v>17</v>
      </c>
      <c r="E94" t="s">
        <v>18</v>
      </c>
      <c r="F94" s="1">
        <v>29661</v>
      </c>
      <c r="G94" t="s">
        <v>35</v>
      </c>
      <c r="H94" t="s">
        <v>28</v>
      </c>
      <c r="I94" s="1">
        <v>40917</v>
      </c>
      <c r="J94" t="s">
        <v>21</v>
      </c>
      <c r="K94" t="s">
        <v>22</v>
      </c>
      <c r="L94" t="s">
        <v>23</v>
      </c>
      <c r="M94" t="s">
        <v>39</v>
      </c>
      <c r="N94" t="s">
        <v>32</v>
      </c>
      <c r="O94">
        <v>5</v>
      </c>
      <c r="P94">
        <v>5</v>
      </c>
    </row>
    <row r="95" spans="1:16" x14ac:dyDescent="0.25">
      <c r="A95">
        <v>94</v>
      </c>
      <c r="B95" t="s">
        <v>164</v>
      </c>
      <c r="C95">
        <v>72609</v>
      </c>
      <c r="D95" t="s">
        <v>34</v>
      </c>
      <c r="E95" t="s">
        <v>18</v>
      </c>
      <c r="F95" s="1">
        <v>29860</v>
      </c>
      <c r="G95" t="s">
        <v>19</v>
      </c>
      <c r="H95" t="s">
        <v>20</v>
      </c>
      <c r="I95" s="1">
        <v>40679</v>
      </c>
      <c r="J95" s="1">
        <v>41449</v>
      </c>
      <c r="K95" t="s">
        <v>29</v>
      </c>
      <c r="L95" t="s">
        <v>23</v>
      </c>
      <c r="M95" t="s">
        <v>39</v>
      </c>
      <c r="N95" t="s">
        <v>32</v>
      </c>
      <c r="O95">
        <v>4.76</v>
      </c>
      <c r="P95">
        <v>5</v>
      </c>
    </row>
    <row r="96" spans="1:16" x14ac:dyDescent="0.25">
      <c r="A96">
        <v>95</v>
      </c>
      <c r="B96" t="s">
        <v>165</v>
      </c>
      <c r="C96">
        <v>55965</v>
      </c>
      <c r="D96" t="s">
        <v>34</v>
      </c>
      <c r="E96" t="s">
        <v>18</v>
      </c>
      <c r="F96" s="1">
        <v>30628</v>
      </c>
      <c r="G96" t="s">
        <v>35</v>
      </c>
      <c r="H96" t="s">
        <v>28</v>
      </c>
      <c r="I96" s="1">
        <v>40637</v>
      </c>
      <c r="J96" s="1">
        <v>41283</v>
      </c>
      <c r="K96" t="s">
        <v>29</v>
      </c>
      <c r="L96" t="s">
        <v>23</v>
      </c>
      <c r="M96" t="s">
        <v>39</v>
      </c>
      <c r="N96" t="s">
        <v>32</v>
      </c>
      <c r="O96">
        <v>3.66</v>
      </c>
      <c r="P96">
        <v>3</v>
      </c>
    </row>
    <row r="97" spans="1:16" x14ac:dyDescent="0.25">
      <c r="A97">
        <v>96</v>
      </c>
      <c r="B97" t="s">
        <v>166</v>
      </c>
      <c r="C97">
        <v>70187</v>
      </c>
      <c r="D97" t="s">
        <v>88</v>
      </c>
      <c r="E97" t="s">
        <v>18</v>
      </c>
      <c r="F97" s="1">
        <v>27582</v>
      </c>
      <c r="G97" t="s">
        <v>19</v>
      </c>
      <c r="H97" t="s">
        <v>28</v>
      </c>
      <c r="I97" s="1">
        <v>41911</v>
      </c>
      <c r="J97" s="1">
        <v>43331</v>
      </c>
      <c r="K97" t="s">
        <v>60</v>
      </c>
      <c r="L97" t="s">
        <v>90</v>
      </c>
      <c r="M97" t="s">
        <v>46</v>
      </c>
      <c r="N97" t="s">
        <v>133</v>
      </c>
      <c r="O97">
        <v>2</v>
      </c>
      <c r="P97">
        <v>5</v>
      </c>
    </row>
    <row r="98" spans="1:16" x14ac:dyDescent="0.25">
      <c r="A98">
        <v>97</v>
      </c>
      <c r="B98" t="s">
        <v>167</v>
      </c>
      <c r="C98">
        <v>178000</v>
      </c>
      <c r="D98" t="s">
        <v>168</v>
      </c>
      <c r="E98" t="s">
        <v>18</v>
      </c>
      <c r="F98" s="1">
        <v>29407</v>
      </c>
      <c r="G98" t="s">
        <v>19</v>
      </c>
      <c r="H98" t="s">
        <v>20</v>
      </c>
      <c r="I98" s="1">
        <v>40648</v>
      </c>
      <c r="J98" t="s">
        <v>21</v>
      </c>
      <c r="K98" t="s">
        <v>22</v>
      </c>
      <c r="L98" t="s">
        <v>30</v>
      </c>
      <c r="M98" t="s">
        <v>31</v>
      </c>
      <c r="N98" t="s">
        <v>25</v>
      </c>
      <c r="O98">
        <v>5</v>
      </c>
      <c r="P98">
        <v>5</v>
      </c>
    </row>
    <row r="99" spans="1:16" x14ac:dyDescent="0.25">
      <c r="A99">
        <v>98</v>
      </c>
      <c r="B99" t="s">
        <v>169</v>
      </c>
      <c r="C99">
        <v>99351</v>
      </c>
      <c r="D99" t="s">
        <v>77</v>
      </c>
      <c r="E99" t="s">
        <v>18</v>
      </c>
      <c r="F99" s="1">
        <v>28961</v>
      </c>
      <c r="G99" t="s">
        <v>35</v>
      </c>
      <c r="H99" t="s">
        <v>28</v>
      </c>
      <c r="I99" s="1">
        <v>39818</v>
      </c>
      <c r="J99" t="s">
        <v>21</v>
      </c>
      <c r="K99" t="s">
        <v>22</v>
      </c>
      <c r="L99" t="s">
        <v>78</v>
      </c>
      <c r="M99" t="s">
        <v>170</v>
      </c>
      <c r="N99" t="s">
        <v>32</v>
      </c>
      <c r="O99">
        <v>5</v>
      </c>
      <c r="P99">
        <v>3</v>
      </c>
    </row>
    <row r="100" spans="1:16" x14ac:dyDescent="0.25">
      <c r="A100">
        <v>99</v>
      </c>
      <c r="B100" t="s">
        <v>171</v>
      </c>
      <c r="C100">
        <v>67251</v>
      </c>
      <c r="D100" t="s">
        <v>88</v>
      </c>
      <c r="E100" t="s">
        <v>75</v>
      </c>
      <c r="F100" s="1">
        <v>23251</v>
      </c>
      <c r="G100" t="s">
        <v>19</v>
      </c>
      <c r="H100" t="s">
        <v>20</v>
      </c>
      <c r="I100" s="1">
        <v>40792</v>
      </c>
      <c r="J100" t="s">
        <v>21</v>
      </c>
      <c r="K100" t="s">
        <v>22</v>
      </c>
      <c r="L100" t="s">
        <v>90</v>
      </c>
      <c r="M100" t="s">
        <v>70</v>
      </c>
      <c r="N100" t="s">
        <v>32</v>
      </c>
      <c r="O100">
        <v>4.3</v>
      </c>
      <c r="P100">
        <v>3</v>
      </c>
    </row>
    <row r="101" spans="1:16" x14ac:dyDescent="0.25">
      <c r="A101">
        <v>100</v>
      </c>
      <c r="B101" t="s">
        <v>172</v>
      </c>
      <c r="C101">
        <v>65707</v>
      </c>
      <c r="D101" t="s">
        <v>50</v>
      </c>
      <c r="E101" t="s">
        <v>75</v>
      </c>
      <c r="F101" s="1">
        <v>25025</v>
      </c>
      <c r="G101" t="s">
        <v>35</v>
      </c>
      <c r="H101" t="s">
        <v>20</v>
      </c>
      <c r="I101" s="1">
        <v>40299</v>
      </c>
      <c r="J101" t="s">
        <v>21</v>
      </c>
      <c r="K101" t="s">
        <v>22</v>
      </c>
      <c r="L101" t="s">
        <v>30</v>
      </c>
      <c r="M101" t="s">
        <v>24</v>
      </c>
      <c r="N101" t="s">
        <v>32</v>
      </c>
      <c r="O101">
        <v>4.7</v>
      </c>
      <c r="P101">
        <v>4</v>
      </c>
    </row>
    <row r="102" spans="1:16" x14ac:dyDescent="0.25">
      <c r="A102">
        <v>101</v>
      </c>
      <c r="B102" t="s">
        <v>173</v>
      </c>
      <c r="C102">
        <v>52249</v>
      </c>
      <c r="D102" t="s">
        <v>17</v>
      </c>
      <c r="E102" t="s">
        <v>18</v>
      </c>
      <c r="F102" s="1">
        <v>31305</v>
      </c>
      <c r="G102" t="s">
        <v>19</v>
      </c>
      <c r="H102" t="s">
        <v>20</v>
      </c>
      <c r="I102" s="1">
        <v>42093</v>
      </c>
      <c r="J102" t="s">
        <v>21</v>
      </c>
      <c r="K102" t="s">
        <v>22</v>
      </c>
      <c r="L102" t="s">
        <v>23</v>
      </c>
      <c r="M102" t="s">
        <v>46</v>
      </c>
      <c r="N102" t="s">
        <v>32</v>
      </c>
      <c r="O102">
        <v>4.5</v>
      </c>
      <c r="P102">
        <v>3</v>
      </c>
    </row>
    <row r="103" spans="1:16" x14ac:dyDescent="0.25">
      <c r="A103">
        <v>102</v>
      </c>
      <c r="B103" t="s">
        <v>174</v>
      </c>
      <c r="C103">
        <v>53171</v>
      </c>
      <c r="D103" t="s">
        <v>17</v>
      </c>
      <c r="E103" t="s">
        <v>18</v>
      </c>
      <c r="F103" s="1">
        <v>30652</v>
      </c>
      <c r="G103" t="s">
        <v>35</v>
      </c>
      <c r="H103" t="s">
        <v>20</v>
      </c>
      <c r="I103" s="1">
        <v>40679</v>
      </c>
      <c r="J103" t="s">
        <v>21</v>
      </c>
      <c r="K103" t="s">
        <v>22</v>
      </c>
      <c r="L103" t="s">
        <v>23</v>
      </c>
      <c r="M103" t="s">
        <v>24</v>
      </c>
      <c r="N103" t="s">
        <v>32</v>
      </c>
      <c r="O103">
        <v>4.2</v>
      </c>
      <c r="P103">
        <v>4</v>
      </c>
    </row>
    <row r="104" spans="1:16" x14ac:dyDescent="0.25">
      <c r="A104">
        <v>103</v>
      </c>
      <c r="B104" t="s">
        <v>175</v>
      </c>
      <c r="C104">
        <v>51337</v>
      </c>
      <c r="D104" t="s">
        <v>17</v>
      </c>
      <c r="E104" t="s">
        <v>18</v>
      </c>
      <c r="F104" s="1">
        <v>33147</v>
      </c>
      <c r="G104" t="s">
        <v>35</v>
      </c>
      <c r="H104" t="s">
        <v>28</v>
      </c>
      <c r="I104" s="1">
        <v>42093</v>
      </c>
      <c r="J104" t="s">
        <v>21</v>
      </c>
      <c r="K104" t="s">
        <v>22</v>
      </c>
      <c r="L104" t="s">
        <v>23</v>
      </c>
      <c r="M104" t="s">
        <v>24</v>
      </c>
      <c r="N104" t="s">
        <v>32</v>
      </c>
      <c r="O104">
        <v>3.73</v>
      </c>
      <c r="P104">
        <v>3</v>
      </c>
    </row>
    <row r="105" spans="1:16" x14ac:dyDescent="0.25">
      <c r="A105">
        <v>104</v>
      </c>
      <c r="B105" t="s">
        <v>176</v>
      </c>
      <c r="C105">
        <v>51505</v>
      </c>
      <c r="D105" t="s">
        <v>17</v>
      </c>
      <c r="E105" t="s">
        <v>18</v>
      </c>
      <c r="F105" s="1">
        <v>25703</v>
      </c>
      <c r="G105" t="s">
        <v>35</v>
      </c>
      <c r="H105" t="s">
        <v>38</v>
      </c>
      <c r="I105" s="1">
        <v>40854</v>
      </c>
      <c r="J105" s="1">
        <v>42689</v>
      </c>
      <c r="K105" t="s">
        <v>29</v>
      </c>
      <c r="L105" t="s">
        <v>23</v>
      </c>
      <c r="M105" t="s">
        <v>48</v>
      </c>
      <c r="N105" t="s">
        <v>32</v>
      </c>
      <c r="O105">
        <v>4.24</v>
      </c>
      <c r="P105">
        <v>4</v>
      </c>
    </row>
    <row r="106" spans="1:16" x14ac:dyDescent="0.25">
      <c r="A106">
        <v>105</v>
      </c>
      <c r="B106" t="s">
        <v>177</v>
      </c>
      <c r="C106">
        <v>59370</v>
      </c>
      <c r="D106" t="s">
        <v>88</v>
      </c>
      <c r="E106" t="s">
        <v>178</v>
      </c>
      <c r="F106" s="1">
        <v>26124</v>
      </c>
      <c r="G106" t="s">
        <v>35</v>
      </c>
      <c r="H106" t="s">
        <v>45</v>
      </c>
      <c r="I106" s="1">
        <v>41827</v>
      </c>
      <c r="J106" s="1">
        <v>42252</v>
      </c>
      <c r="K106" t="s">
        <v>60</v>
      </c>
      <c r="L106" t="s">
        <v>90</v>
      </c>
      <c r="M106" t="s">
        <v>70</v>
      </c>
      <c r="N106" t="s">
        <v>32</v>
      </c>
      <c r="O106">
        <v>3.97</v>
      </c>
      <c r="P106">
        <v>4</v>
      </c>
    </row>
    <row r="107" spans="1:16" x14ac:dyDescent="0.25">
      <c r="A107">
        <v>106</v>
      </c>
      <c r="B107" t="s">
        <v>179</v>
      </c>
      <c r="C107">
        <v>54933</v>
      </c>
      <c r="D107" t="s">
        <v>17</v>
      </c>
      <c r="E107" t="s">
        <v>18</v>
      </c>
      <c r="F107" s="1">
        <v>27250</v>
      </c>
      <c r="G107" t="s">
        <v>19</v>
      </c>
      <c r="H107" t="s">
        <v>28</v>
      </c>
      <c r="I107" s="1">
        <v>41001</v>
      </c>
      <c r="J107" s="1">
        <v>42180</v>
      </c>
      <c r="K107" t="s">
        <v>29</v>
      </c>
      <c r="L107" t="s">
        <v>23</v>
      </c>
      <c r="M107" t="s">
        <v>48</v>
      </c>
      <c r="N107" t="s">
        <v>71</v>
      </c>
      <c r="O107">
        <v>3.97</v>
      </c>
      <c r="P107">
        <v>4</v>
      </c>
    </row>
    <row r="108" spans="1:16" x14ac:dyDescent="0.25">
      <c r="A108">
        <v>107</v>
      </c>
      <c r="B108" t="s">
        <v>180</v>
      </c>
      <c r="C108">
        <v>57815</v>
      </c>
      <c r="D108" t="s">
        <v>17</v>
      </c>
      <c r="E108" t="s">
        <v>18</v>
      </c>
      <c r="F108" s="1">
        <v>29349</v>
      </c>
      <c r="G108" t="s">
        <v>35</v>
      </c>
      <c r="H108" t="s">
        <v>20</v>
      </c>
      <c r="I108" s="1">
        <v>41911</v>
      </c>
      <c r="J108" t="s">
        <v>21</v>
      </c>
      <c r="K108" t="s">
        <v>22</v>
      </c>
      <c r="L108" t="s">
        <v>23</v>
      </c>
      <c r="M108" t="s">
        <v>31</v>
      </c>
      <c r="N108" t="s">
        <v>25</v>
      </c>
      <c r="O108">
        <v>3.9</v>
      </c>
      <c r="P108">
        <v>4</v>
      </c>
    </row>
    <row r="109" spans="1:16" x14ac:dyDescent="0.25">
      <c r="A109">
        <v>108</v>
      </c>
      <c r="B109" t="s">
        <v>181</v>
      </c>
      <c r="C109">
        <v>61555</v>
      </c>
      <c r="D109" t="s">
        <v>88</v>
      </c>
      <c r="E109" t="s">
        <v>182</v>
      </c>
      <c r="F109" s="1">
        <v>32773</v>
      </c>
      <c r="G109" t="s">
        <v>35</v>
      </c>
      <c r="H109" t="s">
        <v>20</v>
      </c>
      <c r="I109" s="1">
        <v>42051</v>
      </c>
      <c r="J109" t="s">
        <v>21</v>
      </c>
      <c r="K109" t="s">
        <v>22</v>
      </c>
      <c r="L109" t="s">
        <v>90</v>
      </c>
      <c r="M109" t="s">
        <v>31</v>
      </c>
      <c r="N109" t="s">
        <v>32</v>
      </c>
      <c r="O109">
        <v>4.5</v>
      </c>
      <c r="P109">
        <v>5</v>
      </c>
    </row>
    <row r="110" spans="1:16" x14ac:dyDescent="0.25">
      <c r="A110">
        <v>109</v>
      </c>
      <c r="B110" t="s">
        <v>183</v>
      </c>
      <c r="C110">
        <v>114800</v>
      </c>
      <c r="D110" t="s">
        <v>64</v>
      </c>
      <c r="E110" t="s">
        <v>18</v>
      </c>
      <c r="F110" s="1">
        <v>26229</v>
      </c>
      <c r="G110" t="s">
        <v>35</v>
      </c>
      <c r="H110" t="s">
        <v>20</v>
      </c>
      <c r="I110" s="1">
        <v>42051</v>
      </c>
      <c r="J110" s="1">
        <v>42078</v>
      </c>
      <c r="K110" t="s">
        <v>60</v>
      </c>
      <c r="L110" t="s">
        <v>30</v>
      </c>
      <c r="M110" t="s">
        <v>31</v>
      </c>
      <c r="N110" t="s">
        <v>32</v>
      </c>
      <c r="O110">
        <v>4.5999999999999996</v>
      </c>
      <c r="P110">
        <v>4</v>
      </c>
    </row>
    <row r="111" spans="1:16" x14ac:dyDescent="0.25">
      <c r="A111">
        <v>110</v>
      </c>
      <c r="B111" t="s">
        <v>184</v>
      </c>
      <c r="C111">
        <v>74679</v>
      </c>
      <c r="D111" t="s">
        <v>50</v>
      </c>
      <c r="E111" t="s">
        <v>18</v>
      </c>
      <c r="F111" s="1">
        <v>32836</v>
      </c>
      <c r="G111" t="s">
        <v>19</v>
      </c>
      <c r="H111" t="s">
        <v>28</v>
      </c>
      <c r="I111" s="1">
        <v>42093</v>
      </c>
      <c r="J111" t="s">
        <v>21</v>
      </c>
      <c r="K111" t="s">
        <v>22</v>
      </c>
      <c r="L111" t="s">
        <v>30</v>
      </c>
      <c r="M111" t="s">
        <v>24</v>
      </c>
      <c r="N111" t="s">
        <v>32</v>
      </c>
      <c r="O111">
        <v>4.3</v>
      </c>
      <c r="P111">
        <v>5</v>
      </c>
    </row>
    <row r="112" spans="1:16" x14ac:dyDescent="0.25">
      <c r="A112">
        <v>111</v>
      </c>
      <c r="B112" t="s">
        <v>185</v>
      </c>
      <c r="C112">
        <v>53018</v>
      </c>
      <c r="D112" t="s">
        <v>17</v>
      </c>
      <c r="E112" t="s">
        <v>18</v>
      </c>
      <c r="F112" s="1">
        <v>33773</v>
      </c>
      <c r="G112" t="s">
        <v>35</v>
      </c>
      <c r="H112" t="s">
        <v>20</v>
      </c>
      <c r="I112" s="1">
        <v>41589</v>
      </c>
      <c r="J112" t="s">
        <v>21</v>
      </c>
      <c r="K112" t="s">
        <v>22</v>
      </c>
      <c r="L112" t="s">
        <v>23</v>
      </c>
      <c r="M112" t="s">
        <v>31</v>
      </c>
      <c r="N112" t="s">
        <v>32</v>
      </c>
      <c r="O112">
        <v>4.3</v>
      </c>
      <c r="P112">
        <v>5</v>
      </c>
    </row>
    <row r="113" spans="1:16" x14ac:dyDescent="0.25">
      <c r="A113">
        <v>112</v>
      </c>
      <c r="B113" t="s">
        <v>186</v>
      </c>
      <c r="C113">
        <v>59892</v>
      </c>
      <c r="D113" t="s">
        <v>17</v>
      </c>
      <c r="E113" t="s">
        <v>18</v>
      </c>
      <c r="F113" s="1">
        <v>25475</v>
      </c>
      <c r="G113" t="s">
        <v>19</v>
      </c>
      <c r="H113" t="s">
        <v>38</v>
      </c>
      <c r="I113" s="1">
        <v>40735</v>
      </c>
      <c r="J113" t="s">
        <v>21</v>
      </c>
      <c r="K113" t="s">
        <v>22</v>
      </c>
      <c r="L113" t="s">
        <v>23</v>
      </c>
      <c r="M113" t="s">
        <v>48</v>
      </c>
      <c r="N113" t="s">
        <v>25</v>
      </c>
      <c r="O113">
        <v>4.5</v>
      </c>
      <c r="P113">
        <v>4</v>
      </c>
    </row>
    <row r="114" spans="1:16" x14ac:dyDescent="0.25">
      <c r="A114">
        <v>113</v>
      </c>
      <c r="B114" t="s">
        <v>187</v>
      </c>
      <c r="C114">
        <v>68898</v>
      </c>
      <c r="D114" t="s">
        <v>34</v>
      </c>
      <c r="E114" t="s">
        <v>18</v>
      </c>
      <c r="F114" s="1">
        <v>23662</v>
      </c>
      <c r="G114" t="s">
        <v>19</v>
      </c>
      <c r="H114" t="s">
        <v>28</v>
      </c>
      <c r="I114" s="1">
        <v>40294</v>
      </c>
      <c r="J114" s="1">
        <v>40693</v>
      </c>
      <c r="K114" t="s">
        <v>29</v>
      </c>
      <c r="L114" t="s">
        <v>23</v>
      </c>
      <c r="M114" t="s">
        <v>48</v>
      </c>
      <c r="N114" t="s">
        <v>133</v>
      </c>
      <c r="O114">
        <v>3</v>
      </c>
      <c r="P114">
        <v>3</v>
      </c>
    </row>
    <row r="115" spans="1:16" x14ac:dyDescent="0.25">
      <c r="A115">
        <v>114</v>
      </c>
      <c r="B115" t="s">
        <v>188</v>
      </c>
      <c r="C115">
        <v>61242</v>
      </c>
      <c r="D115" t="s">
        <v>50</v>
      </c>
      <c r="E115" t="s">
        <v>18</v>
      </c>
      <c r="F115" s="1">
        <v>29692</v>
      </c>
      <c r="G115" t="s">
        <v>35</v>
      </c>
      <c r="H115" t="s">
        <v>86</v>
      </c>
      <c r="I115" s="1">
        <v>42009</v>
      </c>
      <c r="J115" t="s">
        <v>21</v>
      </c>
      <c r="K115" t="s">
        <v>22</v>
      </c>
      <c r="L115" t="s">
        <v>30</v>
      </c>
      <c r="M115" t="s">
        <v>46</v>
      </c>
      <c r="N115" t="s">
        <v>32</v>
      </c>
      <c r="O115">
        <v>4.6100000000000003</v>
      </c>
      <c r="P115">
        <v>4</v>
      </c>
    </row>
    <row r="116" spans="1:16" x14ac:dyDescent="0.25">
      <c r="A116">
        <v>115</v>
      </c>
      <c r="B116" t="s">
        <v>189</v>
      </c>
      <c r="C116">
        <v>66825</v>
      </c>
      <c r="D116" t="s">
        <v>34</v>
      </c>
      <c r="E116" t="s">
        <v>18</v>
      </c>
      <c r="F116" s="1">
        <v>31557</v>
      </c>
      <c r="G116" t="s">
        <v>35</v>
      </c>
      <c r="H116" t="s">
        <v>28</v>
      </c>
      <c r="I116" s="1">
        <v>41771</v>
      </c>
      <c r="J116" t="s">
        <v>21</v>
      </c>
      <c r="K116" t="s">
        <v>22</v>
      </c>
      <c r="L116" t="s">
        <v>23</v>
      </c>
      <c r="M116" t="s">
        <v>24</v>
      </c>
      <c r="N116" t="s">
        <v>32</v>
      </c>
      <c r="O116">
        <v>4.5999999999999996</v>
      </c>
      <c r="P116">
        <v>3</v>
      </c>
    </row>
    <row r="117" spans="1:16" x14ac:dyDescent="0.25">
      <c r="A117">
        <v>116</v>
      </c>
      <c r="B117" t="s">
        <v>190</v>
      </c>
      <c r="C117">
        <v>48285</v>
      </c>
      <c r="D117" t="s">
        <v>17</v>
      </c>
      <c r="E117" t="s">
        <v>18</v>
      </c>
      <c r="F117" s="1">
        <v>28996</v>
      </c>
      <c r="G117" t="s">
        <v>19</v>
      </c>
      <c r="H117" t="s">
        <v>28</v>
      </c>
      <c r="I117" s="1">
        <v>41092</v>
      </c>
      <c r="J117" t="s">
        <v>21</v>
      </c>
      <c r="K117" t="s">
        <v>22</v>
      </c>
      <c r="L117" t="s">
        <v>23</v>
      </c>
      <c r="M117" t="s">
        <v>24</v>
      </c>
      <c r="N117" t="s">
        <v>32</v>
      </c>
      <c r="O117">
        <v>5</v>
      </c>
      <c r="P117">
        <v>3</v>
      </c>
    </row>
    <row r="118" spans="1:16" x14ac:dyDescent="0.25">
      <c r="A118">
        <v>117</v>
      </c>
      <c r="B118" t="s">
        <v>191</v>
      </c>
      <c r="C118">
        <v>66149</v>
      </c>
      <c r="D118" t="s">
        <v>34</v>
      </c>
      <c r="E118" t="s">
        <v>18</v>
      </c>
      <c r="F118" s="1">
        <v>30658</v>
      </c>
      <c r="G118" t="s">
        <v>35</v>
      </c>
      <c r="H118" t="s">
        <v>86</v>
      </c>
      <c r="I118" s="1">
        <v>41547</v>
      </c>
      <c r="J118" t="s">
        <v>21</v>
      </c>
      <c r="K118" t="s">
        <v>22</v>
      </c>
      <c r="L118" t="s">
        <v>23</v>
      </c>
      <c r="M118" t="s">
        <v>39</v>
      </c>
      <c r="N118" t="s">
        <v>32</v>
      </c>
      <c r="O118">
        <v>4.4000000000000004</v>
      </c>
      <c r="P118">
        <v>5</v>
      </c>
    </row>
    <row r="119" spans="1:16" x14ac:dyDescent="0.25">
      <c r="A119">
        <v>118</v>
      </c>
      <c r="B119" t="s">
        <v>192</v>
      </c>
      <c r="C119">
        <v>49256</v>
      </c>
      <c r="D119" t="s">
        <v>17</v>
      </c>
      <c r="E119" t="s">
        <v>18</v>
      </c>
      <c r="F119" s="1">
        <v>27311</v>
      </c>
      <c r="G119" t="s">
        <v>35</v>
      </c>
      <c r="H119" t="s">
        <v>28</v>
      </c>
      <c r="I119" s="1">
        <v>41505</v>
      </c>
      <c r="J119" t="s">
        <v>21</v>
      </c>
      <c r="K119" t="s">
        <v>22</v>
      </c>
      <c r="L119" t="s">
        <v>23</v>
      </c>
      <c r="M119" t="s">
        <v>24</v>
      </c>
      <c r="N119" t="s">
        <v>32</v>
      </c>
      <c r="O119">
        <v>4.0999999999999996</v>
      </c>
      <c r="P119">
        <v>5</v>
      </c>
    </row>
    <row r="120" spans="1:16" x14ac:dyDescent="0.25">
      <c r="A120">
        <v>119</v>
      </c>
      <c r="B120" t="s">
        <v>193</v>
      </c>
      <c r="C120">
        <v>62957</v>
      </c>
      <c r="D120" t="s">
        <v>80</v>
      </c>
      <c r="E120" t="s">
        <v>18</v>
      </c>
      <c r="F120" s="1">
        <v>29778</v>
      </c>
      <c r="G120" t="s">
        <v>19</v>
      </c>
      <c r="H120" t="s">
        <v>38</v>
      </c>
      <c r="I120" s="1">
        <v>42157</v>
      </c>
      <c r="J120" t="s">
        <v>21</v>
      </c>
      <c r="K120" t="s">
        <v>22</v>
      </c>
      <c r="L120" t="s">
        <v>23</v>
      </c>
      <c r="M120" t="s">
        <v>46</v>
      </c>
      <c r="N120" t="s">
        <v>32</v>
      </c>
      <c r="O120">
        <v>4.63</v>
      </c>
      <c r="P120">
        <v>3</v>
      </c>
    </row>
    <row r="121" spans="1:16" x14ac:dyDescent="0.25">
      <c r="A121">
        <v>120</v>
      </c>
      <c r="B121" t="s">
        <v>194</v>
      </c>
      <c r="C121">
        <v>63813</v>
      </c>
      <c r="D121" t="s">
        <v>17</v>
      </c>
      <c r="E121" t="s">
        <v>18</v>
      </c>
      <c r="F121" s="1">
        <v>30457</v>
      </c>
      <c r="G121" t="s">
        <v>35</v>
      </c>
      <c r="H121" t="s">
        <v>38</v>
      </c>
      <c r="I121" s="1">
        <v>40595</v>
      </c>
      <c r="J121" s="1">
        <v>41650</v>
      </c>
      <c r="K121" t="s">
        <v>29</v>
      </c>
      <c r="L121" t="s">
        <v>23</v>
      </c>
      <c r="M121" t="s">
        <v>70</v>
      </c>
      <c r="N121" t="s">
        <v>32</v>
      </c>
      <c r="O121">
        <v>5</v>
      </c>
      <c r="P121">
        <v>5</v>
      </c>
    </row>
    <row r="122" spans="1:16" x14ac:dyDescent="0.25">
      <c r="A122">
        <v>121</v>
      </c>
      <c r="B122" t="s">
        <v>195</v>
      </c>
      <c r="C122">
        <v>99020</v>
      </c>
      <c r="D122" t="s">
        <v>137</v>
      </c>
      <c r="E122" t="s">
        <v>18</v>
      </c>
      <c r="F122" s="1">
        <v>32689</v>
      </c>
      <c r="G122" t="s">
        <v>19</v>
      </c>
      <c r="H122" t="s">
        <v>28</v>
      </c>
      <c r="I122" s="1">
        <v>42845</v>
      </c>
      <c r="J122" t="s">
        <v>21</v>
      </c>
      <c r="K122" t="s">
        <v>22</v>
      </c>
      <c r="L122" t="s">
        <v>30</v>
      </c>
      <c r="M122" t="s">
        <v>31</v>
      </c>
      <c r="N122" t="s">
        <v>32</v>
      </c>
      <c r="O122">
        <v>4.2</v>
      </c>
      <c r="P122">
        <v>5</v>
      </c>
    </row>
    <row r="123" spans="1:16" x14ac:dyDescent="0.25">
      <c r="A123">
        <v>122</v>
      </c>
      <c r="B123" t="s">
        <v>196</v>
      </c>
      <c r="C123">
        <v>71707</v>
      </c>
      <c r="D123" t="s">
        <v>88</v>
      </c>
      <c r="E123" t="s">
        <v>197</v>
      </c>
      <c r="F123" s="1">
        <v>25243</v>
      </c>
      <c r="G123" t="s">
        <v>19</v>
      </c>
      <c r="H123" t="s">
        <v>20</v>
      </c>
      <c r="I123" s="1">
        <v>40975</v>
      </c>
      <c r="J123" s="1">
        <v>41943</v>
      </c>
      <c r="K123" t="s">
        <v>29</v>
      </c>
      <c r="L123" t="s">
        <v>90</v>
      </c>
      <c r="M123" t="s">
        <v>24</v>
      </c>
      <c r="N123" t="s">
        <v>32</v>
      </c>
      <c r="O123">
        <v>4.5</v>
      </c>
      <c r="P123">
        <v>5</v>
      </c>
    </row>
    <row r="124" spans="1:16" x14ac:dyDescent="0.25">
      <c r="A124">
        <v>123</v>
      </c>
      <c r="B124" t="s">
        <v>198</v>
      </c>
      <c r="C124">
        <v>54828</v>
      </c>
      <c r="D124" t="s">
        <v>17</v>
      </c>
      <c r="E124" t="s">
        <v>18</v>
      </c>
      <c r="F124" s="1">
        <v>28207</v>
      </c>
      <c r="G124" t="s">
        <v>35</v>
      </c>
      <c r="H124" t="s">
        <v>28</v>
      </c>
      <c r="I124" s="1">
        <v>40875</v>
      </c>
      <c r="J124" t="s">
        <v>21</v>
      </c>
      <c r="K124" t="s">
        <v>22</v>
      </c>
      <c r="L124" t="s">
        <v>23</v>
      </c>
      <c r="M124" t="s">
        <v>39</v>
      </c>
      <c r="N124" t="s">
        <v>32</v>
      </c>
      <c r="O124">
        <v>4.2</v>
      </c>
      <c r="P124">
        <v>4</v>
      </c>
    </row>
    <row r="125" spans="1:16" x14ac:dyDescent="0.25">
      <c r="A125">
        <v>124</v>
      </c>
      <c r="B125" t="s">
        <v>199</v>
      </c>
      <c r="C125">
        <v>64246</v>
      </c>
      <c r="D125" t="s">
        <v>34</v>
      </c>
      <c r="E125" t="s">
        <v>18</v>
      </c>
      <c r="F125" s="1">
        <v>32365</v>
      </c>
      <c r="G125" t="s">
        <v>19</v>
      </c>
      <c r="H125" t="s">
        <v>20</v>
      </c>
      <c r="I125" s="1">
        <v>41589</v>
      </c>
      <c r="J125" t="s">
        <v>21</v>
      </c>
      <c r="K125" t="s">
        <v>22</v>
      </c>
      <c r="L125" t="s">
        <v>23</v>
      </c>
      <c r="M125" t="s">
        <v>24</v>
      </c>
      <c r="N125" t="s">
        <v>32</v>
      </c>
      <c r="O125">
        <v>5</v>
      </c>
      <c r="P125">
        <v>3</v>
      </c>
    </row>
    <row r="126" spans="1:16" x14ac:dyDescent="0.25">
      <c r="A126">
        <v>125</v>
      </c>
      <c r="B126" t="s">
        <v>200</v>
      </c>
      <c r="C126">
        <v>52177</v>
      </c>
      <c r="D126" t="s">
        <v>17</v>
      </c>
      <c r="E126" t="s">
        <v>18</v>
      </c>
      <c r="F126" s="1">
        <v>19224</v>
      </c>
      <c r="G126" t="s">
        <v>35</v>
      </c>
      <c r="H126" t="s">
        <v>20</v>
      </c>
      <c r="I126" s="1">
        <v>40917</v>
      </c>
      <c r="J126" s="1">
        <v>42353</v>
      </c>
      <c r="K126" t="s">
        <v>29</v>
      </c>
      <c r="L126" t="s">
        <v>23</v>
      </c>
      <c r="M126" t="s">
        <v>70</v>
      </c>
      <c r="N126" t="s">
        <v>32</v>
      </c>
      <c r="O126">
        <v>4.6399999999999997</v>
      </c>
      <c r="P126">
        <v>4</v>
      </c>
    </row>
    <row r="127" spans="1:16" x14ac:dyDescent="0.25">
      <c r="A127">
        <v>126</v>
      </c>
      <c r="B127" t="s">
        <v>201</v>
      </c>
      <c r="C127">
        <v>62065</v>
      </c>
      <c r="D127" t="s">
        <v>17</v>
      </c>
      <c r="E127" t="s">
        <v>18</v>
      </c>
      <c r="F127" s="1">
        <v>27151</v>
      </c>
      <c r="G127" t="s">
        <v>35</v>
      </c>
      <c r="H127" t="s">
        <v>28</v>
      </c>
      <c r="I127" s="1">
        <v>41771</v>
      </c>
      <c r="J127" t="s">
        <v>21</v>
      </c>
      <c r="K127" t="s">
        <v>22</v>
      </c>
      <c r="L127" t="s">
        <v>23</v>
      </c>
      <c r="M127" t="s">
        <v>70</v>
      </c>
      <c r="N127" t="s">
        <v>25</v>
      </c>
      <c r="O127">
        <v>4.76</v>
      </c>
      <c r="P127">
        <v>4</v>
      </c>
    </row>
    <row r="128" spans="1:16" x14ac:dyDescent="0.25">
      <c r="A128">
        <v>127</v>
      </c>
      <c r="B128" t="s">
        <v>202</v>
      </c>
      <c r="C128">
        <v>46998</v>
      </c>
      <c r="D128" t="s">
        <v>17</v>
      </c>
      <c r="E128" t="s">
        <v>18</v>
      </c>
      <c r="F128" s="1">
        <v>30685</v>
      </c>
      <c r="G128" t="s">
        <v>19</v>
      </c>
      <c r="H128" t="s">
        <v>20</v>
      </c>
      <c r="I128" s="1">
        <v>41134</v>
      </c>
      <c r="J128" t="s">
        <v>21</v>
      </c>
      <c r="K128" t="s">
        <v>22</v>
      </c>
      <c r="L128" t="s">
        <v>23</v>
      </c>
      <c r="M128" t="s">
        <v>39</v>
      </c>
      <c r="N128" t="s">
        <v>32</v>
      </c>
      <c r="O128">
        <v>4.17</v>
      </c>
      <c r="P128">
        <v>4</v>
      </c>
    </row>
    <row r="129" spans="1:16" x14ac:dyDescent="0.25">
      <c r="A129">
        <v>128</v>
      </c>
      <c r="B129" t="s">
        <v>203</v>
      </c>
      <c r="C129">
        <v>68099</v>
      </c>
      <c r="D129" t="s">
        <v>34</v>
      </c>
      <c r="E129" t="s">
        <v>18</v>
      </c>
      <c r="F129" s="1">
        <v>26538</v>
      </c>
      <c r="G129" t="s">
        <v>35</v>
      </c>
      <c r="H129" t="s">
        <v>20</v>
      </c>
      <c r="I129" s="1">
        <v>40553</v>
      </c>
      <c r="J129" s="1">
        <v>41443</v>
      </c>
      <c r="K129" t="s">
        <v>29</v>
      </c>
      <c r="L129" t="s">
        <v>23</v>
      </c>
      <c r="M129" t="s">
        <v>70</v>
      </c>
      <c r="N129" t="s">
        <v>32</v>
      </c>
      <c r="O129">
        <v>5</v>
      </c>
      <c r="P129">
        <v>3</v>
      </c>
    </row>
    <row r="130" spans="1:16" x14ac:dyDescent="0.25">
      <c r="A130">
        <v>129</v>
      </c>
      <c r="B130" t="s">
        <v>204</v>
      </c>
      <c r="C130">
        <v>70545</v>
      </c>
      <c r="D130" t="s">
        <v>88</v>
      </c>
      <c r="E130" t="s">
        <v>205</v>
      </c>
      <c r="F130" s="1">
        <v>32400</v>
      </c>
      <c r="G130" t="s">
        <v>19</v>
      </c>
      <c r="H130" t="s">
        <v>28</v>
      </c>
      <c r="I130" s="1">
        <v>41869</v>
      </c>
      <c r="J130" t="s">
        <v>21</v>
      </c>
      <c r="K130" t="s">
        <v>22</v>
      </c>
      <c r="L130" t="s">
        <v>90</v>
      </c>
      <c r="M130" t="s">
        <v>31</v>
      </c>
      <c r="N130" t="s">
        <v>32</v>
      </c>
      <c r="O130">
        <v>3.6</v>
      </c>
      <c r="P130">
        <v>5</v>
      </c>
    </row>
    <row r="131" spans="1:16" x14ac:dyDescent="0.25">
      <c r="A131">
        <v>130</v>
      </c>
      <c r="B131" t="s">
        <v>206</v>
      </c>
      <c r="C131">
        <v>63478</v>
      </c>
      <c r="D131" t="s">
        <v>34</v>
      </c>
      <c r="E131" t="s">
        <v>18</v>
      </c>
      <c r="F131" s="1">
        <v>30728</v>
      </c>
      <c r="G131" t="s">
        <v>35</v>
      </c>
      <c r="H131" t="s">
        <v>28</v>
      </c>
      <c r="I131" s="1">
        <v>40770</v>
      </c>
      <c r="J131" s="1">
        <v>41006</v>
      </c>
      <c r="K131" t="s">
        <v>29</v>
      </c>
      <c r="L131" t="s">
        <v>23</v>
      </c>
      <c r="M131" t="s">
        <v>31</v>
      </c>
      <c r="N131" t="s">
        <v>32</v>
      </c>
      <c r="O131">
        <v>3.03</v>
      </c>
      <c r="P131">
        <v>5</v>
      </c>
    </row>
    <row r="132" spans="1:16" x14ac:dyDescent="0.25">
      <c r="A132">
        <v>131</v>
      </c>
      <c r="B132" t="s">
        <v>207</v>
      </c>
      <c r="C132">
        <v>97999</v>
      </c>
      <c r="D132" t="s">
        <v>64</v>
      </c>
      <c r="E132" t="s">
        <v>18</v>
      </c>
      <c r="F132" s="1">
        <v>30733</v>
      </c>
      <c r="G132" t="s">
        <v>35</v>
      </c>
      <c r="H132" t="s">
        <v>20</v>
      </c>
      <c r="I132" s="1">
        <v>42093</v>
      </c>
      <c r="J132" t="s">
        <v>21</v>
      </c>
      <c r="K132" t="s">
        <v>22</v>
      </c>
      <c r="L132" t="s">
        <v>30</v>
      </c>
      <c r="M132" t="s">
        <v>31</v>
      </c>
      <c r="N132" t="s">
        <v>32</v>
      </c>
      <c r="O132">
        <v>4.4800000000000004</v>
      </c>
      <c r="P132">
        <v>5</v>
      </c>
    </row>
    <row r="133" spans="1:16" x14ac:dyDescent="0.25">
      <c r="A133">
        <v>132</v>
      </c>
      <c r="B133" t="s">
        <v>208</v>
      </c>
      <c r="C133">
        <v>180000</v>
      </c>
      <c r="D133" t="s">
        <v>209</v>
      </c>
      <c r="E133" t="s">
        <v>210</v>
      </c>
      <c r="F133" s="1">
        <v>24183</v>
      </c>
      <c r="G133" t="s">
        <v>35</v>
      </c>
      <c r="H133" t="s">
        <v>28</v>
      </c>
      <c r="I133" s="1">
        <v>41764</v>
      </c>
      <c r="J133" t="s">
        <v>21</v>
      </c>
      <c r="K133" t="s">
        <v>22</v>
      </c>
      <c r="L133" t="s">
        <v>90</v>
      </c>
      <c r="M133" t="s">
        <v>24</v>
      </c>
      <c r="N133" t="s">
        <v>32</v>
      </c>
      <c r="O133">
        <v>4.5</v>
      </c>
      <c r="P133">
        <v>4</v>
      </c>
    </row>
    <row r="134" spans="1:16" x14ac:dyDescent="0.25">
      <c r="A134">
        <v>133</v>
      </c>
      <c r="B134" t="s">
        <v>211</v>
      </c>
      <c r="C134">
        <v>49920</v>
      </c>
      <c r="D134" t="s">
        <v>212</v>
      </c>
      <c r="E134" t="s">
        <v>18</v>
      </c>
      <c r="F134" s="1">
        <v>31306</v>
      </c>
      <c r="G134" t="s">
        <v>35</v>
      </c>
      <c r="H134" t="s">
        <v>28</v>
      </c>
      <c r="I134" s="1">
        <v>42051</v>
      </c>
      <c r="J134" s="1">
        <v>42109</v>
      </c>
      <c r="K134" t="s">
        <v>60</v>
      </c>
      <c r="L134" t="s">
        <v>78</v>
      </c>
      <c r="M134" t="s">
        <v>31</v>
      </c>
      <c r="N134" t="s">
        <v>32</v>
      </c>
      <c r="O134">
        <v>3.24</v>
      </c>
      <c r="P134">
        <v>3</v>
      </c>
    </row>
    <row r="135" spans="1:16" x14ac:dyDescent="0.25">
      <c r="A135">
        <v>134</v>
      </c>
      <c r="B135" t="s">
        <v>213</v>
      </c>
      <c r="C135">
        <v>55425</v>
      </c>
      <c r="D135" t="s">
        <v>17</v>
      </c>
      <c r="E135" t="s">
        <v>18</v>
      </c>
      <c r="F135" s="1">
        <v>31573</v>
      </c>
      <c r="G135" t="s">
        <v>35</v>
      </c>
      <c r="H135" t="s">
        <v>20</v>
      </c>
      <c r="I135" s="1">
        <v>40959</v>
      </c>
      <c r="J135" t="s">
        <v>21</v>
      </c>
      <c r="K135" t="s">
        <v>22</v>
      </c>
      <c r="L135" t="s">
        <v>23</v>
      </c>
      <c r="M135" t="s">
        <v>24</v>
      </c>
      <c r="N135" t="s">
        <v>32</v>
      </c>
      <c r="O135">
        <v>4.8</v>
      </c>
      <c r="P135">
        <v>4</v>
      </c>
    </row>
    <row r="136" spans="1:16" x14ac:dyDescent="0.25">
      <c r="A136">
        <v>135</v>
      </c>
      <c r="B136" t="s">
        <v>214</v>
      </c>
      <c r="C136">
        <v>69340</v>
      </c>
      <c r="D136" t="s">
        <v>34</v>
      </c>
      <c r="E136" t="s">
        <v>18</v>
      </c>
      <c r="F136" s="1">
        <v>30752</v>
      </c>
      <c r="G136" t="s">
        <v>35</v>
      </c>
      <c r="H136" t="s">
        <v>20</v>
      </c>
      <c r="I136" s="1">
        <v>42527</v>
      </c>
      <c r="J136" t="s">
        <v>21</v>
      </c>
      <c r="K136" t="s">
        <v>22</v>
      </c>
      <c r="L136" t="s">
        <v>23</v>
      </c>
      <c r="M136" t="s">
        <v>24</v>
      </c>
      <c r="N136" t="s">
        <v>32</v>
      </c>
      <c r="O136">
        <v>3</v>
      </c>
      <c r="P136">
        <v>5</v>
      </c>
    </row>
    <row r="137" spans="1:16" x14ac:dyDescent="0.25">
      <c r="A137">
        <v>136</v>
      </c>
      <c r="B137" t="s">
        <v>215</v>
      </c>
      <c r="C137">
        <v>64995</v>
      </c>
      <c r="D137" t="s">
        <v>34</v>
      </c>
      <c r="E137" t="s">
        <v>18</v>
      </c>
      <c r="F137" s="1">
        <v>33731</v>
      </c>
      <c r="G137" t="s">
        <v>35</v>
      </c>
      <c r="H137" t="s">
        <v>86</v>
      </c>
      <c r="I137" s="1">
        <v>42160</v>
      </c>
      <c r="J137" t="s">
        <v>21</v>
      </c>
      <c r="K137" t="s">
        <v>22</v>
      </c>
      <c r="L137" t="s">
        <v>23</v>
      </c>
      <c r="M137" t="s">
        <v>31</v>
      </c>
      <c r="N137" t="s">
        <v>32</v>
      </c>
      <c r="O137">
        <v>4.5</v>
      </c>
      <c r="P137">
        <v>3</v>
      </c>
    </row>
    <row r="138" spans="1:16" x14ac:dyDescent="0.25">
      <c r="A138">
        <v>137</v>
      </c>
      <c r="B138" t="s">
        <v>216</v>
      </c>
      <c r="C138">
        <v>68182</v>
      </c>
      <c r="D138" t="s">
        <v>34</v>
      </c>
      <c r="E138" t="s">
        <v>18</v>
      </c>
      <c r="F138" s="1">
        <v>28025</v>
      </c>
      <c r="G138" t="s">
        <v>35</v>
      </c>
      <c r="H138" t="s">
        <v>38</v>
      </c>
      <c r="I138" s="1">
        <v>40595</v>
      </c>
      <c r="J138" s="1">
        <v>41365</v>
      </c>
      <c r="K138" t="s">
        <v>29</v>
      </c>
      <c r="L138" t="s">
        <v>23</v>
      </c>
      <c r="M138" t="s">
        <v>39</v>
      </c>
      <c r="N138" t="s">
        <v>32</v>
      </c>
      <c r="O138">
        <v>3.72</v>
      </c>
      <c r="P138">
        <v>3</v>
      </c>
    </row>
    <row r="139" spans="1:16" x14ac:dyDescent="0.25">
      <c r="A139">
        <v>138</v>
      </c>
      <c r="B139" t="s">
        <v>217</v>
      </c>
      <c r="C139">
        <v>83082</v>
      </c>
      <c r="D139" t="s">
        <v>80</v>
      </c>
      <c r="E139" t="s">
        <v>18</v>
      </c>
      <c r="F139" s="1">
        <v>28079</v>
      </c>
      <c r="G139" t="s">
        <v>19</v>
      </c>
      <c r="H139" t="s">
        <v>28</v>
      </c>
      <c r="I139" s="1">
        <v>40595</v>
      </c>
      <c r="J139" s="1">
        <v>41176</v>
      </c>
      <c r="K139" t="s">
        <v>29</v>
      </c>
      <c r="L139" t="s">
        <v>23</v>
      </c>
      <c r="M139" t="s">
        <v>31</v>
      </c>
      <c r="N139" t="s">
        <v>71</v>
      </c>
      <c r="O139">
        <v>2.34</v>
      </c>
      <c r="P139">
        <v>2</v>
      </c>
    </row>
    <row r="140" spans="1:16" x14ac:dyDescent="0.25">
      <c r="A140">
        <v>139</v>
      </c>
      <c r="B140" t="s">
        <v>218</v>
      </c>
      <c r="C140">
        <v>51908</v>
      </c>
      <c r="D140" t="s">
        <v>17</v>
      </c>
      <c r="E140" t="s">
        <v>18</v>
      </c>
      <c r="F140" s="1">
        <v>33266</v>
      </c>
      <c r="G140" t="s">
        <v>35</v>
      </c>
      <c r="H140" t="s">
        <v>20</v>
      </c>
      <c r="I140" s="1">
        <v>41505</v>
      </c>
      <c r="J140" t="s">
        <v>21</v>
      </c>
      <c r="K140" t="s">
        <v>22</v>
      </c>
      <c r="L140" t="s">
        <v>23</v>
      </c>
      <c r="M140" t="s">
        <v>31</v>
      </c>
      <c r="N140" t="s">
        <v>32</v>
      </c>
      <c r="O140">
        <v>3.99</v>
      </c>
      <c r="P140">
        <v>3</v>
      </c>
    </row>
    <row r="141" spans="1:16" x14ac:dyDescent="0.25">
      <c r="A141">
        <v>140</v>
      </c>
      <c r="B141" t="s">
        <v>219</v>
      </c>
      <c r="C141">
        <v>61242</v>
      </c>
      <c r="D141" t="s">
        <v>17</v>
      </c>
      <c r="E141" t="s">
        <v>18</v>
      </c>
      <c r="F141" s="1">
        <v>26553</v>
      </c>
      <c r="G141" t="s">
        <v>35</v>
      </c>
      <c r="H141" t="s">
        <v>20</v>
      </c>
      <c r="I141" s="1">
        <v>41218</v>
      </c>
      <c r="J141" t="s">
        <v>21</v>
      </c>
      <c r="K141" t="s">
        <v>22</v>
      </c>
      <c r="L141" t="s">
        <v>23</v>
      </c>
      <c r="M141" t="s">
        <v>24</v>
      </c>
      <c r="N141" t="s">
        <v>32</v>
      </c>
      <c r="O141">
        <v>4.0999999999999996</v>
      </c>
      <c r="P141">
        <v>3</v>
      </c>
    </row>
    <row r="142" spans="1:16" x14ac:dyDescent="0.25">
      <c r="A142">
        <v>141</v>
      </c>
      <c r="B142" t="s">
        <v>220</v>
      </c>
      <c r="C142">
        <v>45069</v>
      </c>
      <c r="D142" t="s">
        <v>17</v>
      </c>
      <c r="E142" t="s">
        <v>18</v>
      </c>
      <c r="F142" s="1">
        <v>24188</v>
      </c>
      <c r="G142" t="s">
        <v>35</v>
      </c>
      <c r="H142" t="s">
        <v>38</v>
      </c>
      <c r="I142" s="1">
        <v>41547</v>
      </c>
      <c r="J142" t="s">
        <v>21</v>
      </c>
      <c r="K142" t="s">
        <v>22</v>
      </c>
      <c r="L142" t="s">
        <v>23</v>
      </c>
      <c r="M142" t="s">
        <v>46</v>
      </c>
      <c r="N142" t="s">
        <v>32</v>
      </c>
      <c r="O142">
        <v>4.3</v>
      </c>
      <c r="P142">
        <v>5</v>
      </c>
    </row>
    <row r="143" spans="1:16" x14ac:dyDescent="0.25">
      <c r="A143">
        <v>142</v>
      </c>
      <c r="B143" t="s">
        <v>221</v>
      </c>
      <c r="C143">
        <v>60724</v>
      </c>
      <c r="D143" t="s">
        <v>34</v>
      </c>
      <c r="E143" t="s">
        <v>18</v>
      </c>
      <c r="F143" s="1">
        <v>31722</v>
      </c>
      <c r="G143" t="s">
        <v>35</v>
      </c>
      <c r="H143" t="s">
        <v>38</v>
      </c>
      <c r="I143" s="1">
        <v>40729</v>
      </c>
      <c r="J143" t="s">
        <v>21</v>
      </c>
      <c r="K143" t="s">
        <v>22</v>
      </c>
      <c r="L143" t="s">
        <v>23</v>
      </c>
      <c r="M143" t="s">
        <v>24</v>
      </c>
      <c r="N143" t="s">
        <v>25</v>
      </c>
      <c r="O143">
        <v>4.5999999999999996</v>
      </c>
      <c r="P143">
        <v>4</v>
      </c>
    </row>
    <row r="144" spans="1:16" x14ac:dyDescent="0.25">
      <c r="A144">
        <v>143</v>
      </c>
      <c r="B144" t="s">
        <v>222</v>
      </c>
      <c r="C144">
        <v>60436</v>
      </c>
      <c r="D144" t="s">
        <v>17</v>
      </c>
      <c r="E144" t="s">
        <v>18</v>
      </c>
      <c r="F144" s="1">
        <v>23480</v>
      </c>
      <c r="G144" t="s">
        <v>35</v>
      </c>
      <c r="H144" t="s">
        <v>86</v>
      </c>
      <c r="I144" s="1">
        <v>41645</v>
      </c>
      <c r="J144" t="s">
        <v>21</v>
      </c>
      <c r="K144" t="s">
        <v>22</v>
      </c>
      <c r="L144" t="s">
        <v>23</v>
      </c>
      <c r="M144" t="s">
        <v>24</v>
      </c>
      <c r="N144" t="s">
        <v>32</v>
      </c>
      <c r="O144">
        <v>5</v>
      </c>
      <c r="P144">
        <v>5</v>
      </c>
    </row>
    <row r="145" spans="1:16" x14ac:dyDescent="0.25">
      <c r="A145">
        <v>144</v>
      </c>
      <c r="B145" t="s">
        <v>223</v>
      </c>
      <c r="C145">
        <v>46837</v>
      </c>
      <c r="D145" t="s">
        <v>17</v>
      </c>
      <c r="E145" t="s">
        <v>18</v>
      </c>
      <c r="F145" s="1">
        <v>21781</v>
      </c>
      <c r="G145" t="s">
        <v>19</v>
      </c>
      <c r="H145" t="s">
        <v>28</v>
      </c>
      <c r="I145" s="1">
        <v>40854</v>
      </c>
      <c r="J145" s="1">
        <v>43219</v>
      </c>
      <c r="K145" t="s">
        <v>29</v>
      </c>
      <c r="L145" t="s">
        <v>23</v>
      </c>
      <c r="M145" t="s">
        <v>70</v>
      </c>
      <c r="N145" t="s">
        <v>25</v>
      </c>
      <c r="O145">
        <v>4.7</v>
      </c>
      <c r="P145">
        <v>4</v>
      </c>
    </row>
    <row r="146" spans="1:16" x14ac:dyDescent="0.25">
      <c r="A146">
        <v>145</v>
      </c>
      <c r="B146" t="s">
        <v>224</v>
      </c>
      <c r="C146">
        <v>105700</v>
      </c>
      <c r="D146" t="s">
        <v>64</v>
      </c>
      <c r="E146" t="s">
        <v>18</v>
      </c>
      <c r="F146" s="1">
        <v>31723</v>
      </c>
      <c r="G146" t="s">
        <v>35</v>
      </c>
      <c r="H146" t="s">
        <v>28</v>
      </c>
      <c r="I146" s="1">
        <v>42009</v>
      </c>
      <c r="J146" t="s">
        <v>21</v>
      </c>
      <c r="K146" t="s">
        <v>22</v>
      </c>
      <c r="L146" t="s">
        <v>30</v>
      </c>
      <c r="M146" t="s">
        <v>31</v>
      </c>
      <c r="N146" t="s">
        <v>32</v>
      </c>
      <c r="O146">
        <v>3.75</v>
      </c>
      <c r="P146">
        <v>3</v>
      </c>
    </row>
    <row r="147" spans="1:16" x14ac:dyDescent="0.25">
      <c r="A147">
        <v>146</v>
      </c>
      <c r="B147" t="s">
        <v>225</v>
      </c>
      <c r="C147">
        <v>63322</v>
      </c>
      <c r="D147" t="s">
        <v>34</v>
      </c>
      <c r="E147" t="s">
        <v>18</v>
      </c>
      <c r="F147" s="1">
        <v>25454</v>
      </c>
      <c r="G147" t="s">
        <v>35</v>
      </c>
      <c r="H147" t="s">
        <v>20</v>
      </c>
      <c r="I147" s="1">
        <v>41827</v>
      </c>
      <c r="J147" t="s">
        <v>21</v>
      </c>
      <c r="K147" t="s">
        <v>22</v>
      </c>
      <c r="L147" t="s">
        <v>23</v>
      </c>
      <c r="M147" t="s">
        <v>24</v>
      </c>
      <c r="N147" t="s">
        <v>25</v>
      </c>
      <c r="O147">
        <v>4.3</v>
      </c>
      <c r="P147">
        <v>3</v>
      </c>
    </row>
    <row r="148" spans="1:16" x14ac:dyDescent="0.25">
      <c r="A148">
        <v>147</v>
      </c>
      <c r="B148" t="s">
        <v>226</v>
      </c>
      <c r="C148">
        <v>61154</v>
      </c>
      <c r="D148" t="s">
        <v>17</v>
      </c>
      <c r="E148" t="s">
        <v>18</v>
      </c>
      <c r="F148" s="1">
        <v>31519</v>
      </c>
      <c r="G148" t="s">
        <v>35</v>
      </c>
      <c r="H148" t="s">
        <v>28</v>
      </c>
      <c r="I148" s="1">
        <v>40553</v>
      </c>
      <c r="J148" s="1">
        <v>42461</v>
      </c>
      <c r="K148" t="s">
        <v>29</v>
      </c>
      <c r="L148" t="s">
        <v>23</v>
      </c>
      <c r="M148" t="s">
        <v>70</v>
      </c>
      <c r="N148" t="s">
        <v>32</v>
      </c>
      <c r="O148">
        <v>4</v>
      </c>
      <c r="P148">
        <v>4</v>
      </c>
    </row>
    <row r="149" spans="1:16" x14ac:dyDescent="0.25">
      <c r="A149">
        <v>148</v>
      </c>
      <c r="B149" t="s">
        <v>227</v>
      </c>
      <c r="C149">
        <v>68999</v>
      </c>
      <c r="D149" t="s">
        <v>124</v>
      </c>
      <c r="E149" t="s">
        <v>228</v>
      </c>
      <c r="F149" s="1">
        <v>32823</v>
      </c>
      <c r="G149" t="s">
        <v>35</v>
      </c>
      <c r="H149" t="s">
        <v>20</v>
      </c>
      <c r="I149" s="1">
        <v>40854</v>
      </c>
      <c r="J149" s="1">
        <v>41753</v>
      </c>
      <c r="K149" t="s">
        <v>29</v>
      </c>
      <c r="L149" t="s">
        <v>90</v>
      </c>
      <c r="M149" t="s">
        <v>39</v>
      </c>
      <c r="N149" t="s">
        <v>32</v>
      </c>
      <c r="O149">
        <v>4.5</v>
      </c>
      <c r="P149">
        <v>5</v>
      </c>
    </row>
    <row r="150" spans="1:16" x14ac:dyDescent="0.25">
      <c r="A150">
        <v>149</v>
      </c>
      <c r="B150" t="s">
        <v>229</v>
      </c>
      <c r="C150">
        <v>50482</v>
      </c>
      <c r="D150" t="s">
        <v>17</v>
      </c>
      <c r="E150" t="s">
        <v>18</v>
      </c>
      <c r="F150" s="1">
        <v>27778</v>
      </c>
      <c r="G150" t="s">
        <v>19</v>
      </c>
      <c r="H150" t="s">
        <v>20</v>
      </c>
      <c r="I150" s="1">
        <v>41547</v>
      </c>
      <c r="J150" t="s">
        <v>21</v>
      </c>
      <c r="K150" t="s">
        <v>22</v>
      </c>
      <c r="L150" t="s">
        <v>23</v>
      </c>
      <c r="M150" t="s">
        <v>31</v>
      </c>
      <c r="N150" t="s">
        <v>32</v>
      </c>
      <c r="O150">
        <v>3.07</v>
      </c>
      <c r="P150">
        <v>4</v>
      </c>
    </row>
    <row r="151" spans="1:16" x14ac:dyDescent="0.25">
      <c r="A151">
        <v>150</v>
      </c>
      <c r="B151" t="s">
        <v>230</v>
      </c>
      <c r="C151">
        <v>65310</v>
      </c>
      <c r="D151" t="s">
        <v>88</v>
      </c>
      <c r="E151" t="s">
        <v>231</v>
      </c>
      <c r="F151" s="1">
        <v>29186</v>
      </c>
      <c r="G151" t="s">
        <v>19</v>
      </c>
      <c r="H151" t="s">
        <v>20</v>
      </c>
      <c r="I151" s="1">
        <v>41505</v>
      </c>
      <c r="J151" t="s">
        <v>21</v>
      </c>
      <c r="K151" t="s">
        <v>22</v>
      </c>
      <c r="L151" t="s">
        <v>90</v>
      </c>
      <c r="M151" t="s">
        <v>31</v>
      </c>
      <c r="N151" t="s">
        <v>32</v>
      </c>
      <c r="O151">
        <v>4.3</v>
      </c>
      <c r="P151">
        <v>5</v>
      </c>
    </row>
    <row r="152" spans="1:16" x14ac:dyDescent="0.25">
      <c r="A152">
        <v>151</v>
      </c>
      <c r="B152" t="s">
        <v>232</v>
      </c>
      <c r="C152">
        <v>250000</v>
      </c>
      <c r="D152" t="s">
        <v>233</v>
      </c>
      <c r="E152" t="s">
        <v>18</v>
      </c>
      <c r="F152" s="1">
        <v>19988</v>
      </c>
      <c r="G152" t="s">
        <v>35</v>
      </c>
      <c r="H152" t="s">
        <v>28</v>
      </c>
      <c r="I152" s="1">
        <v>41092</v>
      </c>
      <c r="J152" t="s">
        <v>21</v>
      </c>
      <c r="K152" t="s">
        <v>22</v>
      </c>
      <c r="L152" t="s">
        <v>234</v>
      </c>
      <c r="M152" t="s">
        <v>31</v>
      </c>
      <c r="N152" t="s">
        <v>32</v>
      </c>
      <c r="O152">
        <v>4.83</v>
      </c>
      <c r="P152">
        <v>3</v>
      </c>
    </row>
    <row r="153" spans="1:16" x14ac:dyDescent="0.25">
      <c r="A153">
        <v>152</v>
      </c>
      <c r="B153" t="s">
        <v>235</v>
      </c>
      <c r="C153">
        <v>54005</v>
      </c>
      <c r="D153" t="s">
        <v>17</v>
      </c>
      <c r="E153" t="s">
        <v>18</v>
      </c>
      <c r="F153" s="1">
        <v>27006</v>
      </c>
      <c r="G153" t="s">
        <v>35</v>
      </c>
      <c r="H153" t="s">
        <v>28</v>
      </c>
      <c r="I153" s="1">
        <v>40812</v>
      </c>
      <c r="J153" s="1">
        <v>42159</v>
      </c>
      <c r="K153" t="s">
        <v>29</v>
      </c>
      <c r="L153" t="s">
        <v>23</v>
      </c>
      <c r="M153" t="s">
        <v>39</v>
      </c>
      <c r="N153" t="s">
        <v>32</v>
      </c>
      <c r="O153">
        <v>3.6</v>
      </c>
      <c r="P153">
        <v>5</v>
      </c>
    </row>
    <row r="154" spans="1:16" x14ac:dyDescent="0.25">
      <c r="A154">
        <v>153</v>
      </c>
      <c r="B154" t="s">
        <v>236</v>
      </c>
      <c r="C154">
        <v>45433</v>
      </c>
      <c r="D154" t="s">
        <v>17</v>
      </c>
      <c r="E154" t="s">
        <v>18</v>
      </c>
      <c r="F154" s="1">
        <v>25849</v>
      </c>
      <c r="G154" t="s">
        <v>35</v>
      </c>
      <c r="H154" t="s">
        <v>28</v>
      </c>
      <c r="I154" s="1">
        <v>40812</v>
      </c>
      <c r="J154" s="1">
        <v>41648</v>
      </c>
      <c r="K154" t="s">
        <v>29</v>
      </c>
      <c r="L154" t="s">
        <v>23</v>
      </c>
      <c r="M154" t="s">
        <v>39</v>
      </c>
      <c r="N154" t="s">
        <v>32</v>
      </c>
      <c r="O154">
        <v>3.49</v>
      </c>
      <c r="P154">
        <v>4</v>
      </c>
    </row>
    <row r="155" spans="1:16" x14ac:dyDescent="0.25">
      <c r="A155">
        <v>154</v>
      </c>
      <c r="B155" t="s">
        <v>237</v>
      </c>
      <c r="C155">
        <v>46654</v>
      </c>
      <c r="D155" t="s">
        <v>17</v>
      </c>
      <c r="E155" t="s">
        <v>18</v>
      </c>
      <c r="F155" s="1">
        <v>28439</v>
      </c>
      <c r="G155" t="s">
        <v>19</v>
      </c>
      <c r="H155" t="s">
        <v>20</v>
      </c>
      <c r="I155" s="1">
        <v>41687</v>
      </c>
      <c r="J155" t="s">
        <v>21</v>
      </c>
      <c r="K155" t="s">
        <v>22</v>
      </c>
      <c r="L155" t="s">
        <v>23</v>
      </c>
      <c r="M155" t="s">
        <v>24</v>
      </c>
      <c r="N155" t="s">
        <v>32</v>
      </c>
      <c r="O155">
        <v>3.1</v>
      </c>
      <c r="P155">
        <v>3</v>
      </c>
    </row>
    <row r="156" spans="1:16" x14ac:dyDescent="0.25">
      <c r="A156">
        <v>155</v>
      </c>
      <c r="B156" t="s">
        <v>238</v>
      </c>
      <c r="C156">
        <v>63973</v>
      </c>
      <c r="D156" t="s">
        <v>17</v>
      </c>
      <c r="E156" t="s">
        <v>18</v>
      </c>
      <c r="F156" s="1">
        <v>29253</v>
      </c>
      <c r="G156" t="s">
        <v>19</v>
      </c>
      <c r="H156" t="s">
        <v>28</v>
      </c>
      <c r="I156" s="1">
        <v>40553</v>
      </c>
      <c r="J156" t="s">
        <v>21</v>
      </c>
      <c r="K156" t="s">
        <v>22</v>
      </c>
      <c r="L156" t="s">
        <v>23</v>
      </c>
      <c r="M156" t="s">
        <v>31</v>
      </c>
      <c r="N156" t="s">
        <v>32</v>
      </c>
      <c r="O156">
        <v>3.38</v>
      </c>
      <c r="P156">
        <v>3</v>
      </c>
    </row>
    <row r="157" spans="1:16" x14ac:dyDescent="0.25">
      <c r="A157">
        <v>156</v>
      </c>
      <c r="B157" t="s">
        <v>239</v>
      </c>
      <c r="C157">
        <v>71339</v>
      </c>
      <c r="D157" t="s">
        <v>88</v>
      </c>
      <c r="E157" t="s">
        <v>240</v>
      </c>
      <c r="F157" s="1">
        <v>25258</v>
      </c>
      <c r="G157" t="s">
        <v>19</v>
      </c>
      <c r="H157" t="s">
        <v>20</v>
      </c>
      <c r="I157" s="1">
        <v>40609</v>
      </c>
      <c r="J157" t="s">
        <v>21</v>
      </c>
      <c r="K157" t="s">
        <v>22</v>
      </c>
      <c r="L157" t="s">
        <v>90</v>
      </c>
      <c r="M157" t="s">
        <v>48</v>
      </c>
      <c r="N157" t="s">
        <v>32</v>
      </c>
      <c r="O157">
        <v>3.65</v>
      </c>
      <c r="P157">
        <v>5</v>
      </c>
    </row>
    <row r="158" spans="1:16" x14ac:dyDescent="0.25">
      <c r="A158">
        <v>157</v>
      </c>
      <c r="B158" t="s">
        <v>241</v>
      </c>
      <c r="C158">
        <v>93206</v>
      </c>
      <c r="D158" t="s">
        <v>122</v>
      </c>
      <c r="E158" t="s">
        <v>18</v>
      </c>
      <c r="F158" s="1">
        <v>31525</v>
      </c>
      <c r="G158" t="s">
        <v>19</v>
      </c>
      <c r="H158" t="s">
        <v>28</v>
      </c>
      <c r="I158" s="1">
        <v>41953</v>
      </c>
      <c r="J158" t="s">
        <v>21</v>
      </c>
      <c r="K158" t="s">
        <v>22</v>
      </c>
      <c r="L158" t="s">
        <v>30</v>
      </c>
      <c r="M158" t="s">
        <v>46</v>
      </c>
      <c r="N158" t="s">
        <v>32</v>
      </c>
      <c r="O158">
        <v>4.46</v>
      </c>
      <c r="P158">
        <v>5</v>
      </c>
    </row>
    <row r="159" spans="1:16" x14ac:dyDescent="0.25">
      <c r="A159">
        <v>158</v>
      </c>
      <c r="B159" t="s">
        <v>242</v>
      </c>
      <c r="C159">
        <v>82758</v>
      </c>
      <c r="D159" t="s">
        <v>80</v>
      </c>
      <c r="E159" t="s">
        <v>18</v>
      </c>
      <c r="F159" s="1">
        <v>26481</v>
      </c>
      <c r="G159" t="s">
        <v>19</v>
      </c>
      <c r="H159" t="s">
        <v>28</v>
      </c>
      <c r="I159" s="1">
        <v>40553</v>
      </c>
      <c r="J159" s="1">
        <v>42350</v>
      </c>
      <c r="K159" t="s">
        <v>60</v>
      </c>
      <c r="L159" t="s">
        <v>23</v>
      </c>
      <c r="M159" t="s">
        <v>46</v>
      </c>
      <c r="N159" t="s">
        <v>32</v>
      </c>
      <c r="O159">
        <v>4.78</v>
      </c>
      <c r="P159">
        <v>4</v>
      </c>
    </row>
    <row r="160" spans="1:16" x14ac:dyDescent="0.25">
      <c r="A160">
        <v>159</v>
      </c>
      <c r="B160" t="s">
        <v>243</v>
      </c>
      <c r="C160">
        <v>66074</v>
      </c>
      <c r="D160" t="s">
        <v>34</v>
      </c>
      <c r="E160" t="s">
        <v>18</v>
      </c>
      <c r="F160" s="1">
        <v>29061</v>
      </c>
      <c r="G160" t="s">
        <v>35</v>
      </c>
      <c r="H160" t="s">
        <v>38</v>
      </c>
      <c r="I160" s="1">
        <v>41281</v>
      </c>
      <c r="J160" s="1">
        <v>41729</v>
      </c>
      <c r="K160" t="s">
        <v>29</v>
      </c>
      <c r="L160" t="s">
        <v>23</v>
      </c>
      <c r="M160" t="s">
        <v>31</v>
      </c>
      <c r="N160" t="s">
        <v>32</v>
      </c>
      <c r="O160">
        <v>4.5199999999999996</v>
      </c>
      <c r="P160">
        <v>3</v>
      </c>
    </row>
    <row r="161" spans="1:16" x14ac:dyDescent="0.25">
      <c r="A161">
        <v>160</v>
      </c>
      <c r="B161" t="s">
        <v>244</v>
      </c>
      <c r="C161">
        <v>46120</v>
      </c>
      <c r="D161" t="s">
        <v>17</v>
      </c>
      <c r="E161" t="s">
        <v>18</v>
      </c>
      <c r="F161" s="1">
        <v>31755</v>
      </c>
      <c r="G161" t="s">
        <v>19</v>
      </c>
      <c r="H161" t="s">
        <v>28</v>
      </c>
      <c r="I161" s="1">
        <v>41099</v>
      </c>
      <c r="J161" t="s">
        <v>21</v>
      </c>
      <c r="K161" t="s">
        <v>22</v>
      </c>
      <c r="L161" t="s">
        <v>23</v>
      </c>
      <c r="M161" t="s">
        <v>24</v>
      </c>
      <c r="N161" t="s">
        <v>32</v>
      </c>
      <c r="O161">
        <v>5</v>
      </c>
      <c r="P161">
        <v>5</v>
      </c>
    </row>
    <row r="162" spans="1:16" x14ac:dyDescent="0.25">
      <c r="A162">
        <v>161</v>
      </c>
      <c r="B162" t="s">
        <v>245</v>
      </c>
      <c r="C162">
        <v>64520</v>
      </c>
      <c r="D162" t="s">
        <v>83</v>
      </c>
      <c r="E162" t="s">
        <v>18</v>
      </c>
      <c r="F162" s="1">
        <v>30798</v>
      </c>
      <c r="G162" t="s">
        <v>19</v>
      </c>
      <c r="H162" t="s">
        <v>38</v>
      </c>
      <c r="I162" s="1">
        <v>41645</v>
      </c>
      <c r="J162" t="s">
        <v>21</v>
      </c>
      <c r="K162" t="s">
        <v>22</v>
      </c>
      <c r="L162" t="s">
        <v>78</v>
      </c>
      <c r="M162" t="s">
        <v>141</v>
      </c>
      <c r="N162" t="s">
        <v>32</v>
      </c>
      <c r="O162">
        <v>5</v>
      </c>
      <c r="P162">
        <v>4</v>
      </c>
    </row>
    <row r="163" spans="1:16" x14ac:dyDescent="0.25">
      <c r="A163">
        <v>162</v>
      </c>
      <c r="B163" t="s">
        <v>246</v>
      </c>
      <c r="C163">
        <v>61962</v>
      </c>
      <c r="D163" t="s">
        <v>34</v>
      </c>
      <c r="E163" t="s">
        <v>18</v>
      </c>
      <c r="F163" s="1">
        <v>30811</v>
      </c>
      <c r="G163" t="s">
        <v>19</v>
      </c>
      <c r="H163" t="s">
        <v>28</v>
      </c>
      <c r="I163" s="1">
        <v>41001</v>
      </c>
      <c r="J163" s="1">
        <v>41379</v>
      </c>
      <c r="K163" t="s">
        <v>29</v>
      </c>
      <c r="L163" t="s">
        <v>23</v>
      </c>
      <c r="M163" t="s">
        <v>39</v>
      </c>
      <c r="N163" t="s">
        <v>32</v>
      </c>
      <c r="O163">
        <v>4.9000000000000004</v>
      </c>
      <c r="P163">
        <v>3</v>
      </c>
    </row>
    <row r="164" spans="1:16" x14ac:dyDescent="0.25">
      <c r="A164">
        <v>163</v>
      </c>
      <c r="B164" t="s">
        <v>247</v>
      </c>
      <c r="C164">
        <v>81584</v>
      </c>
      <c r="D164" t="s">
        <v>248</v>
      </c>
      <c r="E164" t="s">
        <v>18</v>
      </c>
      <c r="F164" s="1">
        <v>31942</v>
      </c>
      <c r="G164" t="s">
        <v>35</v>
      </c>
      <c r="H164" t="s">
        <v>20</v>
      </c>
      <c r="I164" s="1">
        <v>42645</v>
      </c>
      <c r="J164" t="s">
        <v>21</v>
      </c>
      <c r="K164" t="s">
        <v>22</v>
      </c>
      <c r="L164" t="s">
        <v>30</v>
      </c>
      <c r="M164" t="s">
        <v>31</v>
      </c>
      <c r="N164" t="s">
        <v>32</v>
      </c>
      <c r="O164">
        <v>4.0999999999999996</v>
      </c>
      <c r="P164">
        <v>5</v>
      </c>
    </row>
    <row r="165" spans="1:16" x14ac:dyDescent="0.25">
      <c r="A165">
        <v>164</v>
      </c>
      <c r="B165" t="s">
        <v>249</v>
      </c>
      <c r="C165">
        <v>63676</v>
      </c>
      <c r="D165" t="s">
        <v>17</v>
      </c>
      <c r="E165" t="s">
        <v>18</v>
      </c>
      <c r="F165" s="1">
        <v>28872</v>
      </c>
      <c r="G165" t="s">
        <v>35</v>
      </c>
      <c r="H165" t="s">
        <v>20</v>
      </c>
      <c r="I165" s="1">
        <v>40812</v>
      </c>
      <c r="J165" s="1">
        <v>43331</v>
      </c>
      <c r="K165" t="s">
        <v>29</v>
      </c>
      <c r="L165" t="s">
        <v>23</v>
      </c>
      <c r="M165" t="s">
        <v>70</v>
      </c>
      <c r="N165" t="s">
        <v>32</v>
      </c>
      <c r="O165">
        <v>4.88</v>
      </c>
      <c r="P165">
        <v>3</v>
      </c>
    </row>
    <row r="166" spans="1:16" x14ac:dyDescent="0.25">
      <c r="A166">
        <v>165</v>
      </c>
      <c r="B166" t="s">
        <v>250</v>
      </c>
      <c r="C166">
        <v>93046</v>
      </c>
      <c r="D166" t="s">
        <v>251</v>
      </c>
      <c r="E166" t="s">
        <v>18</v>
      </c>
      <c r="F166" s="1">
        <v>30843</v>
      </c>
      <c r="G166" t="s">
        <v>19</v>
      </c>
      <c r="H166" t="s">
        <v>28</v>
      </c>
      <c r="I166" s="1">
        <v>42374</v>
      </c>
      <c r="J166" t="s">
        <v>21</v>
      </c>
      <c r="K166" t="s">
        <v>22</v>
      </c>
      <c r="L166" t="s">
        <v>78</v>
      </c>
      <c r="M166" t="s">
        <v>70</v>
      </c>
      <c r="N166" t="s">
        <v>32</v>
      </c>
      <c r="O166">
        <v>4.0999999999999996</v>
      </c>
      <c r="P166">
        <v>4</v>
      </c>
    </row>
    <row r="167" spans="1:16" x14ac:dyDescent="0.25">
      <c r="A167">
        <v>166</v>
      </c>
      <c r="B167" t="s">
        <v>252</v>
      </c>
      <c r="C167">
        <v>64738</v>
      </c>
      <c r="D167" t="s">
        <v>17</v>
      </c>
      <c r="E167" t="s">
        <v>18</v>
      </c>
      <c r="F167" s="1">
        <v>30196</v>
      </c>
      <c r="G167" t="s">
        <v>19</v>
      </c>
      <c r="H167" t="s">
        <v>28</v>
      </c>
      <c r="I167" s="1">
        <v>41043</v>
      </c>
      <c r="J167" t="s">
        <v>21</v>
      </c>
      <c r="K167" t="s">
        <v>22</v>
      </c>
      <c r="L167" t="s">
        <v>23</v>
      </c>
      <c r="M167" t="s">
        <v>39</v>
      </c>
      <c r="N167" t="s">
        <v>32</v>
      </c>
      <c r="O167">
        <v>4.0999999999999996</v>
      </c>
      <c r="P167">
        <v>3</v>
      </c>
    </row>
    <row r="168" spans="1:16" x14ac:dyDescent="0.25">
      <c r="A168">
        <v>167</v>
      </c>
      <c r="B168" t="s">
        <v>253</v>
      </c>
      <c r="C168">
        <v>70468</v>
      </c>
      <c r="D168" t="s">
        <v>88</v>
      </c>
      <c r="E168" t="s">
        <v>254</v>
      </c>
      <c r="F168" s="1">
        <v>32504</v>
      </c>
      <c r="G168" t="s">
        <v>19</v>
      </c>
      <c r="H168" t="s">
        <v>86</v>
      </c>
      <c r="I168" s="1">
        <v>41029</v>
      </c>
      <c r="J168" t="s">
        <v>21</v>
      </c>
      <c r="K168" t="s">
        <v>22</v>
      </c>
      <c r="L168" t="s">
        <v>90</v>
      </c>
      <c r="M168" t="s">
        <v>141</v>
      </c>
      <c r="N168" t="s">
        <v>32</v>
      </c>
      <c r="O168">
        <v>4.53</v>
      </c>
      <c r="P168">
        <v>3</v>
      </c>
    </row>
    <row r="169" spans="1:16" x14ac:dyDescent="0.25">
      <c r="A169">
        <v>168</v>
      </c>
      <c r="B169" t="s">
        <v>255</v>
      </c>
      <c r="C169">
        <v>77915</v>
      </c>
      <c r="D169" t="s">
        <v>80</v>
      </c>
      <c r="E169" t="s">
        <v>18</v>
      </c>
      <c r="F169" s="1">
        <v>29885</v>
      </c>
      <c r="G169" t="s">
        <v>35</v>
      </c>
      <c r="H169" t="s">
        <v>28</v>
      </c>
      <c r="I169" s="1">
        <v>41547</v>
      </c>
      <c r="J169" t="s">
        <v>21</v>
      </c>
      <c r="K169" t="s">
        <v>22</v>
      </c>
      <c r="L169" t="s">
        <v>23</v>
      </c>
      <c r="M169" t="s">
        <v>141</v>
      </c>
      <c r="N169" t="s">
        <v>25</v>
      </c>
      <c r="O169">
        <v>4.0999999999999996</v>
      </c>
      <c r="P169">
        <v>3</v>
      </c>
    </row>
    <row r="170" spans="1:16" x14ac:dyDescent="0.25">
      <c r="A170">
        <v>169</v>
      </c>
      <c r="B170" t="s">
        <v>256</v>
      </c>
      <c r="C170">
        <v>52624</v>
      </c>
      <c r="D170" t="s">
        <v>17</v>
      </c>
      <c r="E170" t="s">
        <v>18</v>
      </c>
      <c r="F170" s="1">
        <v>29671</v>
      </c>
      <c r="G170" t="s">
        <v>35</v>
      </c>
      <c r="H170" t="s">
        <v>28</v>
      </c>
      <c r="I170" s="1">
        <v>40729</v>
      </c>
      <c r="J170" s="1">
        <v>43369</v>
      </c>
      <c r="K170" t="s">
        <v>29</v>
      </c>
      <c r="L170" t="s">
        <v>23</v>
      </c>
      <c r="M170" t="s">
        <v>31</v>
      </c>
      <c r="N170" t="s">
        <v>32</v>
      </c>
      <c r="O170">
        <v>3.18</v>
      </c>
      <c r="P170">
        <v>4</v>
      </c>
    </row>
    <row r="171" spans="1:16" x14ac:dyDescent="0.25">
      <c r="A171">
        <v>170</v>
      </c>
      <c r="B171" t="s">
        <v>257</v>
      </c>
      <c r="C171">
        <v>63450</v>
      </c>
      <c r="D171" t="s">
        <v>34</v>
      </c>
      <c r="E171" t="s">
        <v>18</v>
      </c>
      <c r="F171" s="1">
        <v>28933</v>
      </c>
      <c r="G171" t="s">
        <v>19</v>
      </c>
      <c r="H171" t="s">
        <v>28</v>
      </c>
      <c r="I171" s="1">
        <v>41463</v>
      </c>
      <c r="J171" t="s">
        <v>21</v>
      </c>
      <c r="K171" t="s">
        <v>22</v>
      </c>
      <c r="L171" t="s">
        <v>23</v>
      </c>
      <c r="M171" t="s">
        <v>24</v>
      </c>
      <c r="N171" t="s">
        <v>32</v>
      </c>
      <c r="O171">
        <v>4</v>
      </c>
      <c r="P171">
        <v>3</v>
      </c>
    </row>
    <row r="172" spans="1:16" x14ac:dyDescent="0.25">
      <c r="A172">
        <v>171</v>
      </c>
      <c r="B172" t="s">
        <v>258</v>
      </c>
      <c r="C172">
        <v>51777</v>
      </c>
      <c r="D172" t="s">
        <v>50</v>
      </c>
      <c r="E172" t="s">
        <v>75</v>
      </c>
      <c r="F172" s="1">
        <v>32421</v>
      </c>
      <c r="G172" t="s">
        <v>35</v>
      </c>
      <c r="H172" t="s">
        <v>20</v>
      </c>
      <c r="I172" s="1">
        <v>40564</v>
      </c>
      <c r="J172" t="s">
        <v>21</v>
      </c>
      <c r="K172" t="s">
        <v>22</v>
      </c>
      <c r="L172" t="s">
        <v>30</v>
      </c>
      <c r="M172" t="s">
        <v>48</v>
      </c>
      <c r="N172" t="s">
        <v>25</v>
      </c>
      <c r="O172">
        <v>4.6399999999999997</v>
      </c>
      <c r="P172">
        <v>4</v>
      </c>
    </row>
    <row r="173" spans="1:16" x14ac:dyDescent="0.25">
      <c r="A173">
        <v>172</v>
      </c>
      <c r="B173" t="s">
        <v>259</v>
      </c>
      <c r="C173">
        <v>67237</v>
      </c>
      <c r="D173" t="s">
        <v>34</v>
      </c>
      <c r="E173" t="s">
        <v>18</v>
      </c>
      <c r="F173" s="1">
        <v>28120</v>
      </c>
      <c r="G173" t="s">
        <v>35</v>
      </c>
      <c r="H173" t="s">
        <v>45</v>
      </c>
      <c r="I173" s="1">
        <v>41463</v>
      </c>
      <c r="J173" s="1">
        <v>42628</v>
      </c>
      <c r="K173" t="s">
        <v>29</v>
      </c>
      <c r="L173" t="s">
        <v>23</v>
      </c>
      <c r="M173" t="s">
        <v>24</v>
      </c>
      <c r="N173" t="s">
        <v>32</v>
      </c>
      <c r="O173">
        <v>4.6500000000000004</v>
      </c>
      <c r="P173">
        <v>4</v>
      </c>
    </row>
    <row r="174" spans="1:16" x14ac:dyDescent="0.25">
      <c r="A174">
        <v>173</v>
      </c>
      <c r="B174" t="s">
        <v>260</v>
      </c>
      <c r="C174">
        <v>73330</v>
      </c>
      <c r="D174" t="s">
        <v>34</v>
      </c>
      <c r="E174" t="s">
        <v>18</v>
      </c>
      <c r="F174" s="1">
        <v>30038</v>
      </c>
      <c r="G174" t="s">
        <v>35</v>
      </c>
      <c r="H174" t="s">
        <v>20</v>
      </c>
      <c r="I174" s="1">
        <v>41505</v>
      </c>
      <c r="J174" t="s">
        <v>21</v>
      </c>
      <c r="K174" t="s">
        <v>22</v>
      </c>
      <c r="L174" t="s">
        <v>23</v>
      </c>
      <c r="M174" t="s">
        <v>31</v>
      </c>
      <c r="N174" t="s">
        <v>25</v>
      </c>
      <c r="O174">
        <v>4.2</v>
      </c>
      <c r="P174">
        <v>4</v>
      </c>
    </row>
    <row r="175" spans="1:16" x14ac:dyDescent="0.25">
      <c r="A175">
        <v>174</v>
      </c>
      <c r="B175" t="s">
        <v>261</v>
      </c>
      <c r="C175">
        <v>52057</v>
      </c>
      <c r="D175" t="s">
        <v>17</v>
      </c>
      <c r="E175" t="s">
        <v>18</v>
      </c>
      <c r="F175" s="1">
        <v>27689</v>
      </c>
      <c r="G175" t="s">
        <v>35</v>
      </c>
      <c r="H175" t="s">
        <v>28</v>
      </c>
      <c r="I175" s="1">
        <v>42051</v>
      </c>
      <c r="J175" t="s">
        <v>21</v>
      </c>
      <c r="K175" t="s">
        <v>22</v>
      </c>
      <c r="L175" t="s">
        <v>23</v>
      </c>
      <c r="M175" t="s">
        <v>141</v>
      </c>
      <c r="N175" t="s">
        <v>32</v>
      </c>
      <c r="O175">
        <v>5</v>
      </c>
      <c r="P175">
        <v>3</v>
      </c>
    </row>
    <row r="176" spans="1:16" x14ac:dyDescent="0.25">
      <c r="A176">
        <v>175</v>
      </c>
      <c r="B176" t="s">
        <v>262</v>
      </c>
      <c r="C176">
        <v>47434</v>
      </c>
      <c r="D176" t="s">
        <v>17</v>
      </c>
      <c r="E176" t="s">
        <v>18</v>
      </c>
      <c r="F176" s="1">
        <v>26709</v>
      </c>
      <c r="G176" t="s">
        <v>35</v>
      </c>
      <c r="H176" t="s">
        <v>20</v>
      </c>
      <c r="I176" s="1">
        <v>40854</v>
      </c>
      <c r="J176" s="1">
        <v>42322</v>
      </c>
      <c r="K176" t="s">
        <v>29</v>
      </c>
      <c r="L176" t="s">
        <v>23</v>
      </c>
      <c r="M176" t="s">
        <v>48</v>
      </c>
      <c r="N176" t="s">
        <v>25</v>
      </c>
      <c r="O176">
        <v>5</v>
      </c>
      <c r="P176">
        <v>4</v>
      </c>
    </row>
    <row r="177" spans="1:16" x14ac:dyDescent="0.25">
      <c r="A177">
        <v>176</v>
      </c>
      <c r="B177" t="s">
        <v>263</v>
      </c>
      <c r="C177">
        <v>52788</v>
      </c>
      <c r="D177" t="s">
        <v>17</v>
      </c>
      <c r="E177" t="s">
        <v>18</v>
      </c>
      <c r="F177" s="1">
        <v>26612</v>
      </c>
      <c r="G177" t="s">
        <v>19</v>
      </c>
      <c r="H177" t="s">
        <v>45</v>
      </c>
      <c r="I177" s="1">
        <v>41176</v>
      </c>
      <c r="J177" s="1">
        <v>43004</v>
      </c>
      <c r="K177" t="s">
        <v>29</v>
      </c>
      <c r="L177" t="s">
        <v>23</v>
      </c>
      <c r="M177" t="s">
        <v>31</v>
      </c>
      <c r="N177" t="s">
        <v>32</v>
      </c>
      <c r="O177">
        <v>3.08</v>
      </c>
      <c r="P177">
        <v>4</v>
      </c>
    </row>
    <row r="178" spans="1:16" x14ac:dyDescent="0.25">
      <c r="A178">
        <v>177</v>
      </c>
      <c r="B178" t="s">
        <v>264</v>
      </c>
      <c r="C178">
        <v>45395</v>
      </c>
      <c r="D178" t="s">
        <v>17</v>
      </c>
      <c r="E178" t="s">
        <v>18</v>
      </c>
      <c r="F178" s="1">
        <v>31600</v>
      </c>
      <c r="G178" t="s">
        <v>35</v>
      </c>
      <c r="H178" t="s">
        <v>20</v>
      </c>
      <c r="I178" s="1">
        <v>41645</v>
      </c>
      <c r="J178" t="s">
        <v>21</v>
      </c>
      <c r="K178" t="s">
        <v>22</v>
      </c>
      <c r="L178" t="s">
        <v>23</v>
      </c>
      <c r="M178" t="s">
        <v>24</v>
      </c>
      <c r="N178" t="s">
        <v>32</v>
      </c>
      <c r="O178">
        <v>4.5999999999999996</v>
      </c>
      <c r="P178">
        <v>4</v>
      </c>
    </row>
    <row r="179" spans="1:16" x14ac:dyDescent="0.25">
      <c r="A179">
        <v>178</v>
      </c>
      <c r="B179" t="s">
        <v>265</v>
      </c>
      <c r="C179">
        <v>62385</v>
      </c>
      <c r="D179" t="s">
        <v>34</v>
      </c>
      <c r="E179" t="s">
        <v>18</v>
      </c>
      <c r="F179" s="1">
        <v>27997</v>
      </c>
      <c r="G179" t="s">
        <v>35</v>
      </c>
      <c r="H179" t="s">
        <v>28</v>
      </c>
      <c r="I179" s="1">
        <v>42501</v>
      </c>
      <c r="J179" t="s">
        <v>21</v>
      </c>
      <c r="K179" t="s">
        <v>22</v>
      </c>
      <c r="L179" t="s">
        <v>23</v>
      </c>
      <c r="M179" t="s">
        <v>24</v>
      </c>
      <c r="N179" t="s">
        <v>32</v>
      </c>
      <c r="O179">
        <v>5</v>
      </c>
      <c r="P179">
        <v>3</v>
      </c>
    </row>
    <row r="180" spans="1:16" x14ac:dyDescent="0.25">
      <c r="A180">
        <v>179</v>
      </c>
      <c r="B180" t="s">
        <v>266</v>
      </c>
      <c r="C180">
        <v>68407</v>
      </c>
      <c r="D180" t="s">
        <v>34</v>
      </c>
      <c r="E180" t="s">
        <v>18</v>
      </c>
      <c r="F180" s="1">
        <v>31756</v>
      </c>
      <c r="G180" t="s">
        <v>35</v>
      </c>
      <c r="H180" t="s">
        <v>28</v>
      </c>
      <c r="I180" s="1">
        <v>40729</v>
      </c>
      <c r="J180" s="1">
        <v>41140</v>
      </c>
      <c r="K180" t="s">
        <v>29</v>
      </c>
      <c r="L180" t="s">
        <v>23</v>
      </c>
      <c r="M180" t="s">
        <v>24</v>
      </c>
      <c r="N180" t="s">
        <v>32</v>
      </c>
      <c r="O180">
        <v>5</v>
      </c>
      <c r="P180">
        <v>4</v>
      </c>
    </row>
    <row r="181" spans="1:16" x14ac:dyDescent="0.25">
      <c r="A181">
        <v>180</v>
      </c>
      <c r="B181" t="s">
        <v>267</v>
      </c>
      <c r="C181">
        <v>61349</v>
      </c>
      <c r="D181" t="s">
        <v>17</v>
      </c>
      <c r="E181" t="s">
        <v>18</v>
      </c>
      <c r="F181" s="1">
        <v>27340</v>
      </c>
      <c r="G181" t="s">
        <v>35</v>
      </c>
      <c r="H181" t="s">
        <v>28</v>
      </c>
      <c r="I181" s="1">
        <v>41589</v>
      </c>
      <c r="J181" t="s">
        <v>21</v>
      </c>
      <c r="K181" t="s">
        <v>22</v>
      </c>
      <c r="L181" t="s">
        <v>23</v>
      </c>
      <c r="M181" t="s">
        <v>24</v>
      </c>
      <c r="N181" t="s">
        <v>32</v>
      </c>
      <c r="O181">
        <v>4.0999999999999996</v>
      </c>
      <c r="P181">
        <v>3</v>
      </c>
    </row>
    <row r="182" spans="1:16" x14ac:dyDescent="0.25">
      <c r="A182">
        <v>181</v>
      </c>
      <c r="B182" t="s">
        <v>268</v>
      </c>
      <c r="C182">
        <v>105688</v>
      </c>
      <c r="D182" t="s">
        <v>42</v>
      </c>
      <c r="E182" t="s">
        <v>18</v>
      </c>
      <c r="F182" s="1">
        <v>32088</v>
      </c>
      <c r="G182" t="s">
        <v>35</v>
      </c>
      <c r="H182" t="s">
        <v>20</v>
      </c>
      <c r="I182" s="1">
        <v>41589</v>
      </c>
      <c r="J182" t="s">
        <v>21</v>
      </c>
      <c r="K182" t="s">
        <v>22</v>
      </c>
      <c r="L182" t="s">
        <v>43</v>
      </c>
      <c r="M182" t="s">
        <v>39</v>
      </c>
      <c r="N182" t="s">
        <v>32</v>
      </c>
      <c r="O182">
        <v>4.5</v>
      </c>
      <c r="P182">
        <v>5</v>
      </c>
    </row>
    <row r="183" spans="1:16" x14ac:dyDescent="0.25">
      <c r="A183">
        <v>182</v>
      </c>
      <c r="B183" t="s">
        <v>269</v>
      </c>
      <c r="C183">
        <v>54132</v>
      </c>
      <c r="D183" t="s">
        <v>17</v>
      </c>
      <c r="E183" t="s">
        <v>18</v>
      </c>
      <c r="F183" s="1">
        <v>28451</v>
      </c>
      <c r="G183" t="s">
        <v>35</v>
      </c>
      <c r="H183" t="s">
        <v>28</v>
      </c>
      <c r="I183" s="1">
        <v>40694</v>
      </c>
      <c r="J183" t="s">
        <v>21</v>
      </c>
      <c r="K183" t="s">
        <v>22</v>
      </c>
      <c r="L183" t="s">
        <v>23</v>
      </c>
      <c r="M183" t="s">
        <v>31</v>
      </c>
      <c r="N183" t="s">
        <v>32</v>
      </c>
      <c r="O183">
        <v>5</v>
      </c>
      <c r="P183">
        <v>4</v>
      </c>
    </row>
    <row r="184" spans="1:16" x14ac:dyDescent="0.25">
      <c r="A184">
        <v>183</v>
      </c>
      <c r="B184" t="s">
        <v>270</v>
      </c>
      <c r="C184">
        <v>55315</v>
      </c>
      <c r="D184" t="s">
        <v>34</v>
      </c>
      <c r="E184" t="s">
        <v>18</v>
      </c>
      <c r="F184" s="1">
        <v>31918</v>
      </c>
      <c r="G184" t="s">
        <v>35</v>
      </c>
      <c r="H184" t="s">
        <v>20</v>
      </c>
      <c r="I184" s="1">
        <v>42093</v>
      </c>
      <c r="J184" t="s">
        <v>21</v>
      </c>
      <c r="K184" t="s">
        <v>22</v>
      </c>
      <c r="L184" t="s">
        <v>23</v>
      </c>
      <c r="M184" t="s">
        <v>24</v>
      </c>
      <c r="N184" t="s">
        <v>32</v>
      </c>
      <c r="O184">
        <v>5</v>
      </c>
      <c r="P184">
        <v>5</v>
      </c>
    </row>
    <row r="185" spans="1:16" x14ac:dyDescent="0.25">
      <c r="A185">
        <v>184</v>
      </c>
      <c r="B185" t="s">
        <v>271</v>
      </c>
      <c r="C185">
        <v>62810</v>
      </c>
      <c r="D185" t="s">
        <v>17</v>
      </c>
      <c r="E185" t="s">
        <v>18</v>
      </c>
      <c r="F185" s="1">
        <v>31784</v>
      </c>
      <c r="G185" t="s">
        <v>35</v>
      </c>
      <c r="H185" t="s">
        <v>28</v>
      </c>
      <c r="I185" s="1">
        <v>41281</v>
      </c>
      <c r="J185" t="s">
        <v>21</v>
      </c>
      <c r="K185" t="s">
        <v>22</v>
      </c>
      <c r="L185" t="s">
        <v>23</v>
      </c>
      <c r="M185" t="s">
        <v>70</v>
      </c>
      <c r="N185" t="s">
        <v>32</v>
      </c>
      <c r="O185">
        <v>3.93</v>
      </c>
      <c r="P185">
        <v>3</v>
      </c>
    </row>
    <row r="186" spans="1:16" x14ac:dyDescent="0.25">
      <c r="A186">
        <v>185</v>
      </c>
      <c r="B186" t="s">
        <v>272</v>
      </c>
      <c r="C186">
        <v>63291</v>
      </c>
      <c r="D186" t="s">
        <v>88</v>
      </c>
      <c r="E186" t="s">
        <v>55</v>
      </c>
      <c r="F186" s="1">
        <v>30864</v>
      </c>
      <c r="G186" t="s">
        <v>19</v>
      </c>
      <c r="H186" t="s">
        <v>28</v>
      </c>
      <c r="I186" s="1">
        <v>42557</v>
      </c>
      <c r="J186" t="s">
        <v>21</v>
      </c>
      <c r="K186" t="s">
        <v>22</v>
      </c>
      <c r="L186" t="s">
        <v>90</v>
      </c>
      <c r="M186" t="s">
        <v>141</v>
      </c>
      <c r="N186" t="s">
        <v>32</v>
      </c>
      <c r="O186">
        <v>3.4</v>
      </c>
      <c r="P186">
        <v>4</v>
      </c>
    </row>
    <row r="187" spans="1:16" x14ac:dyDescent="0.25">
      <c r="A187">
        <v>186</v>
      </c>
      <c r="B187" t="s">
        <v>273</v>
      </c>
      <c r="C187">
        <v>62659</v>
      </c>
      <c r="D187" t="s">
        <v>17</v>
      </c>
      <c r="E187" t="s">
        <v>18</v>
      </c>
      <c r="F187" s="1">
        <v>24988</v>
      </c>
      <c r="G187" t="s">
        <v>35</v>
      </c>
      <c r="H187" t="s">
        <v>20</v>
      </c>
      <c r="I187" s="1">
        <v>41001</v>
      </c>
      <c r="J187" s="1">
        <v>42685</v>
      </c>
      <c r="K187" t="s">
        <v>29</v>
      </c>
      <c r="L187" t="s">
        <v>23</v>
      </c>
      <c r="M187" t="s">
        <v>48</v>
      </c>
      <c r="N187" t="s">
        <v>32</v>
      </c>
      <c r="O187">
        <v>4.18</v>
      </c>
      <c r="P187">
        <v>4</v>
      </c>
    </row>
    <row r="188" spans="1:16" x14ac:dyDescent="0.25">
      <c r="A188">
        <v>187</v>
      </c>
      <c r="B188" t="s">
        <v>274</v>
      </c>
      <c r="C188">
        <v>55688</v>
      </c>
      <c r="D188" t="s">
        <v>17</v>
      </c>
      <c r="E188" t="s">
        <v>18</v>
      </c>
      <c r="F188" s="1">
        <v>28025</v>
      </c>
      <c r="G188" t="s">
        <v>35</v>
      </c>
      <c r="H188" t="s">
        <v>20</v>
      </c>
      <c r="I188" s="1">
        <v>42093</v>
      </c>
      <c r="J188" t="s">
        <v>21</v>
      </c>
      <c r="K188" t="s">
        <v>22</v>
      </c>
      <c r="L188" t="s">
        <v>23</v>
      </c>
      <c r="M188" t="s">
        <v>70</v>
      </c>
      <c r="N188" t="s">
        <v>32</v>
      </c>
      <c r="O188">
        <v>5</v>
      </c>
      <c r="P188">
        <v>4</v>
      </c>
    </row>
    <row r="189" spans="1:16" x14ac:dyDescent="0.25">
      <c r="A189">
        <v>188</v>
      </c>
      <c r="B189" t="s">
        <v>275</v>
      </c>
      <c r="C189">
        <v>83667</v>
      </c>
      <c r="D189" t="s">
        <v>80</v>
      </c>
      <c r="E189" t="s">
        <v>18</v>
      </c>
      <c r="F189" s="1">
        <v>29808</v>
      </c>
      <c r="G189" t="s">
        <v>19</v>
      </c>
      <c r="H189" t="s">
        <v>20</v>
      </c>
      <c r="I189" s="1">
        <v>41137</v>
      </c>
      <c r="J189" t="s">
        <v>21</v>
      </c>
      <c r="K189" t="s">
        <v>22</v>
      </c>
      <c r="L189" t="s">
        <v>23</v>
      </c>
      <c r="M189" t="s">
        <v>31</v>
      </c>
      <c r="N189" t="s">
        <v>32</v>
      </c>
      <c r="O189">
        <v>4.37</v>
      </c>
      <c r="P189">
        <v>3</v>
      </c>
    </row>
    <row r="190" spans="1:16" x14ac:dyDescent="0.25">
      <c r="A190">
        <v>189</v>
      </c>
      <c r="B190" t="s">
        <v>276</v>
      </c>
      <c r="C190">
        <v>55800</v>
      </c>
      <c r="D190" t="s">
        <v>34</v>
      </c>
      <c r="E190" t="s">
        <v>18</v>
      </c>
      <c r="F190" s="1">
        <v>31227</v>
      </c>
      <c r="G190" t="s">
        <v>19</v>
      </c>
      <c r="H190" t="s">
        <v>20</v>
      </c>
      <c r="I190" s="1">
        <v>40770</v>
      </c>
      <c r="J190" s="1">
        <v>41886</v>
      </c>
      <c r="K190" t="s">
        <v>29</v>
      </c>
      <c r="L190" t="s">
        <v>23</v>
      </c>
      <c r="M190" t="s">
        <v>24</v>
      </c>
      <c r="N190" t="s">
        <v>133</v>
      </c>
      <c r="O190">
        <v>3</v>
      </c>
      <c r="P190">
        <v>2</v>
      </c>
    </row>
    <row r="191" spans="1:16" x14ac:dyDescent="0.25">
      <c r="A191">
        <v>190</v>
      </c>
      <c r="B191" t="s">
        <v>277</v>
      </c>
      <c r="C191">
        <v>58207</v>
      </c>
      <c r="D191" t="s">
        <v>34</v>
      </c>
      <c r="E191" t="s">
        <v>18</v>
      </c>
      <c r="F191" s="1">
        <v>33833</v>
      </c>
      <c r="G191" t="s">
        <v>19</v>
      </c>
      <c r="H191" t="s">
        <v>28</v>
      </c>
      <c r="I191" s="1">
        <v>40854</v>
      </c>
      <c r="J191" t="s">
        <v>21</v>
      </c>
      <c r="K191" t="s">
        <v>22</v>
      </c>
      <c r="L191" t="s">
        <v>23</v>
      </c>
      <c r="M191" t="s">
        <v>24</v>
      </c>
      <c r="N191" t="s">
        <v>32</v>
      </c>
      <c r="O191">
        <v>3.7</v>
      </c>
      <c r="P191">
        <v>3</v>
      </c>
    </row>
    <row r="192" spans="1:16" x14ac:dyDescent="0.25">
      <c r="A192">
        <v>191</v>
      </c>
      <c r="B192" t="s">
        <v>278</v>
      </c>
      <c r="C192">
        <v>157000</v>
      </c>
      <c r="D192" t="s">
        <v>279</v>
      </c>
      <c r="E192" t="s">
        <v>18</v>
      </c>
      <c r="F192" s="1">
        <v>31690</v>
      </c>
      <c r="G192" t="s">
        <v>19</v>
      </c>
      <c r="H192" t="s">
        <v>28</v>
      </c>
      <c r="I192" s="1">
        <v>40954</v>
      </c>
      <c r="J192" t="s">
        <v>21</v>
      </c>
      <c r="K192" t="s">
        <v>22</v>
      </c>
      <c r="L192" t="s">
        <v>30</v>
      </c>
      <c r="M192" t="s">
        <v>48</v>
      </c>
      <c r="N192" t="s">
        <v>71</v>
      </c>
      <c r="O192">
        <v>2.39</v>
      </c>
      <c r="P192">
        <v>3</v>
      </c>
    </row>
    <row r="193" spans="1:16" x14ac:dyDescent="0.25">
      <c r="A193">
        <v>192</v>
      </c>
      <c r="B193" t="s">
        <v>280</v>
      </c>
      <c r="C193">
        <v>72460</v>
      </c>
      <c r="D193" t="s">
        <v>34</v>
      </c>
      <c r="E193" t="s">
        <v>18</v>
      </c>
      <c r="F193" s="1">
        <v>25682</v>
      </c>
      <c r="G193" t="s">
        <v>35</v>
      </c>
      <c r="H193" t="s">
        <v>20</v>
      </c>
      <c r="I193" s="1">
        <v>41407</v>
      </c>
      <c r="J193" t="s">
        <v>21</v>
      </c>
      <c r="K193" t="s">
        <v>22</v>
      </c>
      <c r="L193" t="s">
        <v>23</v>
      </c>
      <c r="M193" t="s">
        <v>31</v>
      </c>
      <c r="N193" t="s">
        <v>25</v>
      </c>
      <c r="O193">
        <v>4.7</v>
      </c>
      <c r="P193">
        <v>3</v>
      </c>
    </row>
    <row r="194" spans="1:16" x14ac:dyDescent="0.25">
      <c r="A194">
        <v>193</v>
      </c>
      <c r="B194" t="s">
        <v>281</v>
      </c>
      <c r="C194">
        <v>72106</v>
      </c>
      <c r="D194" t="s">
        <v>34</v>
      </c>
      <c r="E194" t="s">
        <v>18</v>
      </c>
      <c r="F194" s="1">
        <v>28097</v>
      </c>
      <c r="G194" t="s">
        <v>19</v>
      </c>
      <c r="H194" t="s">
        <v>20</v>
      </c>
      <c r="I194" s="1">
        <v>40917</v>
      </c>
      <c r="J194" t="s">
        <v>21</v>
      </c>
      <c r="K194" t="s">
        <v>22</v>
      </c>
      <c r="L194" t="s">
        <v>23</v>
      </c>
      <c r="M194" t="s">
        <v>48</v>
      </c>
      <c r="N194" t="s">
        <v>32</v>
      </c>
      <c r="O194">
        <v>4.0999999999999996</v>
      </c>
      <c r="P194">
        <v>4</v>
      </c>
    </row>
    <row r="195" spans="1:16" x14ac:dyDescent="0.25">
      <c r="A195">
        <v>194</v>
      </c>
      <c r="B195" t="s">
        <v>282</v>
      </c>
      <c r="C195">
        <v>52599</v>
      </c>
      <c r="D195" t="s">
        <v>162</v>
      </c>
      <c r="E195" t="s">
        <v>18</v>
      </c>
      <c r="F195" s="1">
        <v>28949</v>
      </c>
      <c r="G195" t="s">
        <v>35</v>
      </c>
      <c r="H195" t="s">
        <v>28</v>
      </c>
      <c r="I195" s="1">
        <v>42051</v>
      </c>
      <c r="J195" t="s">
        <v>21</v>
      </c>
      <c r="K195" t="s">
        <v>22</v>
      </c>
      <c r="L195" t="s">
        <v>30</v>
      </c>
      <c r="M195" t="s">
        <v>70</v>
      </c>
      <c r="N195" t="s">
        <v>32</v>
      </c>
      <c r="O195">
        <v>3.81</v>
      </c>
      <c r="P195">
        <v>3</v>
      </c>
    </row>
    <row r="196" spans="1:16" x14ac:dyDescent="0.25">
      <c r="A196">
        <v>195</v>
      </c>
      <c r="B196" t="s">
        <v>283</v>
      </c>
      <c r="C196">
        <v>63430</v>
      </c>
      <c r="D196" t="s">
        <v>17</v>
      </c>
      <c r="E196" t="s">
        <v>18</v>
      </c>
      <c r="F196" s="1">
        <v>30870</v>
      </c>
      <c r="G196" t="s">
        <v>35</v>
      </c>
      <c r="H196" t="s">
        <v>38</v>
      </c>
      <c r="I196" s="1">
        <v>41365</v>
      </c>
      <c r="J196" t="s">
        <v>21</v>
      </c>
      <c r="K196" t="s">
        <v>22</v>
      </c>
      <c r="L196" t="s">
        <v>23</v>
      </c>
      <c r="M196" t="s">
        <v>24</v>
      </c>
      <c r="N196" t="s">
        <v>32</v>
      </c>
      <c r="O196">
        <v>4.4000000000000004</v>
      </c>
      <c r="P196">
        <v>4</v>
      </c>
    </row>
    <row r="197" spans="1:16" x14ac:dyDescent="0.25">
      <c r="A197">
        <v>196</v>
      </c>
      <c r="B197" t="s">
        <v>284</v>
      </c>
      <c r="C197">
        <v>74417</v>
      </c>
      <c r="D197" t="s">
        <v>34</v>
      </c>
      <c r="E197" t="s">
        <v>18</v>
      </c>
      <c r="F197" s="1">
        <v>27364</v>
      </c>
      <c r="G197" t="s">
        <v>19</v>
      </c>
      <c r="H197" t="s">
        <v>86</v>
      </c>
      <c r="I197" s="1">
        <v>41407</v>
      </c>
      <c r="J197" t="s">
        <v>21</v>
      </c>
      <c r="K197" t="s">
        <v>22</v>
      </c>
      <c r="L197" t="s">
        <v>23</v>
      </c>
      <c r="M197" t="s">
        <v>24</v>
      </c>
      <c r="N197" t="s">
        <v>32</v>
      </c>
      <c r="O197">
        <v>4.29</v>
      </c>
      <c r="P197">
        <v>5</v>
      </c>
    </row>
    <row r="198" spans="1:16" x14ac:dyDescent="0.25">
      <c r="A198">
        <v>197</v>
      </c>
      <c r="B198" t="s">
        <v>285</v>
      </c>
      <c r="C198">
        <v>57575</v>
      </c>
      <c r="D198" t="s">
        <v>17</v>
      </c>
      <c r="E198" t="s">
        <v>18</v>
      </c>
      <c r="F198" s="1">
        <v>29329</v>
      </c>
      <c r="G198" t="s">
        <v>19</v>
      </c>
      <c r="H198" t="s">
        <v>20</v>
      </c>
      <c r="I198" s="1">
        <v>41463</v>
      </c>
      <c r="J198" t="s">
        <v>21</v>
      </c>
      <c r="K198" t="s">
        <v>22</v>
      </c>
      <c r="L198" t="s">
        <v>23</v>
      </c>
      <c r="M198" t="s">
        <v>24</v>
      </c>
      <c r="N198" t="s">
        <v>32</v>
      </c>
      <c r="O198">
        <v>4.0999999999999996</v>
      </c>
      <c r="P198">
        <v>4</v>
      </c>
    </row>
    <row r="199" spans="1:16" x14ac:dyDescent="0.25">
      <c r="A199">
        <v>198</v>
      </c>
      <c r="B199" t="s">
        <v>286</v>
      </c>
      <c r="C199">
        <v>87921</v>
      </c>
      <c r="D199" t="s">
        <v>248</v>
      </c>
      <c r="E199" t="s">
        <v>18</v>
      </c>
      <c r="F199" s="1">
        <v>25683</v>
      </c>
      <c r="G199" t="s">
        <v>19</v>
      </c>
      <c r="H199" t="s">
        <v>20</v>
      </c>
      <c r="I199" s="1">
        <v>42776</v>
      </c>
      <c r="J199" t="s">
        <v>21</v>
      </c>
      <c r="K199" t="s">
        <v>22</v>
      </c>
      <c r="L199" t="s">
        <v>30</v>
      </c>
      <c r="M199" t="s">
        <v>31</v>
      </c>
      <c r="N199" t="s">
        <v>32</v>
      </c>
      <c r="O199">
        <v>5</v>
      </c>
      <c r="P199">
        <v>3</v>
      </c>
    </row>
    <row r="200" spans="1:16" x14ac:dyDescent="0.25">
      <c r="A200">
        <v>199</v>
      </c>
      <c r="B200" t="s">
        <v>287</v>
      </c>
      <c r="C200">
        <v>50470</v>
      </c>
      <c r="D200" t="s">
        <v>17</v>
      </c>
      <c r="E200" t="s">
        <v>18</v>
      </c>
      <c r="F200" s="1">
        <v>32630</v>
      </c>
      <c r="G200" t="s">
        <v>19</v>
      </c>
      <c r="H200" t="s">
        <v>20</v>
      </c>
      <c r="I200" s="1">
        <v>40812</v>
      </c>
      <c r="J200" s="1">
        <v>41733</v>
      </c>
      <c r="K200" t="s">
        <v>29</v>
      </c>
      <c r="L200" t="s">
        <v>23</v>
      </c>
      <c r="M200" t="s">
        <v>48</v>
      </c>
      <c r="N200" t="s">
        <v>32</v>
      </c>
      <c r="O200">
        <v>4.3</v>
      </c>
      <c r="P200">
        <v>3</v>
      </c>
    </row>
    <row r="201" spans="1:16" x14ac:dyDescent="0.25">
      <c r="A201">
        <v>200</v>
      </c>
      <c r="B201" t="s">
        <v>288</v>
      </c>
      <c r="C201">
        <v>46664</v>
      </c>
      <c r="D201" t="s">
        <v>17</v>
      </c>
      <c r="E201" t="s">
        <v>18</v>
      </c>
      <c r="F201" s="1">
        <v>30403</v>
      </c>
      <c r="G201" t="s">
        <v>19</v>
      </c>
      <c r="H201" t="s">
        <v>28</v>
      </c>
      <c r="I201" s="1">
        <v>41365</v>
      </c>
      <c r="J201" s="1">
        <v>42515</v>
      </c>
      <c r="K201" t="s">
        <v>29</v>
      </c>
      <c r="L201" t="s">
        <v>23</v>
      </c>
      <c r="M201" t="s">
        <v>46</v>
      </c>
      <c r="N201" t="s">
        <v>32</v>
      </c>
      <c r="O201">
        <v>3.18</v>
      </c>
      <c r="P201">
        <v>3</v>
      </c>
    </row>
    <row r="202" spans="1:16" x14ac:dyDescent="0.25">
      <c r="A202">
        <v>201</v>
      </c>
      <c r="B202" t="s">
        <v>289</v>
      </c>
      <c r="C202">
        <v>48495</v>
      </c>
      <c r="D202" t="s">
        <v>17</v>
      </c>
      <c r="E202" t="s">
        <v>18</v>
      </c>
      <c r="F202" s="1">
        <v>28223</v>
      </c>
      <c r="G202" t="s">
        <v>19</v>
      </c>
      <c r="H202" t="s">
        <v>28</v>
      </c>
      <c r="I202" s="1">
        <v>41771</v>
      </c>
      <c r="J202" t="s">
        <v>21</v>
      </c>
      <c r="K202" t="s">
        <v>22</v>
      </c>
      <c r="L202" t="s">
        <v>23</v>
      </c>
      <c r="M202" t="s">
        <v>24</v>
      </c>
      <c r="N202" t="s">
        <v>32</v>
      </c>
      <c r="O202">
        <v>5</v>
      </c>
      <c r="P202">
        <v>5</v>
      </c>
    </row>
    <row r="203" spans="1:16" x14ac:dyDescent="0.25">
      <c r="A203">
        <v>202</v>
      </c>
      <c r="B203" t="s">
        <v>290</v>
      </c>
      <c r="C203">
        <v>52984</v>
      </c>
      <c r="D203" t="s">
        <v>17</v>
      </c>
      <c r="E203" t="s">
        <v>18</v>
      </c>
      <c r="F203" s="1">
        <v>24626</v>
      </c>
      <c r="G203" t="s">
        <v>35</v>
      </c>
      <c r="H203" t="s">
        <v>86</v>
      </c>
      <c r="I203" s="1">
        <v>41365</v>
      </c>
      <c r="J203" t="s">
        <v>21</v>
      </c>
      <c r="K203" t="s">
        <v>22</v>
      </c>
      <c r="L203" t="s">
        <v>23</v>
      </c>
      <c r="M203" t="s">
        <v>48</v>
      </c>
      <c r="N203" t="s">
        <v>25</v>
      </c>
      <c r="O203">
        <v>4</v>
      </c>
      <c r="P203">
        <v>3</v>
      </c>
    </row>
    <row r="204" spans="1:16" x14ac:dyDescent="0.25">
      <c r="A204">
        <v>203</v>
      </c>
      <c r="B204" t="s">
        <v>291</v>
      </c>
      <c r="C204">
        <v>63695</v>
      </c>
      <c r="D204" t="s">
        <v>88</v>
      </c>
      <c r="E204" t="s">
        <v>292</v>
      </c>
      <c r="F204" s="1">
        <v>32598</v>
      </c>
      <c r="G204" t="s">
        <v>35</v>
      </c>
      <c r="H204" t="s">
        <v>20</v>
      </c>
      <c r="I204" s="1">
        <v>41463</v>
      </c>
      <c r="J204" t="s">
        <v>21</v>
      </c>
      <c r="K204" t="s">
        <v>22</v>
      </c>
      <c r="L204" t="s">
        <v>90</v>
      </c>
      <c r="M204" t="s">
        <v>31</v>
      </c>
      <c r="N204" t="s">
        <v>32</v>
      </c>
      <c r="O204">
        <v>5</v>
      </c>
      <c r="P204">
        <v>5</v>
      </c>
    </row>
    <row r="205" spans="1:16" x14ac:dyDescent="0.25">
      <c r="A205">
        <v>204</v>
      </c>
      <c r="B205" t="s">
        <v>293</v>
      </c>
      <c r="C205">
        <v>62061</v>
      </c>
      <c r="D205" t="s">
        <v>17</v>
      </c>
      <c r="E205" t="s">
        <v>18</v>
      </c>
      <c r="F205" s="1">
        <v>30870</v>
      </c>
      <c r="G205" t="s">
        <v>35</v>
      </c>
      <c r="H205" t="s">
        <v>20</v>
      </c>
      <c r="I205" s="1">
        <v>41463</v>
      </c>
      <c r="J205" t="s">
        <v>21</v>
      </c>
      <c r="K205" t="s">
        <v>22</v>
      </c>
      <c r="L205" t="s">
        <v>23</v>
      </c>
      <c r="M205" t="s">
        <v>24</v>
      </c>
      <c r="N205" t="s">
        <v>32</v>
      </c>
      <c r="O205">
        <v>3.6</v>
      </c>
      <c r="P205">
        <v>5</v>
      </c>
    </row>
    <row r="206" spans="1:16" x14ac:dyDescent="0.25">
      <c r="A206">
        <v>205</v>
      </c>
      <c r="B206" t="s">
        <v>294</v>
      </c>
      <c r="C206">
        <v>66738</v>
      </c>
      <c r="D206" t="s">
        <v>34</v>
      </c>
      <c r="E206" t="s">
        <v>18</v>
      </c>
      <c r="F206" s="1">
        <v>31374</v>
      </c>
      <c r="G206" t="s">
        <v>35</v>
      </c>
      <c r="H206" t="s">
        <v>20</v>
      </c>
      <c r="I206" s="1">
        <v>41953</v>
      </c>
      <c r="J206" t="s">
        <v>21</v>
      </c>
      <c r="K206" t="s">
        <v>22</v>
      </c>
      <c r="L206" t="s">
        <v>23</v>
      </c>
      <c r="M206" t="s">
        <v>31</v>
      </c>
      <c r="N206" t="s">
        <v>32</v>
      </c>
      <c r="O206">
        <v>4.53</v>
      </c>
      <c r="P206">
        <v>5</v>
      </c>
    </row>
    <row r="207" spans="1:16" x14ac:dyDescent="0.25">
      <c r="A207">
        <v>206</v>
      </c>
      <c r="B207" t="s">
        <v>295</v>
      </c>
      <c r="C207">
        <v>52674</v>
      </c>
      <c r="D207" t="s">
        <v>17</v>
      </c>
      <c r="E207" t="s">
        <v>18</v>
      </c>
      <c r="F207" s="1">
        <v>29494</v>
      </c>
      <c r="G207" t="s">
        <v>35</v>
      </c>
      <c r="H207" t="s">
        <v>20</v>
      </c>
      <c r="I207" s="1">
        <v>41729</v>
      </c>
      <c r="J207" s="1">
        <v>43221</v>
      </c>
      <c r="K207" t="s">
        <v>60</v>
      </c>
      <c r="L207" t="s">
        <v>23</v>
      </c>
      <c r="M207" t="s">
        <v>24</v>
      </c>
      <c r="N207" t="s">
        <v>133</v>
      </c>
      <c r="O207">
        <v>2.33</v>
      </c>
      <c r="P207">
        <v>2</v>
      </c>
    </row>
    <row r="208" spans="1:16" x14ac:dyDescent="0.25">
      <c r="A208">
        <v>207</v>
      </c>
      <c r="B208" t="s">
        <v>296</v>
      </c>
      <c r="C208">
        <v>71966</v>
      </c>
      <c r="D208" t="s">
        <v>34</v>
      </c>
      <c r="E208" t="s">
        <v>18</v>
      </c>
      <c r="F208" s="1">
        <v>19035</v>
      </c>
      <c r="G208" t="s">
        <v>35</v>
      </c>
      <c r="H208" t="s">
        <v>28</v>
      </c>
      <c r="I208" s="1">
        <v>41043</v>
      </c>
      <c r="J208" s="1">
        <v>41505</v>
      </c>
      <c r="K208" t="s">
        <v>29</v>
      </c>
      <c r="L208" t="s">
        <v>23</v>
      </c>
      <c r="M208" t="s">
        <v>24</v>
      </c>
      <c r="N208" t="s">
        <v>32</v>
      </c>
      <c r="O208">
        <v>5</v>
      </c>
      <c r="P208">
        <v>3</v>
      </c>
    </row>
    <row r="209" spans="1:16" x14ac:dyDescent="0.25">
      <c r="A209">
        <v>208</v>
      </c>
      <c r="B209" t="s">
        <v>297</v>
      </c>
      <c r="C209">
        <v>63051</v>
      </c>
      <c r="D209" t="s">
        <v>88</v>
      </c>
      <c r="E209" t="s">
        <v>298</v>
      </c>
      <c r="F209" s="1">
        <v>33004</v>
      </c>
      <c r="G209" t="s">
        <v>35</v>
      </c>
      <c r="H209" t="s">
        <v>20</v>
      </c>
      <c r="I209" s="1">
        <v>41547</v>
      </c>
      <c r="J209" t="s">
        <v>21</v>
      </c>
      <c r="K209" t="s">
        <v>22</v>
      </c>
      <c r="L209" t="s">
        <v>90</v>
      </c>
      <c r="M209" t="s">
        <v>31</v>
      </c>
      <c r="N209" t="s">
        <v>32</v>
      </c>
      <c r="O209">
        <v>4.28</v>
      </c>
      <c r="P209">
        <v>3</v>
      </c>
    </row>
    <row r="210" spans="1:16" x14ac:dyDescent="0.25">
      <c r="A210">
        <v>209</v>
      </c>
      <c r="B210" t="s">
        <v>299</v>
      </c>
      <c r="C210">
        <v>47414</v>
      </c>
      <c r="D210" t="s">
        <v>17</v>
      </c>
      <c r="E210" t="s">
        <v>18</v>
      </c>
      <c r="F210" s="1">
        <v>28105</v>
      </c>
      <c r="G210" t="s">
        <v>19</v>
      </c>
      <c r="H210" t="s">
        <v>28</v>
      </c>
      <c r="I210" s="1">
        <v>41547</v>
      </c>
      <c r="J210" t="s">
        <v>21</v>
      </c>
      <c r="K210" t="s">
        <v>22</v>
      </c>
      <c r="L210" t="s">
        <v>23</v>
      </c>
      <c r="M210" t="s">
        <v>24</v>
      </c>
      <c r="N210" t="s">
        <v>25</v>
      </c>
      <c r="O210">
        <v>5</v>
      </c>
      <c r="P210">
        <v>3</v>
      </c>
    </row>
    <row r="211" spans="1:16" x14ac:dyDescent="0.25">
      <c r="A211">
        <v>210</v>
      </c>
      <c r="B211" t="s">
        <v>300</v>
      </c>
      <c r="C211">
        <v>53060</v>
      </c>
      <c r="D211" t="s">
        <v>17</v>
      </c>
      <c r="E211" t="s">
        <v>18</v>
      </c>
      <c r="F211" s="1">
        <v>29183</v>
      </c>
      <c r="G211" t="s">
        <v>19</v>
      </c>
      <c r="H211" t="s">
        <v>20</v>
      </c>
      <c r="I211" s="1">
        <v>41687</v>
      </c>
      <c r="J211" t="s">
        <v>21</v>
      </c>
      <c r="K211" t="s">
        <v>22</v>
      </c>
      <c r="L211" t="s">
        <v>23</v>
      </c>
      <c r="M211" t="s">
        <v>24</v>
      </c>
      <c r="N211" t="s">
        <v>71</v>
      </c>
      <c r="O211">
        <v>4.25</v>
      </c>
      <c r="P211">
        <v>3</v>
      </c>
    </row>
    <row r="212" spans="1:16" x14ac:dyDescent="0.25">
      <c r="A212">
        <v>211</v>
      </c>
      <c r="B212" t="s">
        <v>301</v>
      </c>
      <c r="C212">
        <v>68829</v>
      </c>
      <c r="D212" t="s">
        <v>88</v>
      </c>
      <c r="E212" t="s">
        <v>302</v>
      </c>
      <c r="F212" s="1">
        <v>30090</v>
      </c>
      <c r="G212" t="s">
        <v>19</v>
      </c>
      <c r="H212" t="s">
        <v>20</v>
      </c>
      <c r="I212" s="1">
        <v>42009</v>
      </c>
      <c r="J212" t="s">
        <v>21</v>
      </c>
      <c r="K212" t="s">
        <v>22</v>
      </c>
      <c r="L212" t="s">
        <v>90</v>
      </c>
      <c r="M212" t="s">
        <v>141</v>
      </c>
      <c r="N212" t="s">
        <v>32</v>
      </c>
      <c r="O212">
        <v>5</v>
      </c>
      <c r="P212">
        <v>5</v>
      </c>
    </row>
    <row r="213" spans="1:16" x14ac:dyDescent="0.25">
      <c r="A213">
        <v>212</v>
      </c>
      <c r="B213" t="s">
        <v>303</v>
      </c>
      <c r="C213">
        <v>63515</v>
      </c>
      <c r="D213" t="s">
        <v>17</v>
      </c>
      <c r="E213" t="s">
        <v>18</v>
      </c>
      <c r="F213" s="1">
        <v>28976</v>
      </c>
      <c r="G213" t="s">
        <v>35</v>
      </c>
      <c r="H213" t="s">
        <v>28</v>
      </c>
      <c r="I213" s="1">
        <v>40581</v>
      </c>
      <c r="J213" s="1">
        <v>41651</v>
      </c>
      <c r="K213" t="s">
        <v>29</v>
      </c>
      <c r="L213" t="s">
        <v>23</v>
      </c>
      <c r="M213" t="s">
        <v>39</v>
      </c>
      <c r="N213" t="s">
        <v>32</v>
      </c>
      <c r="O213">
        <v>3.89</v>
      </c>
      <c r="P213">
        <v>4</v>
      </c>
    </row>
    <row r="214" spans="1:16" x14ac:dyDescent="0.25">
      <c r="A214">
        <v>213</v>
      </c>
      <c r="B214" t="s">
        <v>304</v>
      </c>
      <c r="C214">
        <v>108987</v>
      </c>
      <c r="D214" t="s">
        <v>42</v>
      </c>
      <c r="E214" t="s">
        <v>18</v>
      </c>
      <c r="F214" s="1">
        <v>28906</v>
      </c>
      <c r="G214" t="s">
        <v>19</v>
      </c>
      <c r="H214" t="s">
        <v>20</v>
      </c>
      <c r="I214" s="1">
        <v>40854</v>
      </c>
      <c r="J214" s="1">
        <v>42254</v>
      </c>
      <c r="K214" t="s">
        <v>29</v>
      </c>
      <c r="L214" t="s">
        <v>43</v>
      </c>
      <c r="M214" t="s">
        <v>48</v>
      </c>
      <c r="N214" t="s">
        <v>25</v>
      </c>
      <c r="O214">
        <v>5</v>
      </c>
      <c r="P214">
        <v>5</v>
      </c>
    </row>
    <row r="215" spans="1:16" x14ac:dyDescent="0.25">
      <c r="A215">
        <v>214</v>
      </c>
      <c r="B215" t="s">
        <v>305</v>
      </c>
      <c r="C215">
        <v>93093</v>
      </c>
      <c r="D215" t="s">
        <v>54</v>
      </c>
      <c r="E215" t="s">
        <v>18</v>
      </c>
      <c r="F215" s="1">
        <v>30930</v>
      </c>
      <c r="G215" t="s">
        <v>19</v>
      </c>
      <c r="H215" t="s">
        <v>28</v>
      </c>
      <c r="I215" s="1">
        <v>41974</v>
      </c>
      <c r="J215" s="1">
        <v>42491</v>
      </c>
      <c r="K215" t="s">
        <v>29</v>
      </c>
      <c r="L215" t="s">
        <v>30</v>
      </c>
      <c r="M215" t="s">
        <v>46</v>
      </c>
      <c r="N215" t="s">
        <v>32</v>
      </c>
      <c r="O215">
        <v>4.7</v>
      </c>
      <c r="P215">
        <v>4</v>
      </c>
    </row>
    <row r="216" spans="1:16" x14ac:dyDescent="0.25">
      <c r="A216">
        <v>215</v>
      </c>
      <c r="B216" t="s">
        <v>306</v>
      </c>
      <c r="C216">
        <v>53564</v>
      </c>
      <c r="D216" t="s">
        <v>17</v>
      </c>
      <c r="E216" t="s">
        <v>18</v>
      </c>
      <c r="F216" s="1">
        <v>32219</v>
      </c>
      <c r="G216" t="s">
        <v>19</v>
      </c>
      <c r="H216" t="s">
        <v>20</v>
      </c>
      <c r="I216" s="1">
        <v>40553</v>
      </c>
      <c r="J216" s="1">
        <v>43097</v>
      </c>
      <c r="K216" t="s">
        <v>29</v>
      </c>
      <c r="L216" t="s">
        <v>23</v>
      </c>
      <c r="M216" t="s">
        <v>39</v>
      </c>
      <c r="N216" t="s">
        <v>71</v>
      </c>
      <c r="O216">
        <v>3.54</v>
      </c>
      <c r="P216">
        <v>5</v>
      </c>
    </row>
    <row r="217" spans="1:16" x14ac:dyDescent="0.25">
      <c r="A217">
        <v>216</v>
      </c>
      <c r="B217" t="s">
        <v>307</v>
      </c>
      <c r="C217">
        <v>60270</v>
      </c>
      <c r="D217" t="s">
        <v>34</v>
      </c>
      <c r="E217" t="s">
        <v>18</v>
      </c>
      <c r="F217" s="1">
        <v>32707</v>
      </c>
      <c r="G217" t="s">
        <v>35</v>
      </c>
      <c r="H217" t="s">
        <v>28</v>
      </c>
      <c r="I217" s="1">
        <v>40729</v>
      </c>
      <c r="J217" s="1">
        <v>42262</v>
      </c>
      <c r="K217" t="s">
        <v>29</v>
      </c>
      <c r="L217" t="s">
        <v>23</v>
      </c>
      <c r="M217" t="s">
        <v>70</v>
      </c>
      <c r="N217" t="s">
        <v>71</v>
      </c>
      <c r="O217">
        <v>2.4</v>
      </c>
      <c r="P217">
        <v>5</v>
      </c>
    </row>
    <row r="218" spans="1:16" x14ac:dyDescent="0.25">
      <c r="A218">
        <v>217</v>
      </c>
      <c r="B218" t="s">
        <v>308</v>
      </c>
      <c r="C218">
        <v>45998</v>
      </c>
      <c r="D218" t="s">
        <v>17</v>
      </c>
      <c r="E218" t="s">
        <v>18</v>
      </c>
      <c r="F218" s="1">
        <v>31613</v>
      </c>
      <c r="G218" t="s">
        <v>35</v>
      </c>
      <c r="H218" t="s">
        <v>20</v>
      </c>
      <c r="I218" s="1">
        <v>40679</v>
      </c>
      <c r="J218" s="1">
        <v>42302</v>
      </c>
      <c r="K218" t="s">
        <v>29</v>
      </c>
      <c r="L218" t="s">
        <v>23</v>
      </c>
      <c r="M218" t="s">
        <v>24</v>
      </c>
      <c r="N218" t="s">
        <v>32</v>
      </c>
      <c r="O218">
        <v>3.45</v>
      </c>
      <c r="P218">
        <v>4</v>
      </c>
    </row>
    <row r="219" spans="1:16" x14ac:dyDescent="0.25">
      <c r="A219">
        <v>218</v>
      </c>
      <c r="B219" t="s">
        <v>309</v>
      </c>
      <c r="C219">
        <v>57954</v>
      </c>
      <c r="D219" t="s">
        <v>34</v>
      </c>
      <c r="E219" t="s">
        <v>18</v>
      </c>
      <c r="F219" s="1">
        <v>31641</v>
      </c>
      <c r="G219" t="s">
        <v>35</v>
      </c>
      <c r="H219" t="s">
        <v>28</v>
      </c>
      <c r="I219" s="1">
        <v>40679</v>
      </c>
      <c r="J219" s="1">
        <v>41309</v>
      </c>
      <c r="K219" t="s">
        <v>29</v>
      </c>
      <c r="L219" t="s">
        <v>23</v>
      </c>
      <c r="M219" t="s">
        <v>31</v>
      </c>
      <c r="N219" t="s">
        <v>25</v>
      </c>
      <c r="O219">
        <v>4.2</v>
      </c>
      <c r="P219">
        <v>5</v>
      </c>
    </row>
    <row r="220" spans="1:16" x14ac:dyDescent="0.25">
      <c r="A220">
        <v>219</v>
      </c>
      <c r="B220" t="s">
        <v>310</v>
      </c>
      <c r="C220">
        <v>74669</v>
      </c>
      <c r="D220" t="s">
        <v>80</v>
      </c>
      <c r="E220" t="s">
        <v>18</v>
      </c>
      <c r="F220" s="1">
        <v>28254</v>
      </c>
      <c r="G220" t="s">
        <v>35</v>
      </c>
      <c r="H220" t="s">
        <v>28</v>
      </c>
      <c r="I220" s="1">
        <v>40476</v>
      </c>
      <c r="J220" s="1">
        <v>42508</v>
      </c>
      <c r="K220" t="s">
        <v>29</v>
      </c>
      <c r="L220" t="s">
        <v>23</v>
      </c>
      <c r="M220" t="s">
        <v>31</v>
      </c>
      <c r="N220" t="s">
        <v>32</v>
      </c>
      <c r="O220">
        <v>4.16</v>
      </c>
      <c r="P220">
        <v>5</v>
      </c>
    </row>
    <row r="221" spans="1:16" x14ac:dyDescent="0.25">
      <c r="A221">
        <v>220</v>
      </c>
      <c r="B221" t="s">
        <v>311</v>
      </c>
      <c r="C221">
        <v>74226</v>
      </c>
      <c r="D221" t="s">
        <v>34</v>
      </c>
      <c r="E221" t="s">
        <v>18</v>
      </c>
      <c r="F221" s="1">
        <v>28924</v>
      </c>
      <c r="G221" t="s">
        <v>35</v>
      </c>
      <c r="H221" t="s">
        <v>28</v>
      </c>
      <c r="I221" s="1">
        <v>41001</v>
      </c>
      <c r="J221" t="s">
        <v>21</v>
      </c>
      <c r="K221" t="s">
        <v>22</v>
      </c>
      <c r="L221" t="s">
        <v>23</v>
      </c>
      <c r="M221" t="s">
        <v>24</v>
      </c>
      <c r="N221" t="s">
        <v>32</v>
      </c>
      <c r="O221">
        <v>4.3</v>
      </c>
      <c r="P221">
        <v>3</v>
      </c>
    </row>
    <row r="222" spans="1:16" x14ac:dyDescent="0.25">
      <c r="A222">
        <v>221</v>
      </c>
      <c r="B222" t="s">
        <v>312</v>
      </c>
      <c r="C222">
        <v>93554</v>
      </c>
      <c r="D222" t="s">
        <v>54</v>
      </c>
      <c r="E222" t="s">
        <v>18</v>
      </c>
      <c r="F222" s="1">
        <v>30941</v>
      </c>
      <c r="G222" t="s">
        <v>35</v>
      </c>
      <c r="H222" t="s">
        <v>28</v>
      </c>
      <c r="I222" s="1">
        <v>41953</v>
      </c>
      <c r="J222" t="s">
        <v>21</v>
      </c>
      <c r="K222" t="s">
        <v>22</v>
      </c>
      <c r="L222" t="s">
        <v>30</v>
      </c>
      <c r="M222" t="s">
        <v>46</v>
      </c>
      <c r="N222" t="s">
        <v>25</v>
      </c>
      <c r="O222">
        <v>4.5999999999999996</v>
      </c>
      <c r="P222">
        <v>5</v>
      </c>
    </row>
    <row r="223" spans="1:16" x14ac:dyDescent="0.25">
      <c r="A223">
        <v>222</v>
      </c>
      <c r="B223" t="s">
        <v>313</v>
      </c>
      <c r="C223">
        <v>64724</v>
      </c>
      <c r="D223" t="s">
        <v>17</v>
      </c>
      <c r="E223" t="s">
        <v>18</v>
      </c>
      <c r="F223" s="1">
        <v>32208</v>
      </c>
      <c r="G223" t="s">
        <v>19</v>
      </c>
      <c r="H223" t="s">
        <v>28</v>
      </c>
      <c r="I223" s="1">
        <v>40729</v>
      </c>
      <c r="J223" s="1">
        <v>41243</v>
      </c>
      <c r="K223" t="s">
        <v>29</v>
      </c>
      <c r="L223" t="s">
        <v>23</v>
      </c>
      <c r="M223" t="s">
        <v>39</v>
      </c>
      <c r="N223" t="s">
        <v>32</v>
      </c>
      <c r="O223">
        <v>5</v>
      </c>
      <c r="P223">
        <v>3</v>
      </c>
    </row>
    <row r="224" spans="1:16" x14ac:dyDescent="0.25">
      <c r="A224">
        <v>223</v>
      </c>
      <c r="B224" t="s">
        <v>314</v>
      </c>
      <c r="C224">
        <v>47001</v>
      </c>
      <c r="D224" t="s">
        <v>17</v>
      </c>
      <c r="E224" t="s">
        <v>18</v>
      </c>
      <c r="F224" s="1">
        <v>29913</v>
      </c>
      <c r="G224" t="s">
        <v>19</v>
      </c>
      <c r="H224" t="s">
        <v>20</v>
      </c>
      <c r="I224" s="1">
        <v>39391</v>
      </c>
      <c r="J224" t="s">
        <v>21</v>
      </c>
      <c r="K224" t="s">
        <v>22</v>
      </c>
      <c r="L224" t="s">
        <v>23</v>
      </c>
      <c r="M224" t="s">
        <v>39</v>
      </c>
      <c r="N224" t="s">
        <v>32</v>
      </c>
      <c r="O224">
        <v>3.66</v>
      </c>
      <c r="P224">
        <v>3</v>
      </c>
    </row>
    <row r="225" spans="1:16" x14ac:dyDescent="0.25">
      <c r="A225">
        <v>224</v>
      </c>
      <c r="B225" t="s">
        <v>315</v>
      </c>
      <c r="C225">
        <v>61844</v>
      </c>
      <c r="D225" t="s">
        <v>88</v>
      </c>
      <c r="E225" t="s">
        <v>316</v>
      </c>
      <c r="F225" s="1">
        <v>32384</v>
      </c>
      <c r="G225" t="s">
        <v>35</v>
      </c>
      <c r="H225" t="s">
        <v>28</v>
      </c>
      <c r="I225" s="1">
        <v>40917</v>
      </c>
      <c r="J225" t="s">
        <v>21</v>
      </c>
      <c r="K225" t="s">
        <v>22</v>
      </c>
      <c r="L225" t="s">
        <v>90</v>
      </c>
      <c r="M225" t="s">
        <v>141</v>
      </c>
      <c r="N225" t="s">
        <v>32</v>
      </c>
      <c r="O225">
        <v>4.2</v>
      </c>
      <c r="P225">
        <v>5</v>
      </c>
    </row>
    <row r="226" spans="1:16" x14ac:dyDescent="0.25">
      <c r="A226">
        <v>225</v>
      </c>
      <c r="B226" t="s">
        <v>317</v>
      </c>
      <c r="C226">
        <v>46799</v>
      </c>
      <c r="D226" t="s">
        <v>17</v>
      </c>
      <c r="E226" t="s">
        <v>18</v>
      </c>
      <c r="F226" s="1">
        <v>30970</v>
      </c>
      <c r="G226" t="s">
        <v>35</v>
      </c>
      <c r="H226" t="s">
        <v>38</v>
      </c>
      <c r="I226" s="1">
        <v>40679</v>
      </c>
      <c r="J226" s="1">
        <v>43255</v>
      </c>
      <c r="K226" t="s">
        <v>29</v>
      </c>
      <c r="L226" t="s">
        <v>23</v>
      </c>
      <c r="M226" t="s">
        <v>39</v>
      </c>
      <c r="N226" t="s">
        <v>32</v>
      </c>
      <c r="O226">
        <v>3.17</v>
      </c>
      <c r="P226">
        <v>4</v>
      </c>
    </row>
    <row r="227" spans="1:16" x14ac:dyDescent="0.25">
      <c r="A227">
        <v>226</v>
      </c>
      <c r="B227" t="s">
        <v>318</v>
      </c>
      <c r="C227">
        <v>59472</v>
      </c>
      <c r="D227" t="s">
        <v>17</v>
      </c>
      <c r="E227" t="s">
        <v>18</v>
      </c>
      <c r="F227" s="1">
        <v>22451</v>
      </c>
      <c r="G227" t="s">
        <v>19</v>
      </c>
      <c r="H227" t="s">
        <v>20</v>
      </c>
      <c r="I227" s="1">
        <v>41645</v>
      </c>
      <c r="J227" t="s">
        <v>21</v>
      </c>
      <c r="K227" t="s">
        <v>22</v>
      </c>
      <c r="L227" t="s">
        <v>23</v>
      </c>
      <c r="M227" t="s">
        <v>46</v>
      </c>
      <c r="N227" t="s">
        <v>32</v>
      </c>
      <c r="O227">
        <v>4.8</v>
      </c>
      <c r="P227">
        <v>3</v>
      </c>
    </row>
    <row r="228" spans="1:16" x14ac:dyDescent="0.25">
      <c r="A228">
        <v>227</v>
      </c>
      <c r="B228" t="s">
        <v>319</v>
      </c>
      <c r="C228">
        <v>46430</v>
      </c>
      <c r="D228" t="s">
        <v>17</v>
      </c>
      <c r="E228" t="s">
        <v>18</v>
      </c>
      <c r="F228" s="1">
        <v>25833</v>
      </c>
      <c r="G228" t="s">
        <v>35</v>
      </c>
      <c r="H228" t="s">
        <v>38</v>
      </c>
      <c r="I228" s="1">
        <v>41176</v>
      </c>
      <c r="J228" s="1">
        <v>41443</v>
      </c>
      <c r="K228" t="s">
        <v>29</v>
      </c>
      <c r="L228" t="s">
        <v>23</v>
      </c>
      <c r="M228" t="s">
        <v>31</v>
      </c>
      <c r="N228" t="s">
        <v>32</v>
      </c>
      <c r="O228">
        <v>4.5</v>
      </c>
      <c r="P228">
        <v>5</v>
      </c>
    </row>
    <row r="229" spans="1:16" x14ac:dyDescent="0.25">
      <c r="A229">
        <v>228</v>
      </c>
      <c r="B229" t="s">
        <v>320</v>
      </c>
      <c r="C229">
        <v>83363</v>
      </c>
      <c r="D229" t="s">
        <v>42</v>
      </c>
      <c r="E229" t="s">
        <v>18</v>
      </c>
      <c r="F229" s="1">
        <v>30992</v>
      </c>
      <c r="G229" t="s">
        <v>19</v>
      </c>
      <c r="H229" t="s">
        <v>28</v>
      </c>
      <c r="I229" s="1">
        <v>40595</v>
      </c>
      <c r="J229" s="1">
        <v>42231</v>
      </c>
      <c r="K229" t="s">
        <v>29</v>
      </c>
      <c r="L229" t="s">
        <v>43</v>
      </c>
      <c r="M229" t="s">
        <v>48</v>
      </c>
      <c r="N229" t="s">
        <v>32</v>
      </c>
      <c r="O229">
        <v>4.1500000000000004</v>
      </c>
      <c r="P229">
        <v>4</v>
      </c>
    </row>
    <row r="230" spans="1:16" x14ac:dyDescent="0.25">
      <c r="A230">
        <v>229</v>
      </c>
      <c r="B230" t="s">
        <v>321</v>
      </c>
      <c r="C230">
        <v>95920</v>
      </c>
      <c r="D230" t="s">
        <v>137</v>
      </c>
      <c r="E230" t="s">
        <v>18</v>
      </c>
      <c r="F230" s="1">
        <v>29353</v>
      </c>
      <c r="G230" t="s">
        <v>35</v>
      </c>
      <c r="H230" t="s">
        <v>28</v>
      </c>
      <c r="I230" s="1">
        <v>42645</v>
      </c>
      <c r="J230" t="s">
        <v>21</v>
      </c>
      <c r="K230" t="s">
        <v>22</v>
      </c>
      <c r="L230" t="s">
        <v>30</v>
      </c>
      <c r="M230" t="s">
        <v>31</v>
      </c>
      <c r="N230" t="s">
        <v>32</v>
      </c>
      <c r="O230">
        <v>4.4000000000000004</v>
      </c>
      <c r="P230">
        <v>4</v>
      </c>
    </row>
    <row r="231" spans="1:16" x14ac:dyDescent="0.25">
      <c r="A231">
        <v>230</v>
      </c>
      <c r="B231" t="s">
        <v>322</v>
      </c>
      <c r="C231">
        <v>61729</v>
      </c>
      <c r="D231" t="s">
        <v>17</v>
      </c>
      <c r="E231" t="s">
        <v>18</v>
      </c>
      <c r="F231" s="1">
        <v>31047</v>
      </c>
      <c r="G231" t="s">
        <v>19</v>
      </c>
      <c r="H231" t="s">
        <v>38</v>
      </c>
      <c r="I231" s="1">
        <v>40812</v>
      </c>
      <c r="J231" s="1">
        <v>43197</v>
      </c>
      <c r="K231" t="s">
        <v>29</v>
      </c>
      <c r="L231" t="s">
        <v>23</v>
      </c>
      <c r="M231" t="s">
        <v>31</v>
      </c>
      <c r="N231" t="s">
        <v>32</v>
      </c>
      <c r="O231">
        <v>3.8</v>
      </c>
      <c r="P231">
        <v>5</v>
      </c>
    </row>
    <row r="232" spans="1:16" x14ac:dyDescent="0.25">
      <c r="A232">
        <v>231</v>
      </c>
      <c r="B232" t="s">
        <v>323</v>
      </c>
      <c r="C232">
        <v>61809</v>
      </c>
      <c r="D232" t="s">
        <v>88</v>
      </c>
      <c r="E232" t="s">
        <v>324</v>
      </c>
      <c r="F232" s="1">
        <v>20009</v>
      </c>
      <c r="G232" t="s">
        <v>19</v>
      </c>
      <c r="H232" t="s">
        <v>28</v>
      </c>
      <c r="I232" s="1">
        <v>41771</v>
      </c>
      <c r="J232" t="s">
        <v>21</v>
      </c>
      <c r="K232" t="s">
        <v>22</v>
      </c>
      <c r="L232" t="s">
        <v>90</v>
      </c>
      <c r="M232" t="s">
        <v>70</v>
      </c>
      <c r="N232" t="s">
        <v>32</v>
      </c>
      <c r="O232">
        <v>3.98</v>
      </c>
      <c r="P232">
        <v>3</v>
      </c>
    </row>
    <row r="233" spans="1:16" x14ac:dyDescent="0.25">
      <c r="A233">
        <v>232</v>
      </c>
      <c r="B233" t="s">
        <v>325</v>
      </c>
      <c r="C233">
        <v>45115</v>
      </c>
      <c r="D233" t="s">
        <v>17</v>
      </c>
      <c r="E233" t="s">
        <v>18</v>
      </c>
      <c r="F233" s="1">
        <v>30154</v>
      </c>
      <c r="G233" t="s">
        <v>19</v>
      </c>
      <c r="H233" t="s">
        <v>38</v>
      </c>
      <c r="I233" s="1">
        <v>40679</v>
      </c>
      <c r="J233" s="1">
        <v>42384</v>
      </c>
      <c r="K233" t="s">
        <v>29</v>
      </c>
      <c r="L233" t="s">
        <v>23</v>
      </c>
      <c r="M233" t="s">
        <v>24</v>
      </c>
      <c r="N233" t="s">
        <v>32</v>
      </c>
      <c r="O233">
        <v>5</v>
      </c>
      <c r="P233">
        <v>4</v>
      </c>
    </row>
    <row r="234" spans="1:16" x14ac:dyDescent="0.25">
      <c r="A234">
        <v>233</v>
      </c>
      <c r="B234" t="s">
        <v>326</v>
      </c>
      <c r="C234">
        <v>46738</v>
      </c>
      <c r="D234" t="s">
        <v>17</v>
      </c>
      <c r="E234" t="s">
        <v>18</v>
      </c>
      <c r="F234" s="1">
        <v>26676</v>
      </c>
      <c r="G234" t="s">
        <v>35</v>
      </c>
      <c r="H234" t="s">
        <v>28</v>
      </c>
      <c r="I234" s="1">
        <v>40875</v>
      </c>
      <c r="J234" t="s">
        <v>21</v>
      </c>
      <c r="K234" t="s">
        <v>22</v>
      </c>
      <c r="L234" t="s">
        <v>23</v>
      </c>
      <c r="M234" t="s">
        <v>39</v>
      </c>
      <c r="N234" t="s">
        <v>25</v>
      </c>
      <c r="O234">
        <v>4.3600000000000003</v>
      </c>
      <c r="P234">
        <v>5</v>
      </c>
    </row>
    <row r="235" spans="1:16" x14ac:dyDescent="0.25">
      <c r="A235">
        <v>234</v>
      </c>
      <c r="B235" t="s">
        <v>327</v>
      </c>
      <c r="C235">
        <v>64971</v>
      </c>
      <c r="D235" t="s">
        <v>34</v>
      </c>
      <c r="E235" t="s">
        <v>18</v>
      </c>
      <c r="F235" s="1">
        <v>29834</v>
      </c>
      <c r="G235" t="s">
        <v>35</v>
      </c>
      <c r="H235" t="s">
        <v>38</v>
      </c>
      <c r="I235" s="1">
        <v>40812</v>
      </c>
      <c r="J235" s="1">
        <v>40838</v>
      </c>
      <c r="K235" t="s">
        <v>29</v>
      </c>
      <c r="L235" t="s">
        <v>23</v>
      </c>
      <c r="M235" t="s">
        <v>39</v>
      </c>
      <c r="N235" t="s">
        <v>32</v>
      </c>
      <c r="O235">
        <v>4.5</v>
      </c>
      <c r="P235">
        <v>4</v>
      </c>
    </row>
    <row r="236" spans="1:16" x14ac:dyDescent="0.25">
      <c r="A236">
        <v>235</v>
      </c>
      <c r="B236" t="s">
        <v>328</v>
      </c>
      <c r="C236">
        <v>55578</v>
      </c>
      <c r="D236" t="s">
        <v>34</v>
      </c>
      <c r="E236" t="s">
        <v>18</v>
      </c>
      <c r="F236" s="1">
        <v>26483</v>
      </c>
      <c r="G236" t="s">
        <v>19</v>
      </c>
      <c r="H236" t="s">
        <v>28</v>
      </c>
      <c r="I236" s="1">
        <v>40729</v>
      </c>
      <c r="J236" s="1">
        <v>40947</v>
      </c>
      <c r="K236" t="s">
        <v>29</v>
      </c>
      <c r="L236" t="s">
        <v>23</v>
      </c>
      <c r="M236" t="s">
        <v>31</v>
      </c>
      <c r="N236" t="s">
        <v>32</v>
      </c>
      <c r="O236">
        <v>4.2</v>
      </c>
      <c r="P236">
        <v>5</v>
      </c>
    </row>
    <row r="237" spans="1:16" x14ac:dyDescent="0.25">
      <c r="A237">
        <v>236</v>
      </c>
      <c r="B237" t="s">
        <v>329</v>
      </c>
      <c r="C237">
        <v>50428</v>
      </c>
      <c r="D237" t="s">
        <v>17</v>
      </c>
      <c r="E237" t="s">
        <v>18</v>
      </c>
      <c r="F237" s="1">
        <v>27036</v>
      </c>
      <c r="G237" t="s">
        <v>19</v>
      </c>
      <c r="H237" t="s">
        <v>28</v>
      </c>
      <c r="I237" s="1">
        <v>40553</v>
      </c>
      <c r="J237" s="1">
        <v>42395</v>
      </c>
      <c r="K237" t="s">
        <v>29</v>
      </c>
      <c r="L237" t="s">
        <v>23</v>
      </c>
      <c r="M237" t="s">
        <v>31</v>
      </c>
      <c r="N237" t="s">
        <v>32</v>
      </c>
      <c r="O237">
        <v>5</v>
      </c>
      <c r="P237">
        <v>3</v>
      </c>
    </row>
    <row r="238" spans="1:16" x14ac:dyDescent="0.25">
      <c r="A238">
        <v>237</v>
      </c>
      <c r="B238" t="s">
        <v>330</v>
      </c>
      <c r="C238">
        <v>61422</v>
      </c>
      <c r="D238" t="s">
        <v>17</v>
      </c>
      <c r="E238" t="s">
        <v>18</v>
      </c>
      <c r="F238" s="1">
        <v>31054</v>
      </c>
      <c r="G238" t="s">
        <v>35</v>
      </c>
      <c r="H238" t="s">
        <v>28</v>
      </c>
      <c r="I238" s="1">
        <v>40553</v>
      </c>
      <c r="J238" s="1">
        <v>42507</v>
      </c>
      <c r="K238" t="s">
        <v>60</v>
      </c>
      <c r="L238" t="s">
        <v>23</v>
      </c>
      <c r="M238" t="s">
        <v>31</v>
      </c>
      <c r="N238" t="s">
        <v>71</v>
      </c>
      <c r="O238">
        <v>3.6</v>
      </c>
      <c r="P238">
        <v>3</v>
      </c>
    </row>
    <row r="239" spans="1:16" x14ac:dyDescent="0.25">
      <c r="A239">
        <v>238</v>
      </c>
      <c r="B239" t="s">
        <v>331</v>
      </c>
      <c r="C239">
        <v>63353</v>
      </c>
      <c r="D239" t="s">
        <v>17</v>
      </c>
      <c r="E239" t="s">
        <v>18</v>
      </c>
      <c r="F239" s="1">
        <v>31075</v>
      </c>
      <c r="G239" t="s">
        <v>19</v>
      </c>
      <c r="H239" t="s">
        <v>45</v>
      </c>
      <c r="I239" s="1">
        <v>41463</v>
      </c>
      <c r="J239" t="s">
        <v>21</v>
      </c>
      <c r="K239" t="s">
        <v>22</v>
      </c>
      <c r="L239" t="s">
        <v>23</v>
      </c>
      <c r="M239" t="s">
        <v>46</v>
      </c>
      <c r="N239" t="s">
        <v>25</v>
      </c>
      <c r="O239">
        <v>3.6</v>
      </c>
      <c r="P239">
        <v>5</v>
      </c>
    </row>
    <row r="240" spans="1:16" x14ac:dyDescent="0.25">
      <c r="A240">
        <v>239</v>
      </c>
      <c r="B240" t="s">
        <v>332</v>
      </c>
      <c r="C240">
        <v>89883</v>
      </c>
      <c r="D240" t="s">
        <v>54</v>
      </c>
      <c r="E240" t="s">
        <v>18</v>
      </c>
      <c r="F240" s="1">
        <v>29870</v>
      </c>
      <c r="G240" t="s">
        <v>35</v>
      </c>
      <c r="H240" t="s">
        <v>28</v>
      </c>
      <c r="I240" s="1">
        <v>42051</v>
      </c>
      <c r="J240" t="s">
        <v>21</v>
      </c>
      <c r="K240" t="s">
        <v>22</v>
      </c>
      <c r="L240" t="s">
        <v>30</v>
      </c>
      <c r="M240" t="s">
        <v>46</v>
      </c>
      <c r="N240" t="s">
        <v>32</v>
      </c>
      <c r="O240">
        <v>3.69</v>
      </c>
      <c r="P240">
        <v>5</v>
      </c>
    </row>
    <row r="241" spans="1:16" x14ac:dyDescent="0.25">
      <c r="A241">
        <v>240</v>
      </c>
      <c r="B241" t="s">
        <v>333</v>
      </c>
      <c r="C241">
        <v>120000</v>
      </c>
      <c r="D241" t="s">
        <v>334</v>
      </c>
      <c r="E241" t="s">
        <v>18</v>
      </c>
      <c r="F241" s="1">
        <v>26811</v>
      </c>
      <c r="G241" t="s">
        <v>35</v>
      </c>
      <c r="H241" t="s">
        <v>20</v>
      </c>
      <c r="I241" s="1">
        <v>42009</v>
      </c>
      <c r="J241" s="1">
        <v>43414</v>
      </c>
      <c r="K241" t="s">
        <v>29</v>
      </c>
      <c r="L241" t="s">
        <v>30</v>
      </c>
      <c r="M241" t="s">
        <v>24</v>
      </c>
      <c r="N241" t="s">
        <v>32</v>
      </c>
      <c r="O241">
        <v>3.88</v>
      </c>
      <c r="P241">
        <v>3</v>
      </c>
    </row>
    <row r="242" spans="1:16" x14ac:dyDescent="0.25">
      <c r="A242">
        <v>241</v>
      </c>
      <c r="B242" t="s">
        <v>335</v>
      </c>
      <c r="C242">
        <v>150290</v>
      </c>
      <c r="D242" t="s">
        <v>336</v>
      </c>
      <c r="E242" t="s">
        <v>18</v>
      </c>
      <c r="F242" s="1">
        <v>26624</v>
      </c>
      <c r="G242" t="s">
        <v>35</v>
      </c>
      <c r="H242" t="s">
        <v>20</v>
      </c>
      <c r="I242" s="1">
        <v>42742</v>
      </c>
      <c r="J242" t="s">
        <v>21</v>
      </c>
      <c r="K242" t="s">
        <v>22</v>
      </c>
      <c r="L242" t="s">
        <v>30</v>
      </c>
      <c r="M242" t="s">
        <v>31</v>
      </c>
      <c r="N242" t="s">
        <v>32</v>
      </c>
      <c r="O242">
        <v>4.9400000000000004</v>
      </c>
      <c r="P242">
        <v>3</v>
      </c>
    </row>
    <row r="243" spans="1:16" x14ac:dyDescent="0.25">
      <c r="A243">
        <v>242</v>
      </c>
      <c r="B243" t="s">
        <v>337</v>
      </c>
      <c r="C243">
        <v>60627</v>
      </c>
      <c r="D243" t="s">
        <v>17</v>
      </c>
      <c r="E243" t="s">
        <v>18</v>
      </c>
      <c r="F243" s="1">
        <v>27368</v>
      </c>
      <c r="G243" t="s">
        <v>35</v>
      </c>
      <c r="H243" t="s">
        <v>86</v>
      </c>
      <c r="I243" s="1">
        <v>41645</v>
      </c>
      <c r="J243" t="s">
        <v>21</v>
      </c>
      <c r="K243" t="s">
        <v>22</v>
      </c>
      <c r="L243" t="s">
        <v>23</v>
      </c>
      <c r="M243" t="s">
        <v>141</v>
      </c>
      <c r="N243" t="s">
        <v>32</v>
      </c>
      <c r="O243">
        <v>5</v>
      </c>
      <c r="P243">
        <v>4</v>
      </c>
    </row>
    <row r="244" spans="1:16" x14ac:dyDescent="0.25">
      <c r="A244">
        <v>243</v>
      </c>
      <c r="B244" t="s">
        <v>338</v>
      </c>
      <c r="C244">
        <v>53180</v>
      </c>
      <c r="D244" t="s">
        <v>17</v>
      </c>
      <c r="E244" t="s">
        <v>18</v>
      </c>
      <c r="F244" s="1">
        <v>31854</v>
      </c>
      <c r="G244" t="s">
        <v>19</v>
      </c>
      <c r="H244" t="s">
        <v>20</v>
      </c>
      <c r="I244" s="1">
        <v>40637</v>
      </c>
      <c r="J244" s="1">
        <v>43325</v>
      </c>
      <c r="K244" t="s">
        <v>29</v>
      </c>
      <c r="L244" t="s">
        <v>23</v>
      </c>
      <c r="M244" t="s">
        <v>39</v>
      </c>
      <c r="N244" t="s">
        <v>32</v>
      </c>
      <c r="O244">
        <v>5</v>
      </c>
      <c r="P244">
        <v>5</v>
      </c>
    </row>
    <row r="245" spans="1:16" x14ac:dyDescent="0.25">
      <c r="A245">
        <v>244</v>
      </c>
      <c r="B245" t="s">
        <v>339</v>
      </c>
      <c r="C245">
        <v>140920</v>
      </c>
      <c r="D245" t="s">
        <v>340</v>
      </c>
      <c r="E245" t="s">
        <v>18</v>
      </c>
      <c r="F245" s="1">
        <v>26759</v>
      </c>
      <c r="G245" t="s">
        <v>19</v>
      </c>
      <c r="H245" t="s">
        <v>20</v>
      </c>
      <c r="I245" s="1">
        <v>41294</v>
      </c>
      <c r="J245" t="s">
        <v>21</v>
      </c>
      <c r="K245" t="s">
        <v>22</v>
      </c>
      <c r="L245" t="s">
        <v>30</v>
      </c>
      <c r="M245" t="s">
        <v>31</v>
      </c>
      <c r="N245" t="s">
        <v>32</v>
      </c>
      <c r="O245">
        <v>3.6</v>
      </c>
      <c r="P245">
        <v>5</v>
      </c>
    </row>
    <row r="246" spans="1:16" x14ac:dyDescent="0.25">
      <c r="A246">
        <v>245</v>
      </c>
      <c r="B246" t="s">
        <v>341</v>
      </c>
      <c r="C246">
        <v>148999</v>
      </c>
      <c r="D246" t="s">
        <v>340</v>
      </c>
      <c r="E246" t="s">
        <v>18</v>
      </c>
      <c r="F246" s="1">
        <v>23380</v>
      </c>
      <c r="G246" t="s">
        <v>19</v>
      </c>
      <c r="H246" t="s">
        <v>38</v>
      </c>
      <c r="I246" s="1">
        <v>40917</v>
      </c>
      <c r="J246" s="1">
        <v>42312</v>
      </c>
      <c r="K246" t="s">
        <v>29</v>
      </c>
      <c r="L246" t="s">
        <v>30</v>
      </c>
      <c r="M246" t="s">
        <v>48</v>
      </c>
      <c r="N246" t="s">
        <v>32</v>
      </c>
      <c r="O246">
        <v>4.3</v>
      </c>
      <c r="P246">
        <v>4</v>
      </c>
    </row>
    <row r="247" spans="1:16" x14ac:dyDescent="0.25">
      <c r="A247">
        <v>246</v>
      </c>
      <c r="B247" t="s">
        <v>342</v>
      </c>
      <c r="C247">
        <v>86214</v>
      </c>
      <c r="D247" t="s">
        <v>42</v>
      </c>
      <c r="E247" t="s">
        <v>18</v>
      </c>
      <c r="F247" s="1">
        <v>31617</v>
      </c>
      <c r="G247" t="s">
        <v>35</v>
      </c>
      <c r="H247" t="s">
        <v>28</v>
      </c>
      <c r="I247" s="1">
        <v>41218</v>
      </c>
      <c r="J247" t="s">
        <v>21</v>
      </c>
      <c r="K247" t="s">
        <v>22</v>
      </c>
      <c r="L247" t="s">
        <v>43</v>
      </c>
      <c r="M247" t="s">
        <v>31</v>
      </c>
      <c r="N247" t="s">
        <v>32</v>
      </c>
      <c r="O247">
        <v>4.2</v>
      </c>
      <c r="P247">
        <v>3</v>
      </c>
    </row>
    <row r="248" spans="1:16" x14ac:dyDescent="0.25">
      <c r="A248">
        <v>247</v>
      </c>
      <c r="B248" t="s">
        <v>343</v>
      </c>
      <c r="C248">
        <v>47750</v>
      </c>
      <c r="D248" t="s">
        <v>17</v>
      </c>
      <c r="E248" t="s">
        <v>18</v>
      </c>
      <c r="F248" s="1">
        <v>24995</v>
      </c>
      <c r="G248" t="s">
        <v>35</v>
      </c>
      <c r="H248" t="s">
        <v>20</v>
      </c>
      <c r="I248" s="1">
        <v>42555</v>
      </c>
      <c r="J248" t="s">
        <v>21</v>
      </c>
      <c r="K248" t="s">
        <v>22</v>
      </c>
      <c r="L248" t="s">
        <v>23</v>
      </c>
      <c r="M248" t="s">
        <v>48</v>
      </c>
      <c r="N248" t="s">
        <v>71</v>
      </c>
      <c r="O248">
        <v>2.6</v>
      </c>
      <c r="P248">
        <v>4</v>
      </c>
    </row>
    <row r="249" spans="1:16" x14ac:dyDescent="0.25">
      <c r="A249">
        <v>248</v>
      </c>
      <c r="B249" t="s">
        <v>344</v>
      </c>
      <c r="C249">
        <v>46428</v>
      </c>
      <c r="D249" t="s">
        <v>17</v>
      </c>
      <c r="E249" t="s">
        <v>18</v>
      </c>
      <c r="F249" s="1">
        <v>27384</v>
      </c>
      <c r="G249" t="s">
        <v>19</v>
      </c>
      <c r="H249" t="s">
        <v>20</v>
      </c>
      <c r="I249" s="1">
        <v>39818</v>
      </c>
      <c r="J249" s="1">
        <v>43311</v>
      </c>
      <c r="K249" t="s">
        <v>29</v>
      </c>
      <c r="L249" t="s">
        <v>23</v>
      </c>
      <c r="M249" t="s">
        <v>39</v>
      </c>
      <c r="N249" t="s">
        <v>32</v>
      </c>
      <c r="O249">
        <v>4.5999999999999996</v>
      </c>
      <c r="P249">
        <v>5</v>
      </c>
    </row>
    <row r="250" spans="1:16" x14ac:dyDescent="0.25">
      <c r="A250">
        <v>249</v>
      </c>
      <c r="B250" t="s">
        <v>345</v>
      </c>
      <c r="C250">
        <v>57975</v>
      </c>
      <c r="D250" t="s">
        <v>34</v>
      </c>
      <c r="E250" t="s">
        <v>18</v>
      </c>
      <c r="F250" s="1">
        <v>31528</v>
      </c>
      <c r="G250" t="s">
        <v>19</v>
      </c>
      <c r="H250" t="s">
        <v>28</v>
      </c>
      <c r="I250" s="1">
        <v>40420</v>
      </c>
      <c r="J250" t="s">
        <v>21</v>
      </c>
      <c r="K250" t="s">
        <v>22</v>
      </c>
      <c r="L250" t="s">
        <v>23</v>
      </c>
      <c r="M250" t="s">
        <v>70</v>
      </c>
      <c r="N250" t="s">
        <v>32</v>
      </c>
      <c r="O250">
        <v>4.0999999999999996</v>
      </c>
      <c r="P250">
        <v>3</v>
      </c>
    </row>
    <row r="251" spans="1:16" x14ac:dyDescent="0.25">
      <c r="A251">
        <v>250</v>
      </c>
      <c r="B251" t="s">
        <v>346</v>
      </c>
      <c r="C251">
        <v>88527</v>
      </c>
      <c r="D251" t="s">
        <v>347</v>
      </c>
      <c r="E251" t="s">
        <v>18</v>
      </c>
      <c r="F251" s="1">
        <v>32128</v>
      </c>
      <c r="G251" t="s">
        <v>19</v>
      </c>
      <c r="H251" t="s">
        <v>38</v>
      </c>
      <c r="I251" s="1">
        <v>42009</v>
      </c>
      <c r="J251" s="1">
        <v>42308</v>
      </c>
      <c r="K251" t="s">
        <v>29</v>
      </c>
      <c r="L251" t="s">
        <v>30</v>
      </c>
      <c r="M251" t="s">
        <v>24</v>
      </c>
      <c r="N251" t="s">
        <v>32</v>
      </c>
      <c r="O251">
        <v>4.2</v>
      </c>
      <c r="P251">
        <v>3</v>
      </c>
    </row>
    <row r="252" spans="1:16" x14ac:dyDescent="0.25">
      <c r="A252">
        <v>251</v>
      </c>
      <c r="B252" t="s">
        <v>348</v>
      </c>
      <c r="C252">
        <v>56147</v>
      </c>
      <c r="D252" t="s">
        <v>17</v>
      </c>
      <c r="E252" t="s">
        <v>18</v>
      </c>
      <c r="F252" s="1">
        <v>32334</v>
      </c>
      <c r="G252" t="s">
        <v>35</v>
      </c>
      <c r="H252" t="s">
        <v>28</v>
      </c>
      <c r="I252" s="1">
        <v>41911</v>
      </c>
      <c r="J252" t="s">
        <v>21</v>
      </c>
      <c r="K252" t="s">
        <v>22</v>
      </c>
      <c r="L252" t="s">
        <v>23</v>
      </c>
      <c r="M252" t="s">
        <v>24</v>
      </c>
      <c r="N252" t="s">
        <v>32</v>
      </c>
      <c r="O252">
        <v>3.51</v>
      </c>
      <c r="P252">
        <v>3</v>
      </c>
    </row>
    <row r="253" spans="1:16" x14ac:dyDescent="0.25">
      <c r="A253">
        <v>252</v>
      </c>
      <c r="B253" t="s">
        <v>349</v>
      </c>
      <c r="C253">
        <v>50923</v>
      </c>
      <c r="D253" t="s">
        <v>17</v>
      </c>
      <c r="E253" t="s">
        <v>18</v>
      </c>
      <c r="F253" s="1">
        <v>27463</v>
      </c>
      <c r="G253" t="s">
        <v>35</v>
      </c>
      <c r="H253" t="s">
        <v>20</v>
      </c>
      <c r="I253" s="1">
        <v>41547</v>
      </c>
      <c r="J253" t="s">
        <v>21</v>
      </c>
      <c r="K253" t="s">
        <v>22</v>
      </c>
      <c r="L253" t="s">
        <v>23</v>
      </c>
      <c r="M253" t="s">
        <v>39</v>
      </c>
      <c r="N253" t="s">
        <v>32</v>
      </c>
      <c r="O253">
        <v>5</v>
      </c>
      <c r="P253">
        <v>5</v>
      </c>
    </row>
    <row r="254" spans="1:16" x14ac:dyDescent="0.25">
      <c r="A254">
        <v>253</v>
      </c>
      <c r="B254" t="s">
        <v>350</v>
      </c>
      <c r="C254">
        <v>50750</v>
      </c>
      <c r="D254" t="s">
        <v>162</v>
      </c>
      <c r="E254" t="s">
        <v>18</v>
      </c>
      <c r="F254" s="1">
        <v>29690</v>
      </c>
      <c r="G254" t="s">
        <v>35</v>
      </c>
      <c r="H254" t="s">
        <v>28</v>
      </c>
      <c r="I254" s="1">
        <v>41912</v>
      </c>
      <c r="J254" t="s">
        <v>21</v>
      </c>
      <c r="K254" t="s">
        <v>22</v>
      </c>
      <c r="L254" t="s">
        <v>30</v>
      </c>
      <c r="M254" t="s">
        <v>24</v>
      </c>
      <c r="N254" t="s">
        <v>32</v>
      </c>
      <c r="O254">
        <v>3.31</v>
      </c>
      <c r="P254">
        <v>3</v>
      </c>
    </row>
    <row r="255" spans="1:16" x14ac:dyDescent="0.25">
      <c r="A255">
        <v>254</v>
      </c>
      <c r="B255" t="s">
        <v>351</v>
      </c>
      <c r="C255">
        <v>52087</v>
      </c>
      <c r="D255" t="s">
        <v>17</v>
      </c>
      <c r="E255" t="s">
        <v>18</v>
      </c>
      <c r="F255" s="1">
        <v>31283</v>
      </c>
      <c r="G255" t="s">
        <v>35</v>
      </c>
      <c r="H255" t="s">
        <v>28</v>
      </c>
      <c r="I255" s="1">
        <v>41505</v>
      </c>
      <c r="J255" t="s">
        <v>21</v>
      </c>
      <c r="K255" t="s">
        <v>22</v>
      </c>
      <c r="L255" t="s">
        <v>23</v>
      </c>
      <c r="M255" t="s">
        <v>24</v>
      </c>
      <c r="N255" t="s">
        <v>32</v>
      </c>
      <c r="O255">
        <v>4.8099999999999996</v>
      </c>
      <c r="P255">
        <v>4</v>
      </c>
    </row>
    <row r="256" spans="1:16" x14ac:dyDescent="0.25">
      <c r="A256">
        <v>255</v>
      </c>
      <c r="B256" t="s">
        <v>352</v>
      </c>
      <c r="C256">
        <v>87826</v>
      </c>
      <c r="D256" t="s">
        <v>54</v>
      </c>
      <c r="E256" t="s">
        <v>18</v>
      </c>
      <c r="F256" s="1">
        <v>25607</v>
      </c>
      <c r="G256" t="s">
        <v>19</v>
      </c>
      <c r="H256" t="s">
        <v>28</v>
      </c>
      <c r="I256" s="1">
        <v>42009</v>
      </c>
      <c r="J256" t="s">
        <v>21</v>
      </c>
      <c r="K256" t="s">
        <v>22</v>
      </c>
      <c r="L256" t="s">
        <v>30</v>
      </c>
      <c r="M256" t="s">
        <v>46</v>
      </c>
      <c r="N256" t="s">
        <v>32</v>
      </c>
      <c r="O256">
        <v>3.32</v>
      </c>
      <c r="P256">
        <v>3</v>
      </c>
    </row>
    <row r="257" spans="1:16" x14ac:dyDescent="0.25">
      <c r="A257">
        <v>256</v>
      </c>
      <c r="B257" t="s">
        <v>353</v>
      </c>
      <c r="C257">
        <v>51920</v>
      </c>
      <c r="D257" t="s">
        <v>212</v>
      </c>
      <c r="E257" t="s">
        <v>18</v>
      </c>
      <c r="F257" s="1">
        <v>32282</v>
      </c>
      <c r="G257" t="s">
        <v>35</v>
      </c>
      <c r="H257" t="s">
        <v>20</v>
      </c>
      <c r="I257" s="1">
        <v>42125</v>
      </c>
      <c r="J257" t="s">
        <v>21</v>
      </c>
      <c r="K257" t="s">
        <v>22</v>
      </c>
      <c r="L257" t="s">
        <v>78</v>
      </c>
      <c r="M257" t="s">
        <v>141</v>
      </c>
      <c r="N257" t="s">
        <v>32</v>
      </c>
      <c r="O257">
        <v>5</v>
      </c>
      <c r="P257">
        <v>3</v>
      </c>
    </row>
    <row r="258" spans="1:16" x14ac:dyDescent="0.25">
      <c r="A258">
        <v>257</v>
      </c>
      <c r="B258" t="s">
        <v>354</v>
      </c>
      <c r="C258">
        <v>63878</v>
      </c>
      <c r="D258" t="s">
        <v>34</v>
      </c>
      <c r="E258" t="s">
        <v>18</v>
      </c>
      <c r="F258" s="1">
        <v>32106</v>
      </c>
      <c r="G258" t="s">
        <v>35</v>
      </c>
      <c r="H258" t="s">
        <v>20</v>
      </c>
      <c r="I258" s="1">
        <v>40112</v>
      </c>
      <c r="J258" s="1">
        <v>42102</v>
      </c>
      <c r="K258" t="s">
        <v>29</v>
      </c>
      <c r="L258" t="s">
        <v>23</v>
      </c>
      <c r="M258" t="s">
        <v>70</v>
      </c>
      <c r="N258" t="s">
        <v>32</v>
      </c>
      <c r="O258">
        <v>4.68</v>
      </c>
      <c r="P258">
        <v>4</v>
      </c>
    </row>
    <row r="259" spans="1:16" x14ac:dyDescent="0.25">
      <c r="A259">
        <v>258</v>
      </c>
      <c r="B259" t="s">
        <v>355</v>
      </c>
      <c r="C259">
        <v>60656</v>
      </c>
      <c r="D259" t="s">
        <v>34</v>
      </c>
      <c r="E259" t="s">
        <v>18</v>
      </c>
      <c r="F259" s="1">
        <v>23314</v>
      </c>
      <c r="G259" t="s">
        <v>19</v>
      </c>
      <c r="H259" t="s">
        <v>20</v>
      </c>
      <c r="I259" s="1">
        <v>41911</v>
      </c>
      <c r="J259" t="s">
        <v>21</v>
      </c>
      <c r="K259" t="s">
        <v>22</v>
      </c>
      <c r="L259" t="s">
        <v>23</v>
      </c>
      <c r="M259" t="s">
        <v>31</v>
      </c>
      <c r="N259" t="s">
        <v>25</v>
      </c>
      <c r="O259">
        <v>4.3</v>
      </c>
      <c r="P259">
        <v>3</v>
      </c>
    </row>
    <row r="260" spans="1:16" x14ac:dyDescent="0.25">
      <c r="A260">
        <v>259</v>
      </c>
      <c r="B260" t="s">
        <v>356</v>
      </c>
      <c r="C260">
        <v>72992</v>
      </c>
      <c r="D260" t="s">
        <v>124</v>
      </c>
      <c r="E260" t="s">
        <v>18</v>
      </c>
      <c r="F260" s="1">
        <v>30910</v>
      </c>
      <c r="G260" t="s">
        <v>19</v>
      </c>
      <c r="H260" t="s">
        <v>38</v>
      </c>
      <c r="I260" s="1">
        <v>41777</v>
      </c>
      <c r="J260" t="s">
        <v>21</v>
      </c>
      <c r="K260" t="s">
        <v>22</v>
      </c>
      <c r="L260" t="s">
        <v>90</v>
      </c>
      <c r="M260" t="s">
        <v>48</v>
      </c>
      <c r="N260" t="s">
        <v>71</v>
      </c>
      <c r="O260">
        <v>2.4</v>
      </c>
      <c r="P260">
        <v>4</v>
      </c>
    </row>
    <row r="261" spans="1:16" x14ac:dyDescent="0.25">
      <c r="A261">
        <v>260</v>
      </c>
      <c r="B261" t="s">
        <v>357</v>
      </c>
      <c r="C261">
        <v>55000</v>
      </c>
      <c r="D261" t="s">
        <v>212</v>
      </c>
      <c r="E261" t="s">
        <v>18</v>
      </c>
      <c r="F261" s="1">
        <v>31942</v>
      </c>
      <c r="G261" t="s">
        <v>35</v>
      </c>
      <c r="H261" t="s">
        <v>28</v>
      </c>
      <c r="I261" s="1">
        <v>40812</v>
      </c>
      <c r="J261" s="1">
        <v>41542</v>
      </c>
      <c r="K261" t="s">
        <v>29</v>
      </c>
      <c r="L261" t="s">
        <v>78</v>
      </c>
      <c r="M261" t="s">
        <v>48</v>
      </c>
      <c r="N261" t="s">
        <v>32</v>
      </c>
      <c r="O261">
        <v>3.8</v>
      </c>
      <c r="P261">
        <v>4</v>
      </c>
    </row>
    <row r="262" spans="1:16" x14ac:dyDescent="0.25">
      <c r="A262">
        <v>261</v>
      </c>
      <c r="B262" t="s">
        <v>358</v>
      </c>
      <c r="C262">
        <v>58939</v>
      </c>
      <c r="D262" t="s">
        <v>17</v>
      </c>
      <c r="E262" t="s">
        <v>18</v>
      </c>
      <c r="F262" s="1">
        <v>23775</v>
      </c>
      <c r="G262" t="s">
        <v>35</v>
      </c>
      <c r="H262" t="s">
        <v>20</v>
      </c>
      <c r="I262" s="1">
        <v>41589</v>
      </c>
      <c r="J262" t="s">
        <v>21</v>
      </c>
      <c r="K262" t="s">
        <v>22</v>
      </c>
      <c r="L262" t="s">
        <v>23</v>
      </c>
      <c r="M262" t="s">
        <v>46</v>
      </c>
      <c r="N262" t="s">
        <v>32</v>
      </c>
      <c r="O262">
        <v>3.73</v>
      </c>
      <c r="P262">
        <v>3</v>
      </c>
    </row>
    <row r="263" spans="1:16" x14ac:dyDescent="0.25">
      <c r="A263">
        <v>262</v>
      </c>
      <c r="B263" t="s">
        <v>359</v>
      </c>
      <c r="C263">
        <v>66593</v>
      </c>
      <c r="D263" t="s">
        <v>50</v>
      </c>
      <c r="E263" t="s">
        <v>18</v>
      </c>
      <c r="F263" s="1">
        <v>26735</v>
      </c>
      <c r="G263" t="s">
        <v>35</v>
      </c>
      <c r="H263" t="s">
        <v>28</v>
      </c>
      <c r="I263" s="1">
        <v>40704</v>
      </c>
      <c r="J263" t="s">
        <v>21</v>
      </c>
      <c r="K263" t="s">
        <v>22</v>
      </c>
      <c r="L263" t="s">
        <v>30</v>
      </c>
      <c r="M263" t="s">
        <v>24</v>
      </c>
      <c r="N263" t="s">
        <v>32</v>
      </c>
      <c r="O263">
        <v>4.3</v>
      </c>
      <c r="P263">
        <v>3</v>
      </c>
    </row>
    <row r="264" spans="1:16" x14ac:dyDescent="0.25">
      <c r="A264">
        <v>263</v>
      </c>
      <c r="B264" t="s">
        <v>360</v>
      </c>
      <c r="C264">
        <v>87565</v>
      </c>
      <c r="D264" t="s">
        <v>122</v>
      </c>
      <c r="E264" t="s">
        <v>18</v>
      </c>
      <c r="F264" s="1">
        <v>30356</v>
      </c>
      <c r="G264" t="s">
        <v>19</v>
      </c>
      <c r="H264" t="s">
        <v>28</v>
      </c>
      <c r="I264" s="1">
        <v>42551</v>
      </c>
      <c r="J264" t="s">
        <v>21</v>
      </c>
      <c r="K264" t="s">
        <v>22</v>
      </c>
      <c r="L264" t="s">
        <v>30</v>
      </c>
      <c r="M264" t="s">
        <v>24</v>
      </c>
      <c r="N264" t="s">
        <v>32</v>
      </c>
      <c r="O264">
        <v>3.27</v>
      </c>
      <c r="P264">
        <v>4</v>
      </c>
    </row>
    <row r="265" spans="1:16" x14ac:dyDescent="0.25">
      <c r="A265">
        <v>264</v>
      </c>
      <c r="B265" t="s">
        <v>361</v>
      </c>
      <c r="C265">
        <v>64021</v>
      </c>
      <c r="D265" t="s">
        <v>17</v>
      </c>
      <c r="E265" t="s">
        <v>18</v>
      </c>
      <c r="F265" s="1">
        <v>25039</v>
      </c>
      <c r="G265" t="s">
        <v>35</v>
      </c>
      <c r="H265" t="s">
        <v>28</v>
      </c>
      <c r="I265" s="1">
        <v>40959</v>
      </c>
      <c r="J265" t="s">
        <v>21</v>
      </c>
      <c r="K265" t="s">
        <v>22</v>
      </c>
      <c r="L265" t="s">
        <v>23</v>
      </c>
      <c r="M265" t="s">
        <v>31</v>
      </c>
      <c r="N265" t="s">
        <v>133</v>
      </c>
      <c r="O265">
        <v>2.4</v>
      </c>
      <c r="P265">
        <v>2</v>
      </c>
    </row>
    <row r="266" spans="1:16" x14ac:dyDescent="0.25">
      <c r="A266">
        <v>265</v>
      </c>
      <c r="B266" t="s">
        <v>362</v>
      </c>
      <c r="C266">
        <v>65714</v>
      </c>
      <c r="D266" t="s">
        <v>80</v>
      </c>
      <c r="E266" t="s">
        <v>18</v>
      </c>
      <c r="F266" s="1">
        <v>27667</v>
      </c>
      <c r="G266" t="s">
        <v>35</v>
      </c>
      <c r="H266" t="s">
        <v>28</v>
      </c>
      <c r="I266" s="1">
        <v>41184</v>
      </c>
      <c r="J266" t="s">
        <v>21</v>
      </c>
      <c r="K266" t="s">
        <v>22</v>
      </c>
      <c r="L266" t="s">
        <v>23</v>
      </c>
      <c r="M266" t="s">
        <v>24</v>
      </c>
      <c r="N266" t="s">
        <v>32</v>
      </c>
      <c r="O266">
        <v>4.83</v>
      </c>
      <c r="P266">
        <v>5</v>
      </c>
    </row>
    <row r="267" spans="1:16" x14ac:dyDescent="0.25">
      <c r="A267">
        <v>266</v>
      </c>
      <c r="B267" t="s">
        <v>363</v>
      </c>
      <c r="C267">
        <v>62425</v>
      </c>
      <c r="D267" t="s">
        <v>17</v>
      </c>
      <c r="E267" t="s">
        <v>18</v>
      </c>
      <c r="F267" s="1">
        <v>26749</v>
      </c>
      <c r="G267" t="s">
        <v>35</v>
      </c>
      <c r="H267" t="s">
        <v>38</v>
      </c>
      <c r="I267" s="1">
        <v>41407</v>
      </c>
      <c r="J267" s="1">
        <v>42184</v>
      </c>
      <c r="K267" t="s">
        <v>29</v>
      </c>
      <c r="L267" t="s">
        <v>23</v>
      </c>
      <c r="M267" t="s">
        <v>24</v>
      </c>
      <c r="N267" t="s">
        <v>25</v>
      </c>
      <c r="O267">
        <v>4.0999999999999996</v>
      </c>
      <c r="P267">
        <v>4</v>
      </c>
    </row>
    <row r="268" spans="1:16" x14ac:dyDescent="0.25">
      <c r="A268">
        <v>267</v>
      </c>
      <c r="B268" t="s">
        <v>364</v>
      </c>
      <c r="C268">
        <v>47961</v>
      </c>
      <c r="D268" t="s">
        <v>17</v>
      </c>
      <c r="E268" t="s">
        <v>18</v>
      </c>
      <c r="F268" s="1">
        <v>30188</v>
      </c>
      <c r="G268" t="s">
        <v>35</v>
      </c>
      <c r="H268" t="s">
        <v>38</v>
      </c>
      <c r="I268" s="1">
        <v>40553</v>
      </c>
      <c r="J268" t="s">
        <v>21</v>
      </c>
      <c r="K268" t="s">
        <v>22</v>
      </c>
      <c r="L268" t="s">
        <v>23</v>
      </c>
      <c r="M268" t="s">
        <v>39</v>
      </c>
      <c r="N268" t="s">
        <v>32</v>
      </c>
      <c r="O268">
        <v>4.0999999999999996</v>
      </c>
      <c r="P268">
        <v>4</v>
      </c>
    </row>
    <row r="269" spans="1:16" x14ac:dyDescent="0.25">
      <c r="A269">
        <v>268</v>
      </c>
      <c r="B269" t="s">
        <v>365</v>
      </c>
      <c r="C269">
        <v>58273</v>
      </c>
      <c r="D269" t="s">
        <v>88</v>
      </c>
      <c r="E269" t="s">
        <v>366</v>
      </c>
      <c r="F269" s="1">
        <v>27158</v>
      </c>
      <c r="G269" t="s">
        <v>19</v>
      </c>
      <c r="H269" t="s">
        <v>28</v>
      </c>
      <c r="I269" s="1">
        <v>41771</v>
      </c>
      <c r="J269" t="s">
        <v>21</v>
      </c>
      <c r="K269" t="s">
        <v>22</v>
      </c>
      <c r="L269" t="s">
        <v>90</v>
      </c>
      <c r="M269" t="s">
        <v>141</v>
      </c>
      <c r="N269" t="s">
        <v>133</v>
      </c>
      <c r="O269">
        <v>1.81</v>
      </c>
      <c r="P269">
        <v>2</v>
      </c>
    </row>
    <row r="270" spans="1:16" x14ac:dyDescent="0.25">
      <c r="A270">
        <v>269</v>
      </c>
      <c r="B270" t="s">
        <v>367</v>
      </c>
      <c r="C270">
        <v>63003</v>
      </c>
      <c r="D270" t="s">
        <v>83</v>
      </c>
      <c r="E270" t="s">
        <v>18</v>
      </c>
      <c r="F270" s="1">
        <v>31656</v>
      </c>
      <c r="G270" t="s">
        <v>19</v>
      </c>
      <c r="H270" t="s">
        <v>20</v>
      </c>
      <c r="I270" s="1">
        <v>41911</v>
      </c>
      <c r="J270" t="s">
        <v>21</v>
      </c>
      <c r="K270" t="s">
        <v>22</v>
      </c>
      <c r="L270" t="s">
        <v>78</v>
      </c>
      <c r="M270" t="s">
        <v>31</v>
      </c>
      <c r="N270" t="s">
        <v>32</v>
      </c>
      <c r="O270">
        <v>3.9</v>
      </c>
      <c r="P270">
        <v>5</v>
      </c>
    </row>
    <row r="271" spans="1:16" x14ac:dyDescent="0.25">
      <c r="A271">
        <v>270</v>
      </c>
      <c r="B271" t="s">
        <v>368</v>
      </c>
      <c r="C271">
        <v>61355</v>
      </c>
      <c r="D271" t="s">
        <v>17</v>
      </c>
      <c r="E271" t="s">
        <v>18</v>
      </c>
      <c r="F271" s="1">
        <v>31120</v>
      </c>
      <c r="G271" t="s">
        <v>19</v>
      </c>
      <c r="H271" t="s">
        <v>28</v>
      </c>
      <c r="I271" s="1">
        <v>41687</v>
      </c>
      <c r="J271" t="s">
        <v>21</v>
      </c>
      <c r="K271" t="s">
        <v>22</v>
      </c>
      <c r="L271" t="s">
        <v>23</v>
      </c>
      <c r="M271" t="s">
        <v>24</v>
      </c>
      <c r="N271" t="s">
        <v>32</v>
      </c>
      <c r="O271">
        <v>4.7</v>
      </c>
      <c r="P271">
        <v>3</v>
      </c>
    </row>
    <row r="272" spans="1:16" x14ac:dyDescent="0.25">
      <c r="A272">
        <v>271</v>
      </c>
      <c r="B272" t="s">
        <v>369</v>
      </c>
      <c r="C272">
        <v>60120</v>
      </c>
      <c r="D272" t="s">
        <v>88</v>
      </c>
      <c r="E272" t="s">
        <v>370</v>
      </c>
      <c r="F272" s="1">
        <v>32640</v>
      </c>
      <c r="G272" t="s">
        <v>35</v>
      </c>
      <c r="H272" t="s">
        <v>28</v>
      </c>
      <c r="I272" s="1">
        <v>40448</v>
      </c>
      <c r="J272" t="s">
        <v>21</v>
      </c>
      <c r="K272" t="s">
        <v>22</v>
      </c>
      <c r="L272" t="s">
        <v>90</v>
      </c>
      <c r="M272" t="s">
        <v>31</v>
      </c>
      <c r="N272" t="s">
        <v>32</v>
      </c>
      <c r="O272">
        <v>4.0999999999999996</v>
      </c>
      <c r="P272">
        <v>4</v>
      </c>
    </row>
    <row r="273" spans="1:16" x14ac:dyDescent="0.25">
      <c r="A273">
        <v>272</v>
      </c>
      <c r="B273" t="s">
        <v>371</v>
      </c>
      <c r="C273">
        <v>63682</v>
      </c>
      <c r="D273" t="s">
        <v>80</v>
      </c>
      <c r="E273" t="s">
        <v>18</v>
      </c>
      <c r="F273" s="1">
        <v>28577</v>
      </c>
      <c r="G273" t="s">
        <v>35</v>
      </c>
      <c r="H273" t="s">
        <v>28</v>
      </c>
      <c r="I273" s="1">
        <v>39821</v>
      </c>
      <c r="J273" t="s">
        <v>21</v>
      </c>
      <c r="K273" t="s">
        <v>22</v>
      </c>
      <c r="L273" t="s">
        <v>23</v>
      </c>
      <c r="M273" t="s">
        <v>31</v>
      </c>
      <c r="N273" t="s">
        <v>32</v>
      </c>
      <c r="O273">
        <v>3.73</v>
      </c>
      <c r="P273">
        <v>4</v>
      </c>
    </row>
    <row r="274" spans="1:16" x14ac:dyDescent="0.25">
      <c r="A274">
        <v>273</v>
      </c>
      <c r="B274" t="s">
        <v>372</v>
      </c>
      <c r="C274">
        <v>63025</v>
      </c>
      <c r="D274" t="s">
        <v>17</v>
      </c>
      <c r="E274" t="s">
        <v>18</v>
      </c>
      <c r="F274" s="1">
        <v>30231</v>
      </c>
      <c r="G274" t="s">
        <v>19</v>
      </c>
      <c r="H274" t="s">
        <v>28</v>
      </c>
      <c r="I274" s="1">
        <v>42009</v>
      </c>
      <c r="J274" t="s">
        <v>21</v>
      </c>
      <c r="K274" t="s">
        <v>22</v>
      </c>
      <c r="L274" t="s">
        <v>23</v>
      </c>
      <c r="M274" t="s">
        <v>39</v>
      </c>
      <c r="N274" t="s">
        <v>32</v>
      </c>
      <c r="O274">
        <v>4.3600000000000003</v>
      </c>
      <c r="P274">
        <v>5</v>
      </c>
    </row>
    <row r="275" spans="1:16" x14ac:dyDescent="0.25">
      <c r="A275">
        <v>274</v>
      </c>
      <c r="B275" t="s">
        <v>373</v>
      </c>
      <c r="C275">
        <v>59238</v>
      </c>
      <c r="D275" t="s">
        <v>17</v>
      </c>
      <c r="E275" t="s">
        <v>18</v>
      </c>
      <c r="F275" s="1">
        <v>25065</v>
      </c>
      <c r="G275" t="s">
        <v>35</v>
      </c>
      <c r="H275" t="s">
        <v>20</v>
      </c>
      <c r="I275" s="1">
        <v>41043</v>
      </c>
      <c r="J275" t="s">
        <v>21</v>
      </c>
      <c r="K275" t="s">
        <v>22</v>
      </c>
      <c r="L275" t="s">
        <v>23</v>
      </c>
      <c r="M275" t="s">
        <v>31</v>
      </c>
      <c r="N275" t="s">
        <v>32</v>
      </c>
      <c r="O275">
        <v>3.4</v>
      </c>
      <c r="P275">
        <v>5</v>
      </c>
    </row>
    <row r="276" spans="1:16" x14ac:dyDescent="0.25">
      <c r="A276">
        <v>275</v>
      </c>
      <c r="B276" t="s">
        <v>374</v>
      </c>
      <c r="C276">
        <v>92989</v>
      </c>
      <c r="D276" t="s">
        <v>42</v>
      </c>
      <c r="E276" t="s">
        <v>18</v>
      </c>
      <c r="F276" s="1">
        <v>30442</v>
      </c>
      <c r="G276" t="s">
        <v>19</v>
      </c>
      <c r="H276" t="s">
        <v>20</v>
      </c>
      <c r="I276" s="1">
        <v>41827</v>
      </c>
      <c r="J276" t="s">
        <v>21</v>
      </c>
      <c r="K276" t="s">
        <v>22</v>
      </c>
      <c r="L276" t="s">
        <v>43</v>
      </c>
      <c r="M276" t="s">
        <v>24</v>
      </c>
      <c r="N276" t="s">
        <v>25</v>
      </c>
      <c r="O276">
        <v>4.5</v>
      </c>
      <c r="P276">
        <v>5</v>
      </c>
    </row>
    <row r="277" spans="1:16" x14ac:dyDescent="0.25">
      <c r="A277">
        <v>276</v>
      </c>
      <c r="B277" t="s">
        <v>375</v>
      </c>
      <c r="C277">
        <v>90100</v>
      </c>
      <c r="D277" t="s">
        <v>137</v>
      </c>
      <c r="E277" t="s">
        <v>18</v>
      </c>
      <c r="F277" s="1">
        <v>32074</v>
      </c>
      <c r="G277" t="s">
        <v>19</v>
      </c>
      <c r="H277" t="s">
        <v>28</v>
      </c>
      <c r="I277" s="1">
        <v>42845</v>
      </c>
      <c r="J277" t="s">
        <v>21</v>
      </c>
      <c r="K277" t="s">
        <v>22</v>
      </c>
      <c r="L277" t="s">
        <v>30</v>
      </c>
      <c r="M277" t="s">
        <v>31</v>
      </c>
      <c r="N277" t="s">
        <v>32</v>
      </c>
      <c r="O277">
        <v>3.4</v>
      </c>
      <c r="P277">
        <v>3</v>
      </c>
    </row>
    <row r="278" spans="1:16" x14ac:dyDescent="0.25">
      <c r="A278">
        <v>277</v>
      </c>
      <c r="B278" t="s">
        <v>376</v>
      </c>
      <c r="C278">
        <v>60754</v>
      </c>
      <c r="D278" t="s">
        <v>17</v>
      </c>
      <c r="E278" t="s">
        <v>18</v>
      </c>
      <c r="F278" s="1">
        <v>27487</v>
      </c>
      <c r="G278" t="s">
        <v>35</v>
      </c>
      <c r="H278" t="s">
        <v>28</v>
      </c>
      <c r="I278" s="1">
        <v>39930</v>
      </c>
      <c r="J278" s="1">
        <v>41365</v>
      </c>
      <c r="K278" t="s">
        <v>29</v>
      </c>
      <c r="L278" t="s">
        <v>23</v>
      </c>
      <c r="M278" t="s">
        <v>48</v>
      </c>
      <c r="N278" t="s">
        <v>32</v>
      </c>
      <c r="O278">
        <v>4.5</v>
      </c>
      <c r="P278">
        <v>5</v>
      </c>
    </row>
    <row r="279" spans="1:16" x14ac:dyDescent="0.25">
      <c r="A279">
        <v>278</v>
      </c>
      <c r="B279" t="s">
        <v>377</v>
      </c>
      <c r="C279">
        <v>72202</v>
      </c>
      <c r="D279" t="s">
        <v>34</v>
      </c>
      <c r="E279" t="s">
        <v>18</v>
      </c>
      <c r="F279" s="1">
        <v>19503</v>
      </c>
      <c r="G279" t="s">
        <v>35</v>
      </c>
      <c r="H279" t="s">
        <v>28</v>
      </c>
      <c r="I279" s="1">
        <v>40679</v>
      </c>
      <c r="J279" s="1">
        <v>42924</v>
      </c>
      <c r="K279" t="s">
        <v>29</v>
      </c>
      <c r="L279" t="s">
        <v>23</v>
      </c>
      <c r="M279" t="s">
        <v>39</v>
      </c>
      <c r="N279" t="s">
        <v>32</v>
      </c>
      <c r="O279">
        <v>3.93</v>
      </c>
      <c r="P279">
        <v>3</v>
      </c>
    </row>
    <row r="280" spans="1:16" x14ac:dyDescent="0.25">
      <c r="A280">
        <v>279</v>
      </c>
      <c r="B280" t="s">
        <v>378</v>
      </c>
      <c r="C280">
        <v>58370</v>
      </c>
      <c r="D280" t="s">
        <v>88</v>
      </c>
      <c r="E280" t="s">
        <v>379</v>
      </c>
      <c r="F280" s="1">
        <v>23869</v>
      </c>
      <c r="G280" t="s">
        <v>35</v>
      </c>
      <c r="H280" t="s">
        <v>20</v>
      </c>
      <c r="I280" s="1">
        <v>41911</v>
      </c>
      <c r="J280" t="s">
        <v>21</v>
      </c>
      <c r="K280" t="s">
        <v>22</v>
      </c>
      <c r="L280" t="s">
        <v>90</v>
      </c>
      <c r="M280" t="s">
        <v>31</v>
      </c>
      <c r="N280" t="s">
        <v>32</v>
      </c>
      <c r="O280">
        <v>3.69</v>
      </c>
      <c r="P280">
        <v>3</v>
      </c>
    </row>
    <row r="281" spans="1:16" x14ac:dyDescent="0.25">
      <c r="A281">
        <v>280</v>
      </c>
      <c r="B281" t="s">
        <v>380</v>
      </c>
      <c r="C281">
        <v>48413</v>
      </c>
      <c r="D281" t="s">
        <v>17</v>
      </c>
      <c r="E281" t="s">
        <v>18</v>
      </c>
      <c r="F281" s="1">
        <v>23871</v>
      </c>
      <c r="G281" t="s">
        <v>35</v>
      </c>
      <c r="H281" t="s">
        <v>20</v>
      </c>
      <c r="I281" s="1">
        <v>40729</v>
      </c>
      <c r="J281" s="1">
        <v>42618</v>
      </c>
      <c r="K281" t="s">
        <v>29</v>
      </c>
      <c r="L281" t="s">
        <v>23</v>
      </c>
      <c r="M281" t="s">
        <v>31</v>
      </c>
      <c r="N281" t="s">
        <v>32</v>
      </c>
      <c r="O281">
        <v>3.98</v>
      </c>
      <c r="P281">
        <v>4</v>
      </c>
    </row>
    <row r="282" spans="1:16" x14ac:dyDescent="0.25">
      <c r="A282">
        <v>281</v>
      </c>
      <c r="B282" t="s">
        <v>381</v>
      </c>
      <c r="C282">
        <v>67176</v>
      </c>
      <c r="D282" t="s">
        <v>34</v>
      </c>
      <c r="E282" t="s">
        <v>18</v>
      </c>
      <c r="F282" s="1">
        <v>27653</v>
      </c>
      <c r="G282" t="s">
        <v>19</v>
      </c>
      <c r="H282" t="s">
        <v>45</v>
      </c>
      <c r="I282" s="1">
        <v>39258</v>
      </c>
      <c r="J282" s="1">
        <v>40420</v>
      </c>
      <c r="K282" t="s">
        <v>29</v>
      </c>
      <c r="L282" t="s">
        <v>23</v>
      </c>
      <c r="M282" t="s">
        <v>170</v>
      </c>
      <c r="N282" t="s">
        <v>32</v>
      </c>
      <c r="O282">
        <v>4.0999999999999996</v>
      </c>
      <c r="P282">
        <v>4</v>
      </c>
    </row>
    <row r="283" spans="1:16" x14ac:dyDescent="0.25">
      <c r="A283">
        <v>282</v>
      </c>
      <c r="B283" t="s">
        <v>382</v>
      </c>
      <c r="C283">
        <v>56339</v>
      </c>
      <c r="D283" t="s">
        <v>17</v>
      </c>
      <c r="E283" t="s">
        <v>18</v>
      </c>
      <c r="F283" s="1">
        <v>24628</v>
      </c>
      <c r="G283" t="s">
        <v>35</v>
      </c>
      <c r="H283" t="s">
        <v>38</v>
      </c>
      <c r="I283" s="1">
        <v>41323</v>
      </c>
      <c r="J283" t="s">
        <v>21</v>
      </c>
      <c r="K283" t="s">
        <v>22</v>
      </c>
      <c r="L283" t="s">
        <v>23</v>
      </c>
      <c r="M283" t="s">
        <v>31</v>
      </c>
      <c r="N283" t="s">
        <v>32</v>
      </c>
      <c r="O283">
        <v>4.21</v>
      </c>
      <c r="P283">
        <v>5</v>
      </c>
    </row>
    <row r="284" spans="1:16" x14ac:dyDescent="0.25">
      <c r="A284">
        <v>283</v>
      </c>
      <c r="B284" t="s">
        <v>383</v>
      </c>
      <c r="C284">
        <v>64397</v>
      </c>
      <c r="D284" t="s">
        <v>88</v>
      </c>
      <c r="E284" t="s">
        <v>384</v>
      </c>
      <c r="F284" s="1">
        <v>24852</v>
      </c>
      <c r="G284" t="s">
        <v>19</v>
      </c>
      <c r="H284" t="s">
        <v>86</v>
      </c>
      <c r="I284" s="1">
        <v>38726</v>
      </c>
      <c r="J284" t="s">
        <v>21</v>
      </c>
      <c r="K284" t="s">
        <v>22</v>
      </c>
      <c r="L284" t="s">
        <v>90</v>
      </c>
      <c r="M284" t="s">
        <v>31</v>
      </c>
      <c r="N284" t="s">
        <v>25</v>
      </c>
      <c r="O284">
        <v>4.0999999999999996</v>
      </c>
      <c r="P284">
        <v>3</v>
      </c>
    </row>
    <row r="285" spans="1:16" x14ac:dyDescent="0.25">
      <c r="A285">
        <v>284</v>
      </c>
      <c r="B285" t="s">
        <v>385</v>
      </c>
      <c r="C285">
        <v>63025</v>
      </c>
      <c r="D285" t="s">
        <v>17</v>
      </c>
      <c r="E285" t="s">
        <v>18</v>
      </c>
      <c r="F285" s="1">
        <v>30452</v>
      </c>
      <c r="G285" t="s">
        <v>35</v>
      </c>
      <c r="H285" t="s">
        <v>20</v>
      </c>
      <c r="I285" s="1">
        <v>41687</v>
      </c>
      <c r="J285" t="s">
        <v>21</v>
      </c>
      <c r="K285" t="s">
        <v>22</v>
      </c>
      <c r="L285" t="s">
        <v>23</v>
      </c>
      <c r="M285" t="s">
        <v>24</v>
      </c>
      <c r="N285" t="s">
        <v>71</v>
      </c>
      <c r="O285">
        <v>2.44</v>
      </c>
      <c r="P285">
        <v>5</v>
      </c>
    </row>
    <row r="286" spans="1:16" x14ac:dyDescent="0.25">
      <c r="A286">
        <v>285</v>
      </c>
      <c r="B286" t="s">
        <v>386</v>
      </c>
      <c r="C286">
        <v>75281</v>
      </c>
      <c r="D286" t="s">
        <v>162</v>
      </c>
      <c r="E286" t="s">
        <v>18</v>
      </c>
      <c r="F286" s="1">
        <v>32268</v>
      </c>
      <c r="G286" t="s">
        <v>19</v>
      </c>
      <c r="H286" t="s">
        <v>28</v>
      </c>
      <c r="I286" s="1">
        <v>42009</v>
      </c>
      <c r="J286" s="1">
        <v>42412</v>
      </c>
      <c r="K286" t="s">
        <v>29</v>
      </c>
      <c r="L286" t="s">
        <v>30</v>
      </c>
      <c r="M286" t="s">
        <v>70</v>
      </c>
      <c r="N286" t="s">
        <v>32</v>
      </c>
      <c r="O286">
        <v>5</v>
      </c>
      <c r="P286">
        <v>3</v>
      </c>
    </row>
    <row r="287" spans="1:16" x14ac:dyDescent="0.25">
      <c r="A287">
        <v>286</v>
      </c>
      <c r="B287" t="s">
        <v>387</v>
      </c>
      <c r="C287">
        <v>100416</v>
      </c>
      <c r="D287" t="s">
        <v>42</v>
      </c>
      <c r="E287" t="s">
        <v>18</v>
      </c>
      <c r="F287" s="1">
        <v>30481</v>
      </c>
      <c r="G287" t="s">
        <v>19</v>
      </c>
      <c r="H287" t="s">
        <v>20</v>
      </c>
      <c r="I287" s="1">
        <v>41323</v>
      </c>
      <c r="J287" s="1">
        <v>43205</v>
      </c>
      <c r="K287" t="s">
        <v>29</v>
      </c>
      <c r="L287" t="s">
        <v>43</v>
      </c>
      <c r="M287" t="s">
        <v>48</v>
      </c>
      <c r="N287" t="s">
        <v>32</v>
      </c>
      <c r="O287">
        <v>4.5999999999999996</v>
      </c>
      <c r="P287">
        <v>3</v>
      </c>
    </row>
    <row r="288" spans="1:16" x14ac:dyDescent="0.25">
      <c r="A288">
        <v>287</v>
      </c>
      <c r="B288" t="s">
        <v>388</v>
      </c>
      <c r="C288">
        <v>74813</v>
      </c>
      <c r="D288" t="s">
        <v>34</v>
      </c>
      <c r="E288" t="s">
        <v>18</v>
      </c>
      <c r="F288" s="1">
        <v>31121</v>
      </c>
      <c r="G288" t="s">
        <v>35</v>
      </c>
      <c r="H288" t="s">
        <v>20</v>
      </c>
      <c r="I288" s="1">
        <v>40553</v>
      </c>
      <c r="J288" s="1">
        <v>41822</v>
      </c>
      <c r="K288" t="s">
        <v>29</v>
      </c>
      <c r="L288" t="s">
        <v>23</v>
      </c>
      <c r="M288" t="s">
        <v>24</v>
      </c>
      <c r="N288" t="s">
        <v>32</v>
      </c>
      <c r="O288">
        <v>4.4000000000000004</v>
      </c>
      <c r="P288">
        <v>3</v>
      </c>
    </row>
    <row r="289" spans="1:16" x14ac:dyDescent="0.25">
      <c r="A289">
        <v>288</v>
      </c>
      <c r="B289" t="s">
        <v>389</v>
      </c>
      <c r="C289">
        <v>76029</v>
      </c>
      <c r="D289" t="s">
        <v>162</v>
      </c>
      <c r="E289" t="s">
        <v>18</v>
      </c>
      <c r="F289" s="1">
        <v>25293</v>
      </c>
      <c r="G289" t="s">
        <v>19</v>
      </c>
      <c r="H289" t="s">
        <v>28</v>
      </c>
      <c r="I289" s="1">
        <v>42093</v>
      </c>
      <c r="J289" t="s">
        <v>21</v>
      </c>
      <c r="K289" t="s">
        <v>22</v>
      </c>
      <c r="L289" t="s">
        <v>30</v>
      </c>
      <c r="M289" t="s">
        <v>46</v>
      </c>
      <c r="N289" t="s">
        <v>32</v>
      </c>
      <c r="O289">
        <v>5</v>
      </c>
      <c r="P289">
        <v>4</v>
      </c>
    </row>
    <row r="290" spans="1:16" x14ac:dyDescent="0.25">
      <c r="A290">
        <v>289</v>
      </c>
      <c r="B290" t="s">
        <v>390</v>
      </c>
      <c r="C290">
        <v>57859</v>
      </c>
      <c r="D290" t="s">
        <v>88</v>
      </c>
      <c r="E290" t="s">
        <v>391</v>
      </c>
      <c r="F290" s="1">
        <v>33381</v>
      </c>
      <c r="G290" t="s">
        <v>35</v>
      </c>
      <c r="H290" t="s">
        <v>28</v>
      </c>
      <c r="I290" s="1">
        <v>40729</v>
      </c>
      <c r="J290" t="s">
        <v>21</v>
      </c>
      <c r="K290" t="s">
        <v>22</v>
      </c>
      <c r="L290" t="s">
        <v>90</v>
      </c>
      <c r="M290" t="s">
        <v>31</v>
      </c>
      <c r="N290" t="s">
        <v>32</v>
      </c>
      <c r="O290">
        <v>2.81</v>
      </c>
      <c r="P290">
        <v>3</v>
      </c>
    </row>
    <row r="291" spans="1:16" x14ac:dyDescent="0.25">
      <c r="A291">
        <v>290</v>
      </c>
      <c r="B291" t="s">
        <v>392</v>
      </c>
      <c r="C291">
        <v>58523</v>
      </c>
      <c r="D291" t="s">
        <v>17</v>
      </c>
      <c r="E291" t="s">
        <v>18</v>
      </c>
      <c r="F291" s="1">
        <v>31808</v>
      </c>
      <c r="G291" t="s">
        <v>19</v>
      </c>
      <c r="H291" t="s">
        <v>38</v>
      </c>
      <c r="I291" s="1">
        <v>41134</v>
      </c>
      <c r="J291" s="1">
        <v>42405</v>
      </c>
      <c r="K291" t="s">
        <v>29</v>
      </c>
      <c r="L291" t="s">
        <v>23</v>
      </c>
      <c r="M291" t="s">
        <v>24</v>
      </c>
      <c r="N291" t="s">
        <v>25</v>
      </c>
      <c r="O291">
        <v>4.5</v>
      </c>
      <c r="P291">
        <v>5</v>
      </c>
    </row>
    <row r="292" spans="1:16" x14ac:dyDescent="0.25">
      <c r="A292">
        <v>291</v>
      </c>
      <c r="B292" t="s">
        <v>393</v>
      </c>
      <c r="C292">
        <v>88976</v>
      </c>
      <c r="D292" t="s">
        <v>80</v>
      </c>
      <c r="E292" t="s">
        <v>18</v>
      </c>
      <c r="F292" s="1">
        <v>25121</v>
      </c>
      <c r="G292" t="s">
        <v>19</v>
      </c>
      <c r="H292" t="s">
        <v>38</v>
      </c>
      <c r="I292" s="1">
        <v>40756</v>
      </c>
      <c r="J292" t="s">
        <v>21</v>
      </c>
      <c r="K292" t="s">
        <v>22</v>
      </c>
      <c r="L292" t="s">
        <v>23</v>
      </c>
      <c r="M292" t="s">
        <v>46</v>
      </c>
      <c r="N292" t="s">
        <v>32</v>
      </c>
      <c r="O292">
        <v>3.93</v>
      </c>
      <c r="P292">
        <v>3</v>
      </c>
    </row>
    <row r="293" spans="1:16" x14ac:dyDescent="0.25">
      <c r="A293">
        <v>292</v>
      </c>
      <c r="B293" t="s">
        <v>394</v>
      </c>
      <c r="C293">
        <v>55875</v>
      </c>
      <c r="D293" t="s">
        <v>88</v>
      </c>
      <c r="E293" t="s">
        <v>395</v>
      </c>
      <c r="F293" s="1">
        <v>32700</v>
      </c>
      <c r="G293" t="s">
        <v>19</v>
      </c>
      <c r="H293" t="s">
        <v>20</v>
      </c>
      <c r="I293" s="1">
        <v>40973</v>
      </c>
      <c r="J293" t="s">
        <v>21</v>
      </c>
      <c r="K293" t="s">
        <v>22</v>
      </c>
      <c r="L293" t="s">
        <v>90</v>
      </c>
      <c r="M293" t="s">
        <v>141</v>
      </c>
      <c r="N293" t="s">
        <v>32</v>
      </c>
      <c r="O293">
        <v>4.5</v>
      </c>
      <c r="P293">
        <v>4</v>
      </c>
    </row>
    <row r="294" spans="1:16" x14ac:dyDescent="0.25">
      <c r="A294">
        <v>293</v>
      </c>
      <c r="B294" t="s">
        <v>396</v>
      </c>
      <c r="C294">
        <v>113999</v>
      </c>
      <c r="D294" t="s">
        <v>64</v>
      </c>
      <c r="E294" t="s">
        <v>18</v>
      </c>
      <c r="F294" s="1">
        <v>31631</v>
      </c>
      <c r="G294" t="s">
        <v>19</v>
      </c>
      <c r="H294" t="s">
        <v>28</v>
      </c>
      <c r="I294" s="1">
        <v>42051</v>
      </c>
      <c r="J294" s="1">
        <v>42788</v>
      </c>
      <c r="K294" t="s">
        <v>60</v>
      </c>
      <c r="L294" t="s">
        <v>30</v>
      </c>
      <c r="M294" t="s">
        <v>46</v>
      </c>
      <c r="N294" t="s">
        <v>32</v>
      </c>
      <c r="O294">
        <v>4.33</v>
      </c>
      <c r="P294">
        <v>3</v>
      </c>
    </row>
    <row r="295" spans="1:16" x14ac:dyDescent="0.25">
      <c r="A295">
        <v>294</v>
      </c>
      <c r="B295" t="s">
        <v>397</v>
      </c>
      <c r="C295">
        <v>49773</v>
      </c>
      <c r="D295" t="s">
        <v>17</v>
      </c>
      <c r="E295" t="s">
        <v>18</v>
      </c>
      <c r="F295" s="1">
        <v>31566</v>
      </c>
      <c r="G295" t="s">
        <v>35</v>
      </c>
      <c r="H295" t="s">
        <v>28</v>
      </c>
      <c r="I295" s="1">
        <v>40812</v>
      </c>
      <c r="J295" s="1">
        <v>42408</v>
      </c>
      <c r="K295" t="s">
        <v>60</v>
      </c>
      <c r="L295" t="s">
        <v>23</v>
      </c>
      <c r="M295" t="s">
        <v>39</v>
      </c>
      <c r="N295" t="s">
        <v>25</v>
      </c>
      <c r="O295">
        <v>4.3</v>
      </c>
      <c r="P295">
        <v>5</v>
      </c>
    </row>
    <row r="296" spans="1:16" x14ac:dyDescent="0.25">
      <c r="A296">
        <v>295</v>
      </c>
      <c r="B296" t="s">
        <v>398</v>
      </c>
      <c r="C296">
        <v>62068</v>
      </c>
      <c r="D296" t="s">
        <v>17</v>
      </c>
      <c r="E296" t="s">
        <v>18</v>
      </c>
      <c r="F296" s="1">
        <v>31143</v>
      </c>
      <c r="G296" t="s">
        <v>35</v>
      </c>
      <c r="H296" t="s">
        <v>20</v>
      </c>
      <c r="I296" s="1">
        <v>42190</v>
      </c>
      <c r="J296" t="s">
        <v>21</v>
      </c>
      <c r="K296" t="s">
        <v>22</v>
      </c>
      <c r="L296" t="s">
        <v>23</v>
      </c>
      <c r="M296" t="s">
        <v>24</v>
      </c>
      <c r="N296" t="s">
        <v>32</v>
      </c>
      <c r="O296">
        <v>3.21</v>
      </c>
      <c r="P296">
        <v>3</v>
      </c>
    </row>
    <row r="297" spans="1:16" x14ac:dyDescent="0.25">
      <c r="A297">
        <v>296</v>
      </c>
      <c r="B297" t="s">
        <v>399</v>
      </c>
      <c r="C297">
        <v>66541</v>
      </c>
      <c r="D297" t="s">
        <v>34</v>
      </c>
      <c r="E297" t="s">
        <v>18</v>
      </c>
      <c r="F297" s="1">
        <v>27800</v>
      </c>
      <c r="G297" t="s">
        <v>19</v>
      </c>
      <c r="H297" t="s">
        <v>20</v>
      </c>
      <c r="I297" s="1">
        <v>41869</v>
      </c>
      <c r="J297" t="s">
        <v>21</v>
      </c>
      <c r="K297" t="s">
        <v>22</v>
      </c>
      <c r="L297" t="s">
        <v>23</v>
      </c>
      <c r="M297" t="s">
        <v>46</v>
      </c>
      <c r="N297" t="s">
        <v>32</v>
      </c>
      <c r="O297">
        <v>3.11</v>
      </c>
      <c r="P297">
        <v>5</v>
      </c>
    </row>
    <row r="298" spans="1:16" x14ac:dyDescent="0.25">
      <c r="A298">
        <v>297</v>
      </c>
      <c r="B298" t="s">
        <v>400</v>
      </c>
      <c r="C298">
        <v>80512</v>
      </c>
      <c r="D298" t="s">
        <v>80</v>
      </c>
      <c r="E298" t="s">
        <v>18</v>
      </c>
      <c r="F298" s="1">
        <v>20407</v>
      </c>
      <c r="G298" t="s">
        <v>35</v>
      </c>
      <c r="H298" t="s">
        <v>28</v>
      </c>
      <c r="I298" s="1">
        <v>40812</v>
      </c>
      <c r="J298" s="1">
        <v>40910</v>
      </c>
      <c r="K298" t="s">
        <v>29</v>
      </c>
      <c r="L298" t="s">
        <v>23</v>
      </c>
      <c r="M298" t="s">
        <v>48</v>
      </c>
      <c r="N298" t="s">
        <v>32</v>
      </c>
      <c r="O298">
        <v>4.5</v>
      </c>
      <c r="P298">
        <v>3</v>
      </c>
    </row>
    <row r="299" spans="1:16" x14ac:dyDescent="0.25">
      <c r="A299">
        <v>298</v>
      </c>
      <c r="B299" t="s">
        <v>401</v>
      </c>
      <c r="C299">
        <v>50274</v>
      </c>
      <c r="D299" t="s">
        <v>17</v>
      </c>
      <c r="E299" t="s">
        <v>18</v>
      </c>
      <c r="F299" s="1">
        <v>29435</v>
      </c>
      <c r="G299" t="s">
        <v>35</v>
      </c>
      <c r="H299" t="s">
        <v>20</v>
      </c>
      <c r="I299" s="1">
        <v>41134</v>
      </c>
      <c r="J299" s="1">
        <v>42248</v>
      </c>
      <c r="K299" t="s">
        <v>29</v>
      </c>
      <c r="L299" t="s">
        <v>23</v>
      </c>
      <c r="M299" t="s">
        <v>70</v>
      </c>
      <c r="N299" t="s">
        <v>71</v>
      </c>
      <c r="O299">
        <v>2.5</v>
      </c>
      <c r="P299">
        <v>3</v>
      </c>
    </row>
    <row r="300" spans="1:16" x14ac:dyDescent="0.25">
      <c r="A300">
        <v>299</v>
      </c>
      <c r="B300" t="s">
        <v>402</v>
      </c>
      <c r="C300">
        <v>84903</v>
      </c>
      <c r="D300" t="s">
        <v>248</v>
      </c>
      <c r="E300" t="s">
        <v>18</v>
      </c>
      <c r="F300" s="1">
        <v>29775</v>
      </c>
      <c r="G300" t="s">
        <v>19</v>
      </c>
      <c r="H300" t="s">
        <v>20</v>
      </c>
      <c r="I300" s="1">
        <v>42781</v>
      </c>
      <c r="J300" t="s">
        <v>21</v>
      </c>
      <c r="K300" t="s">
        <v>22</v>
      </c>
      <c r="L300" t="s">
        <v>30</v>
      </c>
      <c r="M300" t="s">
        <v>31</v>
      </c>
      <c r="N300" t="s">
        <v>32</v>
      </c>
      <c r="O300">
        <v>3.42</v>
      </c>
      <c r="P300">
        <v>4</v>
      </c>
    </row>
    <row r="301" spans="1:16" x14ac:dyDescent="0.25">
      <c r="A301">
        <v>300</v>
      </c>
      <c r="B301" t="s">
        <v>403</v>
      </c>
      <c r="C301">
        <v>107226</v>
      </c>
      <c r="D301" t="s">
        <v>122</v>
      </c>
      <c r="E301" t="s">
        <v>18</v>
      </c>
      <c r="F301" s="1">
        <v>28612</v>
      </c>
      <c r="G301" t="s">
        <v>35</v>
      </c>
      <c r="H301" t="s">
        <v>45</v>
      </c>
      <c r="I301" s="1">
        <v>42093</v>
      </c>
      <c r="J301" t="s">
        <v>21</v>
      </c>
      <c r="K301" t="s">
        <v>22</v>
      </c>
      <c r="L301" t="s">
        <v>30</v>
      </c>
      <c r="M301" t="s">
        <v>46</v>
      </c>
      <c r="N301" t="s">
        <v>32</v>
      </c>
      <c r="O301">
        <v>4.2</v>
      </c>
      <c r="P301">
        <v>4</v>
      </c>
    </row>
    <row r="302" spans="1:16" x14ac:dyDescent="0.25">
      <c r="A302">
        <v>301</v>
      </c>
      <c r="B302" t="s">
        <v>404</v>
      </c>
      <c r="C302">
        <v>58371</v>
      </c>
      <c r="D302" t="s">
        <v>17</v>
      </c>
      <c r="E302" t="s">
        <v>18</v>
      </c>
      <c r="F302" s="1">
        <v>31921</v>
      </c>
      <c r="G302" t="s">
        <v>19</v>
      </c>
      <c r="H302" t="s">
        <v>20</v>
      </c>
      <c r="I302" s="1">
        <v>40553</v>
      </c>
      <c r="J302" s="1">
        <v>41774</v>
      </c>
      <c r="K302" t="s">
        <v>29</v>
      </c>
      <c r="L302" t="s">
        <v>23</v>
      </c>
      <c r="M302" t="s">
        <v>24</v>
      </c>
      <c r="N302" t="s">
        <v>32</v>
      </c>
      <c r="O302">
        <v>5</v>
      </c>
      <c r="P302">
        <v>5</v>
      </c>
    </row>
    <row r="303" spans="1:16" x14ac:dyDescent="0.25">
      <c r="A303">
        <v>302</v>
      </c>
      <c r="B303" t="s">
        <v>405</v>
      </c>
      <c r="C303">
        <v>55140</v>
      </c>
      <c r="D303" t="s">
        <v>17</v>
      </c>
      <c r="E303" t="s">
        <v>18</v>
      </c>
      <c r="F303" s="1">
        <v>23994</v>
      </c>
      <c r="G303" t="s">
        <v>19</v>
      </c>
      <c r="H303" t="s">
        <v>28</v>
      </c>
      <c r="I303" s="1">
        <v>40679</v>
      </c>
      <c r="J303" s="1">
        <v>42254</v>
      </c>
      <c r="K303" t="s">
        <v>29</v>
      </c>
      <c r="L303" t="s">
        <v>23</v>
      </c>
      <c r="M303" t="s">
        <v>141</v>
      </c>
      <c r="N303" t="s">
        <v>32</v>
      </c>
      <c r="O303">
        <v>5</v>
      </c>
      <c r="P303">
        <v>3</v>
      </c>
    </row>
    <row r="304" spans="1:16" x14ac:dyDescent="0.25">
      <c r="A304">
        <v>303</v>
      </c>
      <c r="B304" t="s">
        <v>406</v>
      </c>
      <c r="C304">
        <v>58062</v>
      </c>
      <c r="D304" t="s">
        <v>17</v>
      </c>
      <c r="E304" t="s">
        <v>18</v>
      </c>
      <c r="F304" s="1">
        <v>30527</v>
      </c>
      <c r="G304" t="s">
        <v>35</v>
      </c>
      <c r="H304" t="s">
        <v>38</v>
      </c>
      <c r="I304" s="1">
        <v>40553</v>
      </c>
      <c r="J304" s="1">
        <v>41043</v>
      </c>
      <c r="K304" t="s">
        <v>29</v>
      </c>
      <c r="L304" t="s">
        <v>23</v>
      </c>
      <c r="M304" t="s">
        <v>39</v>
      </c>
      <c r="N304" t="s">
        <v>32</v>
      </c>
      <c r="O304">
        <v>3.6</v>
      </c>
      <c r="P304">
        <v>5</v>
      </c>
    </row>
    <row r="305" spans="1:16" x14ac:dyDescent="0.25">
      <c r="A305">
        <v>304</v>
      </c>
      <c r="B305" t="s">
        <v>407</v>
      </c>
      <c r="C305">
        <v>59728</v>
      </c>
      <c r="D305" t="s">
        <v>17</v>
      </c>
      <c r="E305" t="s">
        <v>18</v>
      </c>
      <c r="F305" s="1">
        <v>25478</v>
      </c>
      <c r="G305" t="s">
        <v>35</v>
      </c>
      <c r="H305" t="s">
        <v>20</v>
      </c>
      <c r="I305" s="1">
        <v>40917</v>
      </c>
      <c r="J305" s="1">
        <v>42182</v>
      </c>
      <c r="K305" t="s">
        <v>29</v>
      </c>
      <c r="L305" t="s">
        <v>23</v>
      </c>
      <c r="M305" t="s">
        <v>48</v>
      </c>
      <c r="N305" t="s">
        <v>32</v>
      </c>
      <c r="O305">
        <v>4.3</v>
      </c>
      <c r="P305">
        <v>4</v>
      </c>
    </row>
    <row r="306" spans="1:16" x14ac:dyDescent="0.25">
      <c r="A306">
        <v>305</v>
      </c>
      <c r="B306" t="s">
        <v>408</v>
      </c>
      <c r="C306">
        <v>70507</v>
      </c>
      <c r="D306" t="s">
        <v>34</v>
      </c>
      <c r="E306" t="s">
        <v>18</v>
      </c>
      <c r="F306" s="1">
        <v>21496</v>
      </c>
      <c r="G306" t="s">
        <v>19</v>
      </c>
      <c r="H306" t="s">
        <v>20</v>
      </c>
      <c r="I306" s="1">
        <v>41281</v>
      </c>
      <c r="J306" s="1">
        <v>42421</v>
      </c>
      <c r="K306" t="s">
        <v>29</v>
      </c>
      <c r="L306" t="s">
        <v>23</v>
      </c>
      <c r="M306" t="s">
        <v>24</v>
      </c>
      <c r="N306" t="s">
        <v>25</v>
      </c>
      <c r="O306">
        <v>5</v>
      </c>
      <c r="P306">
        <v>3</v>
      </c>
    </row>
    <row r="307" spans="1:16" x14ac:dyDescent="0.25">
      <c r="A307">
        <v>306</v>
      </c>
      <c r="B307" t="s">
        <v>409</v>
      </c>
      <c r="C307">
        <v>60446</v>
      </c>
      <c r="D307" t="s">
        <v>34</v>
      </c>
      <c r="E307" t="s">
        <v>18</v>
      </c>
      <c r="F307" s="1">
        <v>31157</v>
      </c>
      <c r="G307" t="s">
        <v>35</v>
      </c>
      <c r="H307" t="s">
        <v>20</v>
      </c>
      <c r="I307" s="1">
        <v>41911</v>
      </c>
      <c r="J307" t="s">
        <v>21</v>
      </c>
      <c r="K307" t="s">
        <v>22</v>
      </c>
      <c r="L307" t="s">
        <v>23</v>
      </c>
      <c r="M307" t="s">
        <v>24</v>
      </c>
      <c r="N307" t="s">
        <v>32</v>
      </c>
      <c r="O307">
        <v>3.4</v>
      </c>
      <c r="P307">
        <v>4</v>
      </c>
    </row>
    <row r="308" spans="1:16" x14ac:dyDescent="0.25">
      <c r="A308">
        <v>307</v>
      </c>
      <c r="B308" t="s">
        <v>410</v>
      </c>
      <c r="C308">
        <v>65893</v>
      </c>
      <c r="D308" t="s">
        <v>34</v>
      </c>
      <c r="E308" t="s">
        <v>18</v>
      </c>
      <c r="F308" s="1">
        <v>31178</v>
      </c>
      <c r="G308" t="s">
        <v>19</v>
      </c>
      <c r="H308" t="s">
        <v>20</v>
      </c>
      <c r="I308" s="1">
        <v>41827</v>
      </c>
      <c r="J308" t="s">
        <v>21</v>
      </c>
      <c r="K308" t="s">
        <v>22</v>
      </c>
      <c r="L308" t="s">
        <v>23</v>
      </c>
      <c r="M308" t="s">
        <v>24</v>
      </c>
      <c r="N308" t="s">
        <v>32</v>
      </c>
      <c r="O308">
        <v>4.07</v>
      </c>
      <c r="P308">
        <v>4</v>
      </c>
    </row>
    <row r="309" spans="1:16" x14ac:dyDescent="0.25">
      <c r="A309">
        <v>308</v>
      </c>
      <c r="B309" t="s">
        <v>411</v>
      </c>
      <c r="C309">
        <v>48513</v>
      </c>
      <c r="D309" t="s">
        <v>17</v>
      </c>
      <c r="E309" t="s">
        <v>18</v>
      </c>
      <c r="F309" s="1">
        <v>30075</v>
      </c>
      <c r="G309" t="s">
        <v>35</v>
      </c>
      <c r="H309" t="s">
        <v>20</v>
      </c>
      <c r="I309" s="1">
        <v>39693</v>
      </c>
      <c r="J309" s="1">
        <v>42276</v>
      </c>
      <c r="K309" t="s">
        <v>29</v>
      </c>
      <c r="L309" t="s">
        <v>23</v>
      </c>
      <c r="M309" t="s">
        <v>39</v>
      </c>
      <c r="N309" t="s">
        <v>133</v>
      </c>
      <c r="O309">
        <v>3.2</v>
      </c>
      <c r="P309">
        <v>2</v>
      </c>
    </row>
    <row r="310" spans="1:16" x14ac:dyDescent="0.25">
      <c r="A310">
        <v>309</v>
      </c>
      <c r="B310" t="s">
        <v>412</v>
      </c>
      <c r="C310">
        <v>220450</v>
      </c>
      <c r="D310" t="s">
        <v>413</v>
      </c>
      <c r="E310" t="s">
        <v>18</v>
      </c>
      <c r="F310" s="1">
        <v>29097</v>
      </c>
      <c r="G310" t="s">
        <v>35</v>
      </c>
      <c r="H310" t="s">
        <v>20</v>
      </c>
      <c r="I310" s="1">
        <v>40278</v>
      </c>
      <c r="J310" t="s">
        <v>21</v>
      </c>
      <c r="K310" t="s">
        <v>22</v>
      </c>
      <c r="L310" t="s">
        <v>30</v>
      </c>
      <c r="M310" t="s">
        <v>46</v>
      </c>
      <c r="N310" t="s">
        <v>25</v>
      </c>
      <c r="O310">
        <v>4.5999999999999996</v>
      </c>
      <c r="P310">
        <v>5</v>
      </c>
    </row>
    <row r="311" spans="1:16" x14ac:dyDescent="0.25">
      <c r="A311">
        <v>310</v>
      </c>
      <c r="B311" t="s">
        <v>414</v>
      </c>
      <c r="C311">
        <v>89292</v>
      </c>
      <c r="D311" t="s">
        <v>54</v>
      </c>
      <c r="E311" t="s">
        <v>18</v>
      </c>
      <c r="F311" s="1">
        <v>28910</v>
      </c>
      <c r="G311" t="s">
        <v>35</v>
      </c>
      <c r="H311" t="s">
        <v>20</v>
      </c>
      <c r="I311" s="1">
        <v>42093</v>
      </c>
      <c r="J311" t="s">
        <v>21</v>
      </c>
      <c r="K311" t="s">
        <v>22</v>
      </c>
      <c r="L311" t="s">
        <v>30</v>
      </c>
      <c r="M311" t="s">
        <v>46</v>
      </c>
      <c r="N311" t="s">
        <v>32</v>
      </c>
      <c r="O311">
        <v>5</v>
      </c>
      <c r="P311">
        <v>3</v>
      </c>
    </row>
    <row r="312" spans="1:16" x14ac:dyDescent="0.25">
      <c r="A312">
        <v>311</v>
      </c>
      <c r="B312" t="s">
        <v>415</v>
      </c>
      <c r="C312">
        <v>45046</v>
      </c>
      <c r="D312" t="s">
        <v>17</v>
      </c>
      <c r="E312" t="s">
        <v>18</v>
      </c>
      <c r="F312" s="1">
        <v>28719</v>
      </c>
      <c r="G312" t="s">
        <v>35</v>
      </c>
      <c r="H312" t="s">
        <v>45</v>
      </c>
      <c r="I312" s="1">
        <v>41911</v>
      </c>
      <c r="J312" t="s">
        <v>21</v>
      </c>
      <c r="K312" t="s">
        <v>22</v>
      </c>
      <c r="L312" t="s">
        <v>23</v>
      </c>
      <c r="M312" t="s">
        <v>24</v>
      </c>
      <c r="N312" t="s">
        <v>32</v>
      </c>
      <c r="O312">
        <v>4.5</v>
      </c>
      <c r="P312">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12"/>
  <sheetViews>
    <sheetView workbookViewId="0">
      <selection activeCell="E12" sqref="E12"/>
    </sheetView>
  </sheetViews>
  <sheetFormatPr defaultRowHeight="15" x14ac:dyDescent="0.25"/>
  <cols>
    <col min="1" max="1" width="14" bestFit="1" customWidth="1"/>
    <col min="2" max="2" width="20" bestFit="1" customWidth="1"/>
    <col min="3" max="3" width="8.5703125" bestFit="1" customWidth="1"/>
    <col min="4" max="4" width="28.7109375" bestFit="1" customWidth="1"/>
    <col min="5" max="5" width="7.85546875" bestFit="1" customWidth="1"/>
    <col min="6" max="6" width="14.85546875" bestFit="1" customWidth="1"/>
    <col min="7" max="7" width="10" bestFit="1" customWidth="1"/>
    <col min="8" max="8" width="15.140625" bestFit="1" customWidth="1"/>
    <col min="9" max="9" width="14.85546875" bestFit="1" customWidth="1"/>
    <col min="10" max="10" width="18.42578125" bestFit="1" customWidth="1"/>
    <col min="11" max="11" width="20.28515625" bestFit="1" customWidth="1"/>
    <col min="12" max="12" width="15.5703125" bestFit="1" customWidth="1"/>
    <col min="13" max="13" width="23" bestFit="1" customWidth="1"/>
    <col min="14" max="14" width="19.85546875" bestFit="1" customWidth="1"/>
    <col min="15" max="15" width="20.5703125" bestFit="1" customWidth="1"/>
    <col min="16" max="16" width="22.7109375" bestFit="1" customWidth="1"/>
    <col min="17" max="17" width="18.42578125"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416</v>
      </c>
    </row>
    <row r="2" spans="1:17" x14ac:dyDescent="0.25">
      <c r="A2" s="2">
        <v>1</v>
      </c>
      <c r="B2" s="2" t="s">
        <v>16</v>
      </c>
      <c r="C2" s="2">
        <v>62506</v>
      </c>
      <c r="D2" s="2" t="s">
        <v>17</v>
      </c>
      <c r="E2" s="2" t="s">
        <v>18</v>
      </c>
      <c r="F2" s="3">
        <v>30507</v>
      </c>
      <c r="G2" s="2" t="s">
        <v>417</v>
      </c>
      <c r="H2" s="2" t="s">
        <v>20</v>
      </c>
      <c r="I2" s="3">
        <v>40729</v>
      </c>
      <c r="J2" s="2" t="s">
        <v>21</v>
      </c>
      <c r="K2" s="2" t="s">
        <v>22</v>
      </c>
      <c r="L2" s="2" t="s">
        <v>23</v>
      </c>
      <c r="M2" s="2" t="s">
        <v>24</v>
      </c>
      <c r="N2" s="2" t="s">
        <v>25</v>
      </c>
      <c r="O2" s="2">
        <v>4.5999999999999996</v>
      </c>
      <c r="P2" s="2" t="s">
        <v>418</v>
      </c>
      <c r="Q2" s="2">
        <v>5</v>
      </c>
    </row>
    <row r="3" spans="1:17" x14ac:dyDescent="0.25">
      <c r="A3" s="2">
        <v>2</v>
      </c>
      <c r="B3" s="2" t="s">
        <v>26</v>
      </c>
      <c r="C3" s="2">
        <v>104437</v>
      </c>
      <c r="D3" s="2" t="s">
        <v>27</v>
      </c>
      <c r="E3" s="2" t="s">
        <v>18</v>
      </c>
      <c r="F3" s="3">
        <v>27519</v>
      </c>
      <c r="G3" s="2" t="s">
        <v>417</v>
      </c>
      <c r="H3" s="2" t="s">
        <v>28</v>
      </c>
      <c r="I3" s="3">
        <v>42093</v>
      </c>
      <c r="J3" s="2">
        <v>42537</v>
      </c>
      <c r="K3" s="2" t="s">
        <v>419</v>
      </c>
      <c r="L3" s="2" t="s">
        <v>30</v>
      </c>
      <c r="M3" s="2" t="s">
        <v>31</v>
      </c>
      <c r="N3" s="2" t="s">
        <v>32</v>
      </c>
      <c r="O3" s="2">
        <v>4.96</v>
      </c>
      <c r="P3" s="2" t="s">
        <v>420</v>
      </c>
      <c r="Q3" s="2">
        <v>3</v>
      </c>
    </row>
    <row r="4" spans="1:17" x14ac:dyDescent="0.25">
      <c r="A4" s="2">
        <v>3</v>
      </c>
      <c r="B4" s="2" t="s">
        <v>33</v>
      </c>
      <c r="C4" s="2">
        <v>64955</v>
      </c>
      <c r="D4" s="2" t="s">
        <v>34</v>
      </c>
      <c r="E4" s="2" t="s">
        <v>18</v>
      </c>
      <c r="F4" s="3">
        <v>32405</v>
      </c>
      <c r="G4" s="2" t="s">
        <v>421</v>
      </c>
      <c r="H4" s="2" t="s">
        <v>28</v>
      </c>
      <c r="I4" s="3">
        <v>40729</v>
      </c>
      <c r="J4" s="2">
        <v>41176</v>
      </c>
      <c r="K4" s="2" t="s">
        <v>419</v>
      </c>
      <c r="L4" s="2" t="s">
        <v>23</v>
      </c>
      <c r="M4" s="2" t="s">
        <v>24</v>
      </c>
      <c r="N4" s="2" t="s">
        <v>32</v>
      </c>
      <c r="O4" s="2">
        <v>3.02</v>
      </c>
      <c r="P4" s="2" t="s">
        <v>420</v>
      </c>
      <c r="Q4" s="2">
        <v>3</v>
      </c>
    </row>
    <row r="5" spans="1:17" x14ac:dyDescent="0.25">
      <c r="A5" s="2">
        <v>4</v>
      </c>
      <c r="B5" s="2" t="s">
        <v>36</v>
      </c>
      <c r="C5" s="2">
        <v>64991</v>
      </c>
      <c r="D5" s="2" t="s">
        <v>17</v>
      </c>
      <c r="E5" s="2" t="s">
        <v>18</v>
      </c>
      <c r="F5" s="3">
        <v>32413</v>
      </c>
      <c r="G5" s="2" t="s">
        <v>421</v>
      </c>
      <c r="H5" s="2" t="s">
        <v>28</v>
      </c>
      <c r="I5" s="3">
        <v>39454</v>
      </c>
      <c r="J5" s="2" t="s">
        <v>21</v>
      </c>
      <c r="K5" s="2" t="s">
        <v>22</v>
      </c>
      <c r="L5" s="2" t="s">
        <v>23</v>
      </c>
      <c r="M5" s="2" t="s">
        <v>31</v>
      </c>
      <c r="N5" s="2" t="s">
        <v>32</v>
      </c>
      <c r="O5" s="2">
        <v>4.84</v>
      </c>
      <c r="P5" s="2" t="s">
        <v>418</v>
      </c>
      <c r="Q5" s="2">
        <v>5</v>
      </c>
    </row>
    <row r="6" spans="1:17" x14ac:dyDescent="0.25">
      <c r="A6" s="2">
        <v>5</v>
      </c>
      <c r="B6" s="2" t="s">
        <v>37</v>
      </c>
      <c r="C6" s="2">
        <v>50825</v>
      </c>
      <c r="D6" s="2" t="s">
        <v>17</v>
      </c>
      <c r="E6" s="2" t="s">
        <v>18</v>
      </c>
      <c r="F6" s="3">
        <v>32759</v>
      </c>
      <c r="G6" s="2" t="s">
        <v>421</v>
      </c>
      <c r="H6" s="2" t="s">
        <v>38</v>
      </c>
      <c r="I6" s="3">
        <v>40735</v>
      </c>
      <c r="J6" s="2">
        <v>42619</v>
      </c>
      <c r="K6" s="2" t="s">
        <v>419</v>
      </c>
      <c r="L6" s="2" t="s">
        <v>23</v>
      </c>
      <c r="M6" s="2" t="s">
        <v>39</v>
      </c>
      <c r="N6" s="2" t="s">
        <v>32</v>
      </c>
      <c r="O6" s="2">
        <v>5</v>
      </c>
      <c r="P6" s="2" t="s">
        <v>422</v>
      </c>
      <c r="Q6" s="2">
        <v>4</v>
      </c>
    </row>
    <row r="7" spans="1:17" x14ac:dyDescent="0.25">
      <c r="A7" s="2">
        <v>6</v>
      </c>
      <c r="B7" s="2" t="s">
        <v>40</v>
      </c>
      <c r="C7" s="2">
        <v>57568</v>
      </c>
      <c r="D7" s="2" t="s">
        <v>17</v>
      </c>
      <c r="E7" s="2" t="s">
        <v>18</v>
      </c>
      <c r="F7" s="3">
        <v>28267</v>
      </c>
      <c r="G7" s="2" t="s">
        <v>421</v>
      </c>
      <c r="H7" s="2" t="s">
        <v>20</v>
      </c>
      <c r="I7" s="3">
        <v>40917</v>
      </c>
      <c r="J7" s="2" t="s">
        <v>21</v>
      </c>
      <c r="K7" s="2" t="s">
        <v>22</v>
      </c>
      <c r="L7" s="2" t="s">
        <v>23</v>
      </c>
      <c r="M7" s="2" t="s">
        <v>24</v>
      </c>
      <c r="N7" s="2" t="s">
        <v>25</v>
      </c>
      <c r="O7" s="2">
        <v>5</v>
      </c>
      <c r="P7" s="2" t="s">
        <v>418</v>
      </c>
      <c r="Q7" s="2">
        <v>5</v>
      </c>
    </row>
    <row r="8" spans="1:17" x14ac:dyDescent="0.25">
      <c r="A8" s="2">
        <v>7</v>
      </c>
      <c r="B8" s="2" t="s">
        <v>41</v>
      </c>
      <c r="C8" s="2">
        <v>95660</v>
      </c>
      <c r="D8" s="2" t="s">
        <v>42</v>
      </c>
      <c r="E8" s="2" t="s">
        <v>18</v>
      </c>
      <c r="F8" s="3">
        <v>28999</v>
      </c>
      <c r="G8" s="2" t="s">
        <v>421</v>
      </c>
      <c r="H8" s="2" t="s">
        <v>20</v>
      </c>
      <c r="I8" s="3">
        <v>41953</v>
      </c>
      <c r="J8" s="2" t="s">
        <v>21</v>
      </c>
      <c r="K8" s="2" t="s">
        <v>22</v>
      </c>
      <c r="L8" s="2" t="s">
        <v>43</v>
      </c>
      <c r="M8" s="2" t="s">
        <v>24</v>
      </c>
      <c r="N8" s="2" t="s">
        <v>32</v>
      </c>
      <c r="O8" s="2">
        <v>3.04</v>
      </c>
      <c r="P8" s="2" t="s">
        <v>420</v>
      </c>
      <c r="Q8" s="2">
        <v>3</v>
      </c>
    </row>
    <row r="9" spans="1:17" x14ac:dyDescent="0.25">
      <c r="A9" s="2">
        <v>8</v>
      </c>
      <c r="B9" s="2" t="s">
        <v>44</v>
      </c>
      <c r="C9" s="2">
        <v>59365</v>
      </c>
      <c r="D9" s="2" t="s">
        <v>17</v>
      </c>
      <c r="E9" s="2" t="s">
        <v>18</v>
      </c>
      <c r="F9" s="3">
        <v>30365</v>
      </c>
      <c r="G9" s="2" t="s">
        <v>417</v>
      </c>
      <c r="H9" s="2" t="s">
        <v>45</v>
      </c>
      <c r="I9" s="3">
        <v>41547</v>
      </c>
      <c r="J9" s="2" t="s">
        <v>21</v>
      </c>
      <c r="K9" s="2" t="s">
        <v>22</v>
      </c>
      <c r="L9" s="2" t="s">
        <v>23</v>
      </c>
      <c r="M9" s="2" t="s">
        <v>46</v>
      </c>
      <c r="N9" s="2" t="s">
        <v>32</v>
      </c>
      <c r="O9" s="2">
        <v>5</v>
      </c>
      <c r="P9" s="2" t="s">
        <v>422</v>
      </c>
      <c r="Q9" s="2">
        <v>4</v>
      </c>
    </row>
    <row r="10" spans="1:17" x14ac:dyDescent="0.25">
      <c r="A10" s="2">
        <v>9</v>
      </c>
      <c r="B10" s="2" t="s">
        <v>47</v>
      </c>
      <c r="C10" s="2">
        <v>47837</v>
      </c>
      <c r="D10" s="2" t="s">
        <v>17</v>
      </c>
      <c r="E10" s="2" t="s">
        <v>18</v>
      </c>
      <c r="F10" s="3">
        <v>25610</v>
      </c>
      <c r="G10" s="2" t="s">
        <v>421</v>
      </c>
      <c r="H10" s="2" t="s">
        <v>20</v>
      </c>
      <c r="I10" s="3">
        <v>40000</v>
      </c>
      <c r="J10" s="2" t="s">
        <v>21</v>
      </c>
      <c r="K10" s="2" t="s">
        <v>22</v>
      </c>
      <c r="L10" s="2" t="s">
        <v>23</v>
      </c>
      <c r="M10" s="2" t="s">
        <v>48</v>
      </c>
      <c r="N10" s="2" t="s">
        <v>32</v>
      </c>
      <c r="O10" s="2">
        <v>4.46</v>
      </c>
      <c r="P10" s="2" t="s">
        <v>420</v>
      </c>
      <c r="Q10" s="2">
        <v>3</v>
      </c>
    </row>
    <row r="11" spans="1:17" x14ac:dyDescent="0.25">
      <c r="A11" s="2">
        <v>10</v>
      </c>
      <c r="B11" s="2" t="s">
        <v>49</v>
      </c>
      <c r="C11" s="2">
        <v>50178</v>
      </c>
      <c r="D11" s="2" t="s">
        <v>50</v>
      </c>
      <c r="E11" s="2" t="s">
        <v>18</v>
      </c>
      <c r="F11" s="3">
        <v>32149</v>
      </c>
      <c r="G11" s="2" t="s">
        <v>417</v>
      </c>
      <c r="H11" s="2" t="s">
        <v>38</v>
      </c>
      <c r="I11" s="3">
        <v>42009</v>
      </c>
      <c r="J11" s="2" t="s">
        <v>21</v>
      </c>
      <c r="K11" s="2" t="s">
        <v>22</v>
      </c>
      <c r="L11" s="2" t="s">
        <v>30</v>
      </c>
      <c r="M11" s="2" t="s">
        <v>31</v>
      </c>
      <c r="N11" s="2" t="s">
        <v>32</v>
      </c>
      <c r="O11" s="2">
        <v>5</v>
      </c>
      <c r="P11" s="2" t="s">
        <v>418</v>
      </c>
      <c r="Q11" s="2">
        <v>5</v>
      </c>
    </row>
    <row r="12" spans="1:17" x14ac:dyDescent="0.25">
      <c r="A12">
        <v>11</v>
      </c>
      <c r="B12" s="2" t="s">
        <v>51</v>
      </c>
      <c r="C12">
        <v>54670</v>
      </c>
      <c r="D12" s="2" t="s">
        <v>17</v>
      </c>
      <c r="E12" s="2" t="s">
        <v>18</v>
      </c>
      <c r="F12" s="3">
        <v>27041</v>
      </c>
      <c r="G12" s="2" t="s">
        <v>421</v>
      </c>
      <c r="H12" s="2" t="s">
        <v>28</v>
      </c>
      <c r="I12" s="3">
        <v>40553</v>
      </c>
      <c r="J12">
        <v>42747</v>
      </c>
      <c r="K12" s="2" t="s">
        <v>419</v>
      </c>
      <c r="L12" s="2" t="s">
        <v>23</v>
      </c>
      <c r="M12" s="2" t="s">
        <v>48</v>
      </c>
      <c r="N12" s="2" t="s">
        <v>32</v>
      </c>
      <c r="O12">
        <v>4.2</v>
      </c>
      <c r="P12" s="2" t="s">
        <v>422</v>
      </c>
      <c r="Q12">
        <v>4</v>
      </c>
    </row>
    <row r="13" spans="1:17" x14ac:dyDescent="0.25">
      <c r="A13">
        <v>12</v>
      </c>
      <c r="B13" s="2" t="s">
        <v>52</v>
      </c>
      <c r="C13">
        <v>47211</v>
      </c>
      <c r="D13" s="2" t="s">
        <v>17</v>
      </c>
      <c r="E13" s="2" t="s">
        <v>18</v>
      </c>
      <c r="F13" s="3">
        <v>27081</v>
      </c>
      <c r="G13" s="2" t="s">
        <v>417</v>
      </c>
      <c r="H13" s="2" t="s">
        <v>28</v>
      </c>
      <c r="I13" s="3">
        <v>41001</v>
      </c>
      <c r="J13">
        <v>42632</v>
      </c>
      <c r="K13" s="2" t="s">
        <v>419</v>
      </c>
      <c r="L13" s="2" t="s">
        <v>23</v>
      </c>
      <c r="M13" s="2" t="s">
        <v>48</v>
      </c>
      <c r="N13" s="2" t="s">
        <v>32</v>
      </c>
      <c r="O13">
        <v>4.2</v>
      </c>
      <c r="P13" s="2" t="s">
        <v>420</v>
      </c>
      <c r="Q13">
        <v>3</v>
      </c>
    </row>
    <row r="14" spans="1:17" x14ac:dyDescent="0.25">
      <c r="A14">
        <v>13</v>
      </c>
      <c r="B14" s="2" t="s">
        <v>53</v>
      </c>
      <c r="C14">
        <v>92328</v>
      </c>
      <c r="D14" s="2" t="s">
        <v>54</v>
      </c>
      <c r="E14" s="2" t="s">
        <v>55</v>
      </c>
      <c r="F14" s="3">
        <v>32328</v>
      </c>
      <c r="G14" s="2" t="s">
        <v>417</v>
      </c>
      <c r="H14" s="2" t="s">
        <v>38</v>
      </c>
      <c r="I14" s="3">
        <v>41953</v>
      </c>
      <c r="J14" t="s">
        <v>21</v>
      </c>
      <c r="K14" s="2" t="s">
        <v>22</v>
      </c>
      <c r="L14" s="2" t="s">
        <v>30</v>
      </c>
      <c r="M14" s="2" t="s">
        <v>48</v>
      </c>
      <c r="N14" s="2" t="s">
        <v>25</v>
      </c>
      <c r="O14">
        <v>4.28</v>
      </c>
      <c r="P14" s="2" t="s">
        <v>422</v>
      </c>
      <c r="Q14">
        <v>4</v>
      </c>
    </row>
    <row r="15" spans="1:17" x14ac:dyDescent="0.25">
      <c r="A15">
        <v>14</v>
      </c>
      <c r="B15" s="2" t="s">
        <v>56</v>
      </c>
      <c r="C15">
        <v>58709</v>
      </c>
      <c r="D15" s="2" t="s">
        <v>17</v>
      </c>
      <c r="E15" s="2" t="s">
        <v>18</v>
      </c>
      <c r="F15" s="3">
        <v>30517</v>
      </c>
      <c r="G15" s="2" t="s">
        <v>417</v>
      </c>
      <c r="H15" s="2" t="s">
        <v>20</v>
      </c>
      <c r="I15" s="3">
        <v>40959</v>
      </c>
      <c r="J15" t="s">
        <v>21</v>
      </c>
      <c r="K15" s="2" t="s">
        <v>22</v>
      </c>
      <c r="L15" s="2" t="s">
        <v>23</v>
      </c>
      <c r="M15" s="2" t="s">
        <v>39</v>
      </c>
      <c r="N15" s="2" t="s">
        <v>32</v>
      </c>
      <c r="O15">
        <v>4.5999999999999996</v>
      </c>
      <c r="P15" s="2" t="s">
        <v>422</v>
      </c>
      <c r="Q15">
        <v>4</v>
      </c>
    </row>
    <row r="16" spans="1:17" x14ac:dyDescent="0.25">
      <c r="A16">
        <v>15</v>
      </c>
      <c r="B16" s="2" t="s">
        <v>57</v>
      </c>
      <c r="C16">
        <v>52505</v>
      </c>
      <c r="D16" s="2" t="s">
        <v>17</v>
      </c>
      <c r="E16" s="2" t="s">
        <v>18</v>
      </c>
      <c r="F16" s="3">
        <v>28321</v>
      </c>
      <c r="G16" s="2" t="s">
        <v>417</v>
      </c>
      <c r="H16" s="2" t="s">
        <v>38</v>
      </c>
      <c r="I16" s="3">
        <v>41176</v>
      </c>
      <c r="J16">
        <v>42831</v>
      </c>
      <c r="K16" s="2" t="s">
        <v>419</v>
      </c>
      <c r="L16" s="2" t="s">
        <v>23</v>
      </c>
      <c r="M16" s="2" t="s">
        <v>58</v>
      </c>
      <c r="N16" s="2" t="s">
        <v>32</v>
      </c>
      <c r="O16">
        <v>5</v>
      </c>
      <c r="P16" s="2" t="s">
        <v>418</v>
      </c>
      <c r="Q16">
        <v>5</v>
      </c>
    </row>
    <row r="17" spans="1:17" x14ac:dyDescent="0.25">
      <c r="A17">
        <v>16</v>
      </c>
      <c r="B17" s="2" t="s">
        <v>59</v>
      </c>
      <c r="C17">
        <v>57834</v>
      </c>
      <c r="D17" s="2" t="s">
        <v>17</v>
      </c>
      <c r="E17" s="2" t="s">
        <v>18</v>
      </c>
      <c r="F17" s="3">
        <v>29877</v>
      </c>
      <c r="G17" s="2" t="s">
        <v>417</v>
      </c>
      <c r="H17" s="2" t="s">
        <v>20</v>
      </c>
      <c r="I17" s="3">
        <v>40595</v>
      </c>
      <c r="J17">
        <v>42951</v>
      </c>
      <c r="K17" s="2" t="s">
        <v>419</v>
      </c>
      <c r="L17" s="2" t="s">
        <v>23</v>
      </c>
      <c r="M17" s="2" t="s">
        <v>39</v>
      </c>
      <c r="N17" s="2" t="s">
        <v>32</v>
      </c>
      <c r="O17">
        <v>5</v>
      </c>
      <c r="P17" s="2" t="s">
        <v>422</v>
      </c>
      <c r="Q17">
        <v>4</v>
      </c>
    </row>
    <row r="18" spans="1:17" x14ac:dyDescent="0.25">
      <c r="A18">
        <v>17</v>
      </c>
      <c r="B18" s="2" t="s">
        <v>61</v>
      </c>
      <c r="C18">
        <v>70131</v>
      </c>
      <c r="D18" s="2" t="s">
        <v>34</v>
      </c>
      <c r="E18" s="2" t="s">
        <v>18</v>
      </c>
      <c r="F18" s="3">
        <v>24214</v>
      </c>
      <c r="G18" s="2" t="s">
        <v>421</v>
      </c>
      <c r="H18" s="2" t="s">
        <v>28</v>
      </c>
      <c r="I18" s="3">
        <v>42572</v>
      </c>
      <c r="J18" t="s">
        <v>21</v>
      </c>
      <c r="K18" s="2" t="s">
        <v>22</v>
      </c>
      <c r="L18" s="2" t="s">
        <v>23</v>
      </c>
      <c r="M18" s="2" t="s">
        <v>46</v>
      </c>
      <c r="N18" s="2" t="s">
        <v>25</v>
      </c>
      <c r="O18">
        <v>4.4000000000000004</v>
      </c>
      <c r="P18" s="2" t="s">
        <v>420</v>
      </c>
      <c r="Q18">
        <v>3</v>
      </c>
    </row>
    <row r="19" spans="1:17" x14ac:dyDescent="0.25">
      <c r="A19">
        <v>18</v>
      </c>
      <c r="B19" s="2" t="s">
        <v>62</v>
      </c>
      <c r="C19">
        <v>59026</v>
      </c>
      <c r="D19" s="2" t="s">
        <v>17</v>
      </c>
      <c r="E19" s="2" t="s">
        <v>18</v>
      </c>
      <c r="F19" s="3">
        <v>25868</v>
      </c>
      <c r="G19" s="2" t="s">
        <v>421</v>
      </c>
      <c r="H19" s="2" t="s">
        <v>20</v>
      </c>
      <c r="I19" s="3">
        <v>40637</v>
      </c>
      <c r="J19" t="s">
        <v>21</v>
      </c>
      <c r="K19" s="2" t="s">
        <v>22</v>
      </c>
      <c r="L19" s="2" t="s">
        <v>23</v>
      </c>
      <c r="M19" s="2" t="s">
        <v>39</v>
      </c>
      <c r="N19" s="2" t="s">
        <v>32</v>
      </c>
      <c r="O19">
        <v>5</v>
      </c>
      <c r="P19" s="2" t="s">
        <v>418</v>
      </c>
      <c r="Q19">
        <v>5</v>
      </c>
    </row>
    <row r="20" spans="1:17" x14ac:dyDescent="0.25">
      <c r="A20">
        <v>19</v>
      </c>
      <c r="B20" s="2" t="s">
        <v>63</v>
      </c>
      <c r="C20">
        <v>110000</v>
      </c>
      <c r="D20" s="2" t="s">
        <v>64</v>
      </c>
      <c r="E20" s="2" t="s">
        <v>18</v>
      </c>
      <c r="F20" s="3">
        <v>31506</v>
      </c>
      <c r="G20" s="2" t="s">
        <v>421</v>
      </c>
      <c r="H20" s="2" t="s">
        <v>20</v>
      </c>
      <c r="I20" s="3">
        <v>41827</v>
      </c>
      <c r="J20">
        <v>42259</v>
      </c>
      <c r="K20" s="2" t="s">
        <v>419</v>
      </c>
      <c r="L20" s="2" t="s">
        <v>30</v>
      </c>
      <c r="M20" s="2" t="s">
        <v>39</v>
      </c>
      <c r="N20" s="2" t="s">
        <v>32</v>
      </c>
      <c r="O20">
        <v>4.5</v>
      </c>
      <c r="P20" s="2" t="s">
        <v>422</v>
      </c>
      <c r="Q20">
        <v>4</v>
      </c>
    </row>
    <row r="21" spans="1:17" x14ac:dyDescent="0.25">
      <c r="A21">
        <v>20</v>
      </c>
      <c r="B21" s="2" t="s">
        <v>65</v>
      </c>
      <c r="C21">
        <v>53250</v>
      </c>
      <c r="D21" s="2" t="s">
        <v>17</v>
      </c>
      <c r="E21" s="2" t="s">
        <v>18</v>
      </c>
      <c r="F21" s="3">
        <v>28951</v>
      </c>
      <c r="G21" s="2" t="s">
        <v>417</v>
      </c>
      <c r="H21" s="2" t="s">
        <v>20</v>
      </c>
      <c r="I21" s="3">
        <v>41463</v>
      </c>
      <c r="J21" t="s">
        <v>21</v>
      </c>
      <c r="K21" s="2" t="s">
        <v>22</v>
      </c>
      <c r="L21" s="2" t="s">
        <v>23</v>
      </c>
      <c r="M21" s="2" t="s">
        <v>24</v>
      </c>
      <c r="N21" s="2" t="s">
        <v>32</v>
      </c>
      <c r="O21">
        <v>4.2</v>
      </c>
      <c r="P21" s="2" t="s">
        <v>422</v>
      </c>
      <c r="Q21">
        <v>4</v>
      </c>
    </row>
    <row r="22" spans="1:17" x14ac:dyDescent="0.25">
      <c r="A22">
        <v>21</v>
      </c>
      <c r="B22" s="2" t="s">
        <v>66</v>
      </c>
      <c r="C22">
        <v>51044</v>
      </c>
      <c r="D22" s="2" t="s">
        <v>17</v>
      </c>
      <c r="E22" s="2" t="s">
        <v>18</v>
      </c>
      <c r="F22" s="3">
        <v>25924</v>
      </c>
      <c r="G22" s="2" t="s">
        <v>417</v>
      </c>
      <c r="H22" s="2" t="s">
        <v>20</v>
      </c>
      <c r="I22" s="3">
        <v>41001</v>
      </c>
      <c r="J22" t="s">
        <v>21</v>
      </c>
      <c r="K22" s="2" t="s">
        <v>22</v>
      </c>
      <c r="L22" s="2" t="s">
        <v>23</v>
      </c>
      <c r="M22" s="2" t="s">
        <v>39</v>
      </c>
      <c r="N22" s="2" t="s">
        <v>32</v>
      </c>
      <c r="O22">
        <v>5</v>
      </c>
      <c r="P22" s="2" t="s">
        <v>420</v>
      </c>
      <c r="Q22">
        <v>3</v>
      </c>
    </row>
    <row r="23" spans="1:17" x14ac:dyDescent="0.25">
      <c r="A23">
        <v>22</v>
      </c>
      <c r="B23" s="2" t="s">
        <v>67</v>
      </c>
      <c r="C23">
        <v>64919</v>
      </c>
      <c r="D23" s="2" t="s">
        <v>17</v>
      </c>
      <c r="E23" s="2" t="s">
        <v>18</v>
      </c>
      <c r="F23" s="3">
        <v>21546</v>
      </c>
      <c r="G23" s="2" t="s">
        <v>421</v>
      </c>
      <c r="H23" s="2" t="s">
        <v>38</v>
      </c>
      <c r="I23" s="3">
        <v>41505</v>
      </c>
      <c r="J23" t="s">
        <v>21</v>
      </c>
      <c r="K23" s="2" t="s">
        <v>22</v>
      </c>
      <c r="L23" s="2" t="s">
        <v>23</v>
      </c>
      <c r="M23" s="2" t="s">
        <v>31</v>
      </c>
      <c r="N23" s="2" t="s">
        <v>32</v>
      </c>
      <c r="O23">
        <v>4.2</v>
      </c>
      <c r="P23" s="2" t="s">
        <v>420</v>
      </c>
      <c r="Q23">
        <v>3</v>
      </c>
    </row>
    <row r="24" spans="1:17" x14ac:dyDescent="0.25">
      <c r="A24">
        <v>23</v>
      </c>
      <c r="B24" s="2" t="s">
        <v>68</v>
      </c>
      <c r="C24">
        <v>62910</v>
      </c>
      <c r="D24" s="2" t="s">
        <v>17</v>
      </c>
      <c r="E24" s="2" t="s">
        <v>18</v>
      </c>
      <c r="F24" s="3">
        <v>32752</v>
      </c>
      <c r="G24" s="2" t="s">
        <v>421</v>
      </c>
      <c r="H24" s="2" t="s">
        <v>28</v>
      </c>
      <c r="I24" s="3">
        <v>41827</v>
      </c>
      <c r="J24" t="s">
        <v>21</v>
      </c>
      <c r="K24" s="2" t="s">
        <v>22</v>
      </c>
      <c r="L24" s="2" t="s">
        <v>23</v>
      </c>
      <c r="M24" s="2" t="s">
        <v>31</v>
      </c>
      <c r="N24" s="2" t="s">
        <v>25</v>
      </c>
      <c r="O24">
        <v>5</v>
      </c>
      <c r="P24" s="2" t="s">
        <v>420</v>
      </c>
      <c r="Q24">
        <v>3</v>
      </c>
    </row>
    <row r="25" spans="1:17" x14ac:dyDescent="0.25">
      <c r="A25">
        <v>24</v>
      </c>
      <c r="B25" s="2" t="s">
        <v>69</v>
      </c>
      <c r="C25">
        <v>66441</v>
      </c>
      <c r="D25" s="2" t="s">
        <v>34</v>
      </c>
      <c r="E25" s="2" t="s">
        <v>18</v>
      </c>
      <c r="F25" s="3">
        <v>33137</v>
      </c>
      <c r="G25" s="2" t="s">
        <v>421</v>
      </c>
      <c r="H25" s="2" t="s">
        <v>20</v>
      </c>
      <c r="I25" s="3">
        <v>40637</v>
      </c>
      <c r="J25" t="s">
        <v>21</v>
      </c>
      <c r="K25" s="2" t="s">
        <v>22</v>
      </c>
      <c r="L25" s="2" t="s">
        <v>23</v>
      </c>
      <c r="M25" s="2" t="s">
        <v>70</v>
      </c>
      <c r="N25" s="2" t="s">
        <v>71</v>
      </c>
      <c r="O25">
        <v>2</v>
      </c>
      <c r="P25" s="2" t="s">
        <v>420</v>
      </c>
      <c r="Q25">
        <v>3</v>
      </c>
    </row>
    <row r="26" spans="1:17" x14ac:dyDescent="0.25">
      <c r="A26">
        <v>25</v>
      </c>
      <c r="B26" s="2" t="s">
        <v>72</v>
      </c>
      <c r="C26">
        <v>57815</v>
      </c>
      <c r="D26" s="2" t="s">
        <v>34</v>
      </c>
      <c r="E26" s="2" t="s">
        <v>18</v>
      </c>
      <c r="F26" s="3">
        <v>24488</v>
      </c>
      <c r="G26" s="2" t="s">
        <v>421</v>
      </c>
      <c r="H26" s="2" t="s">
        <v>20</v>
      </c>
      <c r="I26" s="3">
        <v>40553</v>
      </c>
      <c r="J26">
        <v>41733</v>
      </c>
      <c r="K26" s="2" t="s">
        <v>419</v>
      </c>
      <c r="L26" s="2" t="s">
        <v>23</v>
      </c>
      <c r="M26" s="2" t="s">
        <v>39</v>
      </c>
      <c r="N26" s="2" t="s">
        <v>32</v>
      </c>
      <c r="O26">
        <v>4.8</v>
      </c>
      <c r="P26" s="2" t="s">
        <v>418</v>
      </c>
      <c r="Q26">
        <v>5</v>
      </c>
    </row>
    <row r="27" spans="1:17" x14ac:dyDescent="0.25">
      <c r="A27">
        <v>26</v>
      </c>
      <c r="B27" s="2" t="s">
        <v>73</v>
      </c>
      <c r="C27">
        <v>103613</v>
      </c>
      <c r="D27" s="2" t="s">
        <v>74</v>
      </c>
      <c r="E27" s="2" t="s">
        <v>75</v>
      </c>
      <c r="F27" s="3">
        <v>23588</v>
      </c>
      <c r="G27" s="2" t="s">
        <v>417</v>
      </c>
      <c r="H27" s="2" t="s">
        <v>20</v>
      </c>
      <c r="I27" s="3">
        <v>41687</v>
      </c>
      <c r="J27">
        <v>42419</v>
      </c>
      <c r="K27" s="2" t="s">
        <v>419</v>
      </c>
      <c r="L27" s="2" t="s">
        <v>30</v>
      </c>
      <c r="M27" s="2" t="s">
        <v>24</v>
      </c>
      <c r="N27" s="2" t="s">
        <v>32</v>
      </c>
      <c r="O27">
        <v>3.5</v>
      </c>
      <c r="P27" s="2" t="s">
        <v>418</v>
      </c>
      <c r="Q27">
        <v>5</v>
      </c>
    </row>
    <row r="28" spans="1:17" x14ac:dyDescent="0.25">
      <c r="A28">
        <v>27</v>
      </c>
      <c r="B28" s="2" t="s">
        <v>76</v>
      </c>
      <c r="C28">
        <v>106367</v>
      </c>
      <c r="D28" s="2" t="s">
        <v>77</v>
      </c>
      <c r="E28" s="2" t="s">
        <v>18</v>
      </c>
      <c r="F28" s="3">
        <v>31871</v>
      </c>
      <c r="G28" s="2" t="s">
        <v>421</v>
      </c>
      <c r="H28" s="2" t="s">
        <v>28</v>
      </c>
      <c r="I28" s="3">
        <v>42051</v>
      </c>
      <c r="J28" t="s">
        <v>21</v>
      </c>
      <c r="K28" s="2" t="s">
        <v>22</v>
      </c>
      <c r="L28" s="2" t="s">
        <v>78</v>
      </c>
      <c r="M28" s="2" t="s">
        <v>48</v>
      </c>
      <c r="N28" s="2" t="s">
        <v>32</v>
      </c>
      <c r="O28">
        <v>5</v>
      </c>
      <c r="P28" s="2" t="s">
        <v>422</v>
      </c>
      <c r="Q28">
        <v>4</v>
      </c>
    </row>
    <row r="29" spans="1:17" x14ac:dyDescent="0.25">
      <c r="A29">
        <v>28</v>
      </c>
      <c r="B29" s="2" t="s">
        <v>79</v>
      </c>
      <c r="C29">
        <v>74312</v>
      </c>
      <c r="D29" s="2" t="s">
        <v>80</v>
      </c>
      <c r="E29" s="2" t="s">
        <v>18</v>
      </c>
      <c r="F29" s="3">
        <v>25637</v>
      </c>
      <c r="G29" s="2" t="s">
        <v>417</v>
      </c>
      <c r="H29" s="2" t="s">
        <v>20</v>
      </c>
      <c r="I29" s="3">
        <v>41547</v>
      </c>
      <c r="J29">
        <v>41858</v>
      </c>
      <c r="K29" s="2" t="s">
        <v>419</v>
      </c>
      <c r="L29" s="2" t="s">
        <v>23</v>
      </c>
      <c r="M29" s="2" t="s">
        <v>31</v>
      </c>
      <c r="N29" s="2" t="s">
        <v>32</v>
      </c>
      <c r="O29">
        <v>3.39</v>
      </c>
      <c r="P29" s="2" t="s">
        <v>420</v>
      </c>
      <c r="Q29">
        <v>3</v>
      </c>
    </row>
    <row r="30" spans="1:17" x14ac:dyDescent="0.25">
      <c r="A30">
        <v>29</v>
      </c>
      <c r="B30" s="2" t="s">
        <v>81</v>
      </c>
      <c r="C30">
        <v>53492</v>
      </c>
      <c r="D30" s="2" t="s">
        <v>17</v>
      </c>
      <c r="E30" s="2" t="s">
        <v>18</v>
      </c>
      <c r="F30" s="3">
        <v>33109</v>
      </c>
      <c r="G30" s="2" t="s">
        <v>421</v>
      </c>
      <c r="H30" s="2" t="s">
        <v>28</v>
      </c>
      <c r="I30" s="3">
        <v>41001</v>
      </c>
      <c r="J30">
        <v>41440</v>
      </c>
      <c r="K30" s="2" t="s">
        <v>419</v>
      </c>
      <c r="L30" s="2" t="s">
        <v>23</v>
      </c>
      <c r="M30" s="2" t="s">
        <v>39</v>
      </c>
      <c r="N30" s="2" t="s">
        <v>32</v>
      </c>
      <c r="O30">
        <v>3.35</v>
      </c>
      <c r="P30" s="2" t="s">
        <v>422</v>
      </c>
      <c r="Q30">
        <v>4</v>
      </c>
    </row>
    <row r="31" spans="1:17" x14ac:dyDescent="0.25">
      <c r="A31">
        <v>30</v>
      </c>
      <c r="B31" s="2" t="s">
        <v>82</v>
      </c>
      <c r="C31">
        <v>63000</v>
      </c>
      <c r="D31" s="2" t="s">
        <v>83</v>
      </c>
      <c r="E31" s="2" t="s">
        <v>18</v>
      </c>
      <c r="F31" s="3">
        <v>32105</v>
      </c>
      <c r="G31" s="2" t="s">
        <v>421</v>
      </c>
      <c r="H31" s="2" t="s">
        <v>28</v>
      </c>
      <c r="I31" s="3">
        <v>39748</v>
      </c>
      <c r="J31" t="s">
        <v>21</v>
      </c>
      <c r="K31" s="2" t="s">
        <v>22</v>
      </c>
      <c r="L31" s="2" t="s">
        <v>78</v>
      </c>
      <c r="M31" s="2" t="s">
        <v>48</v>
      </c>
      <c r="N31" s="2" t="s">
        <v>32</v>
      </c>
      <c r="O31">
        <v>4.5</v>
      </c>
      <c r="P31" s="2" t="s">
        <v>423</v>
      </c>
      <c r="Q31">
        <v>2</v>
      </c>
    </row>
    <row r="32" spans="1:17" x14ac:dyDescent="0.25">
      <c r="A32">
        <v>31</v>
      </c>
      <c r="B32" s="2" t="s">
        <v>84</v>
      </c>
      <c r="C32">
        <v>65288</v>
      </c>
      <c r="D32" s="2" t="s">
        <v>34</v>
      </c>
      <c r="E32" s="2" t="s">
        <v>18</v>
      </c>
      <c r="F32" s="3">
        <v>30525</v>
      </c>
      <c r="G32" s="2" t="s">
        <v>417</v>
      </c>
      <c r="H32" s="2" t="s">
        <v>20</v>
      </c>
      <c r="I32" s="3">
        <v>41911</v>
      </c>
      <c r="J32" t="s">
        <v>21</v>
      </c>
      <c r="K32" s="2" t="s">
        <v>22</v>
      </c>
      <c r="L32" s="2" t="s">
        <v>23</v>
      </c>
      <c r="M32" s="2" t="s">
        <v>39</v>
      </c>
      <c r="N32" s="2" t="s">
        <v>32</v>
      </c>
      <c r="O32">
        <v>3.19</v>
      </c>
      <c r="P32" s="2" t="s">
        <v>420</v>
      </c>
      <c r="Q32">
        <v>3</v>
      </c>
    </row>
    <row r="33" spans="1:17" x14ac:dyDescent="0.25">
      <c r="A33">
        <v>32</v>
      </c>
      <c r="B33" s="2" t="s">
        <v>85</v>
      </c>
      <c r="C33">
        <v>64375</v>
      </c>
      <c r="D33" s="2" t="s">
        <v>17</v>
      </c>
      <c r="E33" s="2" t="s">
        <v>18</v>
      </c>
      <c r="F33" s="3">
        <v>25506</v>
      </c>
      <c r="G33" s="2" t="s">
        <v>421</v>
      </c>
      <c r="H33" s="2" t="s">
        <v>86</v>
      </c>
      <c r="I33" s="3">
        <v>41589</v>
      </c>
      <c r="J33" t="s">
        <v>21</v>
      </c>
      <c r="K33" s="2" t="s">
        <v>22</v>
      </c>
      <c r="L33" s="2" t="s">
        <v>23</v>
      </c>
      <c r="M33" s="2" t="s">
        <v>48</v>
      </c>
      <c r="N33" s="2" t="s">
        <v>32</v>
      </c>
      <c r="O33">
        <v>3.5</v>
      </c>
      <c r="P33" s="2" t="s">
        <v>418</v>
      </c>
      <c r="Q33">
        <v>5</v>
      </c>
    </row>
    <row r="34" spans="1:17" x14ac:dyDescent="0.25">
      <c r="A34">
        <v>33</v>
      </c>
      <c r="B34" s="2" t="s">
        <v>87</v>
      </c>
      <c r="C34">
        <v>74326</v>
      </c>
      <c r="D34" s="2" t="s">
        <v>88</v>
      </c>
      <c r="E34" s="2" t="s">
        <v>89</v>
      </c>
      <c r="F34" s="3">
        <v>23529</v>
      </c>
      <c r="G34" s="2" t="s">
        <v>421</v>
      </c>
      <c r="H34" s="2" t="s">
        <v>28</v>
      </c>
      <c r="I34" s="3">
        <v>40770</v>
      </c>
      <c r="J34">
        <v>41853</v>
      </c>
      <c r="K34" s="2" t="s">
        <v>419</v>
      </c>
      <c r="L34" s="2" t="s">
        <v>90</v>
      </c>
      <c r="M34" s="2" t="s">
        <v>39</v>
      </c>
      <c r="N34" s="2" t="s">
        <v>32</v>
      </c>
      <c r="O34">
        <v>3.14</v>
      </c>
      <c r="P34" s="2" t="s">
        <v>418</v>
      </c>
      <c r="Q34">
        <v>5</v>
      </c>
    </row>
    <row r="35" spans="1:17" x14ac:dyDescent="0.25">
      <c r="A35">
        <v>34</v>
      </c>
      <c r="B35" s="2" t="s">
        <v>91</v>
      </c>
      <c r="C35">
        <v>63763</v>
      </c>
      <c r="D35" s="2" t="s">
        <v>34</v>
      </c>
      <c r="E35" s="2" t="s">
        <v>18</v>
      </c>
      <c r="F35" s="3">
        <v>29282</v>
      </c>
      <c r="G35" s="2" t="s">
        <v>421</v>
      </c>
      <c r="H35" s="2" t="s">
        <v>20</v>
      </c>
      <c r="I35" s="3">
        <v>40973</v>
      </c>
      <c r="J35" t="s">
        <v>21</v>
      </c>
      <c r="K35" s="2" t="s">
        <v>22</v>
      </c>
      <c r="L35" s="2" t="s">
        <v>23</v>
      </c>
      <c r="M35" s="2" t="s">
        <v>46</v>
      </c>
      <c r="N35" s="2" t="s">
        <v>32</v>
      </c>
      <c r="O35">
        <v>4.51</v>
      </c>
      <c r="P35" s="2" t="s">
        <v>422</v>
      </c>
      <c r="Q35">
        <v>4</v>
      </c>
    </row>
    <row r="36" spans="1:17" x14ac:dyDescent="0.25">
      <c r="A36">
        <v>35</v>
      </c>
      <c r="B36" s="2" t="s">
        <v>92</v>
      </c>
      <c r="C36">
        <v>62162</v>
      </c>
      <c r="D36" s="2" t="s">
        <v>34</v>
      </c>
      <c r="E36" s="2" t="s">
        <v>18</v>
      </c>
      <c r="F36" s="3">
        <v>28356</v>
      </c>
      <c r="G36" s="2" t="s">
        <v>417</v>
      </c>
      <c r="H36" s="2" t="s">
        <v>28</v>
      </c>
      <c r="I36" s="3">
        <v>40637</v>
      </c>
      <c r="J36" t="s">
        <v>21</v>
      </c>
      <c r="K36" s="2" t="s">
        <v>22</v>
      </c>
      <c r="L36" s="2" t="s">
        <v>23</v>
      </c>
      <c r="M36" s="2" t="s">
        <v>31</v>
      </c>
      <c r="N36" s="2" t="s">
        <v>32</v>
      </c>
      <c r="O36">
        <v>3.25</v>
      </c>
      <c r="P36" s="2" t="s">
        <v>418</v>
      </c>
      <c r="Q36">
        <v>5</v>
      </c>
    </row>
    <row r="37" spans="1:17" x14ac:dyDescent="0.25">
      <c r="A37">
        <v>36</v>
      </c>
      <c r="B37" s="2" t="s">
        <v>93</v>
      </c>
      <c r="C37">
        <v>77692</v>
      </c>
      <c r="D37" s="2" t="s">
        <v>94</v>
      </c>
      <c r="E37" s="2" t="s">
        <v>18</v>
      </c>
      <c r="F37" s="3">
        <v>24433</v>
      </c>
      <c r="G37" s="2" t="s">
        <v>417</v>
      </c>
      <c r="H37" s="2" t="s">
        <v>20</v>
      </c>
      <c r="I37" s="3">
        <v>40770</v>
      </c>
      <c r="J37" t="s">
        <v>21</v>
      </c>
      <c r="K37" s="2" t="s">
        <v>22</v>
      </c>
      <c r="L37" s="2" t="s">
        <v>43</v>
      </c>
      <c r="M37" s="2" t="s">
        <v>39</v>
      </c>
      <c r="N37" s="2" t="s">
        <v>32</v>
      </c>
      <c r="O37">
        <v>3.84</v>
      </c>
      <c r="P37" s="2" t="s">
        <v>420</v>
      </c>
      <c r="Q37">
        <v>3</v>
      </c>
    </row>
    <row r="38" spans="1:17" x14ac:dyDescent="0.25">
      <c r="A38">
        <v>37</v>
      </c>
      <c r="B38" s="2" t="s">
        <v>95</v>
      </c>
      <c r="C38">
        <v>72640</v>
      </c>
      <c r="D38" s="2" t="s">
        <v>80</v>
      </c>
      <c r="E38" s="2" t="s">
        <v>18</v>
      </c>
      <c r="F38" s="3">
        <v>30537</v>
      </c>
      <c r="G38" s="2" t="s">
        <v>417</v>
      </c>
      <c r="H38" s="2" t="s">
        <v>20</v>
      </c>
      <c r="I38" s="3">
        <v>42397</v>
      </c>
      <c r="J38" t="s">
        <v>21</v>
      </c>
      <c r="K38" s="2" t="s">
        <v>22</v>
      </c>
      <c r="L38" s="2" t="s">
        <v>23</v>
      </c>
      <c r="M38" s="2" t="s">
        <v>31</v>
      </c>
      <c r="N38" s="2" t="s">
        <v>25</v>
      </c>
      <c r="O38">
        <v>5</v>
      </c>
      <c r="P38" s="2" t="s">
        <v>420</v>
      </c>
      <c r="Q38">
        <v>3</v>
      </c>
    </row>
    <row r="39" spans="1:17" x14ac:dyDescent="0.25">
      <c r="A39">
        <v>38</v>
      </c>
      <c r="B39" s="2" t="s">
        <v>96</v>
      </c>
      <c r="C39">
        <v>93396</v>
      </c>
      <c r="D39" s="2" t="s">
        <v>42</v>
      </c>
      <c r="E39" s="2" t="s">
        <v>18</v>
      </c>
      <c r="F39" s="3">
        <v>31872</v>
      </c>
      <c r="G39" s="2" t="s">
        <v>421</v>
      </c>
      <c r="H39" s="2" t="s">
        <v>20</v>
      </c>
      <c r="I39" s="3">
        <v>41589</v>
      </c>
      <c r="J39" t="s">
        <v>21</v>
      </c>
      <c r="K39" s="2" t="s">
        <v>22</v>
      </c>
      <c r="L39" s="2" t="s">
        <v>43</v>
      </c>
      <c r="M39" s="2" t="s">
        <v>31</v>
      </c>
      <c r="N39" s="2" t="s">
        <v>32</v>
      </c>
      <c r="O39">
        <v>4.96</v>
      </c>
      <c r="P39" s="2" t="s">
        <v>422</v>
      </c>
      <c r="Q39">
        <v>4</v>
      </c>
    </row>
    <row r="40" spans="1:17" x14ac:dyDescent="0.25">
      <c r="A40">
        <v>39</v>
      </c>
      <c r="B40" s="2" t="s">
        <v>97</v>
      </c>
      <c r="C40">
        <v>52846</v>
      </c>
      <c r="D40" s="2" t="s">
        <v>17</v>
      </c>
      <c r="E40" s="2" t="s">
        <v>18</v>
      </c>
      <c r="F40" s="3">
        <v>30349</v>
      </c>
      <c r="G40" s="2" t="s">
        <v>417</v>
      </c>
      <c r="H40" s="2" t="s">
        <v>20</v>
      </c>
      <c r="I40" s="3">
        <v>41729</v>
      </c>
      <c r="J40" t="s">
        <v>21</v>
      </c>
      <c r="K40" s="2" t="s">
        <v>22</v>
      </c>
      <c r="L40" s="2" t="s">
        <v>23</v>
      </c>
      <c r="M40" s="2" t="s">
        <v>24</v>
      </c>
      <c r="N40" s="2" t="s">
        <v>32</v>
      </c>
      <c r="O40">
        <v>4.43</v>
      </c>
      <c r="P40" s="2" t="s">
        <v>420</v>
      </c>
      <c r="Q40">
        <v>3</v>
      </c>
    </row>
    <row r="41" spans="1:17" x14ac:dyDescent="0.25">
      <c r="A41">
        <v>40</v>
      </c>
      <c r="B41" s="2" t="s">
        <v>98</v>
      </c>
      <c r="C41">
        <v>100031</v>
      </c>
      <c r="D41" s="2" t="s">
        <v>27</v>
      </c>
      <c r="E41" s="2" t="s">
        <v>18</v>
      </c>
      <c r="F41" s="3">
        <v>31569</v>
      </c>
      <c r="G41" s="2" t="s">
        <v>421</v>
      </c>
      <c r="H41" s="2" t="s">
        <v>20</v>
      </c>
      <c r="I41" s="3">
        <v>42551</v>
      </c>
      <c r="J41" t="s">
        <v>21</v>
      </c>
      <c r="K41" s="2" t="s">
        <v>22</v>
      </c>
      <c r="L41" s="2" t="s">
        <v>30</v>
      </c>
      <c r="M41" s="2" t="s">
        <v>24</v>
      </c>
      <c r="N41" s="2" t="s">
        <v>32</v>
      </c>
      <c r="O41">
        <v>5</v>
      </c>
      <c r="P41" s="2" t="s">
        <v>418</v>
      </c>
      <c r="Q41">
        <v>5</v>
      </c>
    </row>
    <row r="42" spans="1:17" x14ac:dyDescent="0.25">
      <c r="A42">
        <v>41</v>
      </c>
      <c r="B42" s="2" t="s">
        <v>99</v>
      </c>
      <c r="C42">
        <v>71860</v>
      </c>
      <c r="D42" s="2" t="s">
        <v>88</v>
      </c>
      <c r="E42" s="2" t="s">
        <v>100</v>
      </c>
      <c r="F42" s="3">
        <v>23146</v>
      </c>
      <c r="G42" s="2" t="s">
        <v>421</v>
      </c>
      <c r="H42" s="2" t="s">
        <v>20</v>
      </c>
      <c r="I42" s="3">
        <v>41869</v>
      </c>
      <c r="J42" t="s">
        <v>21</v>
      </c>
      <c r="K42" s="2" t="s">
        <v>22</v>
      </c>
      <c r="L42" s="2" t="s">
        <v>90</v>
      </c>
      <c r="M42" s="2" t="s">
        <v>31</v>
      </c>
      <c r="N42" s="2" t="s">
        <v>32</v>
      </c>
      <c r="O42">
        <v>5</v>
      </c>
      <c r="P42" s="2" t="s">
        <v>418</v>
      </c>
      <c r="Q42">
        <v>5</v>
      </c>
    </row>
    <row r="43" spans="1:17" x14ac:dyDescent="0.25">
      <c r="A43">
        <v>42</v>
      </c>
      <c r="B43" s="2" t="s">
        <v>101</v>
      </c>
      <c r="C43">
        <v>61656</v>
      </c>
      <c r="D43" s="2" t="s">
        <v>17</v>
      </c>
      <c r="E43" s="2" t="s">
        <v>18</v>
      </c>
      <c r="F43" s="3">
        <v>18630</v>
      </c>
      <c r="G43" s="2" t="s">
        <v>421</v>
      </c>
      <c r="H43" s="2" t="s">
        <v>20</v>
      </c>
      <c r="I43" s="3">
        <v>41911</v>
      </c>
      <c r="J43" t="s">
        <v>21</v>
      </c>
      <c r="K43" s="2" t="s">
        <v>22</v>
      </c>
      <c r="L43" s="2" t="s">
        <v>23</v>
      </c>
      <c r="M43" s="2" t="s">
        <v>39</v>
      </c>
      <c r="N43" s="2" t="s">
        <v>32</v>
      </c>
      <c r="O43">
        <v>5</v>
      </c>
      <c r="P43" s="2" t="s">
        <v>422</v>
      </c>
      <c r="Q43">
        <v>4</v>
      </c>
    </row>
    <row r="44" spans="1:17" x14ac:dyDescent="0.25">
      <c r="A44">
        <v>43</v>
      </c>
      <c r="B44" s="2" t="s">
        <v>102</v>
      </c>
      <c r="C44">
        <v>110929</v>
      </c>
      <c r="D44" s="2" t="s">
        <v>103</v>
      </c>
      <c r="E44" s="2" t="s">
        <v>18</v>
      </c>
      <c r="F44" s="3">
        <v>26338</v>
      </c>
      <c r="G44" s="2" t="s">
        <v>417</v>
      </c>
      <c r="H44" s="2" t="s">
        <v>28</v>
      </c>
      <c r="I44" s="3">
        <v>42619</v>
      </c>
      <c r="J44" t="s">
        <v>21</v>
      </c>
      <c r="K44" s="2" t="s">
        <v>22</v>
      </c>
      <c r="L44" s="2" t="s">
        <v>30</v>
      </c>
      <c r="M44" s="2" t="s">
        <v>31</v>
      </c>
      <c r="N44" s="2" t="s">
        <v>32</v>
      </c>
      <c r="O44">
        <v>4.5</v>
      </c>
      <c r="P44" s="2" t="s">
        <v>418</v>
      </c>
      <c r="Q44">
        <v>5</v>
      </c>
    </row>
    <row r="45" spans="1:17" x14ac:dyDescent="0.25">
      <c r="A45">
        <v>44</v>
      </c>
      <c r="B45" s="2" t="s">
        <v>104</v>
      </c>
      <c r="C45">
        <v>54237</v>
      </c>
      <c r="D45" s="2" t="s">
        <v>17</v>
      </c>
      <c r="E45" s="2" t="s">
        <v>18</v>
      </c>
      <c r="F45" s="3">
        <v>28898</v>
      </c>
      <c r="G45" s="2" t="s">
        <v>421</v>
      </c>
      <c r="H45" s="2" t="s">
        <v>20</v>
      </c>
      <c r="I45" s="3">
        <v>41771</v>
      </c>
      <c r="J45" t="s">
        <v>21</v>
      </c>
      <c r="K45" s="2" t="s">
        <v>22</v>
      </c>
      <c r="L45" s="2" t="s">
        <v>23</v>
      </c>
      <c r="M45" s="2" t="s">
        <v>31</v>
      </c>
      <c r="N45" s="2" t="s">
        <v>32</v>
      </c>
      <c r="O45">
        <v>3.3</v>
      </c>
      <c r="P45" s="2" t="s">
        <v>422</v>
      </c>
      <c r="Q45">
        <v>4</v>
      </c>
    </row>
    <row r="46" spans="1:17" x14ac:dyDescent="0.25">
      <c r="A46">
        <v>45</v>
      </c>
      <c r="B46" s="2" t="s">
        <v>105</v>
      </c>
      <c r="C46">
        <v>60380</v>
      </c>
      <c r="D46" s="2" t="s">
        <v>17</v>
      </c>
      <c r="E46" s="2" t="s">
        <v>18</v>
      </c>
      <c r="F46" s="3">
        <v>30552</v>
      </c>
      <c r="G46" s="2" t="s">
        <v>417</v>
      </c>
      <c r="H46" s="2" t="s">
        <v>20</v>
      </c>
      <c r="I46" s="3">
        <v>41463</v>
      </c>
      <c r="J46" t="s">
        <v>21</v>
      </c>
      <c r="K46" s="2" t="s">
        <v>22</v>
      </c>
      <c r="L46" s="2" t="s">
        <v>23</v>
      </c>
      <c r="M46" s="2" t="s">
        <v>24</v>
      </c>
      <c r="N46" s="2" t="s">
        <v>32</v>
      </c>
      <c r="O46">
        <v>3.8</v>
      </c>
      <c r="P46" s="2" t="s">
        <v>418</v>
      </c>
      <c r="Q46">
        <v>5</v>
      </c>
    </row>
    <row r="47" spans="1:17" x14ac:dyDescent="0.25">
      <c r="A47">
        <v>46</v>
      </c>
      <c r="B47" s="2" t="s">
        <v>106</v>
      </c>
      <c r="C47">
        <v>66808</v>
      </c>
      <c r="D47" s="2" t="s">
        <v>88</v>
      </c>
      <c r="E47" s="2" t="s">
        <v>55</v>
      </c>
      <c r="F47" s="3">
        <v>25730</v>
      </c>
      <c r="G47" s="2" t="s">
        <v>417</v>
      </c>
      <c r="H47" s="2" t="s">
        <v>20</v>
      </c>
      <c r="I47" s="3">
        <v>41043</v>
      </c>
      <c r="J47" t="s">
        <v>21</v>
      </c>
      <c r="K47" s="2" t="s">
        <v>22</v>
      </c>
      <c r="L47" s="2" t="s">
        <v>90</v>
      </c>
      <c r="M47" s="2" t="s">
        <v>46</v>
      </c>
      <c r="N47" s="2" t="s">
        <v>32</v>
      </c>
      <c r="O47">
        <v>3</v>
      </c>
      <c r="P47" s="2" t="s">
        <v>418</v>
      </c>
      <c r="Q47">
        <v>5</v>
      </c>
    </row>
    <row r="48" spans="1:17" x14ac:dyDescent="0.25">
      <c r="A48">
        <v>47</v>
      </c>
      <c r="B48" s="2" t="s">
        <v>107</v>
      </c>
      <c r="C48">
        <v>64786</v>
      </c>
      <c r="D48" s="2" t="s">
        <v>17</v>
      </c>
      <c r="E48" s="2" t="s">
        <v>18</v>
      </c>
      <c r="F48" s="3">
        <v>30555</v>
      </c>
      <c r="G48" s="2" t="s">
        <v>421</v>
      </c>
      <c r="H48" s="2" t="s">
        <v>20</v>
      </c>
      <c r="I48" s="3">
        <v>40721</v>
      </c>
      <c r="J48">
        <v>42323</v>
      </c>
      <c r="K48" s="2" t="s">
        <v>419</v>
      </c>
      <c r="L48" s="2" t="s">
        <v>23</v>
      </c>
      <c r="M48" s="2" t="s">
        <v>31</v>
      </c>
      <c r="N48" s="2" t="s">
        <v>32</v>
      </c>
      <c r="O48">
        <v>4.3</v>
      </c>
      <c r="P48" s="2" t="s">
        <v>422</v>
      </c>
      <c r="Q48">
        <v>4</v>
      </c>
    </row>
    <row r="49" spans="1:17" x14ac:dyDescent="0.25">
      <c r="A49">
        <v>48</v>
      </c>
      <c r="B49" s="2" t="s">
        <v>108</v>
      </c>
      <c r="C49">
        <v>64816</v>
      </c>
      <c r="D49" s="2" t="s">
        <v>17</v>
      </c>
      <c r="E49" s="2" t="s">
        <v>18</v>
      </c>
      <c r="F49" s="3">
        <v>32294</v>
      </c>
      <c r="G49" s="2" t="s">
        <v>421</v>
      </c>
      <c r="H49" s="2" t="s">
        <v>20</v>
      </c>
      <c r="I49" s="3">
        <v>40819</v>
      </c>
      <c r="J49" t="s">
        <v>21</v>
      </c>
      <c r="K49" s="2" t="s">
        <v>22</v>
      </c>
      <c r="L49" s="2" t="s">
        <v>23</v>
      </c>
      <c r="M49" s="2" t="s">
        <v>31</v>
      </c>
      <c r="N49" s="2" t="s">
        <v>32</v>
      </c>
      <c r="O49">
        <v>3.58</v>
      </c>
      <c r="P49" s="2" t="s">
        <v>418</v>
      </c>
      <c r="Q49">
        <v>5</v>
      </c>
    </row>
    <row r="50" spans="1:17" x14ac:dyDescent="0.25">
      <c r="A50">
        <v>49</v>
      </c>
      <c r="B50" s="2" t="s">
        <v>109</v>
      </c>
      <c r="C50">
        <v>68678</v>
      </c>
      <c r="D50" s="2" t="s">
        <v>50</v>
      </c>
      <c r="E50" s="2" t="s">
        <v>18</v>
      </c>
      <c r="F50" s="3">
        <v>31295</v>
      </c>
      <c r="G50" s="2" t="s">
        <v>417</v>
      </c>
      <c r="H50" s="2" t="s">
        <v>20</v>
      </c>
      <c r="I50" s="3">
        <v>41157</v>
      </c>
      <c r="J50" t="s">
        <v>21</v>
      </c>
      <c r="K50" s="2" t="s">
        <v>22</v>
      </c>
      <c r="L50" s="2" t="s">
        <v>30</v>
      </c>
      <c r="M50" s="2" t="s">
        <v>31</v>
      </c>
      <c r="N50" s="2" t="s">
        <v>32</v>
      </c>
      <c r="O50">
        <v>4.7</v>
      </c>
      <c r="P50" s="2" t="s">
        <v>420</v>
      </c>
      <c r="Q50">
        <v>3</v>
      </c>
    </row>
    <row r="51" spans="1:17" x14ac:dyDescent="0.25">
      <c r="A51">
        <v>50</v>
      </c>
      <c r="B51" s="2" t="s">
        <v>110</v>
      </c>
      <c r="C51">
        <v>64066</v>
      </c>
      <c r="D51" s="2" t="s">
        <v>34</v>
      </c>
      <c r="E51" s="2" t="s">
        <v>18</v>
      </c>
      <c r="F51" s="3">
        <v>29829</v>
      </c>
      <c r="G51" s="2" t="s">
        <v>421</v>
      </c>
      <c r="H51" s="2" t="s">
        <v>28</v>
      </c>
      <c r="I51" s="3">
        <v>40679</v>
      </c>
      <c r="J51">
        <v>41281</v>
      </c>
      <c r="K51" s="2" t="s">
        <v>419</v>
      </c>
      <c r="L51" s="2" t="s">
        <v>23</v>
      </c>
      <c r="M51" s="2" t="s">
        <v>39</v>
      </c>
      <c r="N51" s="2" t="s">
        <v>32</v>
      </c>
      <c r="O51">
        <v>4.2</v>
      </c>
      <c r="P51" s="2" t="s">
        <v>418</v>
      </c>
      <c r="Q51">
        <v>5</v>
      </c>
    </row>
    <row r="52" spans="1:17" x14ac:dyDescent="0.25">
      <c r="A52">
        <v>51</v>
      </c>
      <c r="B52" s="2" t="s">
        <v>111</v>
      </c>
      <c r="C52">
        <v>59369</v>
      </c>
      <c r="D52" s="2" t="s">
        <v>34</v>
      </c>
      <c r="E52" s="2" t="s">
        <v>18</v>
      </c>
      <c r="F52" s="3">
        <v>28819</v>
      </c>
      <c r="G52" s="2" t="s">
        <v>417</v>
      </c>
      <c r="H52" s="2" t="s">
        <v>28</v>
      </c>
      <c r="I52" s="3">
        <v>40420</v>
      </c>
      <c r="J52">
        <v>40812</v>
      </c>
      <c r="K52" s="2" t="s">
        <v>419</v>
      </c>
      <c r="L52" s="2" t="s">
        <v>23</v>
      </c>
      <c r="M52" s="2" t="s">
        <v>31</v>
      </c>
      <c r="N52" s="2" t="s">
        <v>32</v>
      </c>
      <c r="O52">
        <v>4.2</v>
      </c>
      <c r="P52" s="2" t="s">
        <v>422</v>
      </c>
      <c r="Q52">
        <v>4</v>
      </c>
    </row>
    <row r="53" spans="1:17" x14ac:dyDescent="0.25">
      <c r="A53">
        <v>52</v>
      </c>
      <c r="B53" s="2" t="s">
        <v>112</v>
      </c>
      <c r="C53">
        <v>50373</v>
      </c>
      <c r="D53" s="2" t="s">
        <v>17</v>
      </c>
      <c r="E53" s="2" t="s">
        <v>18</v>
      </c>
      <c r="F53" s="3">
        <v>29459</v>
      </c>
      <c r="G53" s="2" t="s">
        <v>417</v>
      </c>
      <c r="H53" s="2" t="s">
        <v>28</v>
      </c>
      <c r="I53" s="3">
        <v>42557</v>
      </c>
      <c r="J53" t="s">
        <v>21</v>
      </c>
      <c r="K53" s="2" t="s">
        <v>22</v>
      </c>
      <c r="L53" s="2" t="s">
        <v>23</v>
      </c>
      <c r="M53" s="2" t="s">
        <v>46</v>
      </c>
      <c r="N53" s="2" t="s">
        <v>25</v>
      </c>
      <c r="O53">
        <v>4.0999999999999996</v>
      </c>
      <c r="P53" s="2" t="s">
        <v>422</v>
      </c>
      <c r="Q53">
        <v>4</v>
      </c>
    </row>
    <row r="54" spans="1:17" x14ac:dyDescent="0.25">
      <c r="A54">
        <v>53</v>
      </c>
      <c r="B54" s="2" t="s">
        <v>113</v>
      </c>
      <c r="C54">
        <v>63108</v>
      </c>
      <c r="D54" s="2" t="s">
        <v>17</v>
      </c>
      <c r="E54" s="2" t="s">
        <v>18</v>
      </c>
      <c r="F54" s="3">
        <v>28376</v>
      </c>
      <c r="G54" s="2" t="s">
        <v>417</v>
      </c>
      <c r="H54" s="2" t="s">
        <v>20</v>
      </c>
      <c r="I54" s="3">
        <v>41463</v>
      </c>
      <c r="J54" t="s">
        <v>21</v>
      </c>
      <c r="K54" s="2" t="s">
        <v>22</v>
      </c>
      <c r="L54" s="2" t="s">
        <v>23</v>
      </c>
      <c r="M54" s="2" t="s">
        <v>46</v>
      </c>
      <c r="N54" s="2" t="s">
        <v>32</v>
      </c>
      <c r="O54">
        <v>4.4000000000000004</v>
      </c>
      <c r="P54" s="2" t="s">
        <v>418</v>
      </c>
      <c r="Q54">
        <v>5</v>
      </c>
    </row>
    <row r="55" spans="1:17" x14ac:dyDescent="0.25">
      <c r="A55">
        <v>54</v>
      </c>
      <c r="B55" s="2" t="s">
        <v>114</v>
      </c>
      <c r="C55">
        <v>59144</v>
      </c>
      <c r="D55" s="2" t="s">
        <v>17</v>
      </c>
      <c r="E55" s="2" t="s">
        <v>18</v>
      </c>
      <c r="F55" s="3">
        <v>29079</v>
      </c>
      <c r="G55" s="2" t="s">
        <v>417</v>
      </c>
      <c r="H55" s="2" t="s">
        <v>20</v>
      </c>
      <c r="I55" s="3">
        <v>40735</v>
      </c>
      <c r="J55">
        <v>42636</v>
      </c>
      <c r="K55" s="2" t="s">
        <v>419</v>
      </c>
      <c r="L55" s="2" t="s">
        <v>23</v>
      </c>
      <c r="M55" s="2" t="s">
        <v>24</v>
      </c>
      <c r="N55" s="2" t="s">
        <v>71</v>
      </c>
      <c r="O55">
        <v>2</v>
      </c>
      <c r="P55" s="2" t="s">
        <v>420</v>
      </c>
      <c r="Q55">
        <v>3</v>
      </c>
    </row>
    <row r="56" spans="1:17" x14ac:dyDescent="0.25">
      <c r="A56">
        <v>55</v>
      </c>
      <c r="B56" s="2" t="s">
        <v>115</v>
      </c>
      <c r="C56">
        <v>68051</v>
      </c>
      <c r="D56" s="2" t="s">
        <v>80</v>
      </c>
      <c r="E56" s="2" t="s">
        <v>18</v>
      </c>
      <c r="F56" s="3">
        <v>27745</v>
      </c>
      <c r="G56" s="2" t="s">
        <v>417</v>
      </c>
      <c r="H56" s="2" t="s">
        <v>38</v>
      </c>
      <c r="I56" s="3">
        <v>40379</v>
      </c>
      <c r="J56" t="s">
        <v>21</v>
      </c>
      <c r="K56" s="2" t="s">
        <v>22</v>
      </c>
      <c r="L56" s="2" t="s">
        <v>23</v>
      </c>
      <c r="M56" s="2" t="s">
        <v>70</v>
      </c>
      <c r="N56" s="2" t="s">
        <v>71</v>
      </c>
      <c r="O56">
        <v>4.13</v>
      </c>
      <c r="P56" s="2" t="s">
        <v>423</v>
      </c>
      <c r="Q56">
        <v>2</v>
      </c>
    </row>
    <row r="57" spans="1:17" x14ac:dyDescent="0.25">
      <c r="A57">
        <v>56</v>
      </c>
      <c r="B57" s="2" t="s">
        <v>116</v>
      </c>
      <c r="C57">
        <v>170500</v>
      </c>
      <c r="D57" s="2" t="s">
        <v>117</v>
      </c>
      <c r="E57" s="2" t="s">
        <v>18</v>
      </c>
      <c r="F57" s="3">
        <v>30394</v>
      </c>
      <c r="G57" s="2" t="s">
        <v>417</v>
      </c>
      <c r="H57" s="2" t="s">
        <v>20</v>
      </c>
      <c r="I57" s="3">
        <v>39818</v>
      </c>
      <c r="J57" t="s">
        <v>21</v>
      </c>
      <c r="K57" s="2" t="s">
        <v>22</v>
      </c>
      <c r="L57" s="2" t="s">
        <v>23</v>
      </c>
      <c r="M57" s="2" t="s">
        <v>31</v>
      </c>
      <c r="N57" s="2" t="s">
        <v>25</v>
      </c>
      <c r="O57">
        <v>3.7</v>
      </c>
      <c r="P57" s="2" t="s">
        <v>418</v>
      </c>
      <c r="Q57">
        <v>5</v>
      </c>
    </row>
    <row r="58" spans="1:17" x14ac:dyDescent="0.25">
      <c r="A58">
        <v>57</v>
      </c>
      <c r="B58" s="2" t="s">
        <v>118</v>
      </c>
      <c r="C58">
        <v>63381</v>
      </c>
      <c r="D58" s="2" t="s">
        <v>17</v>
      </c>
      <c r="E58" s="2" t="s">
        <v>18</v>
      </c>
      <c r="F58" s="3">
        <v>28215</v>
      </c>
      <c r="G58" s="2" t="s">
        <v>421</v>
      </c>
      <c r="H58" s="2" t="s">
        <v>28</v>
      </c>
      <c r="I58" s="3">
        <v>42009</v>
      </c>
      <c r="J58" t="s">
        <v>21</v>
      </c>
      <c r="K58" s="2" t="s">
        <v>22</v>
      </c>
      <c r="L58" s="2" t="s">
        <v>23</v>
      </c>
      <c r="M58" s="2" t="s">
        <v>31</v>
      </c>
      <c r="N58" s="2" t="s">
        <v>32</v>
      </c>
      <c r="O58">
        <v>4.7300000000000004</v>
      </c>
      <c r="P58" s="2" t="s">
        <v>418</v>
      </c>
      <c r="Q58">
        <v>5</v>
      </c>
    </row>
    <row r="59" spans="1:17" x14ac:dyDescent="0.25">
      <c r="A59">
        <v>58</v>
      </c>
      <c r="B59" s="2" t="s">
        <v>119</v>
      </c>
      <c r="C59">
        <v>83552</v>
      </c>
      <c r="D59" s="2" t="s">
        <v>54</v>
      </c>
      <c r="E59" s="2" t="s">
        <v>18</v>
      </c>
      <c r="F59" s="3">
        <v>31650</v>
      </c>
      <c r="G59" s="2" t="s">
        <v>417</v>
      </c>
      <c r="H59" s="2" t="s">
        <v>28</v>
      </c>
      <c r="I59" s="3">
        <v>42093</v>
      </c>
      <c r="J59" t="s">
        <v>21</v>
      </c>
      <c r="K59" s="2" t="s">
        <v>22</v>
      </c>
      <c r="L59" s="2" t="s">
        <v>30</v>
      </c>
      <c r="M59" s="2" t="s">
        <v>31</v>
      </c>
      <c r="N59" s="2" t="s">
        <v>32</v>
      </c>
      <c r="O59">
        <v>3.04</v>
      </c>
      <c r="P59" s="2" t="s">
        <v>420</v>
      </c>
      <c r="Q59">
        <v>3</v>
      </c>
    </row>
    <row r="60" spans="1:17" x14ac:dyDescent="0.25">
      <c r="A60">
        <v>59</v>
      </c>
      <c r="B60" s="2" t="s">
        <v>120</v>
      </c>
      <c r="C60">
        <v>56149</v>
      </c>
      <c r="D60" s="2" t="s">
        <v>17</v>
      </c>
      <c r="E60" s="2" t="s">
        <v>18</v>
      </c>
      <c r="F60" s="3">
        <v>31877</v>
      </c>
      <c r="G60" s="2" t="s">
        <v>421</v>
      </c>
      <c r="H60" s="2" t="s">
        <v>20</v>
      </c>
      <c r="I60" s="3">
        <v>42557</v>
      </c>
      <c r="J60" t="s">
        <v>21</v>
      </c>
      <c r="K60" s="2" t="s">
        <v>22</v>
      </c>
      <c r="L60" s="2" t="s">
        <v>23</v>
      </c>
      <c r="M60" s="2" t="s">
        <v>24</v>
      </c>
      <c r="N60" s="2" t="s">
        <v>32</v>
      </c>
      <c r="O60">
        <v>4.12</v>
      </c>
      <c r="P60" s="2" t="s">
        <v>418</v>
      </c>
      <c r="Q60">
        <v>5</v>
      </c>
    </row>
    <row r="61" spans="1:17" x14ac:dyDescent="0.25">
      <c r="A61">
        <v>60</v>
      </c>
      <c r="B61" s="2" t="s">
        <v>121</v>
      </c>
      <c r="C61">
        <v>92329</v>
      </c>
      <c r="D61" s="2" t="s">
        <v>122</v>
      </c>
      <c r="E61" s="2" t="s">
        <v>75</v>
      </c>
      <c r="F61" s="3">
        <v>23994</v>
      </c>
      <c r="G61" s="2" t="s">
        <v>417</v>
      </c>
      <c r="H61" s="2" t="s">
        <v>20</v>
      </c>
      <c r="I61" s="3">
        <v>41953</v>
      </c>
      <c r="J61" t="s">
        <v>21</v>
      </c>
      <c r="K61" s="2" t="s">
        <v>22</v>
      </c>
      <c r="L61" s="2" t="s">
        <v>30</v>
      </c>
      <c r="M61" s="2" t="s">
        <v>46</v>
      </c>
      <c r="N61" s="2" t="s">
        <v>32</v>
      </c>
      <c r="O61">
        <v>5</v>
      </c>
      <c r="P61" s="2" t="s">
        <v>420</v>
      </c>
      <c r="Q61">
        <v>3</v>
      </c>
    </row>
    <row r="62" spans="1:17" x14ac:dyDescent="0.25">
      <c r="A62">
        <v>61</v>
      </c>
      <c r="B62" s="2" t="s">
        <v>123</v>
      </c>
      <c r="C62">
        <v>65729</v>
      </c>
      <c r="D62" s="2" t="s">
        <v>124</v>
      </c>
      <c r="E62" s="2" t="s">
        <v>100</v>
      </c>
      <c r="F62" s="3">
        <v>32982</v>
      </c>
      <c r="G62" s="2" t="s">
        <v>421</v>
      </c>
      <c r="H62" s="2" t="s">
        <v>20</v>
      </c>
      <c r="I62" s="3">
        <v>41764</v>
      </c>
      <c r="J62" t="s">
        <v>21</v>
      </c>
      <c r="K62" s="2" t="s">
        <v>22</v>
      </c>
      <c r="L62" s="2" t="s">
        <v>90</v>
      </c>
      <c r="M62" s="2" t="s">
        <v>31</v>
      </c>
      <c r="N62" s="2" t="s">
        <v>32</v>
      </c>
      <c r="O62">
        <v>4.62</v>
      </c>
      <c r="P62" s="2" t="s">
        <v>422</v>
      </c>
      <c r="Q62">
        <v>4</v>
      </c>
    </row>
    <row r="63" spans="1:17" x14ac:dyDescent="0.25">
      <c r="A63">
        <v>62</v>
      </c>
      <c r="B63" s="2" t="s">
        <v>125</v>
      </c>
      <c r="C63">
        <v>85028</v>
      </c>
      <c r="D63" s="2" t="s">
        <v>122</v>
      </c>
      <c r="E63" s="2" t="s">
        <v>75</v>
      </c>
      <c r="F63" s="3">
        <v>19011</v>
      </c>
      <c r="G63" s="2" t="s">
        <v>421</v>
      </c>
      <c r="H63" s="2" t="s">
        <v>28</v>
      </c>
      <c r="I63" s="3">
        <v>41953</v>
      </c>
      <c r="J63" t="s">
        <v>21</v>
      </c>
      <c r="K63" s="2" t="s">
        <v>22</v>
      </c>
      <c r="L63" s="2" t="s">
        <v>30</v>
      </c>
      <c r="M63" s="2" t="s">
        <v>24</v>
      </c>
      <c r="N63" s="2" t="s">
        <v>32</v>
      </c>
      <c r="O63">
        <v>3.1</v>
      </c>
      <c r="P63" s="2" t="s">
        <v>418</v>
      </c>
      <c r="Q63">
        <v>5</v>
      </c>
    </row>
    <row r="64" spans="1:17" x14ac:dyDescent="0.25">
      <c r="A64">
        <v>63</v>
      </c>
      <c r="B64" s="2" t="s">
        <v>126</v>
      </c>
      <c r="C64">
        <v>57583</v>
      </c>
      <c r="D64" s="2" t="s">
        <v>17</v>
      </c>
      <c r="E64" s="2" t="s">
        <v>18</v>
      </c>
      <c r="F64" s="3">
        <v>28799</v>
      </c>
      <c r="G64" s="2" t="s">
        <v>421</v>
      </c>
      <c r="H64" s="2" t="s">
        <v>28</v>
      </c>
      <c r="I64" s="3">
        <v>41092</v>
      </c>
      <c r="J64" t="s">
        <v>21</v>
      </c>
      <c r="K64" s="2" t="s">
        <v>22</v>
      </c>
      <c r="L64" s="2" t="s">
        <v>23</v>
      </c>
      <c r="M64" s="2" t="s">
        <v>31</v>
      </c>
      <c r="N64" s="2" t="s">
        <v>32</v>
      </c>
      <c r="O64">
        <v>5</v>
      </c>
      <c r="P64" s="2" t="s">
        <v>420</v>
      </c>
      <c r="Q64">
        <v>3</v>
      </c>
    </row>
    <row r="65" spans="1:17" x14ac:dyDescent="0.25">
      <c r="A65">
        <v>64</v>
      </c>
      <c r="B65" s="2" t="s">
        <v>127</v>
      </c>
      <c r="C65">
        <v>56294</v>
      </c>
      <c r="D65" s="2" t="s">
        <v>34</v>
      </c>
      <c r="E65" s="2" t="s">
        <v>18</v>
      </c>
      <c r="F65" s="3">
        <v>29112</v>
      </c>
      <c r="G65" s="2" t="s">
        <v>417</v>
      </c>
      <c r="H65" s="2" t="s">
        <v>20</v>
      </c>
      <c r="I65" s="3">
        <v>40854</v>
      </c>
      <c r="J65" t="s">
        <v>21</v>
      </c>
      <c r="K65" s="2" t="s">
        <v>22</v>
      </c>
      <c r="L65" s="2" t="s">
        <v>23</v>
      </c>
      <c r="M65" s="2" t="s">
        <v>24</v>
      </c>
      <c r="N65" s="2" t="s">
        <v>32</v>
      </c>
      <c r="O65">
        <v>3.96</v>
      </c>
      <c r="P65" s="2" t="s">
        <v>422</v>
      </c>
      <c r="Q65">
        <v>4</v>
      </c>
    </row>
    <row r="66" spans="1:17" x14ac:dyDescent="0.25">
      <c r="A66">
        <v>65</v>
      </c>
      <c r="B66" s="2" t="s">
        <v>128</v>
      </c>
      <c r="C66">
        <v>56991</v>
      </c>
      <c r="D66" s="2" t="s">
        <v>17</v>
      </c>
      <c r="E66" s="2" t="s">
        <v>18</v>
      </c>
      <c r="F66" s="3">
        <v>32248</v>
      </c>
      <c r="G66" s="2" t="s">
        <v>417</v>
      </c>
      <c r="H66" s="2" t="s">
        <v>28</v>
      </c>
      <c r="I66" s="3">
        <v>43290</v>
      </c>
      <c r="J66" t="s">
        <v>21</v>
      </c>
      <c r="K66" s="2" t="s">
        <v>22</v>
      </c>
      <c r="L66" s="2" t="s">
        <v>23</v>
      </c>
      <c r="M66" s="2" t="s">
        <v>31</v>
      </c>
      <c r="N66" s="2" t="s">
        <v>32</v>
      </c>
      <c r="O66">
        <v>4.3</v>
      </c>
      <c r="P66" s="2" t="s">
        <v>422</v>
      </c>
      <c r="Q66">
        <v>4</v>
      </c>
    </row>
    <row r="67" spans="1:17" x14ac:dyDescent="0.25">
      <c r="A67">
        <v>66</v>
      </c>
      <c r="B67" s="2" t="s">
        <v>129</v>
      </c>
      <c r="C67">
        <v>55722</v>
      </c>
      <c r="D67" s="2" t="s">
        <v>17</v>
      </c>
      <c r="E67" s="2" t="s">
        <v>18</v>
      </c>
      <c r="F67" s="3">
        <v>28429</v>
      </c>
      <c r="G67" s="2" t="s">
        <v>417</v>
      </c>
      <c r="H67" s="2" t="s">
        <v>28</v>
      </c>
      <c r="I67" s="3">
        <v>40679</v>
      </c>
      <c r="J67">
        <v>42529</v>
      </c>
      <c r="K67" s="2" t="s">
        <v>419</v>
      </c>
      <c r="L67" s="2" t="s">
        <v>23</v>
      </c>
      <c r="M67" s="2" t="s">
        <v>31</v>
      </c>
      <c r="N67" s="2" t="s">
        <v>32</v>
      </c>
      <c r="O67">
        <v>5</v>
      </c>
      <c r="P67" s="2" t="s">
        <v>422</v>
      </c>
      <c r="Q67">
        <v>4</v>
      </c>
    </row>
    <row r="68" spans="1:17" x14ac:dyDescent="0.25">
      <c r="A68">
        <v>67</v>
      </c>
      <c r="B68" s="2" t="s">
        <v>130</v>
      </c>
      <c r="C68">
        <v>101199</v>
      </c>
      <c r="D68" s="2" t="s">
        <v>42</v>
      </c>
      <c r="E68" s="2" t="s">
        <v>18</v>
      </c>
      <c r="F68" s="3">
        <v>29041</v>
      </c>
      <c r="G68" s="2" t="s">
        <v>421</v>
      </c>
      <c r="H68" s="2" t="s">
        <v>20</v>
      </c>
      <c r="I68" s="3">
        <v>40917</v>
      </c>
      <c r="J68" t="s">
        <v>21</v>
      </c>
      <c r="K68" s="2" t="s">
        <v>22</v>
      </c>
      <c r="L68" s="2" t="s">
        <v>43</v>
      </c>
      <c r="M68" s="2" t="s">
        <v>70</v>
      </c>
      <c r="N68" s="2" t="s">
        <v>32</v>
      </c>
      <c r="O68">
        <v>3.79</v>
      </c>
      <c r="P68" s="2" t="s">
        <v>418</v>
      </c>
      <c r="Q68">
        <v>5</v>
      </c>
    </row>
    <row r="69" spans="1:17" x14ac:dyDescent="0.25">
      <c r="A69">
        <v>68</v>
      </c>
      <c r="B69" s="2" t="s">
        <v>131</v>
      </c>
      <c r="C69">
        <v>61568</v>
      </c>
      <c r="D69" s="2" t="s">
        <v>88</v>
      </c>
      <c r="E69" s="2" t="s">
        <v>132</v>
      </c>
      <c r="F69" s="3">
        <v>27700</v>
      </c>
      <c r="G69" s="2" t="s">
        <v>417</v>
      </c>
      <c r="H69" s="2" t="s">
        <v>20</v>
      </c>
      <c r="I69" s="3">
        <v>41911</v>
      </c>
      <c r="J69" t="s">
        <v>21</v>
      </c>
      <c r="K69" s="2" t="s">
        <v>22</v>
      </c>
      <c r="L69" s="2" t="s">
        <v>90</v>
      </c>
      <c r="M69" s="2" t="s">
        <v>31</v>
      </c>
      <c r="N69" s="2" t="s">
        <v>133</v>
      </c>
      <c r="O69">
        <v>1.93</v>
      </c>
      <c r="P69" s="2" t="s">
        <v>420</v>
      </c>
      <c r="Q69">
        <v>3</v>
      </c>
    </row>
    <row r="70" spans="1:17" x14ac:dyDescent="0.25">
      <c r="A70">
        <v>69</v>
      </c>
      <c r="B70" s="2" t="s">
        <v>134</v>
      </c>
      <c r="C70">
        <v>58275</v>
      </c>
      <c r="D70" s="2" t="s">
        <v>34</v>
      </c>
      <c r="E70" s="2" t="s">
        <v>18</v>
      </c>
      <c r="F70" s="3">
        <v>18684</v>
      </c>
      <c r="G70" s="2" t="s">
        <v>421</v>
      </c>
      <c r="H70" s="2" t="s">
        <v>86</v>
      </c>
      <c r="I70" s="3">
        <v>40637</v>
      </c>
      <c r="J70">
        <v>42312</v>
      </c>
      <c r="K70" s="2" t="s">
        <v>419</v>
      </c>
      <c r="L70" s="2" t="s">
        <v>23</v>
      </c>
      <c r="M70" s="2" t="s">
        <v>39</v>
      </c>
      <c r="N70" s="2" t="s">
        <v>32</v>
      </c>
      <c r="O70">
        <v>4.62</v>
      </c>
      <c r="P70" s="2" t="s">
        <v>418</v>
      </c>
      <c r="Q70">
        <v>5</v>
      </c>
    </row>
    <row r="71" spans="1:17" x14ac:dyDescent="0.25">
      <c r="A71">
        <v>70</v>
      </c>
      <c r="B71" s="2" t="s">
        <v>135</v>
      </c>
      <c r="C71">
        <v>53189</v>
      </c>
      <c r="D71" s="2" t="s">
        <v>17</v>
      </c>
      <c r="E71" s="2" t="s">
        <v>18</v>
      </c>
      <c r="F71" s="3">
        <v>24581</v>
      </c>
      <c r="G71" s="2" t="s">
        <v>417</v>
      </c>
      <c r="H71" s="2" t="s">
        <v>28</v>
      </c>
      <c r="I71" s="3">
        <v>41827</v>
      </c>
      <c r="J71" t="s">
        <v>21</v>
      </c>
      <c r="K71" s="2" t="s">
        <v>22</v>
      </c>
      <c r="L71" s="2" t="s">
        <v>23</v>
      </c>
      <c r="M71" s="2" t="s">
        <v>31</v>
      </c>
      <c r="N71" s="2" t="s">
        <v>133</v>
      </c>
      <c r="O71">
        <v>1.1200000000000001</v>
      </c>
      <c r="P71" s="2" t="s">
        <v>423</v>
      </c>
      <c r="Q71">
        <v>2</v>
      </c>
    </row>
    <row r="72" spans="1:17" x14ac:dyDescent="0.25">
      <c r="A72">
        <v>71</v>
      </c>
      <c r="B72" s="2" t="s">
        <v>136</v>
      </c>
      <c r="C72">
        <v>96820</v>
      </c>
      <c r="D72" s="2" t="s">
        <v>137</v>
      </c>
      <c r="E72" s="2" t="s">
        <v>18</v>
      </c>
      <c r="F72" s="3">
        <v>30563</v>
      </c>
      <c r="G72" s="2" t="s">
        <v>417</v>
      </c>
      <c r="H72" s="2" t="s">
        <v>20</v>
      </c>
      <c r="I72" s="3">
        <v>42781</v>
      </c>
      <c r="J72" t="s">
        <v>21</v>
      </c>
      <c r="K72" s="2" t="s">
        <v>22</v>
      </c>
      <c r="L72" s="2" t="s">
        <v>30</v>
      </c>
      <c r="M72" s="2" t="s">
        <v>31</v>
      </c>
      <c r="N72" s="2" t="s">
        <v>32</v>
      </c>
      <c r="O72">
        <v>3.01</v>
      </c>
      <c r="P72" s="2" t="s">
        <v>418</v>
      </c>
      <c r="Q72">
        <v>5</v>
      </c>
    </row>
    <row r="73" spans="1:17" x14ac:dyDescent="0.25">
      <c r="A73">
        <v>72</v>
      </c>
      <c r="B73" s="2" t="s">
        <v>138</v>
      </c>
      <c r="C73">
        <v>51259</v>
      </c>
      <c r="D73" s="2" t="s">
        <v>17</v>
      </c>
      <c r="E73" s="2" t="s">
        <v>18</v>
      </c>
      <c r="F73" s="3">
        <v>30270</v>
      </c>
      <c r="G73" s="2" t="s">
        <v>417</v>
      </c>
      <c r="H73" s="2" t="s">
        <v>20</v>
      </c>
      <c r="I73" s="3">
        <v>41771</v>
      </c>
      <c r="J73" t="s">
        <v>21</v>
      </c>
      <c r="K73" s="2" t="s">
        <v>22</v>
      </c>
      <c r="L73" s="2" t="s">
        <v>23</v>
      </c>
      <c r="M73" s="2" t="s">
        <v>31</v>
      </c>
      <c r="N73" s="2" t="s">
        <v>32</v>
      </c>
      <c r="O73">
        <v>4.3</v>
      </c>
      <c r="P73" s="2" t="s">
        <v>422</v>
      </c>
      <c r="Q73">
        <v>4</v>
      </c>
    </row>
    <row r="74" spans="1:17" x14ac:dyDescent="0.25">
      <c r="A74">
        <v>73</v>
      </c>
      <c r="B74" s="2" t="s">
        <v>139</v>
      </c>
      <c r="C74">
        <v>59231</v>
      </c>
      <c r="D74" s="2" t="s">
        <v>88</v>
      </c>
      <c r="E74" s="2" t="s">
        <v>140</v>
      </c>
      <c r="F74" s="3">
        <v>31911</v>
      </c>
      <c r="G74" s="2" t="s">
        <v>421</v>
      </c>
      <c r="H74" s="2" t="s">
        <v>20</v>
      </c>
      <c r="I74" s="3">
        <v>40959</v>
      </c>
      <c r="J74" t="s">
        <v>21</v>
      </c>
      <c r="K74" s="2" t="s">
        <v>22</v>
      </c>
      <c r="L74" s="2" t="s">
        <v>90</v>
      </c>
      <c r="M74" s="2" t="s">
        <v>141</v>
      </c>
      <c r="N74" s="2" t="s">
        <v>133</v>
      </c>
      <c r="O74">
        <v>2.2999999999999998</v>
      </c>
      <c r="P74" s="2" t="s">
        <v>424</v>
      </c>
      <c r="Q74">
        <v>1</v>
      </c>
    </row>
    <row r="75" spans="1:17" x14ac:dyDescent="0.25">
      <c r="A75">
        <v>74</v>
      </c>
      <c r="B75" s="2" t="s">
        <v>142</v>
      </c>
      <c r="C75">
        <v>61584</v>
      </c>
      <c r="D75" s="2" t="s">
        <v>17</v>
      </c>
      <c r="E75" s="2" t="s">
        <v>18</v>
      </c>
      <c r="F75" s="3">
        <v>28826</v>
      </c>
      <c r="G75" s="2" t="s">
        <v>421</v>
      </c>
      <c r="H75" s="2" t="s">
        <v>28</v>
      </c>
      <c r="I75" s="3">
        <v>41281</v>
      </c>
      <c r="J75" t="s">
        <v>21</v>
      </c>
      <c r="K75" s="2" t="s">
        <v>22</v>
      </c>
      <c r="L75" s="2" t="s">
        <v>23</v>
      </c>
      <c r="M75" s="2" t="s">
        <v>31</v>
      </c>
      <c r="N75" s="2" t="s">
        <v>71</v>
      </c>
      <c r="O75">
        <v>3.88</v>
      </c>
      <c r="P75" s="2" t="s">
        <v>422</v>
      </c>
      <c r="Q75">
        <v>4</v>
      </c>
    </row>
    <row r="76" spans="1:17" x14ac:dyDescent="0.25">
      <c r="A76">
        <v>75</v>
      </c>
      <c r="B76" s="2" t="s">
        <v>143</v>
      </c>
      <c r="C76">
        <v>46335</v>
      </c>
      <c r="D76" s="2" t="s">
        <v>17</v>
      </c>
      <c r="E76" s="2" t="s">
        <v>18</v>
      </c>
      <c r="F76" s="3">
        <v>31692</v>
      </c>
      <c r="G76" s="2" t="s">
        <v>421</v>
      </c>
      <c r="H76" s="2" t="s">
        <v>20</v>
      </c>
      <c r="I76" s="3">
        <v>41001</v>
      </c>
      <c r="J76" t="s">
        <v>21</v>
      </c>
      <c r="K76" s="2" t="s">
        <v>22</v>
      </c>
      <c r="L76" s="2" t="s">
        <v>23</v>
      </c>
      <c r="M76" s="2" t="s">
        <v>70</v>
      </c>
      <c r="N76" s="2" t="s">
        <v>32</v>
      </c>
      <c r="O76">
        <v>3.4</v>
      </c>
      <c r="P76" s="2" t="s">
        <v>418</v>
      </c>
      <c r="Q76">
        <v>5</v>
      </c>
    </row>
    <row r="77" spans="1:17" x14ac:dyDescent="0.25">
      <c r="A77">
        <v>76</v>
      </c>
      <c r="B77" s="2" t="s">
        <v>144</v>
      </c>
      <c r="C77">
        <v>70621</v>
      </c>
      <c r="D77" s="2" t="s">
        <v>50</v>
      </c>
      <c r="E77" s="2" t="s">
        <v>18</v>
      </c>
      <c r="F77" s="3">
        <v>32342</v>
      </c>
      <c r="G77" s="2" t="s">
        <v>421</v>
      </c>
      <c r="H77" s="2" t="s">
        <v>28</v>
      </c>
      <c r="I77" s="3">
        <v>42009</v>
      </c>
      <c r="J77" t="s">
        <v>21</v>
      </c>
      <c r="K77" s="2" t="s">
        <v>22</v>
      </c>
      <c r="L77" s="2" t="s">
        <v>30</v>
      </c>
      <c r="M77" s="2" t="s">
        <v>46</v>
      </c>
      <c r="N77" s="2" t="s">
        <v>32</v>
      </c>
      <c r="O77">
        <v>4.1100000000000003</v>
      </c>
      <c r="P77" s="2" t="s">
        <v>422</v>
      </c>
      <c r="Q77">
        <v>4</v>
      </c>
    </row>
    <row r="78" spans="1:17" x14ac:dyDescent="0.25">
      <c r="A78">
        <v>77</v>
      </c>
      <c r="B78" s="2" t="s">
        <v>145</v>
      </c>
      <c r="C78">
        <v>138888</v>
      </c>
      <c r="D78" s="2" t="s">
        <v>146</v>
      </c>
      <c r="E78" s="2" t="s">
        <v>18</v>
      </c>
      <c r="F78" s="3">
        <v>25758</v>
      </c>
      <c r="G78" s="2" t="s">
        <v>417</v>
      </c>
      <c r="H78" s="2" t="s">
        <v>20</v>
      </c>
      <c r="I78" s="3">
        <v>41644</v>
      </c>
      <c r="J78" t="s">
        <v>21</v>
      </c>
      <c r="K78" s="2" t="s">
        <v>22</v>
      </c>
      <c r="L78" s="2" t="s">
        <v>30</v>
      </c>
      <c r="M78" s="2" t="s">
        <v>31</v>
      </c>
      <c r="N78" s="2" t="s">
        <v>25</v>
      </c>
      <c r="O78">
        <v>4.3</v>
      </c>
      <c r="P78" s="2" t="s">
        <v>418</v>
      </c>
      <c r="Q78">
        <v>5</v>
      </c>
    </row>
    <row r="79" spans="1:17" x14ac:dyDescent="0.25">
      <c r="A79">
        <v>78</v>
      </c>
      <c r="B79" s="2" t="s">
        <v>147</v>
      </c>
      <c r="C79">
        <v>74241</v>
      </c>
      <c r="D79" s="2" t="s">
        <v>88</v>
      </c>
      <c r="E79" s="2" t="s">
        <v>148</v>
      </c>
      <c r="F79" s="3">
        <v>32455</v>
      </c>
      <c r="G79" s="2" t="s">
        <v>421</v>
      </c>
      <c r="H79" s="2" t="s">
        <v>20</v>
      </c>
      <c r="I79" s="3">
        <v>40553</v>
      </c>
      <c r="J79" t="s">
        <v>21</v>
      </c>
      <c r="K79" s="2" t="s">
        <v>22</v>
      </c>
      <c r="L79" s="2" t="s">
        <v>90</v>
      </c>
      <c r="M79" s="2" t="s">
        <v>31</v>
      </c>
      <c r="N79" s="2" t="s">
        <v>25</v>
      </c>
      <c r="O79">
        <v>4.7699999999999996</v>
      </c>
      <c r="P79" s="2" t="s">
        <v>418</v>
      </c>
      <c r="Q79">
        <v>5</v>
      </c>
    </row>
    <row r="80" spans="1:17" x14ac:dyDescent="0.25">
      <c r="A80">
        <v>79</v>
      </c>
      <c r="B80" s="2" t="s">
        <v>149</v>
      </c>
      <c r="C80">
        <v>75188</v>
      </c>
      <c r="D80" s="2" t="s">
        <v>80</v>
      </c>
      <c r="E80" s="2" t="s">
        <v>18</v>
      </c>
      <c r="F80" s="3">
        <v>26996</v>
      </c>
      <c r="G80" s="2" t="s">
        <v>421</v>
      </c>
      <c r="H80" s="2" t="s">
        <v>20</v>
      </c>
      <c r="I80" s="3">
        <v>41900</v>
      </c>
      <c r="J80" t="s">
        <v>21</v>
      </c>
      <c r="K80" s="2" t="s">
        <v>22</v>
      </c>
      <c r="L80" s="2" t="s">
        <v>23</v>
      </c>
      <c r="M80" s="2" t="s">
        <v>39</v>
      </c>
      <c r="N80" s="2" t="s">
        <v>32</v>
      </c>
      <c r="O80">
        <v>4.5199999999999996</v>
      </c>
      <c r="P80" s="2" t="s">
        <v>422</v>
      </c>
      <c r="Q80">
        <v>4</v>
      </c>
    </row>
    <row r="81" spans="1:17" x14ac:dyDescent="0.25">
      <c r="A81">
        <v>80</v>
      </c>
      <c r="B81" s="2" t="s">
        <v>150</v>
      </c>
      <c r="C81">
        <v>62514</v>
      </c>
      <c r="D81" s="2" t="s">
        <v>17</v>
      </c>
      <c r="E81" s="2" t="s">
        <v>18</v>
      </c>
      <c r="F81" s="3">
        <v>26930</v>
      </c>
      <c r="G81" s="2" t="s">
        <v>421</v>
      </c>
      <c r="H81" s="2" t="s">
        <v>28</v>
      </c>
      <c r="I81" s="3">
        <v>40294</v>
      </c>
      <c r="J81" t="s">
        <v>21</v>
      </c>
      <c r="K81" s="2" t="s">
        <v>22</v>
      </c>
      <c r="L81" s="2" t="s">
        <v>23</v>
      </c>
      <c r="M81" s="2" t="s">
        <v>39</v>
      </c>
      <c r="N81" s="2" t="s">
        <v>32</v>
      </c>
      <c r="O81">
        <v>2.9</v>
      </c>
      <c r="P81" s="2" t="s">
        <v>420</v>
      </c>
      <c r="Q81">
        <v>3</v>
      </c>
    </row>
    <row r="82" spans="1:17" x14ac:dyDescent="0.25">
      <c r="A82">
        <v>81</v>
      </c>
      <c r="B82" s="2" t="s">
        <v>151</v>
      </c>
      <c r="C82">
        <v>60070</v>
      </c>
      <c r="D82" s="2" t="s">
        <v>17</v>
      </c>
      <c r="E82" s="2" t="s">
        <v>18</v>
      </c>
      <c r="F82" s="3">
        <v>33486</v>
      </c>
      <c r="G82" s="2" t="s">
        <v>421</v>
      </c>
      <c r="H82" s="2" t="s">
        <v>28</v>
      </c>
      <c r="I82" s="3">
        <v>40637</v>
      </c>
      <c r="J82">
        <v>42892</v>
      </c>
      <c r="K82" s="2" t="s">
        <v>419</v>
      </c>
      <c r="L82" s="2" t="s">
        <v>23</v>
      </c>
      <c r="M82" s="2" t="s">
        <v>39</v>
      </c>
      <c r="N82" s="2" t="s">
        <v>32</v>
      </c>
      <c r="O82">
        <v>5</v>
      </c>
      <c r="P82" s="2" t="s">
        <v>420</v>
      </c>
      <c r="Q82">
        <v>3</v>
      </c>
    </row>
    <row r="83" spans="1:17" x14ac:dyDescent="0.25">
      <c r="A83">
        <v>82</v>
      </c>
      <c r="B83" s="2" t="s">
        <v>152</v>
      </c>
      <c r="C83">
        <v>48888</v>
      </c>
      <c r="D83" s="2" t="s">
        <v>17</v>
      </c>
      <c r="E83" s="2" t="s">
        <v>18</v>
      </c>
      <c r="F83" s="3">
        <v>27180</v>
      </c>
      <c r="G83" s="2" t="s">
        <v>417</v>
      </c>
      <c r="H83" s="2" t="s">
        <v>20</v>
      </c>
      <c r="I83" s="3">
        <v>41953</v>
      </c>
      <c r="J83" t="s">
        <v>21</v>
      </c>
      <c r="K83" s="2" t="s">
        <v>22</v>
      </c>
      <c r="L83" s="2" t="s">
        <v>23</v>
      </c>
      <c r="M83" s="2" t="s">
        <v>24</v>
      </c>
      <c r="N83" s="2" t="s">
        <v>32</v>
      </c>
      <c r="O83">
        <v>4.7</v>
      </c>
      <c r="P83" s="2" t="s">
        <v>418</v>
      </c>
      <c r="Q83">
        <v>5</v>
      </c>
    </row>
    <row r="84" spans="1:17" x14ac:dyDescent="0.25">
      <c r="A84">
        <v>83</v>
      </c>
      <c r="B84" s="2" t="s">
        <v>87</v>
      </c>
      <c r="C84">
        <v>54285</v>
      </c>
      <c r="D84" s="2" t="s">
        <v>17</v>
      </c>
      <c r="E84" s="2" t="s">
        <v>18</v>
      </c>
      <c r="F84" s="3">
        <v>28727</v>
      </c>
      <c r="G84" s="2" t="s">
        <v>417</v>
      </c>
      <c r="H84" s="2" t="s">
        <v>28</v>
      </c>
      <c r="I84" s="3">
        <v>41729</v>
      </c>
      <c r="J84" t="s">
        <v>21</v>
      </c>
      <c r="K84" s="2" t="s">
        <v>22</v>
      </c>
      <c r="L84" s="2" t="s">
        <v>23</v>
      </c>
      <c r="M84" s="2" t="s">
        <v>46</v>
      </c>
      <c r="N84" s="2" t="s">
        <v>32</v>
      </c>
      <c r="O84">
        <v>4.2</v>
      </c>
      <c r="P84" s="2" t="s">
        <v>420</v>
      </c>
      <c r="Q84">
        <v>3</v>
      </c>
    </row>
    <row r="85" spans="1:17" x14ac:dyDescent="0.25">
      <c r="A85">
        <v>84</v>
      </c>
      <c r="B85" s="2" t="s">
        <v>153</v>
      </c>
      <c r="C85">
        <v>56847</v>
      </c>
      <c r="D85" s="2" t="s">
        <v>34</v>
      </c>
      <c r="E85" s="2" t="s">
        <v>18</v>
      </c>
      <c r="F85" s="3">
        <v>32745</v>
      </c>
      <c r="G85" s="2" t="s">
        <v>421</v>
      </c>
      <c r="H85" s="2" t="s">
        <v>86</v>
      </c>
      <c r="I85" s="3">
        <v>41827</v>
      </c>
      <c r="J85" t="s">
        <v>21</v>
      </c>
      <c r="K85" s="2" t="s">
        <v>22</v>
      </c>
      <c r="L85" s="2" t="s">
        <v>23</v>
      </c>
      <c r="M85" s="2" t="s">
        <v>31</v>
      </c>
      <c r="N85" s="2" t="s">
        <v>133</v>
      </c>
      <c r="O85">
        <v>3</v>
      </c>
      <c r="P85" s="2" t="s">
        <v>424</v>
      </c>
      <c r="Q85">
        <v>1</v>
      </c>
    </row>
    <row r="86" spans="1:17" x14ac:dyDescent="0.25">
      <c r="A86">
        <v>85</v>
      </c>
      <c r="B86" s="2" t="s">
        <v>154</v>
      </c>
      <c r="C86">
        <v>60340</v>
      </c>
      <c r="D86" s="2" t="s">
        <v>17</v>
      </c>
      <c r="E86" s="2" t="s">
        <v>18</v>
      </c>
      <c r="F86" s="3">
        <v>30561</v>
      </c>
      <c r="G86" s="2" t="s">
        <v>417</v>
      </c>
      <c r="H86" s="2" t="s">
        <v>20</v>
      </c>
      <c r="I86" s="3">
        <v>41001</v>
      </c>
      <c r="J86">
        <v>43370</v>
      </c>
      <c r="K86" s="2" t="s">
        <v>419</v>
      </c>
      <c r="L86" s="2" t="s">
        <v>23</v>
      </c>
      <c r="M86" s="2" t="s">
        <v>39</v>
      </c>
      <c r="N86" s="2" t="s">
        <v>71</v>
      </c>
      <c r="O86">
        <v>5</v>
      </c>
      <c r="P86" s="2" t="s">
        <v>422</v>
      </c>
      <c r="Q86">
        <v>4</v>
      </c>
    </row>
    <row r="87" spans="1:17" x14ac:dyDescent="0.25">
      <c r="A87">
        <v>86</v>
      </c>
      <c r="B87" s="2" t="s">
        <v>155</v>
      </c>
      <c r="C87">
        <v>59124</v>
      </c>
      <c r="D87" s="2" t="s">
        <v>17</v>
      </c>
      <c r="E87" s="2" t="s">
        <v>18</v>
      </c>
      <c r="F87" s="3">
        <v>32634</v>
      </c>
      <c r="G87" s="2" t="s">
        <v>421</v>
      </c>
      <c r="H87" s="2" t="s">
        <v>20</v>
      </c>
      <c r="I87" s="3">
        <v>41687</v>
      </c>
      <c r="J87">
        <v>43156</v>
      </c>
      <c r="K87" s="2" t="s">
        <v>419</v>
      </c>
      <c r="L87" s="2" t="s">
        <v>23</v>
      </c>
      <c r="M87" s="2" t="s">
        <v>39</v>
      </c>
      <c r="N87" s="2" t="s">
        <v>71</v>
      </c>
      <c r="O87">
        <v>2.2999999999999998</v>
      </c>
      <c r="P87" s="2" t="s">
        <v>420</v>
      </c>
      <c r="Q87">
        <v>3</v>
      </c>
    </row>
    <row r="88" spans="1:17" x14ac:dyDescent="0.25">
      <c r="A88">
        <v>87</v>
      </c>
      <c r="B88" s="2" t="s">
        <v>156</v>
      </c>
      <c r="C88">
        <v>99280</v>
      </c>
      <c r="D88" s="2" t="s">
        <v>42</v>
      </c>
      <c r="E88" s="2" t="s">
        <v>18</v>
      </c>
      <c r="F88" s="3">
        <v>31912</v>
      </c>
      <c r="G88" s="2" t="s">
        <v>421</v>
      </c>
      <c r="H88" s="2" t="s">
        <v>28</v>
      </c>
      <c r="I88" s="3">
        <v>40665</v>
      </c>
      <c r="J88">
        <v>41430</v>
      </c>
      <c r="K88" s="2" t="s">
        <v>419</v>
      </c>
      <c r="L88" s="2" t="s">
        <v>43</v>
      </c>
      <c r="M88" s="2" t="s">
        <v>31</v>
      </c>
      <c r="N88" s="2" t="s">
        <v>71</v>
      </c>
      <c r="O88">
        <v>2.1</v>
      </c>
      <c r="P88" s="2" t="s">
        <v>418</v>
      </c>
      <c r="Q88">
        <v>5</v>
      </c>
    </row>
    <row r="89" spans="1:17" x14ac:dyDescent="0.25">
      <c r="A89">
        <v>88</v>
      </c>
      <c r="B89" s="2" t="s">
        <v>157</v>
      </c>
      <c r="C89">
        <v>71776</v>
      </c>
      <c r="D89" s="2" t="s">
        <v>34</v>
      </c>
      <c r="E89" s="2" t="s">
        <v>18</v>
      </c>
      <c r="F89" s="3">
        <v>28755</v>
      </c>
      <c r="G89" s="2" t="s">
        <v>421</v>
      </c>
      <c r="H89" s="2" t="s">
        <v>28</v>
      </c>
      <c r="I89" s="3">
        <v>41827</v>
      </c>
      <c r="J89" t="s">
        <v>21</v>
      </c>
      <c r="K89" s="2" t="s">
        <v>22</v>
      </c>
      <c r="L89" s="2" t="s">
        <v>23</v>
      </c>
      <c r="M89" s="2" t="s">
        <v>24</v>
      </c>
      <c r="N89" s="2" t="s">
        <v>32</v>
      </c>
      <c r="O89">
        <v>4.4000000000000004</v>
      </c>
      <c r="P89" s="2" t="s">
        <v>418</v>
      </c>
      <c r="Q89">
        <v>5</v>
      </c>
    </row>
    <row r="90" spans="1:17" x14ac:dyDescent="0.25">
      <c r="A90">
        <v>89</v>
      </c>
      <c r="B90" s="2" t="s">
        <v>158</v>
      </c>
      <c r="C90">
        <v>65902</v>
      </c>
      <c r="D90" s="2" t="s">
        <v>34</v>
      </c>
      <c r="E90" s="2" t="s">
        <v>18</v>
      </c>
      <c r="F90" s="3">
        <v>32047</v>
      </c>
      <c r="G90" s="2" t="s">
        <v>421</v>
      </c>
      <c r="H90" s="2" t="s">
        <v>20</v>
      </c>
      <c r="I90" s="3">
        <v>41687</v>
      </c>
      <c r="J90" t="s">
        <v>21</v>
      </c>
      <c r="K90" s="2" t="s">
        <v>22</v>
      </c>
      <c r="L90" s="2" t="s">
        <v>23</v>
      </c>
      <c r="M90" s="2" t="s">
        <v>24</v>
      </c>
      <c r="N90" s="2" t="s">
        <v>32</v>
      </c>
      <c r="O90">
        <v>4</v>
      </c>
      <c r="P90" s="2" t="s">
        <v>422</v>
      </c>
      <c r="Q90">
        <v>4</v>
      </c>
    </row>
    <row r="91" spans="1:17" x14ac:dyDescent="0.25">
      <c r="A91">
        <v>90</v>
      </c>
      <c r="B91" s="2" t="s">
        <v>159</v>
      </c>
      <c r="C91">
        <v>57748</v>
      </c>
      <c r="D91" s="2" t="s">
        <v>17</v>
      </c>
      <c r="E91" s="2" t="s">
        <v>18</v>
      </c>
      <c r="F91" s="3">
        <v>20193</v>
      </c>
      <c r="G91" s="2" t="s">
        <v>421</v>
      </c>
      <c r="H91" s="2" t="s">
        <v>28</v>
      </c>
      <c r="I91" s="3">
        <v>40854</v>
      </c>
      <c r="J91">
        <v>42507</v>
      </c>
      <c r="K91" s="2" t="s">
        <v>419</v>
      </c>
      <c r="L91" s="2" t="s">
        <v>23</v>
      </c>
      <c r="M91" s="2" t="s">
        <v>39</v>
      </c>
      <c r="N91" s="2" t="s">
        <v>32</v>
      </c>
      <c r="O91">
        <v>3.13</v>
      </c>
      <c r="P91" s="2" t="s">
        <v>420</v>
      </c>
      <c r="Q91">
        <v>3</v>
      </c>
    </row>
    <row r="92" spans="1:17" x14ac:dyDescent="0.25">
      <c r="A92">
        <v>91</v>
      </c>
      <c r="B92" s="2" t="s">
        <v>160</v>
      </c>
      <c r="C92">
        <v>64057</v>
      </c>
      <c r="D92" s="2" t="s">
        <v>17</v>
      </c>
      <c r="E92" s="2" t="s">
        <v>18</v>
      </c>
      <c r="F92" s="3">
        <v>32799</v>
      </c>
      <c r="G92" s="2" t="s">
        <v>417</v>
      </c>
      <c r="H92" s="2" t="s">
        <v>28</v>
      </c>
      <c r="I92" s="3">
        <v>42135</v>
      </c>
      <c r="J92" t="s">
        <v>21</v>
      </c>
      <c r="K92" s="2" t="s">
        <v>22</v>
      </c>
      <c r="L92" s="2" t="s">
        <v>23</v>
      </c>
      <c r="M92" s="2" t="s">
        <v>31</v>
      </c>
      <c r="N92" s="2" t="s">
        <v>133</v>
      </c>
      <c r="O92">
        <v>1.56</v>
      </c>
      <c r="P92" s="2" t="s">
        <v>418</v>
      </c>
      <c r="Q92">
        <v>5</v>
      </c>
    </row>
    <row r="93" spans="1:17" x14ac:dyDescent="0.25">
      <c r="A93">
        <v>92</v>
      </c>
      <c r="B93" s="2" t="s">
        <v>161</v>
      </c>
      <c r="C93">
        <v>53366</v>
      </c>
      <c r="D93" s="2" t="s">
        <v>162</v>
      </c>
      <c r="E93" s="2" t="s">
        <v>18</v>
      </c>
      <c r="F93" s="3">
        <v>31946</v>
      </c>
      <c r="G93" s="2" t="s">
        <v>417</v>
      </c>
      <c r="H93" s="2" t="s">
        <v>20</v>
      </c>
      <c r="I93" s="3">
        <v>42093</v>
      </c>
      <c r="J93" t="s">
        <v>21</v>
      </c>
      <c r="K93" s="2" t="s">
        <v>22</v>
      </c>
      <c r="L93" s="2" t="s">
        <v>30</v>
      </c>
      <c r="M93" s="2" t="s">
        <v>24</v>
      </c>
      <c r="N93" s="2" t="s">
        <v>133</v>
      </c>
      <c r="O93">
        <v>1.2</v>
      </c>
      <c r="P93" s="2" t="s">
        <v>420</v>
      </c>
      <c r="Q93">
        <v>3</v>
      </c>
    </row>
    <row r="94" spans="1:17" x14ac:dyDescent="0.25">
      <c r="A94">
        <v>93</v>
      </c>
      <c r="B94" s="2" t="s">
        <v>163</v>
      </c>
      <c r="C94">
        <v>58530</v>
      </c>
      <c r="D94" s="2" t="s">
        <v>17</v>
      </c>
      <c r="E94" s="2" t="s">
        <v>18</v>
      </c>
      <c r="F94" s="3">
        <v>29661</v>
      </c>
      <c r="G94" s="2" t="s">
        <v>421</v>
      </c>
      <c r="H94" s="2" t="s">
        <v>28</v>
      </c>
      <c r="I94" s="3">
        <v>40917</v>
      </c>
      <c r="J94" t="s">
        <v>21</v>
      </c>
      <c r="K94" s="2" t="s">
        <v>22</v>
      </c>
      <c r="L94" s="2" t="s">
        <v>23</v>
      </c>
      <c r="M94" s="2" t="s">
        <v>39</v>
      </c>
      <c r="N94" s="2" t="s">
        <v>32</v>
      </c>
      <c r="O94">
        <v>5</v>
      </c>
      <c r="P94" s="2" t="s">
        <v>418</v>
      </c>
      <c r="Q94">
        <v>5</v>
      </c>
    </row>
    <row r="95" spans="1:17" x14ac:dyDescent="0.25">
      <c r="A95">
        <v>94</v>
      </c>
      <c r="B95" s="2" t="s">
        <v>164</v>
      </c>
      <c r="C95">
        <v>72609</v>
      </c>
      <c r="D95" s="2" t="s">
        <v>34</v>
      </c>
      <c r="E95" s="2" t="s">
        <v>18</v>
      </c>
      <c r="F95" s="3">
        <v>29860</v>
      </c>
      <c r="G95" s="2" t="s">
        <v>417</v>
      </c>
      <c r="H95" s="2" t="s">
        <v>20</v>
      </c>
      <c r="I95" s="3">
        <v>40679</v>
      </c>
      <c r="J95">
        <v>41449</v>
      </c>
      <c r="K95" s="2" t="s">
        <v>419</v>
      </c>
      <c r="L95" s="2" t="s">
        <v>23</v>
      </c>
      <c r="M95" s="2" t="s">
        <v>39</v>
      </c>
      <c r="N95" s="2" t="s">
        <v>32</v>
      </c>
      <c r="O95">
        <v>4.76</v>
      </c>
      <c r="P95" s="2" t="s">
        <v>418</v>
      </c>
      <c r="Q95">
        <v>5</v>
      </c>
    </row>
    <row r="96" spans="1:17" x14ac:dyDescent="0.25">
      <c r="A96">
        <v>95</v>
      </c>
      <c r="B96" s="2" t="s">
        <v>165</v>
      </c>
      <c r="C96">
        <v>55965</v>
      </c>
      <c r="D96" s="2" t="s">
        <v>34</v>
      </c>
      <c r="E96" s="2" t="s">
        <v>18</v>
      </c>
      <c r="F96" s="3">
        <v>30628</v>
      </c>
      <c r="G96" s="2" t="s">
        <v>421</v>
      </c>
      <c r="H96" s="2" t="s">
        <v>28</v>
      </c>
      <c r="I96" s="3">
        <v>40637</v>
      </c>
      <c r="J96">
        <v>41283</v>
      </c>
      <c r="K96" s="2" t="s">
        <v>419</v>
      </c>
      <c r="L96" s="2" t="s">
        <v>23</v>
      </c>
      <c r="M96" s="2" t="s">
        <v>39</v>
      </c>
      <c r="N96" s="2" t="s">
        <v>32</v>
      </c>
      <c r="O96">
        <v>3.66</v>
      </c>
      <c r="P96" s="2" t="s">
        <v>420</v>
      </c>
      <c r="Q96">
        <v>3</v>
      </c>
    </row>
    <row r="97" spans="1:17" x14ac:dyDescent="0.25">
      <c r="A97">
        <v>96</v>
      </c>
      <c r="B97" s="2" t="s">
        <v>166</v>
      </c>
      <c r="C97">
        <v>70187</v>
      </c>
      <c r="D97" s="2" t="s">
        <v>88</v>
      </c>
      <c r="E97" s="2" t="s">
        <v>18</v>
      </c>
      <c r="F97" s="3">
        <v>27582</v>
      </c>
      <c r="G97" s="2" t="s">
        <v>417</v>
      </c>
      <c r="H97" s="2" t="s">
        <v>28</v>
      </c>
      <c r="I97" s="3">
        <v>41911</v>
      </c>
      <c r="J97">
        <v>43331</v>
      </c>
      <c r="K97" s="2" t="s">
        <v>419</v>
      </c>
      <c r="L97" s="2" t="s">
        <v>90</v>
      </c>
      <c r="M97" s="2" t="s">
        <v>46</v>
      </c>
      <c r="N97" s="2" t="s">
        <v>133</v>
      </c>
      <c r="O97">
        <v>2</v>
      </c>
      <c r="P97" s="2" t="s">
        <v>418</v>
      </c>
      <c r="Q97">
        <v>5</v>
      </c>
    </row>
    <row r="98" spans="1:17" x14ac:dyDescent="0.25">
      <c r="A98">
        <v>97</v>
      </c>
      <c r="B98" s="2" t="s">
        <v>167</v>
      </c>
      <c r="C98">
        <v>178000</v>
      </c>
      <c r="D98" s="2" t="s">
        <v>168</v>
      </c>
      <c r="E98" s="2" t="s">
        <v>18</v>
      </c>
      <c r="F98" s="3">
        <v>29407</v>
      </c>
      <c r="G98" s="2" t="s">
        <v>417</v>
      </c>
      <c r="H98" s="2" t="s">
        <v>20</v>
      </c>
      <c r="I98" s="3">
        <v>40648</v>
      </c>
      <c r="J98" t="s">
        <v>21</v>
      </c>
      <c r="K98" s="2" t="s">
        <v>22</v>
      </c>
      <c r="L98" s="2" t="s">
        <v>30</v>
      </c>
      <c r="M98" s="2" t="s">
        <v>31</v>
      </c>
      <c r="N98" s="2" t="s">
        <v>25</v>
      </c>
      <c r="O98">
        <v>5</v>
      </c>
      <c r="P98" s="2" t="s">
        <v>418</v>
      </c>
      <c r="Q98">
        <v>5</v>
      </c>
    </row>
    <row r="99" spans="1:17" x14ac:dyDescent="0.25">
      <c r="A99">
        <v>98</v>
      </c>
      <c r="B99" s="2" t="s">
        <v>169</v>
      </c>
      <c r="C99">
        <v>99351</v>
      </c>
      <c r="D99" s="2" t="s">
        <v>77</v>
      </c>
      <c r="E99" s="2" t="s">
        <v>18</v>
      </c>
      <c r="F99" s="3">
        <v>28961</v>
      </c>
      <c r="G99" s="2" t="s">
        <v>421</v>
      </c>
      <c r="H99" s="2" t="s">
        <v>28</v>
      </c>
      <c r="I99" s="3">
        <v>39818</v>
      </c>
      <c r="J99" t="s">
        <v>21</v>
      </c>
      <c r="K99" s="2" t="s">
        <v>22</v>
      </c>
      <c r="L99" s="2" t="s">
        <v>78</v>
      </c>
      <c r="M99" s="2" t="s">
        <v>170</v>
      </c>
      <c r="N99" s="2" t="s">
        <v>32</v>
      </c>
      <c r="O99">
        <v>5</v>
      </c>
      <c r="P99" s="2" t="s">
        <v>420</v>
      </c>
      <c r="Q99">
        <v>3</v>
      </c>
    </row>
    <row r="100" spans="1:17" x14ac:dyDescent="0.25">
      <c r="A100">
        <v>99</v>
      </c>
      <c r="B100" s="2" t="s">
        <v>171</v>
      </c>
      <c r="C100">
        <v>67251</v>
      </c>
      <c r="D100" s="2" t="s">
        <v>88</v>
      </c>
      <c r="E100" s="2" t="s">
        <v>75</v>
      </c>
      <c r="F100" s="3">
        <v>23251</v>
      </c>
      <c r="G100" s="2" t="s">
        <v>417</v>
      </c>
      <c r="H100" s="2" t="s">
        <v>20</v>
      </c>
      <c r="I100" s="3">
        <v>40792</v>
      </c>
      <c r="J100" t="s">
        <v>21</v>
      </c>
      <c r="K100" s="2" t="s">
        <v>22</v>
      </c>
      <c r="L100" s="2" t="s">
        <v>90</v>
      </c>
      <c r="M100" s="2" t="s">
        <v>70</v>
      </c>
      <c r="N100" s="2" t="s">
        <v>32</v>
      </c>
      <c r="O100">
        <v>4.3</v>
      </c>
      <c r="P100" s="2" t="s">
        <v>420</v>
      </c>
      <c r="Q100">
        <v>3</v>
      </c>
    </row>
    <row r="101" spans="1:17" x14ac:dyDescent="0.25">
      <c r="A101">
        <v>100</v>
      </c>
      <c r="B101" s="2" t="s">
        <v>172</v>
      </c>
      <c r="C101">
        <v>65707</v>
      </c>
      <c r="D101" s="2" t="s">
        <v>50</v>
      </c>
      <c r="E101" s="2" t="s">
        <v>75</v>
      </c>
      <c r="F101" s="3">
        <v>25025</v>
      </c>
      <c r="G101" s="2" t="s">
        <v>421</v>
      </c>
      <c r="H101" s="2" t="s">
        <v>20</v>
      </c>
      <c r="I101" s="3">
        <v>40299</v>
      </c>
      <c r="J101" t="s">
        <v>21</v>
      </c>
      <c r="K101" s="2" t="s">
        <v>22</v>
      </c>
      <c r="L101" s="2" t="s">
        <v>30</v>
      </c>
      <c r="M101" s="2" t="s">
        <v>24</v>
      </c>
      <c r="N101" s="2" t="s">
        <v>32</v>
      </c>
      <c r="O101">
        <v>4.7</v>
      </c>
      <c r="P101" s="2" t="s">
        <v>422</v>
      </c>
      <c r="Q101">
        <v>4</v>
      </c>
    </row>
    <row r="102" spans="1:17" x14ac:dyDescent="0.25">
      <c r="A102">
        <v>101</v>
      </c>
      <c r="B102" s="2" t="s">
        <v>173</v>
      </c>
      <c r="C102">
        <v>52249</v>
      </c>
      <c r="D102" s="2" t="s">
        <v>17</v>
      </c>
      <c r="E102" s="2" t="s">
        <v>18</v>
      </c>
      <c r="F102" s="3">
        <v>31305</v>
      </c>
      <c r="G102" s="2" t="s">
        <v>417</v>
      </c>
      <c r="H102" s="2" t="s">
        <v>20</v>
      </c>
      <c r="I102" s="3">
        <v>42093</v>
      </c>
      <c r="J102" t="s">
        <v>21</v>
      </c>
      <c r="K102" s="2" t="s">
        <v>22</v>
      </c>
      <c r="L102" s="2" t="s">
        <v>23</v>
      </c>
      <c r="M102" s="2" t="s">
        <v>46</v>
      </c>
      <c r="N102" s="2" t="s">
        <v>32</v>
      </c>
      <c r="O102">
        <v>4.5</v>
      </c>
      <c r="P102" s="2" t="s">
        <v>420</v>
      </c>
      <c r="Q102">
        <v>3</v>
      </c>
    </row>
    <row r="103" spans="1:17" x14ac:dyDescent="0.25">
      <c r="A103">
        <v>102</v>
      </c>
      <c r="B103" s="2" t="s">
        <v>174</v>
      </c>
      <c r="C103">
        <v>53171</v>
      </c>
      <c r="D103" s="2" t="s">
        <v>17</v>
      </c>
      <c r="E103" s="2" t="s">
        <v>18</v>
      </c>
      <c r="F103" s="3">
        <v>30652</v>
      </c>
      <c r="G103" s="2" t="s">
        <v>421</v>
      </c>
      <c r="H103" s="2" t="s">
        <v>20</v>
      </c>
      <c r="I103" s="3">
        <v>40679</v>
      </c>
      <c r="J103" t="s">
        <v>21</v>
      </c>
      <c r="K103" s="2" t="s">
        <v>22</v>
      </c>
      <c r="L103" s="2" t="s">
        <v>23</v>
      </c>
      <c r="M103" s="2" t="s">
        <v>24</v>
      </c>
      <c r="N103" s="2" t="s">
        <v>32</v>
      </c>
      <c r="O103">
        <v>4.2</v>
      </c>
      <c r="P103" s="2" t="s">
        <v>422</v>
      </c>
      <c r="Q103">
        <v>4</v>
      </c>
    </row>
    <row r="104" spans="1:17" x14ac:dyDescent="0.25">
      <c r="A104">
        <v>103</v>
      </c>
      <c r="B104" s="2" t="s">
        <v>175</v>
      </c>
      <c r="C104">
        <v>51337</v>
      </c>
      <c r="D104" s="2" t="s">
        <v>17</v>
      </c>
      <c r="E104" s="2" t="s">
        <v>18</v>
      </c>
      <c r="F104" s="3">
        <v>33147</v>
      </c>
      <c r="G104" s="2" t="s">
        <v>421</v>
      </c>
      <c r="H104" s="2" t="s">
        <v>28</v>
      </c>
      <c r="I104" s="3">
        <v>42093</v>
      </c>
      <c r="J104" t="s">
        <v>21</v>
      </c>
      <c r="K104" s="2" t="s">
        <v>22</v>
      </c>
      <c r="L104" s="2" t="s">
        <v>23</v>
      </c>
      <c r="M104" s="2" t="s">
        <v>24</v>
      </c>
      <c r="N104" s="2" t="s">
        <v>32</v>
      </c>
      <c r="O104">
        <v>3.73</v>
      </c>
      <c r="P104" s="2" t="s">
        <v>420</v>
      </c>
      <c r="Q104">
        <v>3</v>
      </c>
    </row>
    <row r="105" spans="1:17" x14ac:dyDescent="0.25">
      <c r="A105">
        <v>104</v>
      </c>
      <c r="B105" s="2" t="s">
        <v>176</v>
      </c>
      <c r="C105">
        <v>51505</v>
      </c>
      <c r="D105" s="2" t="s">
        <v>17</v>
      </c>
      <c r="E105" s="2" t="s">
        <v>18</v>
      </c>
      <c r="F105" s="3">
        <v>25703</v>
      </c>
      <c r="G105" s="2" t="s">
        <v>421</v>
      </c>
      <c r="H105" s="2" t="s">
        <v>38</v>
      </c>
      <c r="I105" s="3">
        <v>40854</v>
      </c>
      <c r="J105">
        <v>42689</v>
      </c>
      <c r="K105" s="2" t="s">
        <v>419</v>
      </c>
      <c r="L105" s="2" t="s">
        <v>23</v>
      </c>
      <c r="M105" s="2" t="s">
        <v>48</v>
      </c>
      <c r="N105" s="2" t="s">
        <v>32</v>
      </c>
      <c r="O105">
        <v>4.24</v>
      </c>
      <c r="P105" s="2" t="s">
        <v>422</v>
      </c>
      <c r="Q105">
        <v>4</v>
      </c>
    </row>
    <row r="106" spans="1:17" x14ac:dyDescent="0.25">
      <c r="A106">
        <v>105</v>
      </c>
      <c r="B106" s="2" t="s">
        <v>177</v>
      </c>
      <c r="C106">
        <v>59370</v>
      </c>
      <c r="D106" s="2" t="s">
        <v>88</v>
      </c>
      <c r="E106" s="2" t="s">
        <v>178</v>
      </c>
      <c r="F106" s="3">
        <v>26124</v>
      </c>
      <c r="G106" s="2" t="s">
        <v>421</v>
      </c>
      <c r="H106" s="2" t="s">
        <v>45</v>
      </c>
      <c r="I106" s="3">
        <v>41827</v>
      </c>
      <c r="J106">
        <v>42252</v>
      </c>
      <c r="K106" s="2" t="s">
        <v>419</v>
      </c>
      <c r="L106" s="2" t="s">
        <v>90</v>
      </c>
      <c r="M106" s="2" t="s">
        <v>70</v>
      </c>
      <c r="N106" s="2" t="s">
        <v>32</v>
      </c>
      <c r="O106">
        <v>3.97</v>
      </c>
      <c r="P106" s="2" t="s">
        <v>422</v>
      </c>
      <c r="Q106">
        <v>4</v>
      </c>
    </row>
    <row r="107" spans="1:17" x14ac:dyDescent="0.25">
      <c r="A107">
        <v>106</v>
      </c>
      <c r="B107" s="2" t="s">
        <v>179</v>
      </c>
      <c r="C107">
        <v>54933</v>
      </c>
      <c r="D107" s="2" t="s">
        <v>17</v>
      </c>
      <c r="E107" s="2" t="s">
        <v>18</v>
      </c>
      <c r="F107" s="3">
        <v>27250</v>
      </c>
      <c r="G107" s="2" t="s">
        <v>417</v>
      </c>
      <c r="H107" s="2" t="s">
        <v>28</v>
      </c>
      <c r="I107" s="3">
        <v>41001</v>
      </c>
      <c r="J107">
        <v>42180</v>
      </c>
      <c r="K107" s="2" t="s">
        <v>419</v>
      </c>
      <c r="L107" s="2" t="s">
        <v>23</v>
      </c>
      <c r="M107" s="2" t="s">
        <v>48</v>
      </c>
      <c r="N107" s="2" t="s">
        <v>71</v>
      </c>
      <c r="O107">
        <v>3.97</v>
      </c>
      <c r="P107" s="2" t="s">
        <v>422</v>
      </c>
      <c r="Q107">
        <v>4</v>
      </c>
    </row>
    <row r="108" spans="1:17" x14ac:dyDescent="0.25">
      <c r="A108">
        <v>107</v>
      </c>
      <c r="B108" s="2" t="s">
        <v>180</v>
      </c>
      <c r="C108">
        <v>57815</v>
      </c>
      <c r="D108" s="2" t="s">
        <v>17</v>
      </c>
      <c r="E108" s="2" t="s">
        <v>18</v>
      </c>
      <c r="F108" s="3">
        <v>29349</v>
      </c>
      <c r="G108" s="2" t="s">
        <v>421</v>
      </c>
      <c r="H108" s="2" t="s">
        <v>20</v>
      </c>
      <c r="I108" s="3">
        <v>41911</v>
      </c>
      <c r="J108" t="s">
        <v>21</v>
      </c>
      <c r="K108" s="2" t="s">
        <v>22</v>
      </c>
      <c r="L108" s="2" t="s">
        <v>23</v>
      </c>
      <c r="M108" s="2" t="s">
        <v>31</v>
      </c>
      <c r="N108" s="2" t="s">
        <v>25</v>
      </c>
      <c r="O108">
        <v>3.9</v>
      </c>
      <c r="P108" s="2" t="s">
        <v>422</v>
      </c>
      <c r="Q108">
        <v>4</v>
      </c>
    </row>
    <row r="109" spans="1:17" x14ac:dyDescent="0.25">
      <c r="A109">
        <v>108</v>
      </c>
      <c r="B109" s="2" t="s">
        <v>181</v>
      </c>
      <c r="C109">
        <v>61555</v>
      </c>
      <c r="D109" s="2" t="s">
        <v>88</v>
      </c>
      <c r="E109" s="2" t="s">
        <v>182</v>
      </c>
      <c r="F109" s="3">
        <v>32773</v>
      </c>
      <c r="G109" s="2" t="s">
        <v>421</v>
      </c>
      <c r="H109" s="2" t="s">
        <v>20</v>
      </c>
      <c r="I109" s="3">
        <v>42051</v>
      </c>
      <c r="J109" t="s">
        <v>21</v>
      </c>
      <c r="K109" s="2" t="s">
        <v>22</v>
      </c>
      <c r="L109" s="2" t="s">
        <v>90</v>
      </c>
      <c r="M109" s="2" t="s">
        <v>31</v>
      </c>
      <c r="N109" s="2" t="s">
        <v>32</v>
      </c>
      <c r="O109">
        <v>4.5</v>
      </c>
      <c r="P109" s="2" t="s">
        <v>418</v>
      </c>
      <c r="Q109">
        <v>5</v>
      </c>
    </row>
    <row r="110" spans="1:17" x14ac:dyDescent="0.25">
      <c r="A110">
        <v>109</v>
      </c>
      <c r="B110" s="2" t="s">
        <v>183</v>
      </c>
      <c r="C110">
        <v>114800</v>
      </c>
      <c r="D110" s="2" t="s">
        <v>64</v>
      </c>
      <c r="E110" s="2" t="s">
        <v>18</v>
      </c>
      <c r="F110" s="3">
        <v>26229</v>
      </c>
      <c r="G110" s="2" t="s">
        <v>421</v>
      </c>
      <c r="H110" s="2" t="s">
        <v>20</v>
      </c>
      <c r="I110" s="3">
        <v>42051</v>
      </c>
      <c r="J110">
        <v>42078</v>
      </c>
      <c r="K110" s="2" t="s">
        <v>419</v>
      </c>
      <c r="L110" s="2" t="s">
        <v>30</v>
      </c>
      <c r="M110" s="2" t="s">
        <v>31</v>
      </c>
      <c r="N110" s="2" t="s">
        <v>32</v>
      </c>
      <c r="O110">
        <v>4.5999999999999996</v>
      </c>
      <c r="P110" s="2" t="s">
        <v>422</v>
      </c>
      <c r="Q110">
        <v>4</v>
      </c>
    </row>
    <row r="111" spans="1:17" x14ac:dyDescent="0.25">
      <c r="A111">
        <v>110</v>
      </c>
      <c r="B111" s="2" t="s">
        <v>184</v>
      </c>
      <c r="C111">
        <v>74679</v>
      </c>
      <c r="D111" s="2" t="s">
        <v>50</v>
      </c>
      <c r="E111" s="2" t="s">
        <v>18</v>
      </c>
      <c r="F111" s="3">
        <v>32836</v>
      </c>
      <c r="G111" s="2" t="s">
        <v>417</v>
      </c>
      <c r="H111" s="2" t="s">
        <v>28</v>
      </c>
      <c r="I111" s="3">
        <v>42093</v>
      </c>
      <c r="J111" t="s">
        <v>21</v>
      </c>
      <c r="K111" s="2" t="s">
        <v>22</v>
      </c>
      <c r="L111" s="2" t="s">
        <v>30</v>
      </c>
      <c r="M111" s="2" t="s">
        <v>24</v>
      </c>
      <c r="N111" s="2" t="s">
        <v>32</v>
      </c>
      <c r="O111">
        <v>4.3</v>
      </c>
      <c r="P111" s="2" t="s">
        <v>418</v>
      </c>
      <c r="Q111">
        <v>5</v>
      </c>
    </row>
    <row r="112" spans="1:17" x14ac:dyDescent="0.25">
      <c r="A112">
        <v>111</v>
      </c>
      <c r="B112" s="2" t="s">
        <v>185</v>
      </c>
      <c r="C112">
        <v>53018</v>
      </c>
      <c r="D112" s="2" t="s">
        <v>17</v>
      </c>
      <c r="E112" s="2" t="s">
        <v>18</v>
      </c>
      <c r="F112" s="3">
        <v>33773</v>
      </c>
      <c r="G112" s="2" t="s">
        <v>421</v>
      </c>
      <c r="H112" s="2" t="s">
        <v>20</v>
      </c>
      <c r="I112" s="3">
        <v>41589</v>
      </c>
      <c r="J112" t="s">
        <v>21</v>
      </c>
      <c r="K112" s="2" t="s">
        <v>22</v>
      </c>
      <c r="L112" s="2" t="s">
        <v>23</v>
      </c>
      <c r="M112" s="2" t="s">
        <v>31</v>
      </c>
      <c r="N112" s="2" t="s">
        <v>32</v>
      </c>
      <c r="O112">
        <v>4.3</v>
      </c>
      <c r="P112" s="2" t="s">
        <v>418</v>
      </c>
      <c r="Q112">
        <v>5</v>
      </c>
    </row>
    <row r="113" spans="1:17" x14ac:dyDescent="0.25">
      <c r="A113">
        <v>112</v>
      </c>
      <c r="B113" s="2" t="s">
        <v>186</v>
      </c>
      <c r="C113">
        <v>59892</v>
      </c>
      <c r="D113" s="2" t="s">
        <v>17</v>
      </c>
      <c r="E113" s="2" t="s">
        <v>18</v>
      </c>
      <c r="F113" s="3">
        <v>25475</v>
      </c>
      <c r="G113" s="2" t="s">
        <v>417</v>
      </c>
      <c r="H113" s="2" t="s">
        <v>38</v>
      </c>
      <c r="I113" s="3">
        <v>40735</v>
      </c>
      <c r="J113" t="s">
        <v>21</v>
      </c>
      <c r="K113" s="2" t="s">
        <v>22</v>
      </c>
      <c r="L113" s="2" t="s">
        <v>23</v>
      </c>
      <c r="M113" s="2" t="s">
        <v>48</v>
      </c>
      <c r="N113" s="2" t="s">
        <v>25</v>
      </c>
      <c r="O113">
        <v>4.5</v>
      </c>
      <c r="P113" s="2" t="s">
        <v>422</v>
      </c>
      <c r="Q113">
        <v>4</v>
      </c>
    </row>
    <row r="114" spans="1:17" x14ac:dyDescent="0.25">
      <c r="A114">
        <v>113</v>
      </c>
      <c r="B114" s="2" t="s">
        <v>187</v>
      </c>
      <c r="C114">
        <v>68898</v>
      </c>
      <c r="D114" s="2" t="s">
        <v>34</v>
      </c>
      <c r="E114" s="2" t="s">
        <v>18</v>
      </c>
      <c r="F114" s="3">
        <v>23662</v>
      </c>
      <c r="G114" s="2" t="s">
        <v>417</v>
      </c>
      <c r="H114" s="2" t="s">
        <v>28</v>
      </c>
      <c r="I114" s="3">
        <v>40294</v>
      </c>
      <c r="J114">
        <v>40693</v>
      </c>
      <c r="K114" s="2" t="s">
        <v>419</v>
      </c>
      <c r="L114" s="2" t="s">
        <v>23</v>
      </c>
      <c r="M114" s="2" t="s">
        <v>48</v>
      </c>
      <c r="N114" s="2" t="s">
        <v>133</v>
      </c>
      <c r="O114">
        <v>3</v>
      </c>
      <c r="P114" s="2" t="s">
        <v>420</v>
      </c>
      <c r="Q114">
        <v>3</v>
      </c>
    </row>
    <row r="115" spans="1:17" x14ac:dyDescent="0.25">
      <c r="A115">
        <v>114</v>
      </c>
      <c r="B115" s="2" t="s">
        <v>188</v>
      </c>
      <c r="C115">
        <v>61242</v>
      </c>
      <c r="D115" s="2" t="s">
        <v>50</v>
      </c>
      <c r="E115" s="2" t="s">
        <v>18</v>
      </c>
      <c r="F115" s="3">
        <v>29692</v>
      </c>
      <c r="G115" s="2" t="s">
        <v>421</v>
      </c>
      <c r="H115" s="2" t="s">
        <v>86</v>
      </c>
      <c r="I115" s="3">
        <v>42009</v>
      </c>
      <c r="J115" t="s">
        <v>21</v>
      </c>
      <c r="K115" s="2" t="s">
        <v>22</v>
      </c>
      <c r="L115" s="2" t="s">
        <v>30</v>
      </c>
      <c r="M115" s="2" t="s">
        <v>46</v>
      </c>
      <c r="N115" s="2" t="s">
        <v>32</v>
      </c>
      <c r="O115">
        <v>4.6100000000000003</v>
      </c>
      <c r="P115" s="2" t="s">
        <v>422</v>
      </c>
      <c r="Q115">
        <v>4</v>
      </c>
    </row>
    <row r="116" spans="1:17" x14ac:dyDescent="0.25">
      <c r="A116">
        <v>115</v>
      </c>
      <c r="B116" s="2" t="s">
        <v>189</v>
      </c>
      <c r="C116">
        <v>66825</v>
      </c>
      <c r="D116" s="2" t="s">
        <v>34</v>
      </c>
      <c r="E116" s="2" t="s">
        <v>18</v>
      </c>
      <c r="F116" s="3">
        <v>31557</v>
      </c>
      <c r="G116" s="2" t="s">
        <v>421</v>
      </c>
      <c r="H116" s="2" t="s">
        <v>28</v>
      </c>
      <c r="I116" s="3">
        <v>41771</v>
      </c>
      <c r="J116" t="s">
        <v>21</v>
      </c>
      <c r="K116" s="2" t="s">
        <v>22</v>
      </c>
      <c r="L116" s="2" t="s">
        <v>23</v>
      </c>
      <c r="M116" s="2" t="s">
        <v>24</v>
      </c>
      <c r="N116" s="2" t="s">
        <v>32</v>
      </c>
      <c r="O116">
        <v>4.5999999999999996</v>
      </c>
      <c r="P116" s="2" t="s">
        <v>420</v>
      </c>
      <c r="Q116">
        <v>3</v>
      </c>
    </row>
    <row r="117" spans="1:17" x14ac:dyDescent="0.25">
      <c r="A117">
        <v>116</v>
      </c>
      <c r="B117" s="2" t="s">
        <v>190</v>
      </c>
      <c r="C117">
        <v>48285</v>
      </c>
      <c r="D117" s="2" t="s">
        <v>17</v>
      </c>
      <c r="E117" s="2" t="s">
        <v>18</v>
      </c>
      <c r="F117" s="3">
        <v>28996</v>
      </c>
      <c r="G117" s="2" t="s">
        <v>417</v>
      </c>
      <c r="H117" s="2" t="s">
        <v>28</v>
      </c>
      <c r="I117" s="3">
        <v>41092</v>
      </c>
      <c r="J117" t="s">
        <v>21</v>
      </c>
      <c r="K117" s="2" t="s">
        <v>22</v>
      </c>
      <c r="L117" s="2" t="s">
        <v>23</v>
      </c>
      <c r="M117" s="2" t="s">
        <v>24</v>
      </c>
      <c r="N117" s="2" t="s">
        <v>32</v>
      </c>
      <c r="O117">
        <v>5</v>
      </c>
      <c r="P117" s="2" t="s">
        <v>420</v>
      </c>
      <c r="Q117">
        <v>3</v>
      </c>
    </row>
    <row r="118" spans="1:17" x14ac:dyDescent="0.25">
      <c r="A118">
        <v>117</v>
      </c>
      <c r="B118" s="2" t="s">
        <v>191</v>
      </c>
      <c r="C118">
        <v>66149</v>
      </c>
      <c r="D118" s="2" t="s">
        <v>34</v>
      </c>
      <c r="E118" s="2" t="s">
        <v>18</v>
      </c>
      <c r="F118" s="3">
        <v>30658</v>
      </c>
      <c r="G118" s="2" t="s">
        <v>421</v>
      </c>
      <c r="H118" s="2" t="s">
        <v>86</v>
      </c>
      <c r="I118" s="3">
        <v>41547</v>
      </c>
      <c r="J118" t="s">
        <v>21</v>
      </c>
      <c r="K118" s="2" t="s">
        <v>22</v>
      </c>
      <c r="L118" s="2" t="s">
        <v>23</v>
      </c>
      <c r="M118" s="2" t="s">
        <v>39</v>
      </c>
      <c r="N118" s="2" t="s">
        <v>32</v>
      </c>
      <c r="O118">
        <v>4.4000000000000004</v>
      </c>
      <c r="P118" s="2" t="s">
        <v>418</v>
      </c>
      <c r="Q118">
        <v>5</v>
      </c>
    </row>
    <row r="119" spans="1:17" x14ac:dyDescent="0.25">
      <c r="A119">
        <v>118</v>
      </c>
      <c r="B119" s="2" t="s">
        <v>192</v>
      </c>
      <c r="C119">
        <v>49256</v>
      </c>
      <c r="D119" s="2" t="s">
        <v>17</v>
      </c>
      <c r="E119" s="2" t="s">
        <v>18</v>
      </c>
      <c r="F119" s="3">
        <v>27311</v>
      </c>
      <c r="G119" s="2" t="s">
        <v>421</v>
      </c>
      <c r="H119" s="2" t="s">
        <v>28</v>
      </c>
      <c r="I119" s="3">
        <v>41505</v>
      </c>
      <c r="J119" t="s">
        <v>21</v>
      </c>
      <c r="K119" s="2" t="s">
        <v>22</v>
      </c>
      <c r="L119" s="2" t="s">
        <v>23</v>
      </c>
      <c r="M119" s="2" t="s">
        <v>24</v>
      </c>
      <c r="N119" s="2" t="s">
        <v>32</v>
      </c>
      <c r="O119">
        <v>4.0999999999999996</v>
      </c>
      <c r="P119" s="2" t="s">
        <v>418</v>
      </c>
      <c r="Q119">
        <v>5</v>
      </c>
    </row>
    <row r="120" spans="1:17" x14ac:dyDescent="0.25">
      <c r="A120">
        <v>119</v>
      </c>
      <c r="B120" s="2" t="s">
        <v>193</v>
      </c>
      <c r="C120">
        <v>62957</v>
      </c>
      <c r="D120" s="2" t="s">
        <v>80</v>
      </c>
      <c r="E120" s="2" t="s">
        <v>18</v>
      </c>
      <c r="F120" s="3">
        <v>29778</v>
      </c>
      <c r="G120" s="2" t="s">
        <v>417</v>
      </c>
      <c r="H120" s="2" t="s">
        <v>38</v>
      </c>
      <c r="I120" s="3">
        <v>42157</v>
      </c>
      <c r="J120" t="s">
        <v>21</v>
      </c>
      <c r="K120" s="2" t="s">
        <v>22</v>
      </c>
      <c r="L120" s="2" t="s">
        <v>23</v>
      </c>
      <c r="M120" s="2" t="s">
        <v>46</v>
      </c>
      <c r="N120" s="2" t="s">
        <v>32</v>
      </c>
      <c r="O120">
        <v>4.63</v>
      </c>
      <c r="P120" s="2" t="s">
        <v>420</v>
      </c>
      <c r="Q120">
        <v>3</v>
      </c>
    </row>
    <row r="121" spans="1:17" x14ac:dyDescent="0.25">
      <c r="A121">
        <v>120</v>
      </c>
      <c r="B121" s="2" t="s">
        <v>194</v>
      </c>
      <c r="C121">
        <v>63813</v>
      </c>
      <c r="D121" s="2" t="s">
        <v>17</v>
      </c>
      <c r="E121" s="2" t="s">
        <v>18</v>
      </c>
      <c r="F121" s="3">
        <v>30457</v>
      </c>
      <c r="G121" s="2" t="s">
        <v>421</v>
      </c>
      <c r="H121" s="2" t="s">
        <v>38</v>
      </c>
      <c r="I121" s="3">
        <v>40595</v>
      </c>
      <c r="J121">
        <v>41650</v>
      </c>
      <c r="K121" s="2" t="s">
        <v>419</v>
      </c>
      <c r="L121" s="2" t="s">
        <v>23</v>
      </c>
      <c r="M121" s="2" t="s">
        <v>70</v>
      </c>
      <c r="N121" s="2" t="s">
        <v>32</v>
      </c>
      <c r="O121">
        <v>5</v>
      </c>
      <c r="P121" s="2" t="s">
        <v>418</v>
      </c>
      <c r="Q121">
        <v>5</v>
      </c>
    </row>
    <row r="122" spans="1:17" x14ac:dyDescent="0.25">
      <c r="A122">
        <v>121</v>
      </c>
      <c r="B122" s="2" t="s">
        <v>195</v>
      </c>
      <c r="C122">
        <v>99020</v>
      </c>
      <c r="D122" s="2" t="s">
        <v>137</v>
      </c>
      <c r="E122" s="2" t="s">
        <v>18</v>
      </c>
      <c r="F122" s="3">
        <v>32689</v>
      </c>
      <c r="G122" s="2" t="s">
        <v>417</v>
      </c>
      <c r="H122" s="2" t="s">
        <v>28</v>
      </c>
      <c r="I122" s="3">
        <v>42845</v>
      </c>
      <c r="J122" t="s">
        <v>21</v>
      </c>
      <c r="K122" s="2" t="s">
        <v>22</v>
      </c>
      <c r="L122" s="2" t="s">
        <v>30</v>
      </c>
      <c r="M122" s="2" t="s">
        <v>31</v>
      </c>
      <c r="N122" s="2" t="s">
        <v>32</v>
      </c>
      <c r="O122">
        <v>4.2</v>
      </c>
      <c r="P122" s="2" t="s">
        <v>418</v>
      </c>
      <c r="Q122">
        <v>5</v>
      </c>
    </row>
    <row r="123" spans="1:17" x14ac:dyDescent="0.25">
      <c r="A123">
        <v>122</v>
      </c>
      <c r="B123" s="2" t="s">
        <v>196</v>
      </c>
      <c r="C123">
        <v>71707</v>
      </c>
      <c r="D123" s="2" t="s">
        <v>88</v>
      </c>
      <c r="E123" s="2" t="s">
        <v>197</v>
      </c>
      <c r="F123" s="3">
        <v>25243</v>
      </c>
      <c r="G123" s="2" t="s">
        <v>417</v>
      </c>
      <c r="H123" s="2" t="s">
        <v>20</v>
      </c>
      <c r="I123" s="3">
        <v>40975</v>
      </c>
      <c r="J123">
        <v>41943</v>
      </c>
      <c r="K123" s="2" t="s">
        <v>419</v>
      </c>
      <c r="L123" s="2" t="s">
        <v>90</v>
      </c>
      <c r="M123" s="2" t="s">
        <v>24</v>
      </c>
      <c r="N123" s="2" t="s">
        <v>32</v>
      </c>
      <c r="O123">
        <v>4.5</v>
      </c>
      <c r="P123" s="2" t="s">
        <v>418</v>
      </c>
      <c r="Q123">
        <v>5</v>
      </c>
    </row>
    <row r="124" spans="1:17" x14ac:dyDescent="0.25">
      <c r="A124">
        <v>123</v>
      </c>
      <c r="B124" s="2" t="s">
        <v>198</v>
      </c>
      <c r="C124">
        <v>54828</v>
      </c>
      <c r="D124" s="2" t="s">
        <v>17</v>
      </c>
      <c r="E124" s="2" t="s">
        <v>18</v>
      </c>
      <c r="F124" s="3">
        <v>28207</v>
      </c>
      <c r="G124" s="2" t="s">
        <v>421</v>
      </c>
      <c r="H124" s="2" t="s">
        <v>28</v>
      </c>
      <c r="I124" s="3">
        <v>40875</v>
      </c>
      <c r="J124" t="s">
        <v>21</v>
      </c>
      <c r="K124" s="2" t="s">
        <v>22</v>
      </c>
      <c r="L124" s="2" t="s">
        <v>23</v>
      </c>
      <c r="M124" s="2" t="s">
        <v>39</v>
      </c>
      <c r="N124" s="2" t="s">
        <v>32</v>
      </c>
      <c r="O124">
        <v>4.2</v>
      </c>
      <c r="P124" s="2" t="s">
        <v>422</v>
      </c>
      <c r="Q124">
        <v>4</v>
      </c>
    </row>
    <row r="125" spans="1:17" x14ac:dyDescent="0.25">
      <c r="A125">
        <v>124</v>
      </c>
      <c r="B125" s="2" t="s">
        <v>199</v>
      </c>
      <c r="C125">
        <v>64246</v>
      </c>
      <c r="D125" s="2" t="s">
        <v>34</v>
      </c>
      <c r="E125" s="2" t="s">
        <v>18</v>
      </c>
      <c r="F125" s="3">
        <v>32365</v>
      </c>
      <c r="G125" s="2" t="s">
        <v>417</v>
      </c>
      <c r="H125" s="2" t="s">
        <v>20</v>
      </c>
      <c r="I125" s="3">
        <v>41589</v>
      </c>
      <c r="J125" t="s">
        <v>21</v>
      </c>
      <c r="K125" s="2" t="s">
        <v>22</v>
      </c>
      <c r="L125" s="2" t="s">
        <v>23</v>
      </c>
      <c r="M125" s="2" t="s">
        <v>24</v>
      </c>
      <c r="N125" s="2" t="s">
        <v>32</v>
      </c>
      <c r="O125">
        <v>5</v>
      </c>
      <c r="P125" s="2" t="s">
        <v>420</v>
      </c>
      <c r="Q125">
        <v>3</v>
      </c>
    </row>
    <row r="126" spans="1:17" x14ac:dyDescent="0.25">
      <c r="A126">
        <v>125</v>
      </c>
      <c r="B126" s="2" t="s">
        <v>200</v>
      </c>
      <c r="C126">
        <v>52177</v>
      </c>
      <c r="D126" s="2" t="s">
        <v>17</v>
      </c>
      <c r="E126" s="2" t="s">
        <v>18</v>
      </c>
      <c r="F126" s="3">
        <v>19224</v>
      </c>
      <c r="G126" s="2" t="s">
        <v>421</v>
      </c>
      <c r="H126" s="2" t="s">
        <v>20</v>
      </c>
      <c r="I126" s="3">
        <v>40917</v>
      </c>
      <c r="J126">
        <v>42353</v>
      </c>
      <c r="K126" s="2" t="s">
        <v>419</v>
      </c>
      <c r="L126" s="2" t="s">
        <v>23</v>
      </c>
      <c r="M126" s="2" t="s">
        <v>70</v>
      </c>
      <c r="N126" s="2" t="s">
        <v>32</v>
      </c>
      <c r="O126">
        <v>4.6399999999999997</v>
      </c>
      <c r="P126" s="2" t="s">
        <v>422</v>
      </c>
      <c r="Q126">
        <v>4</v>
      </c>
    </row>
    <row r="127" spans="1:17" x14ac:dyDescent="0.25">
      <c r="A127">
        <v>126</v>
      </c>
      <c r="B127" s="2" t="s">
        <v>201</v>
      </c>
      <c r="C127">
        <v>62065</v>
      </c>
      <c r="D127" s="2" t="s">
        <v>17</v>
      </c>
      <c r="E127" s="2" t="s">
        <v>18</v>
      </c>
      <c r="F127" s="3">
        <v>27151</v>
      </c>
      <c r="G127" s="2" t="s">
        <v>421</v>
      </c>
      <c r="H127" s="2" t="s">
        <v>28</v>
      </c>
      <c r="I127" s="3">
        <v>41771</v>
      </c>
      <c r="J127" t="s">
        <v>21</v>
      </c>
      <c r="K127" s="2" t="s">
        <v>22</v>
      </c>
      <c r="L127" s="2" t="s">
        <v>23</v>
      </c>
      <c r="M127" s="2" t="s">
        <v>70</v>
      </c>
      <c r="N127" s="2" t="s">
        <v>25</v>
      </c>
      <c r="O127">
        <v>4.76</v>
      </c>
      <c r="P127" s="2" t="s">
        <v>422</v>
      </c>
      <c r="Q127">
        <v>4</v>
      </c>
    </row>
    <row r="128" spans="1:17" x14ac:dyDescent="0.25">
      <c r="A128">
        <v>127</v>
      </c>
      <c r="B128" s="2" t="s">
        <v>202</v>
      </c>
      <c r="C128">
        <v>46998</v>
      </c>
      <c r="D128" s="2" t="s">
        <v>17</v>
      </c>
      <c r="E128" s="2" t="s">
        <v>18</v>
      </c>
      <c r="F128" s="3">
        <v>30685</v>
      </c>
      <c r="G128" s="2" t="s">
        <v>417</v>
      </c>
      <c r="H128" s="2" t="s">
        <v>20</v>
      </c>
      <c r="I128" s="3">
        <v>41134</v>
      </c>
      <c r="J128" t="s">
        <v>21</v>
      </c>
      <c r="K128" s="2" t="s">
        <v>22</v>
      </c>
      <c r="L128" s="2" t="s">
        <v>23</v>
      </c>
      <c r="M128" s="2" t="s">
        <v>39</v>
      </c>
      <c r="N128" s="2" t="s">
        <v>32</v>
      </c>
      <c r="O128">
        <v>4.17</v>
      </c>
      <c r="P128" s="2" t="s">
        <v>422</v>
      </c>
      <c r="Q128">
        <v>4</v>
      </c>
    </row>
    <row r="129" spans="1:17" x14ac:dyDescent="0.25">
      <c r="A129">
        <v>128</v>
      </c>
      <c r="B129" s="2" t="s">
        <v>203</v>
      </c>
      <c r="C129">
        <v>68099</v>
      </c>
      <c r="D129" s="2" t="s">
        <v>34</v>
      </c>
      <c r="E129" s="2" t="s">
        <v>18</v>
      </c>
      <c r="F129" s="3">
        <v>26538</v>
      </c>
      <c r="G129" s="2" t="s">
        <v>421</v>
      </c>
      <c r="H129" s="2" t="s">
        <v>20</v>
      </c>
      <c r="I129" s="3">
        <v>40553</v>
      </c>
      <c r="J129">
        <v>41443</v>
      </c>
      <c r="K129" s="2" t="s">
        <v>419</v>
      </c>
      <c r="L129" s="2" t="s">
        <v>23</v>
      </c>
      <c r="M129" s="2" t="s">
        <v>70</v>
      </c>
      <c r="N129" s="2" t="s">
        <v>32</v>
      </c>
      <c r="O129">
        <v>5</v>
      </c>
      <c r="P129" s="2" t="s">
        <v>420</v>
      </c>
      <c r="Q129">
        <v>3</v>
      </c>
    </row>
    <row r="130" spans="1:17" x14ac:dyDescent="0.25">
      <c r="A130">
        <v>129</v>
      </c>
      <c r="B130" s="2" t="s">
        <v>204</v>
      </c>
      <c r="C130">
        <v>70545</v>
      </c>
      <c r="D130" s="2" t="s">
        <v>88</v>
      </c>
      <c r="E130" s="2" t="s">
        <v>205</v>
      </c>
      <c r="F130" s="3">
        <v>32400</v>
      </c>
      <c r="G130" s="2" t="s">
        <v>417</v>
      </c>
      <c r="H130" s="2" t="s">
        <v>28</v>
      </c>
      <c r="I130" s="3">
        <v>41869</v>
      </c>
      <c r="J130" t="s">
        <v>21</v>
      </c>
      <c r="K130" s="2" t="s">
        <v>22</v>
      </c>
      <c r="L130" s="2" t="s">
        <v>90</v>
      </c>
      <c r="M130" s="2" t="s">
        <v>31</v>
      </c>
      <c r="N130" s="2" t="s">
        <v>32</v>
      </c>
      <c r="O130">
        <v>3.6</v>
      </c>
      <c r="P130" s="2" t="s">
        <v>418</v>
      </c>
      <c r="Q130">
        <v>5</v>
      </c>
    </row>
    <row r="131" spans="1:17" x14ac:dyDescent="0.25">
      <c r="A131">
        <v>130</v>
      </c>
      <c r="B131" s="2" t="s">
        <v>206</v>
      </c>
      <c r="C131">
        <v>63478</v>
      </c>
      <c r="D131" s="2" t="s">
        <v>34</v>
      </c>
      <c r="E131" s="2" t="s">
        <v>18</v>
      </c>
      <c r="F131" s="3">
        <v>30728</v>
      </c>
      <c r="G131" s="2" t="s">
        <v>421</v>
      </c>
      <c r="H131" s="2" t="s">
        <v>28</v>
      </c>
      <c r="I131" s="3">
        <v>40770</v>
      </c>
      <c r="J131">
        <v>41006</v>
      </c>
      <c r="K131" s="2" t="s">
        <v>419</v>
      </c>
      <c r="L131" s="2" t="s">
        <v>23</v>
      </c>
      <c r="M131" s="2" t="s">
        <v>31</v>
      </c>
      <c r="N131" s="2" t="s">
        <v>32</v>
      </c>
      <c r="O131">
        <v>3.03</v>
      </c>
      <c r="P131" s="2" t="s">
        <v>418</v>
      </c>
      <c r="Q131">
        <v>5</v>
      </c>
    </row>
    <row r="132" spans="1:17" x14ac:dyDescent="0.25">
      <c r="A132">
        <v>131</v>
      </c>
      <c r="B132" s="2" t="s">
        <v>207</v>
      </c>
      <c r="C132">
        <v>97999</v>
      </c>
      <c r="D132" s="2" t="s">
        <v>64</v>
      </c>
      <c r="E132" s="2" t="s">
        <v>18</v>
      </c>
      <c r="F132" s="3">
        <v>30733</v>
      </c>
      <c r="G132" s="2" t="s">
        <v>421</v>
      </c>
      <c r="H132" s="2" t="s">
        <v>20</v>
      </c>
      <c r="I132" s="3">
        <v>42093</v>
      </c>
      <c r="J132" t="s">
        <v>21</v>
      </c>
      <c r="K132" s="2" t="s">
        <v>22</v>
      </c>
      <c r="L132" s="2" t="s">
        <v>30</v>
      </c>
      <c r="M132" s="2" t="s">
        <v>31</v>
      </c>
      <c r="N132" s="2" t="s">
        <v>32</v>
      </c>
      <c r="O132">
        <v>4.4800000000000004</v>
      </c>
      <c r="P132" s="2" t="s">
        <v>418</v>
      </c>
      <c r="Q132">
        <v>5</v>
      </c>
    </row>
    <row r="133" spans="1:17" x14ac:dyDescent="0.25">
      <c r="A133">
        <v>132</v>
      </c>
      <c r="B133" s="2" t="s">
        <v>208</v>
      </c>
      <c r="C133">
        <v>180000</v>
      </c>
      <c r="D133" s="2" t="s">
        <v>209</v>
      </c>
      <c r="E133" s="2" t="s">
        <v>210</v>
      </c>
      <c r="F133" s="3">
        <v>24183</v>
      </c>
      <c r="G133" s="2" t="s">
        <v>421</v>
      </c>
      <c r="H133" s="2" t="s">
        <v>28</v>
      </c>
      <c r="I133" s="3">
        <v>41764</v>
      </c>
      <c r="J133" t="s">
        <v>21</v>
      </c>
      <c r="K133" s="2" t="s">
        <v>22</v>
      </c>
      <c r="L133" s="2" t="s">
        <v>90</v>
      </c>
      <c r="M133" s="2" t="s">
        <v>24</v>
      </c>
      <c r="N133" s="2" t="s">
        <v>32</v>
      </c>
      <c r="O133">
        <v>4.5</v>
      </c>
      <c r="P133" s="2" t="s">
        <v>422</v>
      </c>
      <c r="Q133">
        <v>4</v>
      </c>
    </row>
    <row r="134" spans="1:17" x14ac:dyDescent="0.25">
      <c r="A134">
        <v>133</v>
      </c>
      <c r="B134" s="2" t="s">
        <v>211</v>
      </c>
      <c r="C134">
        <v>49920</v>
      </c>
      <c r="D134" s="2" t="s">
        <v>212</v>
      </c>
      <c r="E134" s="2" t="s">
        <v>18</v>
      </c>
      <c r="F134" s="3">
        <v>31306</v>
      </c>
      <c r="G134" s="2" t="s">
        <v>421</v>
      </c>
      <c r="H134" s="2" t="s">
        <v>28</v>
      </c>
      <c r="I134" s="3">
        <v>42051</v>
      </c>
      <c r="J134">
        <v>42109</v>
      </c>
      <c r="K134" s="2" t="s">
        <v>419</v>
      </c>
      <c r="L134" s="2" t="s">
        <v>78</v>
      </c>
      <c r="M134" s="2" t="s">
        <v>31</v>
      </c>
      <c r="N134" s="2" t="s">
        <v>32</v>
      </c>
      <c r="O134">
        <v>3.24</v>
      </c>
      <c r="P134" s="2" t="s">
        <v>420</v>
      </c>
      <c r="Q134">
        <v>3</v>
      </c>
    </row>
    <row r="135" spans="1:17" x14ac:dyDescent="0.25">
      <c r="A135">
        <v>134</v>
      </c>
      <c r="B135" s="2" t="s">
        <v>213</v>
      </c>
      <c r="C135">
        <v>55425</v>
      </c>
      <c r="D135" s="2" t="s">
        <v>17</v>
      </c>
      <c r="E135" s="2" t="s">
        <v>18</v>
      </c>
      <c r="F135" s="3">
        <v>31573</v>
      </c>
      <c r="G135" s="2" t="s">
        <v>421</v>
      </c>
      <c r="H135" s="2" t="s">
        <v>20</v>
      </c>
      <c r="I135" s="3">
        <v>40959</v>
      </c>
      <c r="J135" t="s">
        <v>21</v>
      </c>
      <c r="K135" s="2" t="s">
        <v>22</v>
      </c>
      <c r="L135" s="2" t="s">
        <v>23</v>
      </c>
      <c r="M135" s="2" t="s">
        <v>24</v>
      </c>
      <c r="N135" s="2" t="s">
        <v>32</v>
      </c>
      <c r="O135">
        <v>4.8</v>
      </c>
      <c r="P135" s="2" t="s">
        <v>422</v>
      </c>
      <c r="Q135">
        <v>4</v>
      </c>
    </row>
    <row r="136" spans="1:17" x14ac:dyDescent="0.25">
      <c r="A136">
        <v>135</v>
      </c>
      <c r="B136" s="2" t="s">
        <v>214</v>
      </c>
      <c r="C136">
        <v>69340</v>
      </c>
      <c r="D136" s="2" t="s">
        <v>34</v>
      </c>
      <c r="E136" s="2" t="s">
        <v>18</v>
      </c>
      <c r="F136" s="3">
        <v>30752</v>
      </c>
      <c r="G136" s="2" t="s">
        <v>421</v>
      </c>
      <c r="H136" s="2" t="s">
        <v>20</v>
      </c>
      <c r="I136" s="3">
        <v>42527</v>
      </c>
      <c r="J136" t="s">
        <v>21</v>
      </c>
      <c r="K136" s="2" t="s">
        <v>22</v>
      </c>
      <c r="L136" s="2" t="s">
        <v>23</v>
      </c>
      <c r="M136" s="2" t="s">
        <v>24</v>
      </c>
      <c r="N136" s="2" t="s">
        <v>32</v>
      </c>
      <c r="O136">
        <v>3</v>
      </c>
      <c r="P136" s="2" t="s">
        <v>418</v>
      </c>
      <c r="Q136">
        <v>5</v>
      </c>
    </row>
    <row r="137" spans="1:17" x14ac:dyDescent="0.25">
      <c r="A137">
        <v>136</v>
      </c>
      <c r="B137" s="2" t="s">
        <v>215</v>
      </c>
      <c r="C137">
        <v>64995</v>
      </c>
      <c r="D137" s="2" t="s">
        <v>34</v>
      </c>
      <c r="E137" s="2" t="s">
        <v>18</v>
      </c>
      <c r="F137" s="3">
        <v>33731</v>
      </c>
      <c r="G137" s="2" t="s">
        <v>421</v>
      </c>
      <c r="H137" s="2" t="s">
        <v>86</v>
      </c>
      <c r="I137" s="3">
        <v>42160</v>
      </c>
      <c r="J137" t="s">
        <v>21</v>
      </c>
      <c r="K137" s="2" t="s">
        <v>22</v>
      </c>
      <c r="L137" s="2" t="s">
        <v>23</v>
      </c>
      <c r="M137" s="2" t="s">
        <v>31</v>
      </c>
      <c r="N137" s="2" t="s">
        <v>32</v>
      </c>
      <c r="O137">
        <v>4.5</v>
      </c>
      <c r="P137" s="2" t="s">
        <v>420</v>
      </c>
      <c r="Q137">
        <v>3</v>
      </c>
    </row>
    <row r="138" spans="1:17" x14ac:dyDescent="0.25">
      <c r="A138">
        <v>137</v>
      </c>
      <c r="B138" s="2" t="s">
        <v>216</v>
      </c>
      <c r="C138">
        <v>68182</v>
      </c>
      <c r="D138" s="2" t="s">
        <v>34</v>
      </c>
      <c r="E138" s="2" t="s">
        <v>18</v>
      </c>
      <c r="F138" s="3">
        <v>28025</v>
      </c>
      <c r="G138" s="2" t="s">
        <v>421</v>
      </c>
      <c r="H138" s="2" t="s">
        <v>38</v>
      </c>
      <c r="I138" s="3">
        <v>40595</v>
      </c>
      <c r="J138">
        <v>41365</v>
      </c>
      <c r="K138" s="2" t="s">
        <v>419</v>
      </c>
      <c r="L138" s="2" t="s">
        <v>23</v>
      </c>
      <c r="M138" s="2" t="s">
        <v>39</v>
      </c>
      <c r="N138" s="2" t="s">
        <v>32</v>
      </c>
      <c r="O138">
        <v>3.72</v>
      </c>
      <c r="P138" s="2" t="s">
        <v>420</v>
      </c>
      <c r="Q138">
        <v>3</v>
      </c>
    </row>
    <row r="139" spans="1:17" x14ac:dyDescent="0.25">
      <c r="A139">
        <v>138</v>
      </c>
      <c r="B139" s="2" t="s">
        <v>217</v>
      </c>
      <c r="C139">
        <v>83082</v>
      </c>
      <c r="D139" s="2" t="s">
        <v>80</v>
      </c>
      <c r="E139" s="2" t="s">
        <v>18</v>
      </c>
      <c r="F139" s="3">
        <v>28079</v>
      </c>
      <c r="G139" s="2" t="s">
        <v>417</v>
      </c>
      <c r="H139" s="2" t="s">
        <v>28</v>
      </c>
      <c r="I139" s="3">
        <v>40595</v>
      </c>
      <c r="J139">
        <v>41176</v>
      </c>
      <c r="K139" s="2" t="s">
        <v>419</v>
      </c>
      <c r="L139" s="2" t="s">
        <v>23</v>
      </c>
      <c r="M139" s="2" t="s">
        <v>31</v>
      </c>
      <c r="N139" s="2" t="s">
        <v>71</v>
      </c>
      <c r="O139">
        <v>2.34</v>
      </c>
      <c r="P139" s="2" t="s">
        <v>423</v>
      </c>
      <c r="Q139">
        <v>2</v>
      </c>
    </row>
    <row r="140" spans="1:17" x14ac:dyDescent="0.25">
      <c r="A140">
        <v>139</v>
      </c>
      <c r="B140" s="2" t="s">
        <v>218</v>
      </c>
      <c r="C140">
        <v>51908</v>
      </c>
      <c r="D140" s="2" t="s">
        <v>17</v>
      </c>
      <c r="E140" s="2" t="s">
        <v>18</v>
      </c>
      <c r="F140" s="3">
        <v>33266</v>
      </c>
      <c r="G140" s="2" t="s">
        <v>421</v>
      </c>
      <c r="H140" s="2" t="s">
        <v>20</v>
      </c>
      <c r="I140" s="3">
        <v>41505</v>
      </c>
      <c r="J140" t="s">
        <v>21</v>
      </c>
      <c r="K140" s="2" t="s">
        <v>22</v>
      </c>
      <c r="L140" s="2" t="s">
        <v>23</v>
      </c>
      <c r="M140" s="2" t="s">
        <v>31</v>
      </c>
      <c r="N140" s="2" t="s">
        <v>32</v>
      </c>
      <c r="O140">
        <v>3.99</v>
      </c>
      <c r="P140" s="2" t="s">
        <v>420</v>
      </c>
      <c r="Q140">
        <v>3</v>
      </c>
    </row>
    <row r="141" spans="1:17" x14ac:dyDescent="0.25">
      <c r="A141">
        <v>140</v>
      </c>
      <c r="B141" s="2" t="s">
        <v>219</v>
      </c>
      <c r="C141">
        <v>61242</v>
      </c>
      <c r="D141" s="2" t="s">
        <v>17</v>
      </c>
      <c r="E141" s="2" t="s">
        <v>18</v>
      </c>
      <c r="F141" s="3">
        <v>26553</v>
      </c>
      <c r="G141" s="2" t="s">
        <v>421</v>
      </c>
      <c r="H141" s="2" t="s">
        <v>20</v>
      </c>
      <c r="I141" s="3">
        <v>41218</v>
      </c>
      <c r="J141" t="s">
        <v>21</v>
      </c>
      <c r="K141" s="2" t="s">
        <v>22</v>
      </c>
      <c r="L141" s="2" t="s">
        <v>23</v>
      </c>
      <c r="M141" s="2" t="s">
        <v>24</v>
      </c>
      <c r="N141" s="2" t="s">
        <v>32</v>
      </c>
      <c r="O141">
        <v>4.0999999999999996</v>
      </c>
      <c r="P141" s="2" t="s">
        <v>420</v>
      </c>
      <c r="Q141">
        <v>3</v>
      </c>
    </row>
    <row r="142" spans="1:17" x14ac:dyDescent="0.25">
      <c r="A142">
        <v>141</v>
      </c>
      <c r="B142" s="2" t="s">
        <v>220</v>
      </c>
      <c r="C142">
        <v>45069</v>
      </c>
      <c r="D142" s="2" t="s">
        <v>17</v>
      </c>
      <c r="E142" s="2" t="s">
        <v>18</v>
      </c>
      <c r="F142" s="3">
        <v>24188</v>
      </c>
      <c r="G142" s="2" t="s">
        <v>421</v>
      </c>
      <c r="H142" s="2" t="s">
        <v>38</v>
      </c>
      <c r="I142" s="3">
        <v>41547</v>
      </c>
      <c r="J142" t="s">
        <v>21</v>
      </c>
      <c r="K142" s="2" t="s">
        <v>22</v>
      </c>
      <c r="L142" s="2" t="s">
        <v>23</v>
      </c>
      <c r="M142" s="2" t="s">
        <v>46</v>
      </c>
      <c r="N142" s="2" t="s">
        <v>32</v>
      </c>
      <c r="O142">
        <v>4.3</v>
      </c>
      <c r="P142" s="2" t="s">
        <v>418</v>
      </c>
      <c r="Q142">
        <v>5</v>
      </c>
    </row>
    <row r="143" spans="1:17" x14ac:dyDescent="0.25">
      <c r="A143">
        <v>142</v>
      </c>
      <c r="B143" s="2" t="s">
        <v>221</v>
      </c>
      <c r="C143">
        <v>60724</v>
      </c>
      <c r="D143" s="2" t="s">
        <v>34</v>
      </c>
      <c r="E143" s="2" t="s">
        <v>18</v>
      </c>
      <c r="F143" s="3">
        <v>31722</v>
      </c>
      <c r="G143" s="2" t="s">
        <v>421</v>
      </c>
      <c r="H143" s="2" t="s">
        <v>38</v>
      </c>
      <c r="I143" s="3">
        <v>40729</v>
      </c>
      <c r="J143" t="s">
        <v>21</v>
      </c>
      <c r="K143" s="2" t="s">
        <v>22</v>
      </c>
      <c r="L143" s="2" t="s">
        <v>23</v>
      </c>
      <c r="M143" s="2" t="s">
        <v>24</v>
      </c>
      <c r="N143" s="2" t="s">
        <v>25</v>
      </c>
      <c r="O143">
        <v>4.5999999999999996</v>
      </c>
      <c r="P143" s="2" t="s">
        <v>422</v>
      </c>
      <c r="Q143">
        <v>4</v>
      </c>
    </row>
    <row r="144" spans="1:17" x14ac:dyDescent="0.25">
      <c r="A144">
        <v>143</v>
      </c>
      <c r="B144" s="2" t="s">
        <v>222</v>
      </c>
      <c r="C144">
        <v>60436</v>
      </c>
      <c r="D144" s="2" t="s">
        <v>17</v>
      </c>
      <c r="E144" s="2" t="s">
        <v>18</v>
      </c>
      <c r="F144" s="3">
        <v>23480</v>
      </c>
      <c r="G144" s="2" t="s">
        <v>421</v>
      </c>
      <c r="H144" s="2" t="s">
        <v>86</v>
      </c>
      <c r="I144" s="3">
        <v>41645</v>
      </c>
      <c r="J144" t="s">
        <v>21</v>
      </c>
      <c r="K144" s="2" t="s">
        <v>22</v>
      </c>
      <c r="L144" s="2" t="s">
        <v>23</v>
      </c>
      <c r="M144" s="2" t="s">
        <v>24</v>
      </c>
      <c r="N144" s="2" t="s">
        <v>32</v>
      </c>
      <c r="O144">
        <v>5</v>
      </c>
      <c r="P144" s="2" t="s">
        <v>418</v>
      </c>
      <c r="Q144">
        <v>5</v>
      </c>
    </row>
    <row r="145" spans="1:17" x14ac:dyDescent="0.25">
      <c r="A145">
        <v>144</v>
      </c>
      <c r="B145" s="2" t="s">
        <v>223</v>
      </c>
      <c r="C145">
        <v>46837</v>
      </c>
      <c r="D145" s="2" t="s">
        <v>17</v>
      </c>
      <c r="E145" s="2" t="s">
        <v>18</v>
      </c>
      <c r="F145" s="3">
        <v>21781</v>
      </c>
      <c r="G145" s="2" t="s">
        <v>417</v>
      </c>
      <c r="H145" s="2" t="s">
        <v>28</v>
      </c>
      <c r="I145" s="3">
        <v>40854</v>
      </c>
      <c r="J145">
        <v>43219</v>
      </c>
      <c r="K145" s="2" t="s">
        <v>419</v>
      </c>
      <c r="L145" s="2" t="s">
        <v>23</v>
      </c>
      <c r="M145" s="2" t="s">
        <v>70</v>
      </c>
      <c r="N145" s="2" t="s">
        <v>25</v>
      </c>
      <c r="O145">
        <v>4.7</v>
      </c>
      <c r="P145" s="2" t="s">
        <v>422</v>
      </c>
      <c r="Q145">
        <v>4</v>
      </c>
    </row>
    <row r="146" spans="1:17" x14ac:dyDescent="0.25">
      <c r="A146">
        <v>145</v>
      </c>
      <c r="B146" s="2" t="s">
        <v>224</v>
      </c>
      <c r="C146">
        <v>105700</v>
      </c>
      <c r="D146" s="2" t="s">
        <v>64</v>
      </c>
      <c r="E146" s="2" t="s">
        <v>18</v>
      </c>
      <c r="F146" s="3">
        <v>31723</v>
      </c>
      <c r="G146" s="2" t="s">
        <v>421</v>
      </c>
      <c r="H146" s="2" t="s">
        <v>28</v>
      </c>
      <c r="I146" s="3">
        <v>42009</v>
      </c>
      <c r="J146" t="s">
        <v>21</v>
      </c>
      <c r="K146" s="2" t="s">
        <v>22</v>
      </c>
      <c r="L146" s="2" t="s">
        <v>30</v>
      </c>
      <c r="M146" s="2" t="s">
        <v>31</v>
      </c>
      <c r="N146" s="2" t="s">
        <v>32</v>
      </c>
      <c r="O146">
        <v>3.75</v>
      </c>
      <c r="P146" s="2" t="s">
        <v>420</v>
      </c>
      <c r="Q146">
        <v>3</v>
      </c>
    </row>
    <row r="147" spans="1:17" x14ac:dyDescent="0.25">
      <c r="A147">
        <v>146</v>
      </c>
      <c r="B147" s="2" t="s">
        <v>225</v>
      </c>
      <c r="C147">
        <v>63322</v>
      </c>
      <c r="D147" s="2" t="s">
        <v>34</v>
      </c>
      <c r="E147" s="2" t="s">
        <v>18</v>
      </c>
      <c r="F147" s="3">
        <v>25454</v>
      </c>
      <c r="G147" s="2" t="s">
        <v>421</v>
      </c>
      <c r="H147" s="2" t="s">
        <v>20</v>
      </c>
      <c r="I147" s="3">
        <v>41827</v>
      </c>
      <c r="J147" t="s">
        <v>21</v>
      </c>
      <c r="K147" s="2" t="s">
        <v>22</v>
      </c>
      <c r="L147" s="2" t="s">
        <v>23</v>
      </c>
      <c r="M147" s="2" t="s">
        <v>24</v>
      </c>
      <c r="N147" s="2" t="s">
        <v>25</v>
      </c>
      <c r="O147">
        <v>4.3</v>
      </c>
      <c r="P147" s="2" t="s">
        <v>420</v>
      </c>
      <c r="Q147">
        <v>3</v>
      </c>
    </row>
    <row r="148" spans="1:17" x14ac:dyDescent="0.25">
      <c r="A148">
        <v>147</v>
      </c>
      <c r="B148" s="2" t="s">
        <v>226</v>
      </c>
      <c r="C148">
        <v>61154</v>
      </c>
      <c r="D148" s="2" t="s">
        <v>17</v>
      </c>
      <c r="E148" s="2" t="s">
        <v>18</v>
      </c>
      <c r="F148" s="3">
        <v>31519</v>
      </c>
      <c r="G148" s="2" t="s">
        <v>421</v>
      </c>
      <c r="H148" s="2" t="s">
        <v>28</v>
      </c>
      <c r="I148" s="3">
        <v>40553</v>
      </c>
      <c r="J148">
        <v>42461</v>
      </c>
      <c r="K148" s="2" t="s">
        <v>419</v>
      </c>
      <c r="L148" s="2" t="s">
        <v>23</v>
      </c>
      <c r="M148" s="2" t="s">
        <v>70</v>
      </c>
      <c r="N148" s="2" t="s">
        <v>32</v>
      </c>
      <c r="O148">
        <v>4</v>
      </c>
      <c r="P148" s="2" t="s">
        <v>422</v>
      </c>
      <c r="Q148">
        <v>4</v>
      </c>
    </row>
    <row r="149" spans="1:17" x14ac:dyDescent="0.25">
      <c r="A149">
        <v>148</v>
      </c>
      <c r="B149" s="2" t="s">
        <v>227</v>
      </c>
      <c r="C149">
        <v>68999</v>
      </c>
      <c r="D149" s="2" t="s">
        <v>124</v>
      </c>
      <c r="E149" s="2" t="s">
        <v>228</v>
      </c>
      <c r="F149" s="3">
        <v>32823</v>
      </c>
      <c r="G149" s="2" t="s">
        <v>421</v>
      </c>
      <c r="H149" s="2" t="s">
        <v>20</v>
      </c>
      <c r="I149" s="3">
        <v>40854</v>
      </c>
      <c r="J149">
        <v>41753</v>
      </c>
      <c r="K149" s="2" t="s">
        <v>419</v>
      </c>
      <c r="L149" s="2" t="s">
        <v>90</v>
      </c>
      <c r="M149" s="2" t="s">
        <v>39</v>
      </c>
      <c r="N149" s="2" t="s">
        <v>32</v>
      </c>
      <c r="O149">
        <v>4.5</v>
      </c>
      <c r="P149" s="2" t="s">
        <v>418</v>
      </c>
      <c r="Q149">
        <v>5</v>
      </c>
    </row>
    <row r="150" spans="1:17" x14ac:dyDescent="0.25">
      <c r="A150">
        <v>149</v>
      </c>
      <c r="B150" s="2" t="s">
        <v>229</v>
      </c>
      <c r="C150">
        <v>50482</v>
      </c>
      <c r="D150" s="2" t="s">
        <v>17</v>
      </c>
      <c r="E150" s="2" t="s">
        <v>18</v>
      </c>
      <c r="F150" s="3">
        <v>27778</v>
      </c>
      <c r="G150" s="2" t="s">
        <v>417</v>
      </c>
      <c r="H150" s="2" t="s">
        <v>20</v>
      </c>
      <c r="I150" s="3">
        <v>41547</v>
      </c>
      <c r="J150" t="s">
        <v>21</v>
      </c>
      <c r="K150" s="2" t="s">
        <v>22</v>
      </c>
      <c r="L150" s="2" t="s">
        <v>23</v>
      </c>
      <c r="M150" s="2" t="s">
        <v>31</v>
      </c>
      <c r="N150" s="2" t="s">
        <v>32</v>
      </c>
      <c r="O150">
        <v>3.07</v>
      </c>
      <c r="P150" s="2" t="s">
        <v>422</v>
      </c>
      <c r="Q150">
        <v>4</v>
      </c>
    </row>
    <row r="151" spans="1:17" x14ac:dyDescent="0.25">
      <c r="A151">
        <v>150</v>
      </c>
      <c r="B151" s="2" t="s">
        <v>230</v>
      </c>
      <c r="C151">
        <v>65310</v>
      </c>
      <c r="D151" s="2" t="s">
        <v>88</v>
      </c>
      <c r="E151" s="2" t="s">
        <v>231</v>
      </c>
      <c r="F151" s="3">
        <v>29186</v>
      </c>
      <c r="G151" s="2" t="s">
        <v>417</v>
      </c>
      <c r="H151" s="2" t="s">
        <v>20</v>
      </c>
      <c r="I151" s="3">
        <v>41505</v>
      </c>
      <c r="J151" t="s">
        <v>21</v>
      </c>
      <c r="K151" s="2" t="s">
        <v>22</v>
      </c>
      <c r="L151" s="2" t="s">
        <v>90</v>
      </c>
      <c r="M151" s="2" t="s">
        <v>31</v>
      </c>
      <c r="N151" s="2" t="s">
        <v>32</v>
      </c>
      <c r="O151">
        <v>4.3</v>
      </c>
      <c r="P151" s="2" t="s">
        <v>418</v>
      </c>
      <c r="Q151">
        <v>5</v>
      </c>
    </row>
    <row r="152" spans="1:17" x14ac:dyDescent="0.25">
      <c r="A152">
        <v>151</v>
      </c>
      <c r="B152" s="2" t="s">
        <v>232</v>
      </c>
      <c r="C152">
        <v>250000</v>
      </c>
      <c r="D152" s="2" t="s">
        <v>233</v>
      </c>
      <c r="E152" s="2" t="s">
        <v>18</v>
      </c>
      <c r="F152" s="3">
        <v>19988</v>
      </c>
      <c r="G152" s="2" t="s">
        <v>421</v>
      </c>
      <c r="H152" s="2" t="s">
        <v>28</v>
      </c>
      <c r="I152" s="3">
        <v>41092</v>
      </c>
      <c r="J152" t="s">
        <v>21</v>
      </c>
      <c r="K152" s="2" t="s">
        <v>22</v>
      </c>
      <c r="L152" s="2" t="s">
        <v>234</v>
      </c>
      <c r="M152" s="2" t="s">
        <v>31</v>
      </c>
      <c r="N152" s="2" t="s">
        <v>32</v>
      </c>
      <c r="O152">
        <v>4.83</v>
      </c>
      <c r="P152" s="2" t="s">
        <v>420</v>
      </c>
      <c r="Q152">
        <v>3</v>
      </c>
    </row>
    <row r="153" spans="1:17" x14ac:dyDescent="0.25">
      <c r="A153">
        <v>152</v>
      </c>
      <c r="B153" s="2" t="s">
        <v>235</v>
      </c>
      <c r="C153">
        <v>54005</v>
      </c>
      <c r="D153" s="2" t="s">
        <v>17</v>
      </c>
      <c r="E153" s="2" t="s">
        <v>18</v>
      </c>
      <c r="F153" s="3">
        <v>27006</v>
      </c>
      <c r="G153" s="2" t="s">
        <v>421</v>
      </c>
      <c r="H153" s="2" t="s">
        <v>28</v>
      </c>
      <c r="I153" s="3">
        <v>40812</v>
      </c>
      <c r="J153">
        <v>42159</v>
      </c>
      <c r="K153" s="2" t="s">
        <v>419</v>
      </c>
      <c r="L153" s="2" t="s">
        <v>23</v>
      </c>
      <c r="M153" s="2" t="s">
        <v>39</v>
      </c>
      <c r="N153" s="2" t="s">
        <v>32</v>
      </c>
      <c r="O153">
        <v>3.6</v>
      </c>
      <c r="P153" s="2" t="s">
        <v>418</v>
      </c>
      <c r="Q153">
        <v>5</v>
      </c>
    </row>
    <row r="154" spans="1:17" x14ac:dyDescent="0.25">
      <c r="A154">
        <v>153</v>
      </c>
      <c r="B154" s="2" t="s">
        <v>236</v>
      </c>
      <c r="C154">
        <v>45433</v>
      </c>
      <c r="D154" s="2" t="s">
        <v>17</v>
      </c>
      <c r="E154" s="2" t="s">
        <v>18</v>
      </c>
      <c r="F154" s="3">
        <v>25849</v>
      </c>
      <c r="G154" s="2" t="s">
        <v>421</v>
      </c>
      <c r="H154" s="2" t="s">
        <v>28</v>
      </c>
      <c r="I154" s="3">
        <v>40812</v>
      </c>
      <c r="J154">
        <v>41648</v>
      </c>
      <c r="K154" s="2" t="s">
        <v>419</v>
      </c>
      <c r="L154" s="2" t="s">
        <v>23</v>
      </c>
      <c r="M154" s="2" t="s">
        <v>39</v>
      </c>
      <c r="N154" s="2" t="s">
        <v>32</v>
      </c>
      <c r="O154">
        <v>3.49</v>
      </c>
      <c r="P154" s="2" t="s">
        <v>422</v>
      </c>
      <c r="Q154">
        <v>4</v>
      </c>
    </row>
    <row r="155" spans="1:17" x14ac:dyDescent="0.25">
      <c r="A155">
        <v>154</v>
      </c>
      <c r="B155" s="2" t="s">
        <v>237</v>
      </c>
      <c r="C155">
        <v>46654</v>
      </c>
      <c r="D155" s="2" t="s">
        <v>17</v>
      </c>
      <c r="E155" s="2" t="s">
        <v>18</v>
      </c>
      <c r="F155" s="3">
        <v>28439</v>
      </c>
      <c r="G155" s="2" t="s">
        <v>417</v>
      </c>
      <c r="H155" s="2" t="s">
        <v>20</v>
      </c>
      <c r="I155" s="3">
        <v>41687</v>
      </c>
      <c r="J155" t="s">
        <v>21</v>
      </c>
      <c r="K155" s="2" t="s">
        <v>22</v>
      </c>
      <c r="L155" s="2" t="s">
        <v>23</v>
      </c>
      <c r="M155" s="2" t="s">
        <v>24</v>
      </c>
      <c r="N155" s="2" t="s">
        <v>32</v>
      </c>
      <c r="O155">
        <v>3.1</v>
      </c>
      <c r="P155" s="2" t="s">
        <v>420</v>
      </c>
      <c r="Q155">
        <v>3</v>
      </c>
    </row>
    <row r="156" spans="1:17" x14ac:dyDescent="0.25">
      <c r="A156">
        <v>155</v>
      </c>
      <c r="B156" s="2" t="s">
        <v>238</v>
      </c>
      <c r="C156">
        <v>63973</v>
      </c>
      <c r="D156" s="2" t="s">
        <v>17</v>
      </c>
      <c r="E156" s="2" t="s">
        <v>18</v>
      </c>
      <c r="F156" s="3">
        <v>29253</v>
      </c>
      <c r="G156" s="2" t="s">
        <v>417</v>
      </c>
      <c r="H156" s="2" t="s">
        <v>28</v>
      </c>
      <c r="I156" s="3">
        <v>40553</v>
      </c>
      <c r="J156" t="s">
        <v>21</v>
      </c>
      <c r="K156" s="2" t="s">
        <v>22</v>
      </c>
      <c r="L156" s="2" t="s">
        <v>23</v>
      </c>
      <c r="M156" s="2" t="s">
        <v>31</v>
      </c>
      <c r="N156" s="2" t="s">
        <v>32</v>
      </c>
      <c r="O156">
        <v>3.38</v>
      </c>
      <c r="P156" s="2" t="s">
        <v>420</v>
      </c>
      <c r="Q156">
        <v>3</v>
      </c>
    </row>
    <row r="157" spans="1:17" x14ac:dyDescent="0.25">
      <c r="A157">
        <v>156</v>
      </c>
      <c r="B157" s="2" t="s">
        <v>239</v>
      </c>
      <c r="C157">
        <v>71339</v>
      </c>
      <c r="D157" s="2" t="s">
        <v>88</v>
      </c>
      <c r="E157" s="2" t="s">
        <v>240</v>
      </c>
      <c r="F157" s="3">
        <v>25258</v>
      </c>
      <c r="G157" s="2" t="s">
        <v>417</v>
      </c>
      <c r="H157" s="2" t="s">
        <v>20</v>
      </c>
      <c r="I157" s="3">
        <v>40609</v>
      </c>
      <c r="J157" t="s">
        <v>21</v>
      </c>
      <c r="K157" s="2" t="s">
        <v>22</v>
      </c>
      <c r="L157" s="2" t="s">
        <v>90</v>
      </c>
      <c r="M157" s="2" t="s">
        <v>48</v>
      </c>
      <c r="N157" s="2" t="s">
        <v>32</v>
      </c>
      <c r="O157">
        <v>3.65</v>
      </c>
      <c r="P157" s="2" t="s">
        <v>418</v>
      </c>
      <c r="Q157">
        <v>5</v>
      </c>
    </row>
    <row r="158" spans="1:17" x14ac:dyDescent="0.25">
      <c r="A158">
        <v>157</v>
      </c>
      <c r="B158" s="2" t="s">
        <v>241</v>
      </c>
      <c r="C158">
        <v>93206</v>
      </c>
      <c r="D158" s="2" t="s">
        <v>122</v>
      </c>
      <c r="E158" s="2" t="s">
        <v>18</v>
      </c>
      <c r="F158" s="3">
        <v>31525</v>
      </c>
      <c r="G158" s="2" t="s">
        <v>417</v>
      </c>
      <c r="H158" s="2" t="s">
        <v>28</v>
      </c>
      <c r="I158" s="3">
        <v>41953</v>
      </c>
      <c r="J158" t="s">
        <v>21</v>
      </c>
      <c r="K158" s="2" t="s">
        <v>22</v>
      </c>
      <c r="L158" s="2" t="s">
        <v>30</v>
      </c>
      <c r="M158" s="2" t="s">
        <v>46</v>
      </c>
      <c r="N158" s="2" t="s">
        <v>32</v>
      </c>
      <c r="O158">
        <v>4.46</v>
      </c>
      <c r="P158" s="2" t="s">
        <v>418</v>
      </c>
      <c r="Q158">
        <v>5</v>
      </c>
    </row>
    <row r="159" spans="1:17" x14ac:dyDescent="0.25">
      <c r="A159">
        <v>158</v>
      </c>
      <c r="B159" s="2" t="s">
        <v>242</v>
      </c>
      <c r="C159">
        <v>82758</v>
      </c>
      <c r="D159" s="2" t="s">
        <v>80</v>
      </c>
      <c r="E159" s="2" t="s">
        <v>18</v>
      </c>
      <c r="F159" s="3">
        <v>26481</v>
      </c>
      <c r="G159" s="2" t="s">
        <v>417</v>
      </c>
      <c r="H159" s="2" t="s">
        <v>28</v>
      </c>
      <c r="I159" s="3">
        <v>40553</v>
      </c>
      <c r="J159">
        <v>42350</v>
      </c>
      <c r="K159" s="2" t="s">
        <v>419</v>
      </c>
      <c r="L159" s="2" t="s">
        <v>23</v>
      </c>
      <c r="M159" s="2" t="s">
        <v>46</v>
      </c>
      <c r="N159" s="2" t="s">
        <v>32</v>
      </c>
      <c r="O159">
        <v>4.78</v>
      </c>
      <c r="P159" s="2" t="s">
        <v>422</v>
      </c>
      <c r="Q159">
        <v>4</v>
      </c>
    </row>
    <row r="160" spans="1:17" x14ac:dyDescent="0.25">
      <c r="A160">
        <v>159</v>
      </c>
      <c r="B160" s="2" t="s">
        <v>243</v>
      </c>
      <c r="C160">
        <v>66074</v>
      </c>
      <c r="D160" s="2" t="s">
        <v>34</v>
      </c>
      <c r="E160" s="2" t="s">
        <v>18</v>
      </c>
      <c r="F160" s="3">
        <v>29061</v>
      </c>
      <c r="G160" s="2" t="s">
        <v>421</v>
      </c>
      <c r="H160" s="2" t="s">
        <v>38</v>
      </c>
      <c r="I160" s="3">
        <v>41281</v>
      </c>
      <c r="J160">
        <v>41729</v>
      </c>
      <c r="K160" s="2" t="s">
        <v>419</v>
      </c>
      <c r="L160" s="2" t="s">
        <v>23</v>
      </c>
      <c r="M160" s="2" t="s">
        <v>31</v>
      </c>
      <c r="N160" s="2" t="s">
        <v>32</v>
      </c>
      <c r="O160">
        <v>4.5199999999999996</v>
      </c>
      <c r="P160" s="2" t="s">
        <v>420</v>
      </c>
      <c r="Q160">
        <v>3</v>
      </c>
    </row>
    <row r="161" spans="1:17" x14ac:dyDescent="0.25">
      <c r="A161">
        <v>160</v>
      </c>
      <c r="B161" s="2" t="s">
        <v>244</v>
      </c>
      <c r="C161">
        <v>46120</v>
      </c>
      <c r="D161" s="2" t="s">
        <v>17</v>
      </c>
      <c r="E161" s="2" t="s">
        <v>18</v>
      </c>
      <c r="F161" s="3">
        <v>31755</v>
      </c>
      <c r="G161" s="2" t="s">
        <v>417</v>
      </c>
      <c r="H161" s="2" t="s">
        <v>28</v>
      </c>
      <c r="I161" s="3">
        <v>41099</v>
      </c>
      <c r="J161" t="s">
        <v>21</v>
      </c>
      <c r="K161" s="2" t="s">
        <v>22</v>
      </c>
      <c r="L161" s="2" t="s">
        <v>23</v>
      </c>
      <c r="M161" s="2" t="s">
        <v>24</v>
      </c>
      <c r="N161" s="2" t="s">
        <v>32</v>
      </c>
      <c r="O161">
        <v>5</v>
      </c>
      <c r="P161" s="2" t="s">
        <v>418</v>
      </c>
      <c r="Q161">
        <v>5</v>
      </c>
    </row>
    <row r="162" spans="1:17" x14ac:dyDescent="0.25">
      <c r="A162">
        <v>161</v>
      </c>
      <c r="B162" s="2" t="s">
        <v>245</v>
      </c>
      <c r="C162">
        <v>64520</v>
      </c>
      <c r="D162" s="2" t="s">
        <v>83</v>
      </c>
      <c r="E162" s="2" t="s">
        <v>18</v>
      </c>
      <c r="F162" s="3">
        <v>30798</v>
      </c>
      <c r="G162" s="2" t="s">
        <v>417</v>
      </c>
      <c r="H162" s="2" t="s">
        <v>38</v>
      </c>
      <c r="I162" s="3">
        <v>41645</v>
      </c>
      <c r="J162" t="s">
        <v>21</v>
      </c>
      <c r="K162" s="2" t="s">
        <v>22</v>
      </c>
      <c r="L162" s="2" t="s">
        <v>78</v>
      </c>
      <c r="M162" s="2" t="s">
        <v>141</v>
      </c>
      <c r="N162" s="2" t="s">
        <v>32</v>
      </c>
      <c r="O162">
        <v>5</v>
      </c>
      <c r="P162" s="2" t="s">
        <v>422</v>
      </c>
      <c r="Q162">
        <v>4</v>
      </c>
    </row>
    <row r="163" spans="1:17" x14ac:dyDescent="0.25">
      <c r="A163">
        <v>162</v>
      </c>
      <c r="B163" s="2" t="s">
        <v>246</v>
      </c>
      <c r="C163">
        <v>61962</v>
      </c>
      <c r="D163" s="2" t="s">
        <v>34</v>
      </c>
      <c r="E163" s="2" t="s">
        <v>18</v>
      </c>
      <c r="F163" s="3">
        <v>30811</v>
      </c>
      <c r="G163" s="2" t="s">
        <v>417</v>
      </c>
      <c r="H163" s="2" t="s">
        <v>28</v>
      </c>
      <c r="I163" s="3">
        <v>41001</v>
      </c>
      <c r="J163">
        <v>41379</v>
      </c>
      <c r="K163" s="2" t="s">
        <v>419</v>
      </c>
      <c r="L163" s="2" t="s">
        <v>23</v>
      </c>
      <c r="M163" s="2" t="s">
        <v>39</v>
      </c>
      <c r="N163" s="2" t="s">
        <v>32</v>
      </c>
      <c r="O163">
        <v>4.9000000000000004</v>
      </c>
      <c r="P163" s="2" t="s">
        <v>420</v>
      </c>
      <c r="Q163">
        <v>3</v>
      </c>
    </row>
    <row r="164" spans="1:17" x14ac:dyDescent="0.25">
      <c r="A164">
        <v>163</v>
      </c>
      <c r="B164" s="2" t="s">
        <v>247</v>
      </c>
      <c r="C164">
        <v>81584</v>
      </c>
      <c r="D164" s="2" t="s">
        <v>248</v>
      </c>
      <c r="E164" s="2" t="s">
        <v>18</v>
      </c>
      <c r="F164" s="3">
        <v>31942</v>
      </c>
      <c r="G164" s="2" t="s">
        <v>421</v>
      </c>
      <c r="H164" s="2" t="s">
        <v>20</v>
      </c>
      <c r="I164" s="3">
        <v>42645</v>
      </c>
      <c r="J164" t="s">
        <v>21</v>
      </c>
      <c r="K164" s="2" t="s">
        <v>22</v>
      </c>
      <c r="L164" s="2" t="s">
        <v>30</v>
      </c>
      <c r="M164" s="2" t="s">
        <v>31</v>
      </c>
      <c r="N164" s="2" t="s">
        <v>32</v>
      </c>
      <c r="O164">
        <v>4.0999999999999996</v>
      </c>
      <c r="P164" s="2" t="s">
        <v>418</v>
      </c>
      <c r="Q164">
        <v>5</v>
      </c>
    </row>
    <row r="165" spans="1:17" x14ac:dyDescent="0.25">
      <c r="A165">
        <v>164</v>
      </c>
      <c r="B165" s="2" t="s">
        <v>249</v>
      </c>
      <c r="C165">
        <v>63676</v>
      </c>
      <c r="D165" s="2" t="s">
        <v>17</v>
      </c>
      <c r="E165" s="2" t="s">
        <v>18</v>
      </c>
      <c r="F165" s="3">
        <v>28872</v>
      </c>
      <c r="G165" s="2" t="s">
        <v>421</v>
      </c>
      <c r="H165" s="2" t="s">
        <v>20</v>
      </c>
      <c r="I165" s="3">
        <v>40812</v>
      </c>
      <c r="J165">
        <v>43331</v>
      </c>
      <c r="K165" s="2" t="s">
        <v>419</v>
      </c>
      <c r="L165" s="2" t="s">
        <v>23</v>
      </c>
      <c r="M165" s="2" t="s">
        <v>70</v>
      </c>
      <c r="N165" s="2" t="s">
        <v>32</v>
      </c>
      <c r="O165">
        <v>4.88</v>
      </c>
      <c r="P165" s="2" t="s">
        <v>420</v>
      </c>
      <c r="Q165">
        <v>3</v>
      </c>
    </row>
    <row r="166" spans="1:17" x14ac:dyDescent="0.25">
      <c r="A166">
        <v>165</v>
      </c>
      <c r="B166" s="2" t="s">
        <v>250</v>
      </c>
      <c r="C166">
        <v>93046</v>
      </c>
      <c r="D166" s="2" t="s">
        <v>251</v>
      </c>
      <c r="E166" s="2" t="s">
        <v>18</v>
      </c>
      <c r="F166" s="3">
        <v>30843</v>
      </c>
      <c r="G166" s="2" t="s">
        <v>417</v>
      </c>
      <c r="H166" s="2" t="s">
        <v>28</v>
      </c>
      <c r="I166" s="3">
        <v>42374</v>
      </c>
      <c r="J166" t="s">
        <v>21</v>
      </c>
      <c r="K166" s="2" t="s">
        <v>22</v>
      </c>
      <c r="L166" s="2" t="s">
        <v>78</v>
      </c>
      <c r="M166" s="2" t="s">
        <v>70</v>
      </c>
      <c r="N166" s="2" t="s">
        <v>32</v>
      </c>
      <c r="O166">
        <v>4.0999999999999996</v>
      </c>
      <c r="P166" s="2" t="s">
        <v>422</v>
      </c>
      <c r="Q166">
        <v>4</v>
      </c>
    </row>
    <row r="167" spans="1:17" x14ac:dyDescent="0.25">
      <c r="A167">
        <v>166</v>
      </c>
      <c r="B167" s="2" t="s">
        <v>252</v>
      </c>
      <c r="C167">
        <v>64738</v>
      </c>
      <c r="D167" s="2" t="s">
        <v>17</v>
      </c>
      <c r="E167" s="2" t="s">
        <v>18</v>
      </c>
      <c r="F167" s="3">
        <v>30196</v>
      </c>
      <c r="G167" s="2" t="s">
        <v>417</v>
      </c>
      <c r="H167" s="2" t="s">
        <v>28</v>
      </c>
      <c r="I167" s="3">
        <v>41043</v>
      </c>
      <c r="J167" t="s">
        <v>21</v>
      </c>
      <c r="K167" s="2" t="s">
        <v>22</v>
      </c>
      <c r="L167" s="2" t="s">
        <v>23</v>
      </c>
      <c r="M167" s="2" t="s">
        <v>39</v>
      </c>
      <c r="N167" s="2" t="s">
        <v>32</v>
      </c>
      <c r="O167">
        <v>4.0999999999999996</v>
      </c>
      <c r="P167" s="2" t="s">
        <v>420</v>
      </c>
      <c r="Q167">
        <v>3</v>
      </c>
    </row>
    <row r="168" spans="1:17" x14ac:dyDescent="0.25">
      <c r="A168">
        <v>167</v>
      </c>
      <c r="B168" s="2" t="s">
        <v>253</v>
      </c>
      <c r="C168">
        <v>70468</v>
      </c>
      <c r="D168" s="2" t="s">
        <v>88</v>
      </c>
      <c r="E168" s="2" t="s">
        <v>254</v>
      </c>
      <c r="F168" s="3">
        <v>32504</v>
      </c>
      <c r="G168" s="2" t="s">
        <v>417</v>
      </c>
      <c r="H168" s="2" t="s">
        <v>86</v>
      </c>
      <c r="I168" s="3">
        <v>41029</v>
      </c>
      <c r="J168" t="s">
        <v>21</v>
      </c>
      <c r="K168" s="2" t="s">
        <v>22</v>
      </c>
      <c r="L168" s="2" t="s">
        <v>90</v>
      </c>
      <c r="M168" s="2" t="s">
        <v>141</v>
      </c>
      <c r="N168" s="2" t="s">
        <v>32</v>
      </c>
      <c r="O168">
        <v>4.53</v>
      </c>
      <c r="P168" s="2" t="s">
        <v>420</v>
      </c>
      <c r="Q168">
        <v>3</v>
      </c>
    </row>
    <row r="169" spans="1:17" x14ac:dyDescent="0.25">
      <c r="A169">
        <v>168</v>
      </c>
      <c r="B169" s="2" t="s">
        <v>255</v>
      </c>
      <c r="C169">
        <v>77915</v>
      </c>
      <c r="D169" s="2" t="s">
        <v>80</v>
      </c>
      <c r="E169" s="2" t="s">
        <v>18</v>
      </c>
      <c r="F169" s="3">
        <v>29885</v>
      </c>
      <c r="G169" s="2" t="s">
        <v>421</v>
      </c>
      <c r="H169" s="2" t="s">
        <v>28</v>
      </c>
      <c r="I169" s="3">
        <v>41547</v>
      </c>
      <c r="J169" t="s">
        <v>21</v>
      </c>
      <c r="K169" s="2" t="s">
        <v>22</v>
      </c>
      <c r="L169" s="2" t="s">
        <v>23</v>
      </c>
      <c r="M169" s="2" t="s">
        <v>141</v>
      </c>
      <c r="N169" s="2" t="s">
        <v>25</v>
      </c>
      <c r="O169">
        <v>4.0999999999999996</v>
      </c>
      <c r="P169" s="2" t="s">
        <v>420</v>
      </c>
      <c r="Q169">
        <v>3</v>
      </c>
    </row>
    <row r="170" spans="1:17" x14ac:dyDescent="0.25">
      <c r="A170">
        <v>169</v>
      </c>
      <c r="B170" s="2" t="s">
        <v>256</v>
      </c>
      <c r="C170">
        <v>52624</v>
      </c>
      <c r="D170" s="2" t="s">
        <v>17</v>
      </c>
      <c r="E170" s="2" t="s">
        <v>18</v>
      </c>
      <c r="F170" s="3">
        <v>29671</v>
      </c>
      <c r="G170" s="2" t="s">
        <v>421</v>
      </c>
      <c r="H170" s="2" t="s">
        <v>28</v>
      </c>
      <c r="I170" s="3">
        <v>40729</v>
      </c>
      <c r="J170">
        <v>43369</v>
      </c>
      <c r="K170" s="2" t="s">
        <v>419</v>
      </c>
      <c r="L170" s="2" t="s">
        <v>23</v>
      </c>
      <c r="M170" s="2" t="s">
        <v>31</v>
      </c>
      <c r="N170" s="2" t="s">
        <v>32</v>
      </c>
      <c r="O170">
        <v>3.18</v>
      </c>
      <c r="P170" s="2" t="s">
        <v>422</v>
      </c>
      <c r="Q170">
        <v>4</v>
      </c>
    </row>
    <row r="171" spans="1:17" x14ac:dyDescent="0.25">
      <c r="A171">
        <v>170</v>
      </c>
      <c r="B171" s="2" t="s">
        <v>257</v>
      </c>
      <c r="C171">
        <v>63450</v>
      </c>
      <c r="D171" s="2" t="s">
        <v>34</v>
      </c>
      <c r="E171" s="2" t="s">
        <v>18</v>
      </c>
      <c r="F171" s="3">
        <v>28933</v>
      </c>
      <c r="G171" s="2" t="s">
        <v>417</v>
      </c>
      <c r="H171" s="2" t="s">
        <v>28</v>
      </c>
      <c r="I171" s="3">
        <v>41463</v>
      </c>
      <c r="J171" t="s">
        <v>21</v>
      </c>
      <c r="K171" s="2" t="s">
        <v>22</v>
      </c>
      <c r="L171" s="2" t="s">
        <v>23</v>
      </c>
      <c r="M171" s="2" t="s">
        <v>24</v>
      </c>
      <c r="N171" s="2" t="s">
        <v>32</v>
      </c>
      <c r="O171">
        <v>4</v>
      </c>
      <c r="P171" s="2" t="s">
        <v>420</v>
      </c>
      <c r="Q171">
        <v>3</v>
      </c>
    </row>
    <row r="172" spans="1:17" x14ac:dyDescent="0.25">
      <c r="A172">
        <v>171</v>
      </c>
      <c r="B172" s="2" t="s">
        <v>258</v>
      </c>
      <c r="C172">
        <v>51777</v>
      </c>
      <c r="D172" s="2" t="s">
        <v>50</v>
      </c>
      <c r="E172" s="2" t="s">
        <v>75</v>
      </c>
      <c r="F172" s="3">
        <v>32421</v>
      </c>
      <c r="G172" s="2" t="s">
        <v>421</v>
      </c>
      <c r="H172" s="2" t="s">
        <v>20</v>
      </c>
      <c r="I172" s="3">
        <v>40564</v>
      </c>
      <c r="J172" t="s">
        <v>21</v>
      </c>
      <c r="K172" s="2" t="s">
        <v>22</v>
      </c>
      <c r="L172" s="2" t="s">
        <v>30</v>
      </c>
      <c r="M172" s="2" t="s">
        <v>48</v>
      </c>
      <c r="N172" s="2" t="s">
        <v>25</v>
      </c>
      <c r="O172">
        <v>4.6399999999999997</v>
      </c>
      <c r="P172" s="2" t="s">
        <v>422</v>
      </c>
      <c r="Q172">
        <v>4</v>
      </c>
    </row>
    <row r="173" spans="1:17" x14ac:dyDescent="0.25">
      <c r="A173">
        <v>172</v>
      </c>
      <c r="B173" s="2" t="s">
        <v>259</v>
      </c>
      <c r="C173">
        <v>67237</v>
      </c>
      <c r="D173" s="2" t="s">
        <v>34</v>
      </c>
      <c r="E173" s="2" t="s">
        <v>18</v>
      </c>
      <c r="F173" s="3">
        <v>28120</v>
      </c>
      <c r="G173" s="2" t="s">
        <v>421</v>
      </c>
      <c r="H173" s="2" t="s">
        <v>45</v>
      </c>
      <c r="I173" s="3">
        <v>41463</v>
      </c>
      <c r="J173">
        <v>42628</v>
      </c>
      <c r="K173" s="2" t="s">
        <v>419</v>
      </c>
      <c r="L173" s="2" t="s">
        <v>23</v>
      </c>
      <c r="M173" s="2" t="s">
        <v>24</v>
      </c>
      <c r="N173" s="2" t="s">
        <v>32</v>
      </c>
      <c r="O173">
        <v>4.6500000000000004</v>
      </c>
      <c r="P173" s="2" t="s">
        <v>422</v>
      </c>
      <c r="Q173">
        <v>4</v>
      </c>
    </row>
    <row r="174" spans="1:17" x14ac:dyDescent="0.25">
      <c r="A174">
        <v>173</v>
      </c>
      <c r="B174" s="2" t="s">
        <v>260</v>
      </c>
      <c r="C174">
        <v>73330</v>
      </c>
      <c r="D174" s="2" t="s">
        <v>34</v>
      </c>
      <c r="E174" s="2" t="s">
        <v>18</v>
      </c>
      <c r="F174" s="3">
        <v>30038</v>
      </c>
      <c r="G174" s="2" t="s">
        <v>421</v>
      </c>
      <c r="H174" s="2" t="s">
        <v>20</v>
      </c>
      <c r="I174" s="3">
        <v>41505</v>
      </c>
      <c r="J174" t="s">
        <v>21</v>
      </c>
      <c r="K174" s="2" t="s">
        <v>22</v>
      </c>
      <c r="L174" s="2" t="s">
        <v>23</v>
      </c>
      <c r="M174" s="2" t="s">
        <v>31</v>
      </c>
      <c r="N174" s="2" t="s">
        <v>25</v>
      </c>
      <c r="O174">
        <v>4.2</v>
      </c>
      <c r="P174" s="2" t="s">
        <v>422</v>
      </c>
      <c r="Q174">
        <v>4</v>
      </c>
    </row>
    <row r="175" spans="1:17" x14ac:dyDescent="0.25">
      <c r="A175">
        <v>174</v>
      </c>
      <c r="B175" s="2" t="s">
        <v>261</v>
      </c>
      <c r="C175">
        <v>52057</v>
      </c>
      <c r="D175" s="2" t="s">
        <v>17</v>
      </c>
      <c r="E175" s="2" t="s">
        <v>18</v>
      </c>
      <c r="F175" s="3">
        <v>27689</v>
      </c>
      <c r="G175" s="2" t="s">
        <v>421</v>
      </c>
      <c r="H175" s="2" t="s">
        <v>28</v>
      </c>
      <c r="I175" s="3">
        <v>42051</v>
      </c>
      <c r="J175" t="s">
        <v>21</v>
      </c>
      <c r="K175" s="2" t="s">
        <v>22</v>
      </c>
      <c r="L175" s="2" t="s">
        <v>23</v>
      </c>
      <c r="M175" s="2" t="s">
        <v>141</v>
      </c>
      <c r="N175" s="2" t="s">
        <v>32</v>
      </c>
      <c r="O175">
        <v>5</v>
      </c>
      <c r="P175" s="2" t="s">
        <v>420</v>
      </c>
      <c r="Q175">
        <v>3</v>
      </c>
    </row>
    <row r="176" spans="1:17" x14ac:dyDescent="0.25">
      <c r="A176">
        <v>175</v>
      </c>
      <c r="B176" s="2" t="s">
        <v>262</v>
      </c>
      <c r="C176">
        <v>47434</v>
      </c>
      <c r="D176" s="2" t="s">
        <v>17</v>
      </c>
      <c r="E176" s="2" t="s">
        <v>18</v>
      </c>
      <c r="F176" s="3">
        <v>26709</v>
      </c>
      <c r="G176" s="2" t="s">
        <v>421</v>
      </c>
      <c r="H176" s="2" t="s">
        <v>20</v>
      </c>
      <c r="I176" s="3">
        <v>40854</v>
      </c>
      <c r="J176">
        <v>42322</v>
      </c>
      <c r="K176" s="2" t="s">
        <v>419</v>
      </c>
      <c r="L176" s="2" t="s">
        <v>23</v>
      </c>
      <c r="M176" s="2" t="s">
        <v>48</v>
      </c>
      <c r="N176" s="2" t="s">
        <v>25</v>
      </c>
      <c r="O176">
        <v>5</v>
      </c>
      <c r="P176" s="2" t="s">
        <v>422</v>
      </c>
      <c r="Q176">
        <v>4</v>
      </c>
    </row>
    <row r="177" spans="1:17" x14ac:dyDescent="0.25">
      <c r="A177">
        <v>176</v>
      </c>
      <c r="B177" s="2" t="s">
        <v>263</v>
      </c>
      <c r="C177">
        <v>52788</v>
      </c>
      <c r="D177" s="2" t="s">
        <v>17</v>
      </c>
      <c r="E177" s="2" t="s">
        <v>18</v>
      </c>
      <c r="F177" s="3">
        <v>26612</v>
      </c>
      <c r="G177" s="2" t="s">
        <v>417</v>
      </c>
      <c r="H177" s="2" t="s">
        <v>45</v>
      </c>
      <c r="I177" s="3">
        <v>41176</v>
      </c>
      <c r="J177">
        <v>43004</v>
      </c>
      <c r="K177" s="2" t="s">
        <v>419</v>
      </c>
      <c r="L177" s="2" t="s">
        <v>23</v>
      </c>
      <c r="M177" s="2" t="s">
        <v>31</v>
      </c>
      <c r="N177" s="2" t="s">
        <v>32</v>
      </c>
      <c r="O177">
        <v>3.08</v>
      </c>
      <c r="P177" s="2" t="s">
        <v>422</v>
      </c>
      <c r="Q177">
        <v>4</v>
      </c>
    </row>
    <row r="178" spans="1:17" x14ac:dyDescent="0.25">
      <c r="A178">
        <v>177</v>
      </c>
      <c r="B178" s="2" t="s">
        <v>264</v>
      </c>
      <c r="C178">
        <v>45395</v>
      </c>
      <c r="D178" s="2" t="s">
        <v>17</v>
      </c>
      <c r="E178" s="2" t="s">
        <v>18</v>
      </c>
      <c r="F178" s="3">
        <v>31600</v>
      </c>
      <c r="G178" s="2" t="s">
        <v>421</v>
      </c>
      <c r="H178" s="2" t="s">
        <v>20</v>
      </c>
      <c r="I178" s="3">
        <v>41645</v>
      </c>
      <c r="J178" t="s">
        <v>21</v>
      </c>
      <c r="K178" s="2" t="s">
        <v>22</v>
      </c>
      <c r="L178" s="2" t="s">
        <v>23</v>
      </c>
      <c r="M178" s="2" t="s">
        <v>24</v>
      </c>
      <c r="N178" s="2" t="s">
        <v>32</v>
      </c>
      <c r="O178">
        <v>4.5999999999999996</v>
      </c>
      <c r="P178" s="2" t="s">
        <v>422</v>
      </c>
      <c r="Q178">
        <v>4</v>
      </c>
    </row>
    <row r="179" spans="1:17" x14ac:dyDescent="0.25">
      <c r="A179">
        <v>178</v>
      </c>
      <c r="B179" s="2" t="s">
        <v>265</v>
      </c>
      <c r="C179">
        <v>62385</v>
      </c>
      <c r="D179" s="2" t="s">
        <v>34</v>
      </c>
      <c r="E179" s="2" t="s">
        <v>18</v>
      </c>
      <c r="F179" s="3">
        <v>27997</v>
      </c>
      <c r="G179" s="2" t="s">
        <v>421</v>
      </c>
      <c r="H179" s="2" t="s">
        <v>28</v>
      </c>
      <c r="I179" s="3">
        <v>42501</v>
      </c>
      <c r="J179" t="s">
        <v>21</v>
      </c>
      <c r="K179" s="2" t="s">
        <v>22</v>
      </c>
      <c r="L179" s="2" t="s">
        <v>23</v>
      </c>
      <c r="M179" s="2" t="s">
        <v>24</v>
      </c>
      <c r="N179" s="2" t="s">
        <v>32</v>
      </c>
      <c r="O179">
        <v>5</v>
      </c>
      <c r="P179" s="2" t="s">
        <v>420</v>
      </c>
      <c r="Q179">
        <v>3</v>
      </c>
    </row>
    <row r="180" spans="1:17" x14ac:dyDescent="0.25">
      <c r="A180">
        <v>179</v>
      </c>
      <c r="B180" s="2" t="s">
        <v>266</v>
      </c>
      <c r="C180">
        <v>68407</v>
      </c>
      <c r="D180" s="2" t="s">
        <v>34</v>
      </c>
      <c r="E180" s="2" t="s">
        <v>18</v>
      </c>
      <c r="F180" s="3">
        <v>31756</v>
      </c>
      <c r="G180" s="2" t="s">
        <v>421</v>
      </c>
      <c r="H180" s="2" t="s">
        <v>28</v>
      </c>
      <c r="I180" s="3">
        <v>40729</v>
      </c>
      <c r="J180">
        <v>41140</v>
      </c>
      <c r="K180" s="2" t="s">
        <v>419</v>
      </c>
      <c r="L180" s="2" t="s">
        <v>23</v>
      </c>
      <c r="M180" s="2" t="s">
        <v>24</v>
      </c>
      <c r="N180" s="2" t="s">
        <v>32</v>
      </c>
      <c r="O180">
        <v>5</v>
      </c>
      <c r="P180" s="2" t="s">
        <v>422</v>
      </c>
      <c r="Q180">
        <v>4</v>
      </c>
    </row>
    <row r="181" spans="1:17" x14ac:dyDescent="0.25">
      <c r="A181">
        <v>180</v>
      </c>
      <c r="B181" s="2" t="s">
        <v>267</v>
      </c>
      <c r="C181">
        <v>61349</v>
      </c>
      <c r="D181" s="2" t="s">
        <v>17</v>
      </c>
      <c r="E181" s="2" t="s">
        <v>18</v>
      </c>
      <c r="F181" s="3">
        <v>27340</v>
      </c>
      <c r="G181" s="2" t="s">
        <v>421</v>
      </c>
      <c r="H181" s="2" t="s">
        <v>28</v>
      </c>
      <c r="I181" s="3">
        <v>41589</v>
      </c>
      <c r="J181" t="s">
        <v>21</v>
      </c>
      <c r="K181" s="2" t="s">
        <v>22</v>
      </c>
      <c r="L181" s="2" t="s">
        <v>23</v>
      </c>
      <c r="M181" s="2" t="s">
        <v>24</v>
      </c>
      <c r="N181" s="2" t="s">
        <v>32</v>
      </c>
      <c r="O181">
        <v>4.0999999999999996</v>
      </c>
      <c r="P181" s="2" t="s">
        <v>420</v>
      </c>
      <c r="Q181">
        <v>3</v>
      </c>
    </row>
    <row r="182" spans="1:17" x14ac:dyDescent="0.25">
      <c r="A182">
        <v>181</v>
      </c>
      <c r="B182" s="2" t="s">
        <v>268</v>
      </c>
      <c r="C182">
        <v>105688</v>
      </c>
      <c r="D182" s="2" t="s">
        <v>42</v>
      </c>
      <c r="E182" s="2" t="s">
        <v>18</v>
      </c>
      <c r="F182" s="3">
        <v>32088</v>
      </c>
      <c r="G182" s="2" t="s">
        <v>421</v>
      </c>
      <c r="H182" s="2" t="s">
        <v>20</v>
      </c>
      <c r="I182" s="3">
        <v>41589</v>
      </c>
      <c r="J182" t="s">
        <v>21</v>
      </c>
      <c r="K182" s="2" t="s">
        <v>22</v>
      </c>
      <c r="L182" s="2" t="s">
        <v>43</v>
      </c>
      <c r="M182" s="2" t="s">
        <v>39</v>
      </c>
      <c r="N182" s="2" t="s">
        <v>32</v>
      </c>
      <c r="O182">
        <v>4.5</v>
      </c>
      <c r="P182" s="2" t="s">
        <v>418</v>
      </c>
      <c r="Q182">
        <v>5</v>
      </c>
    </row>
    <row r="183" spans="1:17" x14ac:dyDescent="0.25">
      <c r="A183">
        <v>182</v>
      </c>
      <c r="B183" s="2" t="s">
        <v>269</v>
      </c>
      <c r="C183">
        <v>54132</v>
      </c>
      <c r="D183" s="2" t="s">
        <v>17</v>
      </c>
      <c r="E183" s="2" t="s">
        <v>18</v>
      </c>
      <c r="F183" s="3">
        <v>28451</v>
      </c>
      <c r="G183" s="2" t="s">
        <v>421</v>
      </c>
      <c r="H183" s="2" t="s">
        <v>28</v>
      </c>
      <c r="I183" s="3">
        <v>40694</v>
      </c>
      <c r="J183" t="s">
        <v>21</v>
      </c>
      <c r="K183" s="2" t="s">
        <v>22</v>
      </c>
      <c r="L183" s="2" t="s">
        <v>23</v>
      </c>
      <c r="M183" s="2" t="s">
        <v>31</v>
      </c>
      <c r="N183" s="2" t="s">
        <v>32</v>
      </c>
      <c r="O183">
        <v>5</v>
      </c>
      <c r="P183" s="2" t="s">
        <v>422</v>
      </c>
      <c r="Q183">
        <v>4</v>
      </c>
    </row>
    <row r="184" spans="1:17" x14ac:dyDescent="0.25">
      <c r="A184">
        <v>183</v>
      </c>
      <c r="B184" s="2" t="s">
        <v>270</v>
      </c>
      <c r="C184">
        <v>55315</v>
      </c>
      <c r="D184" s="2" t="s">
        <v>34</v>
      </c>
      <c r="E184" s="2" t="s">
        <v>18</v>
      </c>
      <c r="F184" s="3">
        <v>31918</v>
      </c>
      <c r="G184" s="2" t="s">
        <v>421</v>
      </c>
      <c r="H184" s="2" t="s">
        <v>20</v>
      </c>
      <c r="I184" s="3">
        <v>42093</v>
      </c>
      <c r="J184" t="s">
        <v>21</v>
      </c>
      <c r="K184" s="2" t="s">
        <v>22</v>
      </c>
      <c r="L184" s="2" t="s">
        <v>23</v>
      </c>
      <c r="M184" s="2" t="s">
        <v>24</v>
      </c>
      <c r="N184" s="2" t="s">
        <v>32</v>
      </c>
      <c r="O184">
        <v>5</v>
      </c>
      <c r="P184" s="2" t="s">
        <v>418</v>
      </c>
      <c r="Q184">
        <v>5</v>
      </c>
    </row>
    <row r="185" spans="1:17" x14ac:dyDescent="0.25">
      <c r="A185">
        <v>184</v>
      </c>
      <c r="B185" s="2" t="s">
        <v>271</v>
      </c>
      <c r="C185">
        <v>62810</v>
      </c>
      <c r="D185" s="2" t="s">
        <v>17</v>
      </c>
      <c r="E185" s="2" t="s">
        <v>18</v>
      </c>
      <c r="F185" s="3">
        <v>31784</v>
      </c>
      <c r="G185" s="2" t="s">
        <v>421</v>
      </c>
      <c r="H185" s="2" t="s">
        <v>28</v>
      </c>
      <c r="I185" s="3">
        <v>41281</v>
      </c>
      <c r="J185" t="s">
        <v>21</v>
      </c>
      <c r="K185" s="2" t="s">
        <v>22</v>
      </c>
      <c r="L185" s="2" t="s">
        <v>23</v>
      </c>
      <c r="M185" s="2" t="s">
        <v>70</v>
      </c>
      <c r="N185" s="2" t="s">
        <v>32</v>
      </c>
      <c r="O185">
        <v>3.93</v>
      </c>
      <c r="P185" s="2" t="s">
        <v>420</v>
      </c>
      <c r="Q185">
        <v>3</v>
      </c>
    </row>
    <row r="186" spans="1:17" x14ac:dyDescent="0.25">
      <c r="A186">
        <v>185</v>
      </c>
      <c r="B186" s="2" t="s">
        <v>272</v>
      </c>
      <c r="C186">
        <v>63291</v>
      </c>
      <c r="D186" s="2" t="s">
        <v>88</v>
      </c>
      <c r="E186" s="2" t="s">
        <v>55</v>
      </c>
      <c r="F186" s="3">
        <v>30864</v>
      </c>
      <c r="G186" s="2" t="s">
        <v>417</v>
      </c>
      <c r="H186" s="2" t="s">
        <v>28</v>
      </c>
      <c r="I186" s="3">
        <v>42557</v>
      </c>
      <c r="J186" t="s">
        <v>21</v>
      </c>
      <c r="K186" s="2" t="s">
        <v>22</v>
      </c>
      <c r="L186" s="2" t="s">
        <v>90</v>
      </c>
      <c r="M186" s="2" t="s">
        <v>141</v>
      </c>
      <c r="N186" s="2" t="s">
        <v>32</v>
      </c>
      <c r="O186">
        <v>3.4</v>
      </c>
      <c r="P186" s="2" t="s">
        <v>422</v>
      </c>
      <c r="Q186">
        <v>4</v>
      </c>
    </row>
    <row r="187" spans="1:17" x14ac:dyDescent="0.25">
      <c r="A187">
        <v>186</v>
      </c>
      <c r="B187" s="2" t="s">
        <v>273</v>
      </c>
      <c r="C187">
        <v>62659</v>
      </c>
      <c r="D187" s="2" t="s">
        <v>17</v>
      </c>
      <c r="E187" s="2" t="s">
        <v>18</v>
      </c>
      <c r="F187" s="3">
        <v>24988</v>
      </c>
      <c r="G187" s="2" t="s">
        <v>421</v>
      </c>
      <c r="H187" s="2" t="s">
        <v>20</v>
      </c>
      <c r="I187" s="3">
        <v>41001</v>
      </c>
      <c r="J187">
        <v>42685</v>
      </c>
      <c r="K187" s="2" t="s">
        <v>419</v>
      </c>
      <c r="L187" s="2" t="s">
        <v>23</v>
      </c>
      <c r="M187" s="2" t="s">
        <v>48</v>
      </c>
      <c r="N187" s="2" t="s">
        <v>32</v>
      </c>
      <c r="O187">
        <v>4.18</v>
      </c>
      <c r="P187" s="2" t="s">
        <v>422</v>
      </c>
      <c r="Q187">
        <v>4</v>
      </c>
    </row>
    <row r="188" spans="1:17" x14ac:dyDescent="0.25">
      <c r="A188">
        <v>187</v>
      </c>
      <c r="B188" s="2" t="s">
        <v>274</v>
      </c>
      <c r="C188">
        <v>55688</v>
      </c>
      <c r="D188" s="2" t="s">
        <v>17</v>
      </c>
      <c r="E188" s="2" t="s">
        <v>18</v>
      </c>
      <c r="F188" s="3">
        <v>28025</v>
      </c>
      <c r="G188" s="2" t="s">
        <v>421</v>
      </c>
      <c r="H188" s="2" t="s">
        <v>20</v>
      </c>
      <c r="I188" s="3">
        <v>42093</v>
      </c>
      <c r="J188" t="s">
        <v>21</v>
      </c>
      <c r="K188" s="2" t="s">
        <v>22</v>
      </c>
      <c r="L188" s="2" t="s">
        <v>23</v>
      </c>
      <c r="M188" s="2" t="s">
        <v>70</v>
      </c>
      <c r="N188" s="2" t="s">
        <v>32</v>
      </c>
      <c r="O188">
        <v>5</v>
      </c>
      <c r="P188" s="2" t="s">
        <v>422</v>
      </c>
      <c r="Q188">
        <v>4</v>
      </c>
    </row>
    <row r="189" spans="1:17" x14ac:dyDescent="0.25">
      <c r="A189">
        <v>188</v>
      </c>
      <c r="B189" s="2" t="s">
        <v>275</v>
      </c>
      <c r="C189">
        <v>83667</v>
      </c>
      <c r="D189" s="2" t="s">
        <v>80</v>
      </c>
      <c r="E189" s="2" t="s">
        <v>18</v>
      </c>
      <c r="F189" s="3">
        <v>29808</v>
      </c>
      <c r="G189" s="2" t="s">
        <v>417</v>
      </c>
      <c r="H189" s="2" t="s">
        <v>20</v>
      </c>
      <c r="I189" s="3">
        <v>41137</v>
      </c>
      <c r="J189" t="s">
        <v>21</v>
      </c>
      <c r="K189" s="2" t="s">
        <v>22</v>
      </c>
      <c r="L189" s="2" t="s">
        <v>23</v>
      </c>
      <c r="M189" s="2" t="s">
        <v>31</v>
      </c>
      <c r="N189" s="2" t="s">
        <v>32</v>
      </c>
      <c r="O189">
        <v>4.37</v>
      </c>
      <c r="P189" s="2" t="s">
        <v>420</v>
      </c>
      <c r="Q189">
        <v>3</v>
      </c>
    </row>
    <row r="190" spans="1:17" x14ac:dyDescent="0.25">
      <c r="A190">
        <v>189</v>
      </c>
      <c r="B190" s="2" t="s">
        <v>276</v>
      </c>
      <c r="C190">
        <v>55800</v>
      </c>
      <c r="D190" s="2" t="s">
        <v>34</v>
      </c>
      <c r="E190" s="2" t="s">
        <v>18</v>
      </c>
      <c r="F190" s="3">
        <v>31227</v>
      </c>
      <c r="G190" s="2" t="s">
        <v>417</v>
      </c>
      <c r="H190" s="2" t="s">
        <v>20</v>
      </c>
      <c r="I190" s="3">
        <v>40770</v>
      </c>
      <c r="J190">
        <v>41886</v>
      </c>
      <c r="K190" s="2" t="s">
        <v>419</v>
      </c>
      <c r="L190" s="2" t="s">
        <v>23</v>
      </c>
      <c r="M190" s="2" t="s">
        <v>24</v>
      </c>
      <c r="N190" s="2" t="s">
        <v>133</v>
      </c>
      <c r="O190">
        <v>3</v>
      </c>
      <c r="P190" s="2" t="s">
        <v>423</v>
      </c>
      <c r="Q190">
        <v>2</v>
      </c>
    </row>
    <row r="191" spans="1:17" x14ac:dyDescent="0.25">
      <c r="A191">
        <v>190</v>
      </c>
      <c r="B191" s="2" t="s">
        <v>277</v>
      </c>
      <c r="C191">
        <v>58207</v>
      </c>
      <c r="D191" s="2" t="s">
        <v>34</v>
      </c>
      <c r="E191" s="2" t="s">
        <v>18</v>
      </c>
      <c r="F191" s="3">
        <v>33833</v>
      </c>
      <c r="G191" s="2" t="s">
        <v>417</v>
      </c>
      <c r="H191" s="2" t="s">
        <v>28</v>
      </c>
      <c r="I191" s="3">
        <v>40854</v>
      </c>
      <c r="J191" t="s">
        <v>21</v>
      </c>
      <c r="K191" s="2" t="s">
        <v>22</v>
      </c>
      <c r="L191" s="2" t="s">
        <v>23</v>
      </c>
      <c r="M191" s="2" t="s">
        <v>24</v>
      </c>
      <c r="N191" s="2" t="s">
        <v>32</v>
      </c>
      <c r="O191">
        <v>3.7</v>
      </c>
      <c r="P191" s="2" t="s">
        <v>420</v>
      </c>
      <c r="Q191">
        <v>3</v>
      </c>
    </row>
    <row r="192" spans="1:17" x14ac:dyDescent="0.25">
      <c r="A192">
        <v>191</v>
      </c>
      <c r="B192" s="2" t="s">
        <v>278</v>
      </c>
      <c r="C192">
        <v>157000</v>
      </c>
      <c r="D192" s="2" t="s">
        <v>279</v>
      </c>
      <c r="E192" s="2" t="s">
        <v>18</v>
      </c>
      <c r="F192" s="3">
        <v>31690</v>
      </c>
      <c r="G192" s="2" t="s">
        <v>417</v>
      </c>
      <c r="H192" s="2" t="s">
        <v>28</v>
      </c>
      <c r="I192" s="3">
        <v>40954</v>
      </c>
      <c r="J192" t="s">
        <v>21</v>
      </c>
      <c r="K192" s="2" t="s">
        <v>22</v>
      </c>
      <c r="L192" s="2" t="s">
        <v>30</v>
      </c>
      <c r="M192" s="2" t="s">
        <v>48</v>
      </c>
      <c r="N192" s="2" t="s">
        <v>71</v>
      </c>
      <c r="O192">
        <v>2.39</v>
      </c>
      <c r="P192" s="2" t="s">
        <v>420</v>
      </c>
      <c r="Q192">
        <v>3</v>
      </c>
    </row>
    <row r="193" spans="1:17" x14ac:dyDescent="0.25">
      <c r="A193">
        <v>192</v>
      </c>
      <c r="B193" s="2" t="s">
        <v>280</v>
      </c>
      <c r="C193">
        <v>72460</v>
      </c>
      <c r="D193" s="2" t="s">
        <v>34</v>
      </c>
      <c r="E193" s="2" t="s">
        <v>18</v>
      </c>
      <c r="F193" s="3">
        <v>25682</v>
      </c>
      <c r="G193" s="2" t="s">
        <v>421</v>
      </c>
      <c r="H193" s="2" t="s">
        <v>20</v>
      </c>
      <c r="I193" s="3">
        <v>41407</v>
      </c>
      <c r="J193" t="s">
        <v>21</v>
      </c>
      <c r="K193" s="2" t="s">
        <v>22</v>
      </c>
      <c r="L193" s="2" t="s">
        <v>23</v>
      </c>
      <c r="M193" s="2" t="s">
        <v>31</v>
      </c>
      <c r="N193" s="2" t="s">
        <v>25</v>
      </c>
      <c r="O193">
        <v>4.7</v>
      </c>
      <c r="P193" s="2" t="s">
        <v>420</v>
      </c>
      <c r="Q193">
        <v>3</v>
      </c>
    </row>
    <row r="194" spans="1:17" x14ac:dyDescent="0.25">
      <c r="A194">
        <v>193</v>
      </c>
      <c r="B194" s="2" t="s">
        <v>281</v>
      </c>
      <c r="C194">
        <v>72106</v>
      </c>
      <c r="D194" s="2" t="s">
        <v>34</v>
      </c>
      <c r="E194" s="2" t="s">
        <v>18</v>
      </c>
      <c r="F194" s="3">
        <v>28097</v>
      </c>
      <c r="G194" s="2" t="s">
        <v>417</v>
      </c>
      <c r="H194" s="2" t="s">
        <v>20</v>
      </c>
      <c r="I194" s="3">
        <v>40917</v>
      </c>
      <c r="J194" t="s">
        <v>21</v>
      </c>
      <c r="K194" s="2" t="s">
        <v>22</v>
      </c>
      <c r="L194" s="2" t="s">
        <v>23</v>
      </c>
      <c r="M194" s="2" t="s">
        <v>48</v>
      </c>
      <c r="N194" s="2" t="s">
        <v>32</v>
      </c>
      <c r="O194">
        <v>4.0999999999999996</v>
      </c>
      <c r="P194" s="2" t="s">
        <v>422</v>
      </c>
      <c r="Q194">
        <v>4</v>
      </c>
    </row>
    <row r="195" spans="1:17" x14ac:dyDescent="0.25">
      <c r="A195">
        <v>194</v>
      </c>
      <c r="B195" s="2" t="s">
        <v>282</v>
      </c>
      <c r="C195">
        <v>52599</v>
      </c>
      <c r="D195" s="2" t="s">
        <v>162</v>
      </c>
      <c r="E195" s="2" t="s">
        <v>18</v>
      </c>
      <c r="F195" s="3">
        <v>28949</v>
      </c>
      <c r="G195" s="2" t="s">
        <v>421</v>
      </c>
      <c r="H195" s="2" t="s">
        <v>28</v>
      </c>
      <c r="I195" s="3">
        <v>42051</v>
      </c>
      <c r="J195" t="s">
        <v>21</v>
      </c>
      <c r="K195" s="2" t="s">
        <v>22</v>
      </c>
      <c r="L195" s="2" t="s">
        <v>30</v>
      </c>
      <c r="M195" s="2" t="s">
        <v>70</v>
      </c>
      <c r="N195" s="2" t="s">
        <v>32</v>
      </c>
      <c r="O195">
        <v>3.81</v>
      </c>
      <c r="P195" s="2" t="s">
        <v>420</v>
      </c>
      <c r="Q195">
        <v>3</v>
      </c>
    </row>
    <row r="196" spans="1:17" x14ac:dyDescent="0.25">
      <c r="A196">
        <v>195</v>
      </c>
      <c r="B196" s="2" t="s">
        <v>283</v>
      </c>
      <c r="C196">
        <v>63430</v>
      </c>
      <c r="D196" s="2" t="s">
        <v>17</v>
      </c>
      <c r="E196" s="2" t="s">
        <v>18</v>
      </c>
      <c r="F196" s="3">
        <v>30870</v>
      </c>
      <c r="G196" s="2" t="s">
        <v>421</v>
      </c>
      <c r="H196" s="2" t="s">
        <v>38</v>
      </c>
      <c r="I196" s="3">
        <v>41365</v>
      </c>
      <c r="J196" t="s">
        <v>21</v>
      </c>
      <c r="K196" s="2" t="s">
        <v>22</v>
      </c>
      <c r="L196" s="2" t="s">
        <v>23</v>
      </c>
      <c r="M196" s="2" t="s">
        <v>24</v>
      </c>
      <c r="N196" s="2" t="s">
        <v>32</v>
      </c>
      <c r="O196">
        <v>4.4000000000000004</v>
      </c>
      <c r="P196" s="2" t="s">
        <v>422</v>
      </c>
      <c r="Q196">
        <v>4</v>
      </c>
    </row>
    <row r="197" spans="1:17" x14ac:dyDescent="0.25">
      <c r="A197">
        <v>196</v>
      </c>
      <c r="B197" s="2" t="s">
        <v>284</v>
      </c>
      <c r="C197">
        <v>74417</v>
      </c>
      <c r="D197" s="2" t="s">
        <v>34</v>
      </c>
      <c r="E197" s="2" t="s">
        <v>18</v>
      </c>
      <c r="F197" s="3">
        <v>27364</v>
      </c>
      <c r="G197" s="2" t="s">
        <v>417</v>
      </c>
      <c r="H197" s="2" t="s">
        <v>86</v>
      </c>
      <c r="I197" s="3">
        <v>41407</v>
      </c>
      <c r="J197" t="s">
        <v>21</v>
      </c>
      <c r="K197" s="2" t="s">
        <v>22</v>
      </c>
      <c r="L197" s="2" t="s">
        <v>23</v>
      </c>
      <c r="M197" s="2" t="s">
        <v>24</v>
      </c>
      <c r="N197" s="2" t="s">
        <v>32</v>
      </c>
      <c r="O197">
        <v>4.29</v>
      </c>
      <c r="P197" s="2" t="s">
        <v>418</v>
      </c>
      <c r="Q197">
        <v>5</v>
      </c>
    </row>
    <row r="198" spans="1:17" x14ac:dyDescent="0.25">
      <c r="A198">
        <v>197</v>
      </c>
      <c r="B198" s="2" t="s">
        <v>285</v>
      </c>
      <c r="C198">
        <v>57575</v>
      </c>
      <c r="D198" s="2" t="s">
        <v>17</v>
      </c>
      <c r="E198" s="2" t="s">
        <v>18</v>
      </c>
      <c r="F198" s="3">
        <v>29329</v>
      </c>
      <c r="G198" s="2" t="s">
        <v>417</v>
      </c>
      <c r="H198" s="2" t="s">
        <v>20</v>
      </c>
      <c r="I198" s="3">
        <v>41463</v>
      </c>
      <c r="J198" t="s">
        <v>21</v>
      </c>
      <c r="K198" s="2" t="s">
        <v>22</v>
      </c>
      <c r="L198" s="2" t="s">
        <v>23</v>
      </c>
      <c r="M198" s="2" t="s">
        <v>24</v>
      </c>
      <c r="N198" s="2" t="s">
        <v>32</v>
      </c>
      <c r="O198">
        <v>4.0999999999999996</v>
      </c>
      <c r="P198" s="2" t="s">
        <v>422</v>
      </c>
      <c r="Q198">
        <v>4</v>
      </c>
    </row>
    <row r="199" spans="1:17" x14ac:dyDescent="0.25">
      <c r="A199">
        <v>198</v>
      </c>
      <c r="B199" s="2" t="s">
        <v>286</v>
      </c>
      <c r="C199">
        <v>87921</v>
      </c>
      <c r="D199" s="2" t="s">
        <v>248</v>
      </c>
      <c r="E199" s="2" t="s">
        <v>18</v>
      </c>
      <c r="F199" s="3">
        <v>25683</v>
      </c>
      <c r="G199" s="2" t="s">
        <v>417</v>
      </c>
      <c r="H199" s="2" t="s">
        <v>20</v>
      </c>
      <c r="I199" s="3">
        <v>42776</v>
      </c>
      <c r="J199" t="s">
        <v>21</v>
      </c>
      <c r="K199" s="2" t="s">
        <v>22</v>
      </c>
      <c r="L199" s="2" t="s">
        <v>30</v>
      </c>
      <c r="M199" s="2" t="s">
        <v>31</v>
      </c>
      <c r="N199" s="2" t="s">
        <v>32</v>
      </c>
      <c r="O199">
        <v>5</v>
      </c>
      <c r="P199" s="2" t="s">
        <v>420</v>
      </c>
      <c r="Q199">
        <v>3</v>
      </c>
    </row>
    <row r="200" spans="1:17" x14ac:dyDescent="0.25">
      <c r="A200">
        <v>199</v>
      </c>
      <c r="B200" s="2" t="s">
        <v>287</v>
      </c>
      <c r="C200">
        <v>50470</v>
      </c>
      <c r="D200" s="2" t="s">
        <v>17</v>
      </c>
      <c r="E200" s="2" t="s">
        <v>18</v>
      </c>
      <c r="F200" s="3">
        <v>32630</v>
      </c>
      <c r="G200" s="2" t="s">
        <v>417</v>
      </c>
      <c r="H200" s="2" t="s">
        <v>20</v>
      </c>
      <c r="I200" s="3">
        <v>40812</v>
      </c>
      <c r="J200">
        <v>41733</v>
      </c>
      <c r="K200" s="2" t="s">
        <v>419</v>
      </c>
      <c r="L200" s="2" t="s">
        <v>23</v>
      </c>
      <c r="M200" s="2" t="s">
        <v>48</v>
      </c>
      <c r="N200" s="2" t="s">
        <v>32</v>
      </c>
      <c r="O200">
        <v>4.3</v>
      </c>
      <c r="P200" s="2" t="s">
        <v>420</v>
      </c>
      <c r="Q200">
        <v>3</v>
      </c>
    </row>
    <row r="201" spans="1:17" x14ac:dyDescent="0.25">
      <c r="A201">
        <v>200</v>
      </c>
      <c r="B201" s="2" t="s">
        <v>288</v>
      </c>
      <c r="C201">
        <v>46664</v>
      </c>
      <c r="D201" s="2" t="s">
        <v>17</v>
      </c>
      <c r="E201" s="2" t="s">
        <v>18</v>
      </c>
      <c r="F201" s="3">
        <v>30403</v>
      </c>
      <c r="G201" s="2" t="s">
        <v>417</v>
      </c>
      <c r="H201" s="2" t="s">
        <v>28</v>
      </c>
      <c r="I201" s="3">
        <v>41365</v>
      </c>
      <c r="J201">
        <v>42515</v>
      </c>
      <c r="K201" s="2" t="s">
        <v>419</v>
      </c>
      <c r="L201" s="2" t="s">
        <v>23</v>
      </c>
      <c r="M201" s="2" t="s">
        <v>46</v>
      </c>
      <c r="N201" s="2" t="s">
        <v>32</v>
      </c>
      <c r="O201">
        <v>3.18</v>
      </c>
      <c r="P201" s="2" t="s">
        <v>420</v>
      </c>
      <c r="Q201">
        <v>3</v>
      </c>
    </row>
    <row r="202" spans="1:17" x14ac:dyDescent="0.25">
      <c r="A202">
        <v>201</v>
      </c>
      <c r="B202" s="2" t="s">
        <v>289</v>
      </c>
      <c r="C202">
        <v>48495</v>
      </c>
      <c r="D202" s="2" t="s">
        <v>17</v>
      </c>
      <c r="E202" s="2" t="s">
        <v>18</v>
      </c>
      <c r="F202" s="3">
        <v>28223</v>
      </c>
      <c r="G202" s="2" t="s">
        <v>417</v>
      </c>
      <c r="H202" s="2" t="s">
        <v>28</v>
      </c>
      <c r="I202" s="3">
        <v>41771</v>
      </c>
      <c r="J202" t="s">
        <v>21</v>
      </c>
      <c r="K202" s="2" t="s">
        <v>22</v>
      </c>
      <c r="L202" s="2" t="s">
        <v>23</v>
      </c>
      <c r="M202" s="2" t="s">
        <v>24</v>
      </c>
      <c r="N202" s="2" t="s">
        <v>32</v>
      </c>
      <c r="O202">
        <v>5</v>
      </c>
      <c r="P202" s="2" t="s">
        <v>418</v>
      </c>
      <c r="Q202">
        <v>5</v>
      </c>
    </row>
    <row r="203" spans="1:17" x14ac:dyDescent="0.25">
      <c r="A203">
        <v>202</v>
      </c>
      <c r="B203" s="2" t="s">
        <v>290</v>
      </c>
      <c r="C203">
        <v>52984</v>
      </c>
      <c r="D203" s="2" t="s">
        <v>17</v>
      </c>
      <c r="E203" s="2" t="s">
        <v>18</v>
      </c>
      <c r="F203" s="3">
        <v>24626</v>
      </c>
      <c r="G203" s="2" t="s">
        <v>421</v>
      </c>
      <c r="H203" s="2" t="s">
        <v>86</v>
      </c>
      <c r="I203" s="3">
        <v>41365</v>
      </c>
      <c r="J203" t="s">
        <v>21</v>
      </c>
      <c r="K203" s="2" t="s">
        <v>22</v>
      </c>
      <c r="L203" s="2" t="s">
        <v>23</v>
      </c>
      <c r="M203" s="2" t="s">
        <v>48</v>
      </c>
      <c r="N203" s="2" t="s">
        <v>25</v>
      </c>
      <c r="O203">
        <v>4</v>
      </c>
      <c r="P203" s="2" t="s">
        <v>420</v>
      </c>
      <c r="Q203">
        <v>3</v>
      </c>
    </row>
    <row r="204" spans="1:17" x14ac:dyDescent="0.25">
      <c r="A204">
        <v>203</v>
      </c>
      <c r="B204" s="2" t="s">
        <v>291</v>
      </c>
      <c r="C204">
        <v>63695</v>
      </c>
      <c r="D204" s="2" t="s">
        <v>88</v>
      </c>
      <c r="E204" s="2" t="s">
        <v>292</v>
      </c>
      <c r="F204" s="3">
        <v>32598</v>
      </c>
      <c r="G204" s="2" t="s">
        <v>421</v>
      </c>
      <c r="H204" s="2" t="s">
        <v>20</v>
      </c>
      <c r="I204" s="3">
        <v>41463</v>
      </c>
      <c r="J204" t="s">
        <v>21</v>
      </c>
      <c r="K204" s="2" t="s">
        <v>22</v>
      </c>
      <c r="L204" s="2" t="s">
        <v>90</v>
      </c>
      <c r="M204" s="2" t="s">
        <v>31</v>
      </c>
      <c r="N204" s="2" t="s">
        <v>32</v>
      </c>
      <c r="O204">
        <v>5</v>
      </c>
      <c r="P204" s="2" t="s">
        <v>418</v>
      </c>
      <c r="Q204">
        <v>5</v>
      </c>
    </row>
    <row r="205" spans="1:17" x14ac:dyDescent="0.25">
      <c r="A205">
        <v>204</v>
      </c>
      <c r="B205" s="2" t="s">
        <v>293</v>
      </c>
      <c r="C205">
        <v>62061</v>
      </c>
      <c r="D205" s="2" t="s">
        <v>17</v>
      </c>
      <c r="E205" s="2" t="s">
        <v>18</v>
      </c>
      <c r="F205" s="3">
        <v>30870</v>
      </c>
      <c r="G205" s="2" t="s">
        <v>421</v>
      </c>
      <c r="H205" s="2" t="s">
        <v>20</v>
      </c>
      <c r="I205" s="3">
        <v>41463</v>
      </c>
      <c r="J205" t="s">
        <v>21</v>
      </c>
      <c r="K205" s="2" t="s">
        <v>22</v>
      </c>
      <c r="L205" s="2" t="s">
        <v>23</v>
      </c>
      <c r="M205" s="2" t="s">
        <v>24</v>
      </c>
      <c r="N205" s="2" t="s">
        <v>32</v>
      </c>
      <c r="O205">
        <v>3.6</v>
      </c>
      <c r="P205" s="2" t="s">
        <v>418</v>
      </c>
      <c r="Q205">
        <v>5</v>
      </c>
    </row>
    <row r="206" spans="1:17" x14ac:dyDescent="0.25">
      <c r="A206">
        <v>205</v>
      </c>
      <c r="B206" s="2" t="s">
        <v>294</v>
      </c>
      <c r="C206">
        <v>66738</v>
      </c>
      <c r="D206" s="2" t="s">
        <v>34</v>
      </c>
      <c r="E206" s="2" t="s">
        <v>18</v>
      </c>
      <c r="F206" s="3">
        <v>31374</v>
      </c>
      <c r="G206" s="2" t="s">
        <v>421</v>
      </c>
      <c r="H206" s="2" t="s">
        <v>20</v>
      </c>
      <c r="I206" s="3">
        <v>41953</v>
      </c>
      <c r="J206" t="s">
        <v>21</v>
      </c>
      <c r="K206" s="2" t="s">
        <v>22</v>
      </c>
      <c r="L206" s="2" t="s">
        <v>23</v>
      </c>
      <c r="M206" s="2" t="s">
        <v>31</v>
      </c>
      <c r="N206" s="2" t="s">
        <v>32</v>
      </c>
      <c r="O206">
        <v>4.53</v>
      </c>
      <c r="P206" s="2" t="s">
        <v>418</v>
      </c>
      <c r="Q206">
        <v>5</v>
      </c>
    </row>
    <row r="207" spans="1:17" x14ac:dyDescent="0.25">
      <c r="A207">
        <v>206</v>
      </c>
      <c r="B207" s="2" t="s">
        <v>295</v>
      </c>
      <c r="C207">
        <v>52674</v>
      </c>
      <c r="D207" s="2" t="s">
        <v>17</v>
      </c>
      <c r="E207" s="2" t="s">
        <v>18</v>
      </c>
      <c r="F207" s="3">
        <v>29494</v>
      </c>
      <c r="G207" s="2" t="s">
        <v>421</v>
      </c>
      <c r="H207" s="2" t="s">
        <v>20</v>
      </c>
      <c r="I207" s="3">
        <v>41729</v>
      </c>
      <c r="J207">
        <v>43221</v>
      </c>
      <c r="K207" s="2" t="s">
        <v>419</v>
      </c>
      <c r="L207" s="2" t="s">
        <v>23</v>
      </c>
      <c r="M207" s="2" t="s">
        <v>24</v>
      </c>
      <c r="N207" s="2" t="s">
        <v>133</v>
      </c>
      <c r="O207">
        <v>2.33</v>
      </c>
      <c r="P207" s="2" t="s">
        <v>423</v>
      </c>
      <c r="Q207">
        <v>2</v>
      </c>
    </row>
    <row r="208" spans="1:17" x14ac:dyDescent="0.25">
      <c r="A208">
        <v>207</v>
      </c>
      <c r="B208" s="2" t="s">
        <v>296</v>
      </c>
      <c r="C208">
        <v>71966</v>
      </c>
      <c r="D208" s="2" t="s">
        <v>34</v>
      </c>
      <c r="E208" s="2" t="s">
        <v>18</v>
      </c>
      <c r="F208" s="3">
        <v>19035</v>
      </c>
      <c r="G208" s="2" t="s">
        <v>421</v>
      </c>
      <c r="H208" s="2" t="s">
        <v>28</v>
      </c>
      <c r="I208" s="3">
        <v>41043</v>
      </c>
      <c r="J208">
        <v>41505</v>
      </c>
      <c r="K208" s="2" t="s">
        <v>419</v>
      </c>
      <c r="L208" s="2" t="s">
        <v>23</v>
      </c>
      <c r="M208" s="2" t="s">
        <v>24</v>
      </c>
      <c r="N208" s="2" t="s">
        <v>32</v>
      </c>
      <c r="O208">
        <v>5</v>
      </c>
      <c r="P208" s="2" t="s">
        <v>420</v>
      </c>
      <c r="Q208">
        <v>3</v>
      </c>
    </row>
    <row r="209" spans="1:17" x14ac:dyDescent="0.25">
      <c r="A209">
        <v>208</v>
      </c>
      <c r="B209" s="2" t="s">
        <v>297</v>
      </c>
      <c r="C209">
        <v>63051</v>
      </c>
      <c r="D209" s="2" t="s">
        <v>88</v>
      </c>
      <c r="E209" s="2" t="s">
        <v>298</v>
      </c>
      <c r="F209" s="3">
        <v>33004</v>
      </c>
      <c r="G209" s="2" t="s">
        <v>421</v>
      </c>
      <c r="H209" s="2" t="s">
        <v>20</v>
      </c>
      <c r="I209" s="3">
        <v>41547</v>
      </c>
      <c r="J209" t="s">
        <v>21</v>
      </c>
      <c r="K209" s="2" t="s">
        <v>22</v>
      </c>
      <c r="L209" s="2" t="s">
        <v>90</v>
      </c>
      <c r="M209" s="2" t="s">
        <v>31</v>
      </c>
      <c r="N209" s="2" t="s">
        <v>32</v>
      </c>
      <c r="O209">
        <v>4.28</v>
      </c>
      <c r="P209" s="2" t="s">
        <v>420</v>
      </c>
      <c r="Q209">
        <v>3</v>
      </c>
    </row>
    <row r="210" spans="1:17" x14ac:dyDescent="0.25">
      <c r="A210">
        <v>209</v>
      </c>
      <c r="B210" s="2" t="s">
        <v>299</v>
      </c>
      <c r="C210">
        <v>47414</v>
      </c>
      <c r="D210" s="2" t="s">
        <v>17</v>
      </c>
      <c r="E210" s="2" t="s">
        <v>18</v>
      </c>
      <c r="F210" s="3">
        <v>28105</v>
      </c>
      <c r="G210" s="2" t="s">
        <v>417</v>
      </c>
      <c r="H210" s="2" t="s">
        <v>28</v>
      </c>
      <c r="I210" s="3">
        <v>41547</v>
      </c>
      <c r="J210" t="s">
        <v>21</v>
      </c>
      <c r="K210" s="2" t="s">
        <v>22</v>
      </c>
      <c r="L210" s="2" t="s">
        <v>23</v>
      </c>
      <c r="M210" s="2" t="s">
        <v>24</v>
      </c>
      <c r="N210" s="2" t="s">
        <v>25</v>
      </c>
      <c r="O210">
        <v>5</v>
      </c>
      <c r="P210" s="2" t="s">
        <v>420</v>
      </c>
      <c r="Q210">
        <v>3</v>
      </c>
    </row>
    <row r="211" spans="1:17" x14ac:dyDescent="0.25">
      <c r="A211">
        <v>210</v>
      </c>
      <c r="B211" s="2" t="s">
        <v>300</v>
      </c>
      <c r="C211">
        <v>53060</v>
      </c>
      <c r="D211" s="2" t="s">
        <v>17</v>
      </c>
      <c r="E211" s="2" t="s">
        <v>18</v>
      </c>
      <c r="F211" s="3">
        <v>29183</v>
      </c>
      <c r="G211" s="2" t="s">
        <v>417</v>
      </c>
      <c r="H211" s="2" t="s">
        <v>20</v>
      </c>
      <c r="I211" s="3">
        <v>41687</v>
      </c>
      <c r="J211" t="s">
        <v>21</v>
      </c>
      <c r="K211" s="2" t="s">
        <v>22</v>
      </c>
      <c r="L211" s="2" t="s">
        <v>23</v>
      </c>
      <c r="M211" s="2" t="s">
        <v>24</v>
      </c>
      <c r="N211" s="2" t="s">
        <v>71</v>
      </c>
      <c r="O211">
        <v>4.25</v>
      </c>
      <c r="P211" s="2" t="s">
        <v>420</v>
      </c>
      <c r="Q211">
        <v>3</v>
      </c>
    </row>
    <row r="212" spans="1:17" x14ac:dyDescent="0.25">
      <c r="A212">
        <v>211</v>
      </c>
      <c r="B212" s="2" t="s">
        <v>301</v>
      </c>
      <c r="C212">
        <v>68829</v>
      </c>
      <c r="D212" s="2" t="s">
        <v>88</v>
      </c>
      <c r="E212" s="2" t="s">
        <v>302</v>
      </c>
      <c r="F212" s="3">
        <v>30090</v>
      </c>
      <c r="G212" s="2" t="s">
        <v>417</v>
      </c>
      <c r="H212" s="2" t="s">
        <v>20</v>
      </c>
      <c r="I212" s="3">
        <v>42009</v>
      </c>
      <c r="J212" t="s">
        <v>21</v>
      </c>
      <c r="K212" s="2" t="s">
        <v>22</v>
      </c>
      <c r="L212" s="2" t="s">
        <v>90</v>
      </c>
      <c r="M212" s="2" t="s">
        <v>141</v>
      </c>
      <c r="N212" s="2" t="s">
        <v>32</v>
      </c>
      <c r="O212">
        <v>5</v>
      </c>
      <c r="P212" s="2" t="s">
        <v>418</v>
      </c>
      <c r="Q212">
        <v>5</v>
      </c>
    </row>
    <row r="213" spans="1:17" x14ac:dyDescent="0.25">
      <c r="A213">
        <v>212</v>
      </c>
      <c r="B213" s="2" t="s">
        <v>303</v>
      </c>
      <c r="C213">
        <v>63515</v>
      </c>
      <c r="D213" s="2" t="s">
        <v>17</v>
      </c>
      <c r="E213" s="2" t="s">
        <v>18</v>
      </c>
      <c r="F213" s="3">
        <v>28976</v>
      </c>
      <c r="G213" s="2" t="s">
        <v>421</v>
      </c>
      <c r="H213" s="2" t="s">
        <v>28</v>
      </c>
      <c r="I213" s="3">
        <v>40581</v>
      </c>
      <c r="J213">
        <v>41651</v>
      </c>
      <c r="K213" s="2" t="s">
        <v>419</v>
      </c>
      <c r="L213" s="2" t="s">
        <v>23</v>
      </c>
      <c r="M213" s="2" t="s">
        <v>39</v>
      </c>
      <c r="N213" s="2" t="s">
        <v>32</v>
      </c>
      <c r="O213">
        <v>3.89</v>
      </c>
      <c r="P213" s="2" t="s">
        <v>422</v>
      </c>
      <c r="Q213">
        <v>4</v>
      </c>
    </row>
    <row r="214" spans="1:17" x14ac:dyDescent="0.25">
      <c r="A214">
        <v>213</v>
      </c>
      <c r="B214" s="2" t="s">
        <v>304</v>
      </c>
      <c r="C214">
        <v>108987</v>
      </c>
      <c r="D214" s="2" t="s">
        <v>42</v>
      </c>
      <c r="E214" s="2" t="s">
        <v>18</v>
      </c>
      <c r="F214" s="3">
        <v>28906</v>
      </c>
      <c r="G214" s="2" t="s">
        <v>417</v>
      </c>
      <c r="H214" s="2" t="s">
        <v>20</v>
      </c>
      <c r="I214" s="3">
        <v>40854</v>
      </c>
      <c r="J214">
        <v>42254</v>
      </c>
      <c r="K214" s="2" t="s">
        <v>419</v>
      </c>
      <c r="L214" s="2" t="s">
        <v>43</v>
      </c>
      <c r="M214" s="2" t="s">
        <v>48</v>
      </c>
      <c r="N214" s="2" t="s">
        <v>25</v>
      </c>
      <c r="O214">
        <v>5</v>
      </c>
      <c r="P214" s="2" t="s">
        <v>418</v>
      </c>
      <c r="Q214">
        <v>5</v>
      </c>
    </row>
    <row r="215" spans="1:17" x14ac:dyDescent="0.25">
      <c r="A215">
        <v>214</v>
      </c>
      <c r="B215" s="2" t="s">
        <v>305</v>
      </c>
      <c r="C215">
        <v>93093</v>
      </c>
      <c r="D215" s="2" t="s">
        <v>54</v>
      </c>
      <c r="E215" s="2" t="s">
        <v>18</v>
      </c>
      <c r="F215" s="3">
        <v>30930</v>
      </c>
      <c r="G215" s="2" t="s">
        <v>417</v>
      </c>
      <c r="H215" s="2" t="s">
        <v>28</v>
      </c>
      <c r="I215" s="3">
        <v>41974</v>
      </c>
      <c r="J215">
        <v>42491</v>
      </c>
      <c r="K215" s="2" t="s">
        <v>419</v>
      </c>
      <c r="L215" s="2" t="s">
        <v>30</v>
      </c>
      <c r="M215" s="2" t="s">
        <v>46</v>
      </c>
      <c r="N215" s="2" t="s">
        <v>32</v>
      </c>
      <c r="O215">
        <v>4.7</v>
      </c>
      <c r="P215" s="2" t="s">
        <v>422</v>
      </c>
      <c r="Q215">
        <v>4</v>
      </c>
    </row>
    <row r="216" spans="1:17" x14ac:dyDescent="0.25">
      <c r="A216">
        <v>215</v>
      </c>
      <c r="B216" s="2" t="s">
        <v>306</v>
      </c>
      <c r="C216">
        <v>53564</v>
      </c>
      <c r="D216" s="2" t="s">
        <v>17</v>
      </c>
      <c r="E216" s="2" t="s">
        <v>18</v>
      </c>
      <c r="F216" s="3">
        <v>32219</v>
      </c>
      <c r="G216" s="2" t="s">
        <v>417</v>
      </c>
      <c r="H216" s="2" t="s">
        <v>20</v>
      </c>
      <c r="I216" s="3">
        <v>40553</v>
      </c>
      <c r="J216">
        <v>43097</v>
      </c>
      <c r="K216" s="2" t="s">
        <v>419</v>
      </c>
      <c r="L216" s="2" t="s">
        <v>23</v>
      </c>
      <c r="M216" s="2" t="s">
        <v>39</v>
      </c>
      <c r="N216" s="2" t="s">
        <v>71</v>
      </c>
      <c r="O216">
        <v>3.54</v>
      </c>
      <c r="P216" s="2" t="s">
        <v>418</v>
      </c>
      <c r="Q216">
        <v>5</v>
      </c>
    </row>
    <row r="217" spans="1:17" x14ac:dyDescent="0.25">
      <c r="A217">
        <v>216</v>
      </c>
      <c r="B217" s="2" t="s">
        <v>307</v>
      </c>
      <c r="C217">
        <v>60270</v>
      </c>
      <c r="D217" s="2" t="s">
        <v>34</v>
      </c>
      <c r="E217" s="2" t="s">
        <v>18</v>
      </c>
      <c r="F217" s="3">
        <v>32707</v>
      </c>
      <c r="G217" s="2" t="s">
        <v>421</v>
      </c>
      <c r="H217" s="2" t="s">
        <v>28</v>
      </c>
      <c r="I217" s="3">
        <v>40729</v>
      </c>
      <c r="J217">
        <v>42262</v>
      </c>
      <c r="K217" s="2" t="s">
        <v>419</v>
      </c>
      <c r="L217" s="2" t="s">
        <v>23</v>
      </c>
      <c r="M217" s="2" t="s">
        <v>70</v>
      </c>
      <c r="N217" s="2" t="s">
        <v>71</v>
      </c>
      <c r="O217">
        <v>2.4</v>
      </c>
      <c r="P217" s="2" t="s">
        <v>418</v>
      </c>
      <c r="Q217">
        <v>5</v>
      </c>
    </row>
    <row r="218" spans="1:17" x14ac:dyDescent="0.25">
      <c r="A218">
        <v>217</v>
      </c>
      <c r="B218" s="2" t="s">
        <v>308</v>
      </c>
      <c r="C218">
        <v>45998</v>
      </c>
      <c r="D218" s="2" t="s">
        <v>17</v>
      </c>
      <c r="E218" s="2" t="s">
        <v>18</v>
      </c>
      <c r="F218" s="3">
        <v>31613</v>
      </c>
      <c r="G218" s="2" t="s">
        <v>421</v>
      </c>
      <c r="H218" s="2" t="s">
        <v>20</v>
      </c>
      <c r="I218" s="3">
        <v>40679</v>
      </c>
      <c r="J218">
        <v>42302</v>
      </c>
      <c r="K218" s="2" t="s">
        <v>419</v>
      </c>
      <c r="L218" s="2" t="s">
        <v>23</v>
      </c>
      <c r="M218" s="2" t="s">
        <v>24</v>
      </c>
      <c r="N218" s="2" t="s">
        <v>32</v>
      </c>
      <c r="O218">
        <v>3.45</v>
      </c>
      <c r="P218" s="2" t="s">
        <v>422</v>
      </c>
      <c r="Q218">
        <v>4</v>
      </c>
    </row>
    <row r="219" spans="1:17" x14ac:dyDescent="0.25">
      <c r="A219">
        <v>218</v>
      </c>
      <c r="B219" s="2" t="s">
        <v>309</v>
      </c>
      <c r="C219">
        <v>57954</v>
      </c>
      <c r="D219" s="2" t="s">
        <v>34</v>
      </c>
      <c r="E219" s="2" t="s">
        <v>18</v>
      </c>
      <c r="F219" s="3">
        <v>31641</v>
      </c>
      <c r="G219" s="2" t="s">
        <v>421</v>
      </c>
      <c r="H219" s="2" t="s">
        <v>28</v>
      </c>
      <c r="I219" s="3">
        <v>40679</v>
      </c>
      <c r="J219">
        <v>41309</v>
      </c>
      <c r="K219" s="2" t="s">
        <v>419</v>
      </c>
      <c r="L219" s="2" t="s">
        <v>23</v>
      </c>
      <c r="M219" s="2" t="s">
        <v>31</v>
      </c>
      <c r="N219" s="2" t="s">
        <v>25</v>
      </c>
      <c r="O219">
        <v>4.2</v>
      </c>
      <c r="P219" s="2" t="s">
        <v>418</v>
      </c>
      <c r="Q219">
        <v>5</v>
      </c>
    </row>
    <row r="220" spans="1:17" x14ac:dyDescent="0.25">
      <c r="A220">
        <v>219</v>
      </c>
      <c r="B220" s="2" t="s">
        <v>310</v>
      </c>
      <c r="C220">
        <v>74669</v>
      </c>
      <c r="D220" s="2" t="s">
        <v>80</v>
      </c>
      <c r="E220" s="2" t="s">
        <v>18</v>
      </c>
      <c r="F220" s="3">
        <v>28254</v>
      </c>
      <c r="G220" s="2" t="s">
        <v>421</v>
      </c>
      <c r="H220" s="2" t="s">
        <v>28</v>
      </c>
      <c r="I220" s="3">
        <v>40476</v>
      </c>
      <c r="J220">
        <v>42508</v>
      </c>
      <c r="K220" s="2" t="s">
        <v>419</v>
      </c>
      <c r="L220" s="2" t="s">
        <v>23</v>
      </c>
      <c r="M220" s="2" t="s">
        <v>31</v>
      </c>
      <c r="N220" s="2" t="s">
        <v>32</v>
      </c>
      <c r="O220">
        <v>4.16</v>
      </c>
      <c r="P220" s="2" t="s">
        <v>418</v>
      </c>
      <c r="Q220">
        <v>5</v>
      </c>
    </row>
    <row r="221" spans="1:17" x14ac:dyDescent="0.25">
      <c r="A221">
        <v>220</v>
      </c>
      <c r="B221" s="2" t="s">
        <v>311</v>
      </c>
      <c r="C221">
        <v>74226</v>
      </c>
      <c r="D221" s="2" t="s">
        <v>34</v>
      </c>
      <c r="E221" s="2" t="s">
        <v>18</v>
      </c>
      <c r="F221" s="3">
        <v>28924</v>
      </c>
      <c r="G221" s="2" t="s">
        <v>421</v>
      </c>
      <c r="H221" s="2" t="s">
        <v>28</v>
      </c>
      <c r="I221" s="3">
        <v>41001</v>
      </c>
      <c r="J221" t="s">
        <v>21</v>
      </c>
      <c r="K221" s="2" t="s">
        <v>22</v>
      </c>
      <c r="L221" s="2" t="s">
        <v>23</v>
      </c>
      <c r="M221" s="2" t="s">
        <v>24</v>
      </c>
      <c r="N221" s="2" t="s">
        <v>32</v>
      </c>
      <c r="O221">
        <v>4.3</v>
      </c>
      <c r="P221" s="2" t="s">
        <v>420</v>
      </c>
      <c r="Q221">
        <v>3</v>
      </c>
    </row>
    <row r="222" spans="1:17" x14ac:dyDescent="0.25">
      <c r="A222">
        <v>221</v>
      </c>
      <c r="B222" s="2" t="s">
        <v>312</v>
      </c>
      <c r="C222">
        <v>93554</v>
      </c>
      <c r="D222" s="2" t="s">
        <v>54</v>
      </c>
      <c r="E222" s="2" t="s">
        <v>18</v>
      </c>
      <c r="F222" s="3">
        <v>30941</v>
      </c>
      <c r="G222" s="2" t="s">
        <v>421</v>
      </c>
      <c r="H222" s="2" t="s">
        <v>28</v>
      </c>
      <c r="I222" s="3">
        <v>41953</v>
      </c>
      <c r="J222" t="s">
        <v>21</v>
      </c>
      <c r="K222" s="2" t="s">
        <v>22</v>
      </c>
      <c r="L222" s="2" t="s">
        <v>30</v>
      </c>
      <c r="M222" s="2" t="s">
        <v>46</v>
      </c>
      <c r="N222" s="2" t="s">
        <v>25</v>
      </c>
      <c r="O222">
        <v>4.5999999999999996</v>
      </c>
      <c r="P222" s="2" t="s">
        <v>418</v>
      </c>
      <c r="Q222">
        <v>5</v>
      </c>
    </row>
    <row r="223" spans="1:17" x14ac:dyDescent="0.25">
      <c r="A223">
        <v>222</v>
      </c>
      <c r="B223" s="2" t="s">
        <v>313</v>
      </c>
      <c r="C223">
        <v>64724</v>
      </c>
      <c r="D223" s="2" t="s">
        <v>17</v>
      </c>
      <c r="E223" s="2" t="s">
        <v>18</v>
      </c>
      <c r="F223" s="3">
        <v>32208</v>
      </c>
      <c r="G223" s="2" t="s">
        <v>417</v>
      </c>
      <c r="H223" s="2" t="s">
        <v>28</v>
      </c>
      <c r="I223" s="3">
        <v>40729</v>
      </c>
      <c r="J223">
        <v>41243</v>
      </c>
      <c r="K223" s="2" t="s">
        <v>419</v>
      </c>
      <c r="L223" s="2" t="s">
        <v>23</v>
      </c>
      <c r="M223" s="2" t="s">
        <v>39</v>
      </c>
      <c r="N223" s="2" t="s">
        <v>32</v>
      </c>
      <c r="O223">
        <v>5</v>
      </c>
      <c r="P223" s="2" t="s">
        <v>420</v>
      </c>
      <c r="Q223">
        <v>3</v>
      </c>
    </row>
    <row r="224" spans="1:17" x14ac:dyDescent="0.25">
      <c r="A224">
        <v>223</v>
      </c>
      <c r="B224" s="2" t="s">
        <v>314</v>
      </c>
      <c r="C224">
        <v>47001</v>
      </c>
      <c r="D224" s="2" t="s">
        <v>17</v>
      </c>
      <c r="E224" s="2" t="s">
        <v>18</v>
      </c>
      <c r="F224" s="3">
        <v>29913</v>
      </c>
      <c r="G224" s="2" t="s">
        <v>417</v>
      </c>
      <c r="H224" s="2" t="s">
        <v>20</v>
      </c>
      <c r="I224" s="3">
        <v>39391</v>
      </c>
      <c r="J224" t="s">
        <v>21</v>
      </c>
      <c r="K224" s="2" t="s">
        <v>22</v>
      </c>
      <c r="L224" s="2" t="s">
        <v>23</v>
      </c>
      <c r="M224" s="2" t="s">
        <v>39</v>
      </c>
      <c r="N224" s="2" t="s">
        <v>32</v>
      </c>
      <c r="O224">
        <v>3.66</v>
      </c>
      <c r="P224" s="2" t="s">
        <v>420</v>
      </c>
      <c r="Q224">
        <v>3</v>
      </c>
    </row>
    <row r="225" spans="1:17" x14ac:dyDescent="0.25">
      <c r="A225">
        <v>224</v>
      </c>
      <c r="B225" s="2" t="s">
        <v>315</v>
      </c>
      <c r="C225">
        <v>61844</v>
      </c>
      <c r="D225" s="2" t="s">
        <v>88</v>
      </c>
      <c r="E225" s="2" t="s">
        <v>316</v>
      </c>
      <c r="F225" s="3">
        <v>32384</v>
      </c>
      <c r="G225" s="2" t="s">
        <v>421</v>
      </c>
      <c r="H225" s="2" t="s">
        <v>28</v>
      </c>
      <c r="I225" s="3">
        <v>40917</v>
      </c>
      <c r="J225" t="s">
        <v>21</v>
      </c>
      <c r="K225" s="2" t="s">
        <v>22</v>
      </c>
      <c r="L225" s="2" t="s">
        <v>90</v>
      </c>
      <c r="M225" s="2" t="s">
        <v>141</v>
      </c>
      <c r="N225" s="2" t="s">
        <v>32</v>
      </c>
      <c r="O225">
        <v>4.2</v>
      </c>
      <c r="P225" s="2" t="s">
        <v>418</v>
      </c>
      <c r="Q225">
        <v>5</v>
      </c>
    </row>
    <row r="226" spans="1:17" x14ac:dyDescent="0.25">
      <c r="A226">
        <v>225</v>
      </c>
      <c r="B226" s="2" t="s">
        <v>317</v>
      </c>
      <c r="C226">
        <v>46799</v>
      </c>
      <c r="D226" s="2" t="s">
        <v>17</v>
      </c>
      <c r="E226" s="2" t="s">
        <v>18</v>
      </c>
      <c r="F226" s="3">
        <v>30970</v>
      </c>
      <c r="G226" s="2" t="s">
        <v>421</v>
      </c>
      <c r="H226" s="2" t="s">
        <v>38</v>
      </c>
      <c r="I226" s="3">
        <v>40679</v>
      </c>
      <c r="J226">
        <v>43255</v>
      </c>
      <c r="K226" s="2" t="s">
        <v>419</v>
      </c>
      <c r="L226" s="2" t="s">
        <v>23</v>
      </c>
      <c r="M226" s="2" t="s">
        <v>39</v>
      </c>
      <c r="N226" s="2" t="s">
        <v>32</v>
      </c>
      <c r="O226">
        <v>3.17</v>
      </c>
      <c r="P226" s="2" t="s">
        <v>422</v>
      </c>
      <c r="Q226">
        <v>4</v>
      </c>
    </row>
    <row r="227" spans="1:17" x14ac:dyDescent="0.25">
      <c r="A227">
        <v>226</v>
      </c>
      <c r="B227" s="2" t="s">
        <v>318</v>
      </c>
      <c r="C227">
        <v>59472</v>
      </c>
      <c r="D227" s="2" t="s">
        <v>17</v>
      </c>
      <c r="E227" s="2" t="s">
        <v>18</v>
      </c>
      <c r="F227" s="3">
        <v>22451</v>
      </c>
      <c r="G227" s="2" t="s">
        <v>417</v>
      </c>
      <c r="H227" s="2" t="s">
        <v>20</v>
      </c>
      <c r="I227" s="3">
        <v>41645</v>
      </c>
      <c r="J227" t="s">
        <v>21</v>
      </c>
      <c r="K227" s="2" t="s">
        <v>22</v>
      </c>
      <c r="L227" s="2" t="s">
        <v>23</v>
      </c>
      <c r="M227" s="2" t="s">
        <v>46</v>
      </c>
      <c r="N227" s="2" t="s">
        <v>32</v>
      </c>
      <c r="O227">
        <v>4.8</v>
      </c>
      <c r="P227" s="2" t="s">
        <v>420</v>
      </c>
      <c r="Q227">
        <v>3</v>
      </c>
    </row>
    <row r="228" spans="1:17" x14ac:dyDescent="0.25">
      <c r="A228">
        <v>227</v>
      </c>
      <c r="B228" s="2" t="s">
        <v>319</v>
      </c>
      <c r="C228">
        <v>46430</v>
      </c>
      <c r="D228" s="2" t="s">
        <v>17</v>
      </c>
      <c r="E228" s="2" t="s">
        <v>18</v>
      </c>
      <c r="F228" s="3">
        <v>25833</v>
      </c>
      <c r="G228" s="2" t="s">
        <v>421</v>
      </c>
      <c r="H228" s="2" t="s">
        <v>38</v>
      </c>
      <c r="I228" s="3">
        <v>41176</v>
      </c>
      <c r="J228">
        <v>41443</v>
      </c>
      <c r="K228" s="2" t="s">
        <v>419</v>
      </c>
      <c r="L228" s="2" t="s">
        <v>23</v>
      </c>
      <c r="M228" s="2" t="s">
        <v>31</v>
      </c>
      <c r="N228" s="2" t="s">
        <v>32</v>
      </c>
      <c r="O228">
        <v>4.5</v>
      </c>
      <c r="P228" s="2" t="s">
        <v>418</v>
      </c>
      <c r="Q228">
        <v>5</v>
      </c>
    </row>
    <row r="229" spans="1:17" x14ac:dyDescent="0.25">
      <c r="A229">
        <v>228</v>
      </c>
      <c r="B229" s="2" t="s">
        <v>320</v>
      </c>
      <c r="C229">
        <v>83363</v>
      </c>
      <c r="D229" s="2" t="s">
        <v>42</v>
      </c>
      <c r="E229" s="2" t="s">
        <v>18</v>
      </c>
      <c r="F229" s="3">
        <v>30992</v>
      </c>
      <c r="G229" s="2" t="s">
        <v>417</v>
      </c>
      <c r="H229" s="2" t="s">
        <v>28</v>
      </c>
      <c r="I229" s="3">
        <v>40595</v>
      </c>
      <c r="J229">
        <v>42231</v>
      </c>
      <c r="K229" s="2" t="s">
        <v>419</v>
      </c>
      <c r="L229" s="2" t="s">
        <v>43</v>
      </c>
      <c r="M229" s="2" t="s">
        <v>48</v>
      </c>
      <c r="N229" s="2" t="s">
        <v>32</v>
      </c>
      <c r="O229">
        <v>4.1500000000000004</v>
      </c>
      <c r="P229" s="2" t="s">
        <v>422</v>
      </c>
      <c r="Q229">
        <v>4</v>
      </c>
    </row>
    <row r="230" spans="1:17" x14ac:dyDescent="0.25">
      <c r="A230">
        <v>229</v>
      </c>
      <c r="B230" s="2" t="s">
        <v>321</v>
      </c>
      <c r="C230">
        <v>95920</v>
      </c>
      <c r="D230" s="2" t="s">
        <v>137</v>
      </c>
      <c r="E230" s="2" t="s">
        <v>18</v>
      </c>
      <c r="F230" s="3">
        <v>29353</v>
      </c>
      <c r="G230" s="2" t="s">
        <v>421</v>
      </c>
      <c r="H230" s="2" t="s">
        <v>28</v>
      </c>
      <c r="I230" s="3">
        <v>42645</v>
      </c>
      <c r="J230" t="s">
        <v>21</v>
      </c>
      <c r="K230" s="2" t="s">
        <v>22</v>
      </c>
      <c r="L230" s="2" t="s">
        <v>30</v>
      </c>
      <c r="M230" s="2" t="s">
        <v>31</v>
      </c>
      <c r="N230" s="2" t="s">
        <v>32</v>
      </c>
      <c r="O230">
        <v>4.4000000000000004</v>
      </c>
      <c r="P230" s="2" t="s">
        <v>422</v>
      </c>
      <c r="Q230">
        <v>4</v>
      </c>
    </row>
    <row r="231" spans="1:17" x14ac:dyDescent="0.25">
      <c r="A231">
        <v>230</v>
      </c>
      <c r="B231" s="2" t="s">
        <v>322</v>
      </c>
      <c r="C231">
        <v>61729</v>
      </c>
      <c r="D231" s="2" t="s">
        <v>17</v>
      </c>
      <c r="E231" s="2" t="s">
        <v>18</v>
      </c>
      <c r="F231" s="3">
        <v>31047</v>
      </c>
      <c r="G231" s="2" t="s">
        <v>417</v>
      </c>
      <c r="H231" s="2" t="s">
        <v>38</v>
      </c>
      <c r="I231" s="3">
        <v>40812</v>
      </c>
      <c r="J231">
        <v>43197</v>
      </c>
      <c r="K231" s="2" t="s">
        <v>419</v>
      </c>
      <c r="L231" s="2" t="s">
        <v>23</v>
      </c>
      <c r="M231" s="2" t="s">
        <v>31</v>
      </c>
      <c r="N231" s="2" t="s">
        <v>32</v>
      </c>
      <c r="O231">
        <v>3.8</v>
      </c>
      <c r="P231" s="2" t="s">
        <v>418</v>
      </c>
      <c r="Q231">
        <v>5</v>
      </c>
    </row>
    <row r="232" spans="1:17" x14ac:dyDescent="0.25">
      <c r="A232">
        <v>231</v>
      </c>
      <c r="B232" s="2" t="s">
        <v>323</v>
      </c>
      <c r="C232">
        <v>61809</v>
      </c>
      <c r="D232" s="2" t="s">
        <v>88</v>
      </c>
      <c r="E232" s="2" t="s">
        <v>324</v>
      </c>
      <c r="F232" s="3">
        <v>20009</v>
      </c>
      <c r="G232" s="2" t="s">
        <v>417</v>
      </c>
      <c r="H232" s="2" t="s">
        <v>28</v>
      </c>
      <c r="I232" s="3">
        <v>41771</v>
      </c>
      <c r="J232" t="s">
        <v>21</v>
      </c>
      <c r="K232" s="2" t="s">
        <v>22</v>
      </c>
      <c r="L232" s="2" t="s">
        <v>90</v>
      </c>
      <c r="M232" s="2" t="s">
        <v>70</v>
      </c>
      <c r="N232" s="2" t="s">
        <v>32</v>
      </c>
      <c r="O232">
        <v>3.98</v>
      </c>
      <c r="P232" s="2" t="s">
        <v>420</v>
      </c>
      <c r="Q232">
        <v>3</v>
      </c>
    </row>
    <row r="233" spans="1:17" x14ac:dyDescent="0.25">
      <c r="A233">
        <v>232</v>
      </c>
      <c r="B233" s="2" t="s">
        <v>325</v>
      </c>
      <c r="C233">
        <v>45115</v>
      </c>
      <c r="D233" s="2" t="s">
        <v>17</v>
      </c>
      <c r="E233" s="2" t="s">
        <v>18</v>
      </c>
      <c r="F233" s="3">
        <v>30154</v>
      </c>
      <c r="G233" s="2" t="s">
        <v>417</v>
      </c>
      <c r="H233" s="2" t="s">
        <v>38</v>
      </c>
      <c r="I233" s="3">
        <v>40679</v>
      </c>
      <c r="J233">
        <v>42384</v>
      </c>
      <c r="K233" s="2" t="s">
        <v>419</v>
      </c>
      <c r="L233" s="2" t="s">
        <v>23</v>
      </c>
      <c r="M233" s="2" t="s">
        <v>24</v>
      </c>
      <c r="N233" s="2" t="s">
        <v>32</v>
      </c>
      <c r="O233">
        <v>5</v>
      </c>
      <c r="P233" s="2" t="s">
        <v>422</v>
      </c>
      <c r="Q233">
        <v>4</v>
      </c>
    </row>
    <row r="234" spans="1:17" x14ac:dyDescent="0.25">
      <c r="A234">
        <v>233</v>
      </c>
      <c r="B234" s="2" t="s">
        <v>326</v>
      </c>
      <c r="C234">
        <v>46738</v>
      </c>
      <c r="D234" s="2" t="s">
        <v>17</v>
      </c>
      <c r="E234" s="2" t="s">
        <v>18</v>
      </c>
      <c r="F234" s="3">
        <v>26676</v>
      </c>
      <c r="G234" s="2" t="s">
        <v>421</v>
      </c>
      <c r="H234" s="2" t="s">
        <v>28</v>
      </c>
      <c r="I234" s="3">
        <v>40875</v>
      </c>
      <c r="J234" t="s">
        <v>21</v>
      </c>
      <c r="K234" s="2" t="s">
        <v>22</v>
      </c>
      <c r="L234" s="2" t="s">
        <v>23</v>
      </c>
      <c r="M234" s="2" t="s">
        <v>39</v>
      </c>
      <c r="N234" s="2" t="s">
        <v>25</v>
      </c>
      <c r="O234">
        <v>4.3600000000000003</v>
      </c>
      <c r="P234" s="2" t="s">
        <v>418</v>
      </c>
      <c r="Q234">
        <v>5</v>
      </c>
    </row>
    <row r="235" spans="1:17" x14ac:dyDescent="0.25">
      <c r="A235">
        <v>234</v>
      </c>
      <c r="B235" s="2" t="s">
        <v>327</v>
      </c>
      <c r="C235">
        <v>64971</v>
      </c>
      <c r="D235" s="2" t="s">
        <v>34</v>
      </c>
      <c r="E235" s="2" t="s">
        <v>18</v>
      </c>
      <c r="F235" s="3">
        <v>29834</v>
      </c>
      <c r="G235" s="2" t="s">
        <v>421</v>
      </c>
      <c r="H235" s="2" t="s">
        <v>38</v>
      </c>
      <c r="I235" s="3">
        <v>40812</v>
      </c>
      <c r="J235">
        <v>40838</v>
      </c>
      <c r="K235" s="2" t="s">
        <v>419</v>
      </c>
      <c r="L235" s="2" t="s">
        <v>23</v>
      </c>
      <c r="M235" s="2" t="s">
        <v>39</v>
      </c>
      <c r="N235" s="2" t="s">
        <v>32</v>
      </c>
      <c r="O235">
        <v>4.5</v>
      </c>
      <c r="P235" s="2" t="s">
        <v>422</v>
      </c>
      <c r="Q235">
        <v>4</v>
      </c>
    </row>
    <row r="236" spans="1:17" x14ac:dyDescent="0.25">
      <c r="A236">
        <v>235</v>
      </c>
      <c r="B236" s="2" t="s">
        <v>328</v>
      </c>
      <c r="C236">
        <v>55578</v>
      </c>
      <c r="D236" s="2" t="s">
        <v>34</v>
      </c>
      <c r="E236" s="2" t="s">
        <v>18</v>
      </c>
      <c r="F236" s="3">
        <v>26483</v>
      </c>
      <c r="G236" s="2" t="s">
        <v>417</v>
      </c>
      <c r="H236" s="2" t="s">
        <v>28</v>
      </c>
      <c r="I236" s="3">
        <v>40729</v>
      </c>
      <c r="J236">
        <v>40947</v>
      </c>
      <c r="K236" s="2" t="s">
        <v>419</v>
      </c>
      <c r="L236" s="2" t="s">
        <v>23</v>
      </c>
      <c r="M236" s="2" t="s">
        <v>31</v>
      </c>
      <c r="N236" s="2" t="s">
        <v>32</v>
      </c>
      <c r="O236">
        <v>4.2</v>
      </c>
      <c r="P236" s="2" t="s">
        <v>418</v>
      </c>
      <c r="Q236">
        <v>5</v>
      </c>
    </row>
    <row r="237" spans="1:17" x14ac:dyDescent="0.25">
      <c r="A237">
        <v>236</v>
      </c>
      <c r="B237" s="2" t="s">
        <v>329</v>
      </c>
      <c r="C237">
        <v>50428</v>
      </c>
      <c r="D237" s="2" t="s">
        <v>17</v>
      </c>
      <c r="E237" s="2" t="s">
        <v>18</v>
      </c>
      <c r="F237" s="3">
        <v>27036</v>
      </c>
      <c r="G237" s="2" t="s">
        <v>417</v>
      </c>
      <c r="H237" s="2" t="s">
        <v>28</v>
      </c>
      <c r="I237" s="3">
        <v>40553</v>
      </c>
      <c r="J237">
        <v>42395</v>
      </c>
      <c r="K237" s="2" t="s">
        <v>419</v>
      </c>
      <c r="L237" s="2" t="s">
        <v>23</v>
      </c>
      <c r="M237" s="2" t="s">
        <v>31</v>
      </c>
      <c r="N237" s="2" t="s">
        <v>32</v>
      </c>
      <c r="O237">
        <v>5</v>
      </c>
      <c r="P237" s="2" t="s">
        <v>420</v>
      </c>
      <c r="Q237">
        <v>3</v>
      </c>
    </row>
    <row r="238" spans="1:17" x14ac:dyDescent="0.25">
      <c r="A238">
        <v>237</v>
      </c>
      <c r="B238" s="2" t="s">
        <v>330</v>
      </c>
      <c r="C238">
        <v>61422</v>
      </c>
      <c r="D238" s="2" t="s">
        <v>17</v>
      </c>
      <c r="E238" s="2" t="s">
        <v>18</v>
      </c>
      <c r="F238" s="3">
        <v>31054</v>
      </c>
      <c r="G238" s="2" t="s">
        <v>421</v>
      </c>
      <c r="H238" s="2" t="s">
        <v>28</v>
      </c>
      <c r="I238" s="3">
        <v>40553</v>
      </c>
      <c r="J238">
        <v>42507</v>
      </c>
      <c r="K238" s="2" t="s">
        <v>419</v>
      </c>
      <c r="L238" s="2" t="s">
        <v>23</v>
      </c>
      <c r="M238" s="2" t="s">
        <v>31</v>
      </c>
      <c r="N238" s="2" t="s">
        <v>71</v>
      </c>
      <c r="O238">
        <v>3.6</v>
      </c>
      <c r="P238" s="2" t="s">
        <v>420</v>
      </c>
      <c r="Q238">
        <v>3</v>
      </c>
    </row>
    <row r="239" spans="1:17" x14ac:dyDescent="0.25">
      <c r="A239">
        <v>238</v>
      </c>
      <c r="B239" s="2" t="s">
        <v>331</v>
      </c>
      <c r="C239">
        <v>63353</v>
      </c>
      <c r="D239" s="2" t="s">
        <v>17</v>
      </c>
      <c r="E239" s="2" t="s">
        <v>18</v>
      </c>
      <c r="F239" s="3">
        <v>31075</v>
      </c>
      <c r="G239" s="2" t="s">
        <v>417</v>
      </c>
      <c r="H239" s="2" t="s">
        <v>45</v>
      </c>
      <c r="I239" s="3">
        <v>41463</v>
      </c>
      <c r="J239" t="s">
        <v>21</v>
      </c>
      <c r="K239" s="2" t="s">
        <v>22</v>
      </c>
      <c r="L239" s="2" t="s">
        <v>23</v>
      </c>
      <c r="M239" s="2" t="s">
        <v>46</v>
      </c>
      <c r="N239" s="2" t="s">
        <v>25</v>
      </c>
      <c r="O239">
        <v>3.6</v>
      </c>
      <c r="P239" s="2" t="s">
        <v>418</v>
      </c>
      <c r="Q239">
        <v>5</v>
      </c>
    </row>
    <row r="240" spans="1:17" x14ac:dyDescent="0.25">
      <c r="A240">
        <v>239</v>
      </c>
      <c r="B240" s="2" t="s">
        <v>332</v>
      </c>
      <c r="C240">
        <v>89883</v>
      </c>
      <c r="D240" s="2" t="s">
        <v>54</v>
      </c>
      <c r="E240" s="2" t="s">
        <v>18</v>
      </c>
      <c r="F240" s="3">
        <v>29870</v>
      </c>
      <c r="G240" s="2" t="s">
        <v>421</v>
      </c>
      <c r="H240" s="2" t="s">
        <v>28</v>
      </c>
      <c r="I240" s="3">
        <v>42051</v>
      </c>
      <c r="J240" t="s">
        <v>21</v>
      </c>
      <c r="K240" s="2" t="s">
        <v>22</v>
      </c>
      <c r="L240" s="2" t="s">
        <v>30</v>
      </c>
      <c r="M240" s="2" t="s">
        <v>46</v>
      </c>
      <c r="N240" s="2" t="s">
        <v>32</v>
      </c>
      <c r="O240">
        <v>3.69</v>
      </c>
      <c r="P240" s="2" t="s">
        <v>418</v>
      </c>
      <c r="Q240">
        <v>5</v>
      </c>
    </row>
    <row r="241" spans="1:17" x14ac:dyDescent="0.25">
      <c r="A241">
        <v>240</v>
      </c>
      <c r="B241" s="2" t="s">
        <v>333</v>
      </c>
      <c r="C241">
        <v>120000</v>
      </c>
      <c r="D241" s="2" t="s">
        <v>334</v>
      </c>
      <c r="E241" s="2" t="s">
        <v>18</v>
      </c>
      <c r="F241" s="3">
        <v>26811</v>
      </c>
      <c r="G241" s="2" t="s">
        <v>421</v>
      </c>
      <c r="H241" s="2" t="s">
        <v>20</v>
      </c>
      <c r="I241" s="3">
        <v>42009</v>
      </c>
      <c r="J241">
        <v>43414</v>
      </c>
      <c r="K241" s="2" t="s">
        <v>419</v>
      </c>
      <c r="L241" s="2" t="s">
        <v>30</v>
      </c>
      <c r="M241" s="2" t="s">
        <v>24</v>
      </c>
      <c r="N241" s="2" t="s">
        <v>32</v>
      </c>
      <c r="O241">
        <v>3.88</v>
      </c>
      <c r="P241" s="2" t="s">
        <v>420</v>
      </c>
      <c r="Q241">
        <v>3</v>
      </c>
    </row>
    <row r="242" spans="1:17" x14ac:dyDescent="0.25">
      <c r="A242">
        <v>241</v>
      </c>
      <c r="B242" s="2" t="s">
        <v>335</v>
      </c>
      <c r="C242">
        <v>150290</v>
      </c>
      <c r="D242" s="2" t="s">
        <v>336</v>
      </c>
      <c r="E242" s="2" t="s">
        <v>18</v>
      </c>
      <c r="F242" s="3">
        <v>26624</v>
      </c>
      <c r="G242" s="2" t="s">
        <v>421</v>
      </c>
      <c r="H242" s="2" t="s">
        <v>20</v>
      </c>
      <c r="I242" s="3">
        <v>42742</v>
      </c>
      <c r="J242" t="s">
        <v>21</v>
      </c>
      <c r="K242" s="2" t="s">
        <v>22</v>
      </c>
      <c r="L242" s="2" t="s">
        <v>30</v>
      </c>
      <c r="M242" s="2" t="s">
        <v>31</v>
      </c>
      <c r="N242" s="2" t="s">
        <v>32</v>
      </c>
      <c r="O242">
        <v>4.9400000000000004</v>
      </c>
      <c r="P242" s="2" t="s">
        <v>420</v>
      </c>
      <c r="Q242">
        <v>3</v>
      </c>
    </row>
    <row r="243" spans="1:17" x14ac:dyDescent="0.25">
      <c r="A243">
        <v>242</v>
      </c>
      <c r="B243" s="2" t="s">
        <v>337</v>
      </c>
      <c r="C243">
        <v>60627</v>
      </c>
      <c r="D243" s="2" t="s">
        <v>17</v>
      </c>
      <c r="E243" s="2" t="s">
        <v>18</v>
      </c>
      <c r="F243" s="3">
        <v>27368</v>
      </c>
      <c r="G243" s="2" t="s">
        <v>421</v>
      </c>
      <c r="H243" s="2" t="s">
        <v>86</v>
      </c>
      <c r="I243" s="3">
        <v>41645</v>
      </c>
      <c r="J243" t="s">
        <v>21</v>
      </c>
      <c r="K243" s="2" t="s">
        <v>22</v>
      </c>
      <c r="L243" s="2" t="s">
        <v>23</v>
      </c>
      <c r="M243" s="2" t="s">
        <v>141</v>
      </c>
      <c r="N243" s="2" t="s">
        <v>32</v>
      </c>
      <c r="O243">
        <v>5</v>
      </c>
      <c r="P243" s="2" t="s">
        <v>422</v>
      </c>
      <c r="Q243">
        <v>4</v>
      </c>
    </row>
    <row r="244" spans="1:17" x14ac:dyDescent="0.25">
      <c r="A244">
        <v>243</v>
      </c>
      <c r="B244" s="2" t="s">
        <v>338</v>
      </c>
      <c r="C244">
        <v>53180</v>
      </c>
      <c r="D244" s="2" t="s">
        <v>17</v>
      </c>
      <c r="E244" s="2" t="s">
        <v>18</v>
      </c>
      <c r="F244" s="3">
        <v>31854</v>
      </c>
      <c r="G244" s="2" t="s">
        <v>417</v>
      </c>
      <c r="H244" s="2" t="s">
        <v>20</v>
      </c>
      <c r="I244" s="3">
        <v>40637</v>
      </c>
      <c r="J244">
        <v>43325</v>
      </c>
      <c r="K244" s="2" t="s">
        <v>419</v>
      </c>
      <c r="L244" s="2" t="s">
        <v>23</v>
      </c>
      <c r="M244" s="2" t="s">
        <v>39</v>
      </c>
      <c r="N244" s="2" t="s">
        <v>32</v>
      </c>
      <c r="O244">
        <v>5</v>
      </c>
      <c r="P244" s="2" t="s">
        <v>418</v>
      </c>
      <c r="Q244">
        <v>5</v>
      </c>
    </row>
    <row r="245" spans="1:17" x14ac:dyDescent="0.25">
      <c r="A245">
        <v>244</v>
      </c>
      <c r="B245" s="2" t="s">
        <v>339</v>
      </c>
      <c r="C245">
        <v>140920</v>
      </c>
      <c r="D245" s="2" t="s">
        <v>340</v>
      </c>
      <c r="E245" s="2" t="s">
        <v>18</v>
      </c>
      <c r="F245" s="3">
        <v>26759</v>
      </c>
      <c r="G245" s="2" t="s">
        <v>417</v>
      </c>
      <c r="H245" s="2" t="s">
        <v>20</v>
      </c>
      <c r="I245" s="3">
        <v>41294</v>
      </c>
      <c r="J245" t="s">
        <v>21</v>
      </c>
      <c r="K245" s="2" t="s">
        <v>22</v>
      </c>
      <c r="L245" s="2" t="s">
        <v>30</v>
      </c>
      <c r="M245" s="2" t="s">
        <v>31</v>
      </c>
      <c r="N245" s="2" t="s">
        <v>32</v>
      </c>
      <c r="O245">
        <v>3.6</v>
      </c>
      <c r="P245" s="2" t="s">
        <v>418</v>
      </c>
      <c r="Q245">
        <v>5</v>
      </c>
    </row>
    <row r="246" spans="1:17" x14ac:dyDescent="0.25">
      <c r="A246">
        <v>245</v>
      </c>
      <c r="B246" s="2" t="s">
        <v>341</v>
      </c>
      <c r="C246">
        <v>148999</v>
      </c>
      <c r="D246" s="2" t="s">
        <v>340</v>
      </c>
      <c r="E246" s="2" t="s">
        <v>18</v>
      </c>
      <c r="F246" s="3">
        <v>23380</v>
      </c>
      <c r="G246" s="2" t="s">
        <v>417</v>
      </c>
      <c r="H246" s="2" t="s">
        <v>38</v>
      </c>
      <c r="I246" s="3">
        <v>40917</v>
      </c>
      <c r="J246">
        <v>42312</v>
      </c>
      <c r="K246" s="2" t="s">
        <v>419</v>
      </c>
      <c r="L246" s="2" t="s">
        <v>30</v>
      </c>
      <c r="M246" s="2" t="s">
        <v>48</v>
      </c>
      <c r="N246" s="2" t="s">
        <v>32</v>
      </c>
      <c r="O246">
        <v>4.3</v>
      </c>
      <c r="P246" s="2" t="s">
        <v>422</v>
      </c>
      <c r="Q246">
        <v>4</v>
      </c>
    </row>
    <row r="247" spans="1:17" x14ac:dyDescent="0.25">
      <c r="A247">
        <v>246</v>
      </c>
      <c r="B247" s="2" t="s">
        <v>342</v>
      </c>
      <c r="C247">
        <v>86214</v>
      </c>
      <c r="D247" s="2" t="s">
        <v>42</v>
      </c>
      <c r="E247" s="2" t="s">
        <v>18</v>
      </c>
      <c r="F247" s="3">
        <v>31617</v>
      </c>
      <c r="G247" s="2" t="s">
        <v>421</v>
      </c>
      <c r="H247" s="2" t="s">
        <v>28</v>
      </c>
      <c r="I247" s="3">
        <v>41218</v>
      </c>
      <c r="J247" t="s">
        <v>21</v>
      </c>
      <c r="K247" s="2" t="s">
        <v>22</v>
      </c>
      <c r="L247" s="2" t="s">
        <v>43</v>
      </c>
      <c r="M247" s="2" t="s">
        <v>31</v>
      </c>
      <c r="N247" s="2" t="s">
        <v>32</v>
      </c>
      <c r="O247">
        <v>4.2</v>
      </c>
      <c r="P247" s="2" t="s">
        <v>420</v>
      </c>
      <c r="Q247">
        <v>3</v>
      </c>
    </row>
    <row r="248" spans="1:17" x14ac:dyDescent="0.25">
      <c r="A248">
        <v>247</v>
      </c>
      <c r="B248" s="2" t="s">
        <v>343</v>
      </c>
      <c r="C248">
        <v>47750</v>
      </c>
      <c r="D248" s="2" t="s">
        <v>17</v>
      </c>
      <c r="E248" s="2" t="s">
        <v>18</v>
      </c>
      <c r="F248" s="3">
        <v>24995</v>
      </c>
      <c r="G248" s="2" t="s">
        <v>421</v>
      </c>
      <c r="H248" s="2" t="s">
        <v>20</v>
      </c>
      <c r="I248" s="3">
        <v>42555</v>
      </c>
      <c r="J248" t="s">
        <v>21</v>
      </c>
      <c r="K248" s="2" t="s">
        <v>22</v>
      </c>
      <c r="L248" s="2" t="s">
        <v>23</v>
      </c>
      <c r="M248" s="2" t="s">
        <v>48</v>
      </c>
      <c r="N248" s="2" t="s">
        <v>71</v>
      </c>
      <c r="O248">
        <v>2.6</v>
      </c>
      <c r="P248" s="2" t="s">
        <v>422</v>
      </c>
      <c r="Q248">
        <v>4</v>
      </c>
    </row>
    <row r="249" spans="1:17" x14ac:dyDescent="0.25">
      <c r="A249">
        <v>248</v>
      </c>
      <c r="B249" s="2" t="s">
        <v>344</v>
      </c>
      <c r="C249">
        <v>46428</v>
      </c>
      <c r="D249" s="2" t="s">
        <v>17</v>
      </c>
      <c r="E249" s="2" t="s">
        <v>18</v>
      </c>
      <c r="F249" s="3">
        <v>27384</v>
      </c>
      <c r="G249" s="2" t="s">
        <v>417</v>
      </c>
      <c r="H249" s="2" t="s">
        <v>20</v>
      </c>
      <c r="I249" s="3">
        <v>39818</v>
      </c>
      <c r="J249">
        <v>43311</v>
      </c>
      <c r="K249" s="2" t="s">
        <v>419</v>
      </c>
      <c r="L249" s="2" t="s">
        <v>23</v>
      </c>
      <c r="M249" s="2" t="s">
        <v>39</v>
      </c>
      <c r="N249" s="2" t="s">
        <v>32</v>
      </c>
      <c r="O249">
        <v>4.5999999999999996</v>
      </c>
      <c r="P249" s="2" t="s">
        <v>418</v>
      </c>
      <c r="Q249">
        <v>5</v>
      </c>
    </row>
    <row r="250" spans="1:17" x14ac:dyDescent="0.25">
      <c r="A250">
        <v>249</v>
      </c>
      <c r="B250" s="2" t="s">
        <v>345</v>
      </c>
      <c r="C250">
        <v>57975</v>
      </c>
      <c r="D250" s="2" t="s">
        <v>34</v>
      </c>
      <c r="E250" s="2" t="s">
        <v>18</v>
      </c>
      <c r="F250" s="3">
        <v>31528</v>
      </c>
      <c r="G250" s="2" t="s">
        <v>417</v>
      </c>
      <c r="H250" s="2" t="s">
        <v>28</v>
      </c>
      <c r="I250" s="3">
        <v>40420</v>
      </c>
      <c r="J250" t="s">
        <v>21</v>
      </c>
      <c r="K250" s="2" t="s">
        <v>22</v>
      </c>
      <c r="L250" s="2" t="s">
        <v>23</v>
      </c>
      <c r="M250" s="2" t="s">
        <v>70</v>
      </c>
      <c r="N250" s="2" t="s">
        <v>32</v>
      </c>
      <c r="O250">
        <v>4.0999999999999996</v>
      </c>
      <c r="P250" s="2" t="s">
        <v>420</v>
      </c>
      <c r="Q250">
        <v>3</v>
      </c>
    </row>
    <row r="251" spans="1:17" x14ac:dyDescent="0.25">
      <c r="A251">
        <v>250</v>
      </c>
      <c r="B251" s="2" t="s">
        <v>346</v>
      </c>
      <c r="C251">
        <v>88527</v>
      </c>
      <c r="D251" s="2" t="s">
        <v>347</v>
      </c>
      <c r="E251" s="2" t="s">
        <v>18</v>
      </c>
      <c r="F251" s="3">
        <v>32128</v>
      </c>
      <c r="G251" s="2" t="s">
        <v>417</v>
      </c>
      <c r="H251" s="2" t="s">
        <v>38</v>
      </c>
      <c r="I251" s="3">
        <v>42009</v>
      </c>
      <c r="J251">
        <v>42308</v>
      </c>
      <c r="K251" s="2" t="s">
        <v>419</v>
      </c>
      <c r="L251" s="2" t="s">
        <v>30</v>
      </c>
      <c r="M251" s="2" t="s">
        <v>24</v>
      </c>
      <c r="N251" s="2" t="s">
        <v>32</v>
      </c>
      <c r="O251">
        <v>4.2</v>
      </c>
      <c r="P251" s="2" t="s">
        <v>420</v>
      </c>
      <c r="Q251">
        <v>3</v>
      </c>
    </row>
    <row r="252" spans="1:17" x14ac:dyDescent="0.25">
      <c r="A252">
        <v>251</v>
      </c>
      <c r="B252" s="2" t="s">
        <v>348</v>
      </c>
      <c r="C252">
        <v>56147</v>
      </c>
      <c r="D252" s="2" t="s">
        <v>17</v>
      </c>
      <c r="E252" s="2" t="s">
        <v>18</v>
      </c>
      <c r="F252" s="3">
        <v>32334</v>
      </c>
      <c r="G252" s="2" t="s">
        <v>421</v>
      </c>
      <c r="H252" s="2" t="s">
        <v>28</v>
      </c>
      <c r="I252" s="3">
        <v>41911</v>
      </c>
      <c r="J252" t="s">
        <v>21</v>
      </c>
      <c r="K252" s="2" t="s">
        <v>22</v>
      </c>
      <c r="L252" s="2" t="s">
        <v>23</v>
      </c>
      <c r="M252" s="2" t="s">
        <v>24</v>
      </c>
      <c r="N252" s="2" t="s">
        <v>32</v>
      </c>
      <c r="O252">
        <v>3.51</v>
      </c>
      <c r="P252" s="2" t="s">
        <v>420</v>
      </c>
      <c r="Q252">
        <v>3</v>
      </c>
    </row>
    <row r="253" spans="1:17" x14ac:dyDescent="0.25">
      <c r="A253">
        <v>252</v>
      </c>
      <c r="B253" s="2" t="s">
        <v>349</v>
      </c>
      <c r="C253">
        <v>50923</v>
      </c>
      <c r="D253" s="2" t="s">
        <v>17</v>
      </c>
      <c r="E253" s="2" t="s">
        <v>18</v>
      </c>
      <c r="F253" s="3">
        <v>27463</v>
      </c>
      <c r="G253" s="2" t="s">
        <v>421</v>
      </c>
      <c r="H253" s="2" t="s">
        <v>20</v>
      </c>
      <c r="I253" s="3">
        <v>41547</v>
      </c>
      <c r="J253" t="s">
        <v>21</v>
      </c>
      <c r="K253" s="2" t="s">
        <v>22</v>
      </c>
      <c r="L253" s="2" t="s">
        <v>23</v>
      </c>
      <c r="M253" s="2" t="s">
        <v>39</v>
      </c>
      <c r="N253" s="2" t="s">
        <v>32</v>
      </c>
      <c r="O253">
        <v>5</v>
      </c>
      <c r="P253" s="2" t="s">
        <v>418</v>
      </c>
      <c r="Q253">
        <v>5</v>
      </c>
    </row>
    <row r="254" spans="1:17" x14ac:dyDescent="0.25">
      <c r="A254">
        <v>253</v>
      </c>
      <c r="B254" s="2" t="s">
        <v>350</v>
      </c>
      <c r="C254">
        <v>50750</v>
      </c>
      <c r="D254" s="2" t="s">
        <v>162</v>
      </c>
      <c r="E254" s="2" t="s">
        <v>18</v>
      </c>
      <c r="F254" s="3">
        <v>29690</v>
      </c>
      <c r="G254" s="2" t="s">
        <v>421</v>
      </c>
      <c r="H254" s="2" t="s">
        <v>28</v>
      </c>
      <c r="I254" s="3">
        <v>41912</v>
      </c>
      <c r="J254" t="s">
        <v>21</v>
      </c>
      <c r="K254" s="2" t="s">
        <v>22</v>
      </c>
      <c r="L254" s="2" t="s">
        <v>30</v>
      </c>
      <c r="M254" s="2" t="s">
        <v>24</v>
      </c>
      <c r="N254" s="2" t="s">
        <v>32</v>
      </c>
      <c r="O254">
        <v>3.31</v>
      </c>
      <c r="P254" s="2" t="s">
        <v>420</v>
      </c>
      <c r="Q254">
        <v>3</v>
      </c>
    </row>
    <row r="255" spans="1:17" x14ac:dyDescent="0.25">
      <c r="A255">
        <v>254</v>
      </c>
      <c r="B255" s="2" t="s">
        <v>351</v>
      </c>
      <c r="C255">
        <v>52087</v>
      </c>
      <c r="D255" s="2" t="s">
        <v>17</v>
      </c>
      <c r="E255" s="2" t="s">
        <v>18</v>
      </c>
      <c r="F255" s="3">
        <v>31283</v>
      </c>
      <c r="G255" s="2" t="s">
        <v>421</v>
      </c>
      <c r="H255" s="2" t="s">
        <v>28</v>
      </c>
      <c r="I255" s="3">
        <v>41505</v>
      </c>
      <c r="J255" t="s">
        <v>21</v>
      </c>
      <c r="K255" s="2" t="s">
        <v>22</v>
      </c>
      <c r="L255" s="2" t="s">
        <v>23</v>
      </c>
      <c r="M255" s="2" t="s">
        <v>24</v>
      </c>
      <c r="N255" s="2" t="s">
        <v>32</v>
      </c>
      <c r="O255">
        <v>4.8099999999999996</v>
      </c>
      <c r="P255" s="2" t="s">
        <v>422</v>
      </c>
      <c r="Q255">
        <v>4</v>
      </c>
    </row>
    <row r="256" spans="1:17" x14ac:dyDescent="0.25">
      <c r="A256">
        <v>255</v>
      </c>
      <c r="B256" s="2" t="s">
        <v>352</v>
      </c>
      <c r="C256">
        <v>87826</v>
      </c>
      <c r="D256" s="2" t="s">
        <v>54</v>
      </c>
      <c r="E256" s="2" t="s">
        <v>18</v>
      </c>
      <c r="F256" s="3">
        <v>25607</v>
      </c>
      <c r="G256" s="2" t="s">
        <v>417</v>
      </c>
      <c r="H256" s="2" t="s">
        <v>28</v>
      </c>
      <c r="I256" s="3">
        <v>42009</v>
      </c>
      <c r="J256" t="s">
        <v>21</v>
      </c>
      <c r="K256" s="2" t="s">
        <v>22</v>
      </c>
      <c r="L256" s="2" t="s">
        <v>30</v>
      </c>
      <c r="M256" s="2" t="s">
        <v>46</v>
      </c>
      <c r="N256" s="2" t="s">
        <v>32</v>
      </c>
      <c r="O256">
        <v>3.32</v>
      </c>
      <c r="P256" s="2" t="s">
        <v>420</v>
      </c>
      <c r="Q256">
        <v>3</v>
      </c>
    </row>
    <row r="257" spans="1:17" x14ac:dyDescent="0.25">
      <c r="A257">
        <v>256</v>
      </c>
      <c r="B257" s="2" t="s">
        <v>353</v>
      </c>
      <c r="C257">
        <v>51920</v>
      </c>
      <c r="D257" s="2" t="s">
        <v>212</v>
      </c>
      <c r="E257" s="2" t="s">
        <v>18</v>
      </c>
      <c r="F257" s="3">
        <v>32282</v>
      </c>
      <c r="G257" s="2" t="s">
        <v>421</v>
      </c>
      <c r="H257" s="2" t="s">
        <v>20</v>
      </c>
      <c r="I257" s="3">
        <v>42125</v>
      </c>
      <c r="J257" t="s">
        <v>21</v>
      </c>
      <c r="K257" s="2" t="s">
        <v>22</v>
      </c>
      <c r="L257" s="2" t="s">
        <v>78</v>
      </c>
      <c r="M257" s="2" t="s">
        <v>141</v>
      </c>
      <c r="N257" s="2" t="s">
        <v>32</v>
      </c>
      <c r="O257">
        <v>5</v>
      </c>
      <c r="P257" s="2" t="s">
        <v>420</v>
      </c>
      <c r="Q257">
        <v>3</v>
      </c>
    </row>
    <row r="258" spans="1:17" x14ac:dyDescent="0.25">
      <c r="A258">
        <v>257</v>
      </c>
      <c r="B258" s="2" t="s">
        <v>354</v>
      </c>
      <c r="C258">
        <v>63878</v>
      </c>
      <c r="D258" s="2" t="s">
        <v>34</v>
      </c>
      <c r="E258" s="2" t="s">
        <v>18</v>
      </c>
      <c r="F258" s="3">
        <v>32106</v>
      </c>
      <c r="G258" s="2" t="s">
        <v>421</v>
      </c>
      <c r="H258" s="2" t="s">
        <v>20</v>
      </c>
      <c r="I258" s="3">
        <v>40112</v>
      </c>
      <c r="J258">
        <v>42102</v>
      </c>
      <c r="K258" s="2" t="s">
        <v>419</v>
      </c>
      <c r="L258" s="2" t="s">
        <v>23</v>
      </c>
      <c r="M258" s="2" t="s">
        <v>70</v>
      </c>
      <c r="N258" s="2" t="s">
        <v>32</v>
      </c>
      <c r="O258">
        <v>4.68</v>
      </c>
      <c r="P258" s="2" t="s">
        <v>422</v>
      </c>
      <c r="Q258">
        <v>4</v>
      </c>
    </row>
    <row r="259" spans="1:17" x14ac:dyDescent="0.25">
      <c r="A259">
        <v>258</v>
      </c>
      <c r="B259" s="2" t="s">
        <v>355</v>
      </c>
      <c r="C259">
        <v>60656</v>
      </c>
      <c r="D259" s="2" t="s">
        <v>34</v>
      </c>
      <c r="E259" s="2" t="s">
        <v>18</v>
      </c>
      <c r="F259" s="3">
        <v>23314</v>
      </c>
      <c r="G259" s="2" t="s">
        <v>417</v>
      </c>
      <c r="H259" s="2" t="s">
        <v>20</v>
      </c>
      <c r="I259" s="3">
        <v>41911</v>
      </c>
      <c r="J259" t="s">
        <v>21</v>
      </c>
      <c r="K259" s="2" t="s">
        <v>22</v>
      </c>
      <c r="L259" s="2" t="s">
        <v>23</v>
      </c>
      <c r="M259" s="2" t="s">
        <v>31</v>
      </c>
      <c r="N259" s="2" t="s">
        <v>25</v>
      </c>
      <c r="O259">
        <v>4.3</v>
      </c>
      <c r="P259" s="2" t="s">
        <v>420</v>
      </c>
      <c r="Q259">
        <v>3</v>
      </c>
    </row>
    <row r="260" spans="1:17" x14ac:dyDescent="0.25">
      <c r="A260">
        <v>259</v>
      </c>
      <c r="B260" s="2" t="s">
        <v>356</v>
      </c>
      <c r="C260">
        <v>72992</v>
      </c>
      <c r="D260" s="2" t="s">
        <v>124</v>
      </c>
      <c r="E260" s="2" t="s">
        <v>18</v>
      </c>
      <c r="F260" s="3">
        <v>30910</v>
      </c>
      <c r="G260" s="2" t="s">
        <v>417</v>
      </c>
      <c r="H260" s="2" t="s">
        <v>38</v>
      </c>
      <c r="I260" s="3">
        <v>41777</v>
      </c>
      <c r="J260" t="s">
        <v>21</v>
      </c>
      <c r="K260" s="2" t="s">
        <v>22</v>
      </c>
      <c r="L260" s="2" t="s">
        <v>90</v>
      </c>
      <c r="M260" s="2" t="s">
        <v>48</v>
      </c>
      <c r="N260" s="2" t="s">
        <v>71</v>
      </c>
      <c r="O260">
        <v>2.4</v>
      </c>
      <c r="P260" s="2" t="s">
        <v>422</v>
      </c>
      <c r="Q260">
        <v>4</v>
      </c>
    </row>
    <row r="261" spans="1:17" x14ac:dyDescent="0.25">
      <c r="A261">
        <v>260</v>
      </c>
      <c r="B261" s="2" t="s">
        <v>357</v>
      </c>
      <c r="C261">
        <v>55000</v>
      </c>
      <c r="D261" s="2" t="s">
        <v>212</v>
      </c>
      <c r="E261" s="2" t="s">
        <v>18</v>
      </c>
      <c r="F261" s="3">
        <v>31942</v>
      </c>
      <c r="G261" s="2" t="s">
        <v>421</v>
      </c>
      <c r="H261" s="2" t="s">
        <v>28</v>
      </c>
      <c r="I261" s="3">
        <v>40812</v>
      </c>
      <c r="J261">
        <v>41542</v>
      </c>
      <c r="K261" s="2" t="s">
        <v>419</v>
      </c>
      <c r="L261" s="2" t="s">
        <v>78</v>
      </c>
      <c r="M261" s="2" t="s">
        <v>48</v>
      </c>
      <c r="N261" s="2" t="s">
        <v>32</v>
      </c>
      <c r="O261">
        <v>3.8</v>
      </c>
      <c r="P261" s="2" t="s">
        <v>422</v>
      </c>
      <c r="Q261">
        <v>4</v>
      </c>
    </row>
    <row r="262" spans="1:17" x14ac:dyDescent="0.25">
      <c r="A262">
        <v>261</v>
      </c>
      <c r="B262" s="2" t="s">
        <v>358</v>
      </c>
      <c r="C262">
        <v>58939</v>
      </c>
      <c r="D262" s="2" t="s">
        <v>17</v>
      </c>
      <c r="E262" s="2" t="s">
        <v>18</v>
      </c>
      <c r="F262" s="3">
        <v>23775</v>
      </c>
      <c r="G262" s="2" t="s">
        <v>421</v>
      </c>
      <c r="H262" s="2" t="s">
        <v>20</v>
      </c>
      <c r="I262" s="3">
        <v>41589</v>
      </c>
      <c r="J262" t="s">
        <v>21</v>
      </c>
      <c r="K262" s="2" t="s">
        <v>22</v>
      </c>
      <c r="L262" s="2" t="s">
        <v>23</v>
      </c>
      <c r="M262" s="2" t="s">
        <v>46</v>
      </c>
      <c r="N262" s="2" t="s">
        <v>32</v>
      </c>
      <c r="O262">
        <v>3.73</v>
      </c>
      <c r="P262" s="2" t="s">
        <v>420</v>
      </c>
      <c r="Q262">
        <v>3</v>
      </c>
    </row>
    <row r="263" spans="1:17" x14ac:dyDescent="0.25">
      <c r="A263">
        <v>262</v>
      </c>
      <c r="B263" s="2" t="s">
        <v>359</v>
      </c>
      <c r="C263">
        <v>66593</v>
      </c>
      <c r="D263" s="2" t="s">
        <v>50</v>
      </c>
      <c r="E263" s="2" t="s">
        <v>18</v>
      </c>
      <c r="F263" s="3">
        <v>26735</v>
      </c>
      <c r="G263" s="2" t="s">
        <v>421</v>
      </c>
      <c r="H263" s="2" t="s">
        <v>28</v>
      </c>
      <c r="I263" s="3">
        <v>40704</v>
      </c>
      <c r="J263" t="s">
        <v>21</v>
      </c>
      <c r="K263" s="2" t="s">
        <v>22</v>
      </c>
      <c r="L263" s="2" t="s">
        <v>30</v>
      </c>
      <c r="M263" s="2" t="s">
        <v>24</v>
      </c>
      <c r="N263" s="2" t="s">
        <v>32</v>
      </c>
      <c r="O263">
        <v>4.3</v>
      </c>
      <c r="P263" s="2" t="s">
        <v>420</v>
      </c>
      <c r="Q263">
        <v>3</v>
      </c>
    </row>
    <row r="264" spans="1:17" x14ac:dyDescent="0.25">
      <c r="A264">
        <v>263</v>
      </c>
      <c r="B264" s="2" t="s">
        <v>360</v>
      </c>
      <c r="C264">
        <v>87565</v>
      </c>
      <c r="D264" s="2" t="s">
        <v>122</v>
      </c>
      <c r="E264" s="2" t="s">
        <v>18</v>
      </c>
      <c r="F264" s="3">
        <v>30356</v>
      </c>
      <c r="G264" s="2" t="s">
        <v>417</v>
      </c>
      <c r="H264" s="2" t="s">
        <v>28</v>
      </c>
      <c r="I264" s="3">
        <v>42551</v>
      </c>
      <c r="J264" t="s">
        <v>21</v>
      </c>
      <c r="K264" s="2" t="s">
        <v>22</v>
      </c>
      <c r="L264" s="2" t="s">
        <v>30</v>
      </c>
      <c r="M264" s="2" t="s">
        <v>24</v>
      </c>
      <c r="N264" s="2" t="s">
        <v>32</v>
      </c>
      <c r="O264">
        <v>3.27</v>
      </c>
      <c r="P264" s="2" t="s">
        <v>422</v>
      </c>
      <c r="Q264">
        <v>4</v>
      </c>
    </row>
    <row r="265" spans="1:17" x14ac:dyDescent="0.25">
      <c r="A265">
        <v>264</v>
      </c>
      <c r="B265" s="2" t="s">
        <v>361</v>
      </c>
      <c r="C265">
        <v>64021</v>
      </c>
      <c r="D265" s="2" t="s">
        <v>17</v>
      </c>
      <c r="E265" s="2" t="s">
        <v>18</v>
      </c>
      <c r="F265" s="3">
        <v>25039</v>
      </c>
      <c r="G265" s="2" t="s">
        <v>421</v>
      </c>
      <c r="H265" s="2" t="s">
        <v>28</v>
      </c>
      <c r="I265" s="3">
        <v>40959</v>
      </c>
      <c r="J265" t="s">
        <v>21</v>
      </c>
      <c r="K265" s="2" t="s">
        <v>22</v>
      </c>
      <c r="L265" s="2" t="s">
        <v>23</v>
      </c>
      <c r="M265" s="2" t="s">
        <v>31</v>
      </c>
      <c r="N265" s="2" t="s">
        <v>133</v>
      </c>
      <c r="O265">
        <v>2.4</v>
      </c>
      <c r="P265" s="2" t="s">
        <v>423</v>
      </c>
      <c r="Q265">
        <v>2</v>
      </c>
    </row>
    <row r="266" spans="1:17" x14ac:dyDescent="0.25">
      <c r="A266">
        <v>265</v>
      </c>
      <c r="B266" s="2" t="s">
        <v>362</v>
      </c>
      <c r="C266">
        <v>65714</v>
      </c>
      <c r="D266" s="2" t="s">
        <v>80</v>
      </c>
      <c r="E266" s="2" t="s">
        <v>18</v>
      </c>
      <c r="F266" s="3">
        <v>27667</v>
      </c>
      <c r="G266" s="2" t="s">
        <v>421</v>
      </c>
      <c r="H266" s="2" t="s">
        <v>28</v>
      </c>
      <c r="I266" s="3">
        <v>41184</v>
      </c>
      <c r="J266" t="s">
        <v>21</v>
      </c>
      <c r="K266" s="2" t="s">
        <v>22</v>
      </c>
      <c r="L266" s="2" t="s">
        <v>23</v>
      </c>
      <c r="M266" s="2" t="s">
        <v>24</v>
      </c>
      <c r="N266" s="2" t="s">
        <v>32</v>
      </c>
      <c r="O266">
        <v>4.83</v>
      </c>
      <c r="P266" s="2" t="s">
        <v>418</v>
      </c>
      <c r="Q266">
        <v>5</v>
      </c>
    </row>
    <row r="267" spans="1:17" x14ac:dyDescent="0.25">
      <c r="A267">
        <v>266</v>
      </c>
      <c r="B267" s="2" t="s">
        <v>363</v>
      </c>
      <c r="C267">
        <v>62425</v>
      </c>
      <c r="D267" s="2" t="s">
        <v>17</v>
      </c>
      <c r="E267" s="2" t="s">
        <v>18</v>
      </c>
      <c r="F267" s="3">
        <v>26749</v>
      </c>
      <c r="G267" s="2" t="s">
        <v>421</v>
      </c>
      <c r="H267" s="2" t="s">
        <v>38</v>
      </c>
      <c r="I267" s="3">
        <v>41407</v>
      </c>
      <c r="J267">
        <v>42184</v>
      </c>
      <c r="K267" s="2" t="s">
        <v>419</v>
      </c>
      <c r="L267" s="2" t="s">
        <v>23</v>
      </c>
      <c r="M267" s="2" t="s">
        <v>24</v>
      </c>
      <c r="N267" s="2" t="s">
        <v>25</v>
      </c>
      <c r="O267">
        <v>4.0999999999999996</v>
      </c>
      <c r="P267" s="2" t="s">
        <v>422</v>
      </c>
      <c r="Q267">
        <v>4</v>
      </c>
    </row>
    <row r="268" spans="1:17" x14ac:dyDescent="0.25">
      <c r="A268">
        <v>267</v>
      </c>
      <c r="B268" s="2" t="s">
        <v>364</v>
      </c>
      <c r="C268">
        <v>47961</v>
      </c>
      <c r="D268" s="2" t="s">
        <v>17</v>
      </c>
      <c r="E268" s="2" t="s">
        <v>18</v>
      </c>
      <c r="F268" s="3">
        <v>30188</v>
      </c>
      <c r="G268" s="2" t="s">
        <v>421</v>
      </c>
      <c r="H268" s="2" t="s">
        <v>38</v>
      </c>
      <c r="I268" s="3">
        <v>40553</v>
      </c>
      <c r="J268" t="s">
        <v>21</v>
      </c>
      <c r="K268" s="2" t="s">
        <v>22</v>
      </c>
      <c r="L268" s="2" t="s">
        <v>23</v>
      </c>
      <c r="M268" s="2" t="s">
        <v>39</v>
      </c>
      <c r="N268" s="2" t="s">
        <v>32</v>
      </c>
      <c r="O268">
        <v>4.0999999999999996</v>
      </c>
      <c r="P268" s="2" t="s">
        <v>422</v>
      </c>
      <c r="Q268">
        <v>4</v>
      </c>
    </row>
    <row r="269" spans="1:17" x14ac:dyDescent="0.25">
      <c r="A269">
        <v>268</v>
      </c>
      <c r="B269" s="2" t="s">
        <v>365</v>
      </c>
      <c r="C269">
        <v>58273</v>
      </c>
      <c r="D269" s="2" t="s">
        <v>88</v>
      </c>
      <c r="E269" s="2" t="s">
        <v>366</v>
      </c>
      <c r="F269" s="3">
        <v>27158</v>
      </c>
      <c r="G269" s="2" t="s">
        <v>417</v>
      </c>
      <c r="H269" s="2" t="s">
        <v>28</v>
      </c>
      <c r="I269" s="3">
        <v>41771</v>
      </c>
      <c r="J269" t="s">
        <v>21</v>
      </c>
      <c r="K269" s="2" t="s">
        <v>22</v>
      </c>
      <c r="L269" s="2" t="s">
        <v>90</v>
      </c>
      <c r="M269" s="2" t="s">
        <v>141</v>
      </c>
      <c r="N269" s="2" t="s">
        <v>133</v>
      </c>
      <c r="O269">
        <v>1.81</v>
      </c>
      <c r="P269" s="2" t="s">
        <v>423</v>
      </c>
      <c r="Q269">
        <v>2</v>
      </c>
    </row>
    <row r="270" spans="1:17" x14ac:dyDescent="0.25">
      <c r="A270">
        <v>269</v>
      </c>
      <c r="B270" s="2" t="s">
        <v>367</v>
      </c>
      <c r="C270">
        <v>63003</v>
      </c>
      <c r="D270" s="2" t="s">
        <v>83</v>
      </c>
      <c r="E270" s="2" t="s">
        <v>18</v>
      </c>
      <c r="F270" s="3">
        <v>31656</v>
      </c>
      <c r="G270" s="2" t="s">
        <v>417</v>
      </c>
      <c r="H270" s="2" t="s">
        <v>20</v>
      </c>
      <c r="I270" s="3">
        <v>41911</v>
      </c>
      <c r="J270" t="s">
        <v>21</v>
      </c>
      <c r="K270" s="2" t="s">
        <v>22</v>
      </c>
      <c r="L270" s="2" t="s">
        <v>78</v>
      </c>
      <c r="M270" s="2" t="s">
        <v>31</v>
      </c>
      <c r="N270" s="2" t="s">
        <v>32</v>
      </c>
      <c r="O270">
        <v>3.9</v>
      </c>
      <c r="P270" s="2" t="s">
        <v>418</v>
      </c>
      <c r="Q270">
        <v>5</v>
      </c>
    </row>
    <row r="271" spans="1:17" x14ac:dyDescent="0.25">
      <c r="A271">
        <v>270</v>
      </c>
      <c r="B271" s="2" t="s">
        <v>368</v>
      </c>
      <c r="C271">
        <v>61355</v>
      </c>
      <c r="D271" s="2" t="s">
        <v>17</v>
      </c>
      <c r="E271" s="2" t="s">
        <v>18</v>
      </c>
      <c r="F271" s="3">
        <v>31120</v>
      </c>
      <c r="G271" s="2" t="s">
        <v>417</v>
      </c>
      <c r="H271" s="2" t="s">
        <v>28</v>
      </c>
      <c r="I271" s="3">
        <v>41687</v>
      </c>
      <c r="J271" t="s">
        <v>21</v>
      </c>
      <c r="K271" s="2" t="s">
        <v>22</v>
      </c>
      <c r="L271" s="2" t="s">
        <v>23</v>
      </c>
      <c r="M271" s="2" t="s">
        <v>24</v>
      </c>
      <c r="N271" s="2" t="s">
        <v>32</v>
      </c>
      <c r="O271">
        <v>4.7</v>
      </c>
      <c r="P271" s="2" t="s">
        <v>420</v>
      </c>
      <c r="Q271">
        <v>3</v>
      </c>
    </row>
    <row r="272" spans="1:17" x14ac:dyDescent="0.25">
      <c r="A272">
        <v>271</v>
      </c>
      <c r="B272" s="2" t="s">
        <v>369</v>
      </c>
      <c r="C272">
        <v>60120</v>
      </c>
      <c r="D272" s="2" t="s">
        <v>88</v>
      </c>
      <c r="E272" s="2" t="s">
        <v>370</v>
      </c>
      <c r="F272" s="3">
        <v>32640</v>
      </c>
      <c r="G272" s="2" t="s">
        <v>421</v>
      </c>
      <c r="H272" s="2" t="s">
        <v>28</v>
      </c>
      <c r="I272" s="3">
        <v>40448</v>
      </c>
      <c r="J272" t="s">
        <v>21</v>
      </c>
      <c r="K272" s="2" t="s">
        <v>22</v>
      </c>
      <c r="L272" s="2" t="s">
        <v>90</v>
      </c>
      <c r="M272" s="2" t="s">
        <v>31</v>
      </c>
      <c r="N272" s="2" t="s">
        <v>32</v>
      </c>
      <c r="O272">
        <v>4.0999999999999996</v>
      </c>
      <c r="P272" s="2" t="s">
        <v>422</v>
      </c>
      <c r="Q272">
        <v>4</v>
      </c>
    </row>
    <row r="273" spans="1:17" x14ac:dyDescent="0.25">
      <c r="A273">
        <v>272</v>
      </c>
      <c r="B273" s="2" t="s">
        <v>371</v>
      </c>
      <c r="C273">
        <v>63682</v>
      </c>
      <c r="D273" s="2" t="s">
        <v>80</v>
      </c>
      <c r="E273" s="2" t="s">
        <v>18</v>
      </c>
      <c r="F273" s="3">
        <v>28577</v>
      </c>
      <c r="G273" s="2" t="s">
        <v>421</v>
      </c>
      <c r="H273" s="2" t="s">
        <v>28</v>
      </c>
      <c r="I273" s="3">
        <v>39821</v>
      </c>
      <c r="J273" t="s">
        <v>21</v>
      </c>
      <c r="K273" s="2" t="s">
        <v>22</v>
      </c>
      <c r="L273" s="2" t="s">
        <v>23</v>
      </c>
      <c r="M273" s="2" t="s">
        <v>31</v>
      </c>
      <c r="N273" s="2" t="s">
        <v>32</v>
      </c>
      <c r="O273">
        <v>3.73</v>
      </c>
      <c r="P273" s="2" t="s">
        <v>422</v>
      </c>
      <c r="Q273">
        <v>4</v>
      </c>
    </row>
    <row r="274" spans="1:17" x14ac:dyDescent="0.25">
      <c r="A274">
        <v>273</v>
      </c>
      <c r="B274" s="2" t="s">
        <v>372</v>
      </c>
      <c r="C274">
        <v>63025</v>
      </c>
      <c r="D274" s="2" t="s">
        <v>17</v>
      </c>
      <c r="E274" s="2" t="s">
        <v>18</v>
      </c>
      <c r="F274" s="3">
        <v>30231</v>
      </c>
      <c r="G274" s="2" t="s">
        <v>417</v>
      </c>
      <c r="H274" s="2" t="s">
        <v>28</v>
      </c>
      <c r="I274" s="3">
        <v>42009</v>
      </c>
      <c r="J274" t="s">
        <v>21</v>
      </c>
      <c r="K274" s="2" t="s">
        <v>22</v>
      </c>
      <c r="L274" s="2" t="s">
        <v>23</v>
      </c>
      <c r="M274" s="2" t="s">
        <v>39</v>
      </c>
      <c r="N274" s="2" t="s">
        <v>32</v>
      </c>
      <c r="O274">
        <v>4.3600000000000003</v>
      </c>
      <c r="P274" s="2" t="s">
        <v>418</v>
      </c>
      <c r="Q274">
        <v>5</v>
      </c>
    </row>
    <row r="275" spans="1:17" x14ac:dyDescent="0.25">
      <c r="A275">
        <v>274</v>
      </c>
      <c r="B275" s="2" t="s">
        <v>373</v>
      </c>
      <c r="C275">
        <v>59238</v>
      </c>
      <c r="D275" s="2" t="s">
        <v>17</v>
      </c>
      <c r="E275" s="2" t="s">
        <v>18</v>
      </c>
      <c r="F275" s="3">
        <v>25065</v>
      </c>
      <c r="G275" s="2" t="s">
        <v>421</v>
      </c>
      <c r="H275" s="2" t="s">
        <v>20</v>
      </c>
      <c r="I275" s="3">
        <v>41043</v>
      </c>
      <c r="J275" t="s">
        <v>21</v>
      </c>
      <c r="K275" s="2" t="s">
        <v>22</v>
      </c>
      <c r="L275" s="2" t="s">
        <v>23</v>
      </c>
      <c r="M275" s="2" t="s">
        <v>31</v>
      </c>
      <c r="N275" s="2" t="s">
        <v>32</v>
      </c>
      <c r="O275">
        <v>3.4</v>
      </c>
      <c r="P275" s="2" t="s">
        <v>418</v>
      </c>
      <c r="Q275">
        <v>5</v>
      </c>
    </row>
    <row r="276" spans="1:17" x14ac:dyDescent="0.25">
      <c r="A276">
        <v>275</v>
      </c>
      <c r="B276" s="2" t="s">
        <v>374</v>
      </c>
      <c r="C276">
        <v>92989</v>
      </c>
      <c r="D276" s="2" t="s">
        <v>42</v>
      </c>
      <c r="E276" s="2" t="s">
        <v>18</v>
      </c>
      <c r="F276" s="3">
        <v>30442</v>
      </c>
      <c r="G276" s="2" t="s">
        <v>417</v>
      </c>
      <c r="H276" s="2" t="s">
        <v>20</v>
      </c>
      <c r="I276" s="3">
        <v>41827</v>
      </c>
      <c r="J276" t="s">
        <v>21</v>
      </c>
      <c r="K276" s="2" t="s">
        <v>22</v>
      </c>
      <c r="L276" s="2" t="s">
        <v>43</v>
      </c>
      <c r="M276" s="2" t="s">
        <v>24</v>
      </c>
      <c r="N276" s="2" t="s">
        <v>25</v>
      </c>
      <c r="O276">
        <v>4.5</v>
      </c>
      <c r="P276" s="2" t="s">
        <v>418</v>
      </c>
      <c r="Q276">
        <v>5</v>
      </c>
    </row>
    <row r="277" spans="1:17" x14ac:dyDescent="0.25">
      <c r="A277">
        <v>276</v>
      </c>
      <c r="B277" s="2" t="s">
        <v>375</v>
      </c>
      <c r="C277">
        <v>90100</v>
      </c>
      <c r="D277" s="2" t="s">
        <v>137</v>
      </c>
      <c r="E277" s="2" t="s">
        <v>18</v>
      </c>
      <c r="F277" s="3">
        <v>32074</v>
      </c>
      <c r="G277" s="2" t="s">
        <v>417</v>
      </c>
      <c r="H277" s="2" t="s">
        <v>28</v>
      </c>
      <c r="I277" s="3">
        <v>42845</v>
      </c>
      <c r="J277" t="s">
        <v>21</v>
      </c>
      <c r="K277" s="2" t="s">
        <v>22</v>
      </c>
      <c r="L277" s="2" t="s">
        <v>30</v>
      </c>
      <c r="M277" s="2" t="s">
        <v>31</v>
      </c>
      <c r="N277" s="2" t="s">
        <v>32</v>
      </c>
      <c r="O277">
        <v>3.4</v>
      </c>
      <c r="P277" s="2" t="s">
        <v>420</v>
      </c>
      <c r="Q277">
        <v>3</v>
      </c>
    </row>
    <row r="278" spans="1:17" x14ac:dyDescent="0.25">
      <c r="A278">
        <v>277</v>
      </c>
      <c r="B278" s="2" t="s">
        <v>376</v>
      </c>
      <c r="C278">
        <v>60754</v>
      </c>
      <c r="D278" s="2" t="s">
        <v>17</v>
      </c>
      <c r="E278" s="2" t="s">
        <v>18</v>
      </c>
      <c r="F278" s="3">
        <v>27487</v>
      </c>
      <c r="G278" s="2" t="s">
        <v>421</v>
      </c>
      <c r="H278" s="2" t="s">
        <v>28</v>
      </c>
      <c r="I278" s="3">
        <v>39930</v>
      </c>
      <c r="J278">
        <v>41365</v>
      </c>
      <c r="K278" s="2" t="s">
        <v>419</v>
      </c>
      <c r="L278" s="2" t="s">
        <v>23</v>
      </c>
      <c r="M278" s="2" t="s">
        <v>48</v>
      </c>
      <c r="N278" s="2" t="s">
        <v>32</v>
      </c>
      <c r="O278">
        <v>4.5</v>
      </c>
      <c r="P278" s="2" t="s">
        <v>418</v>
      </c>
      <c r="Q278">
        <v>5</v>
      </c>
    </row>
    <row r="279" spans="1:17" x14ac:dyDescent="0.25">
      <c r="A279">
        <v>278</v>
      </c>
      <c r="B279" s="2" t="s">
        <v>377</v>
      </c>
      <c r="C279">
        <v>72202</v>
      </c>
      <c r="D279" s="2" t="s">
        <v>34</v>
      </c>
      <c r="E279" s="2" t="s">
        <v>18</v>
      </c>
      <c r="F279" s="3">
        <v>19503</v>
      </c>
      <c r="G279" s="2" t="s">
        <v>421</v>
      </c>
      <c r="H279" s="2" t="s">
        <v>28</v>
      </c>
      <c r="I279" s="3">
        <v>40679</v>
      </c>
      <c r="J279">
        <v>42924</v>
      </c>
      <c r="K279" s="2" t="s">
        <v>419</v>
      </c>
      <c r="L279" s="2" t="s">
        <v>23</v>
      </c>
      <c r="M279" s="2" t="s">
        <v>39</v>
      </c>
      <c r="N279" s="2" t="s">
        <v>32</v>
      </c>
      <c r="O279">
        <v>3.93</v>
      </c>
      <c r="P279" s="2" t="s">
        <v>420</v>
      </c>
      <c r="Q279">
        <v>3</v>
      </c>
    </row>
    <row r="280" spans="1:17" x14ac:dyDescent="0.25">
      <c r="A280">
        <v>279</v>
      </c>
      <c r="B280" s="2" t="s">
        <v>378</v>
      </c>
      <c r="C280">
        <v>58370</v>
      </c>
      <c r="D280" s="2" t="s">
        <v>88</v>
      </c>
      <c r="E280" s="2" t="s">
        <v>379</v>
      </c>
      <c r="F280" s="3">
        <v>23869</v>
      </c>
      <c r="G280" s="2" t="s">
        <v>421</v>
      </c>
      <c r="H280" s="2" t="s">
        <v>20</v>
      </c>
      <c r="I280" s="3">
        <v>41911</v>
      </c>
      <c r="J280" t="s">
        <v>21</v>
      </c>
      <c r="K280" s="2" t="s">
        <v>22</v>
      </c>
      <c r="L280" s="2" t="s">
        <v>90</v>
      </c>
      <c r="M280" s="2" t="s">
        <v>31</v>
      </c>
      <c r="N280" s="2" t="s">
        <v>32</v>
      </c>
      <c r="O280">
        <v>3.69</v>
      </c>
      <c r="P280" s="2" t="s">
        <v>420</v>
      </c>
      <c r="Q280">
        <v>3</v>
      </c>
    </row>
    <row r="281" spans="1:17" x14ac:dyDescent="0.25">
      <c r="A281">
        <v>280</v>
      </c>
      <c r="B281" s="2" t="s">
        <v>380</v>
      </c>
      <c r="C281">
        <v>48413</v>
      </c>
      <c r="D281" s="2" t="s">
        <v>17</v>
      </c>
      <c r="E281" s="2" t="s">
        <v>18</v>
      </c>
      <c r="F281" s="3">
        <v>23871</v>
      </c>
      <c r="G281" s="2" t="s">
        <v>421</v>
      </c>
      <c r="H281" s="2" t="s">
        <v>20</v>
      </c>
      <c r="I281" s="3">
        <v>40729</v>
      </c>
      <c r="J281">
        <v>42618</v>
      </c>
      <c r="K281" s="2" t="s">
        <v>419</v>
      </c>
      <c r="L281" s="2" t="s">
        <v>23</v>
      </c>
      <c r="M281" s="2" t="s">
        <v>31</v>
      </c>
      <c r="N281" s="2" t="s">
        <v>32</v>
      </c>
      <c r="O281">
        <v>3.98</v>
      </c>
      <c r="P281" s="2" t="s">
        <v>422</v>
      </c>
      <c r="Q281">
        <v>4</v>
      </c>
    </row>
    <row r="282" spans="1:17" x14ac:dyDescent="0.25">
      <c r="A282">
        <v>281</v>
      </c>
      <c r="B282" s="2" t="s">
        <v>381</v>
      </c>
      <c r="C282">
        <v>67176</v>
      </c>
      <c r="D282" s="2" t="s">
        <v>34</v>
      </c>
      <c r="E282" s="2" t="s">
        <v>18</v>
      </c>
      <c r="F282" s="3">
        <v>27653</v>
      </c>
      <c r="G282" s="2" t="s">
        <v>417</v>
      </c>
      <c r="H282" s="2" t="s">
        <v>45</v>
      </c>
      <c r="I282" s="3">
        <v>39258</v>
      </c>
      <c r="J282">
        <v>40420</v>
      </c>
      <c r="K282" s="2" t="s">
        <v>419</v>
      </c>
      <c r="L282" s="2" t="s">
        <v>23</v>
      </c>
      <c r="M282" s="2" t="s">
        <v>170</v>
      </c>
      <c r="N282" s="2" t="s">
        <v>32</v>
      </c>
      <c r="O282">
        <v>4.0999999999999996</v>
      </c>
      <c r="P282" s="2" t="s">
        <v>422</v>
      </c>
      <c r="Q282">
        <v>4</v>
      </c>
    </row>
    <row r="283" spans="1:17" x14ac:dyDescent="0.25">
      <c r="A283">
        <v>282</v>
      </c>
      <c r="B283" s="2" t="s">
        <v>382</v>
      </c>
      <c r="C283">
        <v>56339</v>
      </c>
      <c r="D283" s="2" t="s">
        <v>17</v>
      </c>
      <c r="E283" s="2" t="s">
        <v>18</v>
      </c>
      <c r="F283" s="3">
        <v>24628</v>
      </c>
      <c r="G283" s="2" t="s">
        <v>421</v>
      </c>
      <c r="H283" s="2" t="s">
        <v>38</v>
      </c>
      <c r="I283" s="3">
        <v>41323</v>
      </c>
      <c r="J283" t="s">
        <v>21</v>
      </c>
      <c r="K283" s="2" t="s">
        <v>22</v>
      </c>
      <c r="L283" s="2" t="s">
        <v>23</v>
      </c>
      <c r="M283" s="2" t="s">
        <v>31</v>
      </c>
      <c r="N283" s="2" t="s">
        <v>32</v>
      </c>
      <c r="O283">
        <v>4.21</v>
      </c>
      <c r="P283" s="2" t="s">
        <v>418</v>
      </c>
      <c r="Q283">
        <v>5</v>
      </c>
    </row>
    <row r="284" spans="1:17" x14ac:dyDescent="0.25">
      <c r="A284">
        <v>283</v>
      </c>
      <c r="B284" s="2" t="s">
        <v>383</v>
      </c>
      <c r="C284">
        <v>64397</v>
      </c>
      <c r="D284" s="2" t="s">
        <v>88</v>
      </c>
      <c r="E284" s="2" t="s">
        <v>384</v>
      </c>
      <c r="F284" s="3">
        <v>24852</v>
      </c>
      <c r="G284" s="2" t="s">
        <v>417</v>
      </c>
      <c r="H284" s="2" t="s">
        <v>86</v>
      </c>
      <c r="I284" s="3">
        <v>38726</v>
      </c>
      <c r="J284" t="s">
        <v>21</v>
      </c>
      <c r="K284" s="2" t="s">
        <v>22</v>
      </c>
      <c r="L284" s="2" t="s">
        <v>90</v>
      </c>
      <c r="M284" s="2" t="s">
        <v>31</v>
      </c>
      <c r="N284" s="2" t="s">
        <v>25</v>
      </c>
      <c r="O284">
        <v>4.0999999999999996</v>
      </c>
      <c r="P284" s="2" t="s">
        <v>420</v>
      </c>
      <c r="Q284">
        <v>3</v>
      </c>
    </row>
    <row r="285" spans="1:17" x14ac:dyDescent="0.25">
      <c r="A285">
        <v>284</v>
      </c>
      <c r="B285" s="2" t="s">
        <v>385</v>
      </c>
      <c r="C285">
        <v>63025</v>
      </c>
      <c r="D285" s="2" t="s">
        <v>17</v>
      </c>
      <c r="E285" s="2" t="s">
        <v>18</v>
      </c>
      <c r="F285" s="3">
        <v>30452</v>
      </c>
      <c r="G285" s="2" t="s">
        <v>421</v>
      </c>
      <c r="H285" s="2" t="s">
        <v>20</v>
      </c>
      <c r="I285" s="3">
        <v>41687</v>
      </c>
      <c r="J285" t="s">
        <v>21</v>
      </c>
      <c r="K285" s="2" t="s">
        <v>22</v>
      </c>
      <c r="L285" s="2" t="s">
        <v>23</v>
      </c>
      <c r="M285" s="2" t="s">
        <v>24</v>
      </c>
      <c r="N285" s="2" t="s">
        <v>71</v>
      </c>
      <c r="O285">
        <v>2.44</v>
      </c>
      <c r="P285" s="2" t="s">
        <v>418</v>
      </c>
      <c r="Q285">
        <v>5</v>
      </c>
    </row>
    <row r="286" spans="1:17" x14ac:dyDescent="0.25">
      <c r="A286">
        <v>285</v>
      </c>
      <c r="B286" s="2" t="s">
        <v>386</v>
      </c>
      <c r="C286">
        <v>75281</v>
      </c>
      <c r="D286" s="2" t="s">
        <v>162</v>
      </c>
      <c r="E286" s="2" t="s">
        <v>18</v>
      </c>
      <c r="F286" s="3">
        <v>32268</v>
      </c>
      <c r="G286" s="2" t="s">
        <v>417</v>
      </c>
      <c r="H286" s="2" t="s">
        <v>28</v>
      </c>
      <c r="I286" s="3">
        <v>42009</v>
      </c>
      <c r="J286">
        <v>42412</v>
      </c>
      <c r="K286" s="2" t="s">
        <v>419</v>
      </c>
      <c r="L286" s="2" t="s">
        <v>30</v>
      </c>
      <c r="M286" s="2" t="s">
        <v>70</v>
      </c>
      <c r="N286" s="2" t="s">
        <v>32</v>
      </c>
      <c r="O286">
        <v>5</v>
      </c>
      <c r="P286" s="2" t="s">
        <v>420</v>
      </c>
      <c r="Q286">
        <v>3</v>
      </c>
    </row>
    <row r="287" spans="1:17" x14ac:dyDescent="0.25">
      <c r="A287">
        <v>286</v>
      </c>
      <c r="B287" s="2" t="s">
        <v>387</v>
      </c>
      <c r="C287">
        <v>100416</v>
      </c>
      <c r="D287" s="2" t="s">
        <v>42</v>
      </c>
      <c r="E287" s="2" t="s">
        <v>18</v>
      </c>
      <c r="F287" s="3">
        <v>30481</v>
      </c>
      <c r="G287" s="2" t="s">
        <v>417</v>
      </c>
      <c r="H287" s="2" t="s">
        <v>20</v>
      </c>
      <c r="I287" s="3">
        <v>41323</v>
      </c>
      <c r="J287">
        <v>43205</v>
      </c>
      <c r="K287" s="2" t="s">
        <v>419</v>
      </c>
      <c r="L287" s="2" t="s">
        <v>43</v>
      </c>
      <c r="M287" s="2" t="s">
        <v>48</v>
      </c>
      <c r="N287" s="2" t="s">
        <v>32</v>
      </c>
      <c r="O287">
        <v>4.5999999999999996</v>
      </c>
      <c r="P287" s="2" t="s">
        <v>420</v>
      </c>
      <c r="Q287">
        <v>3</v>
      </c>
    </row>
    <row r="288" spans="1:17" x14ac:dyDescent="0.25">
      <c r="A288">
        <v>287</v>
      </c>
      <c r="B288" s="2" t="s">
        <v>388</v>
      </c>
      <c r="C288">
        <v>74813</v>
      </c>
      <c r="D288" s="2" t="s">
        <v>34</v>
      </c>
      <c r="E288" s="2" t="s">
        <v>18</v>
      </c>
      <c r="F288" s="3">
        <v>31121</v>
      </c>
      <c r="G288" s="2" t="s">
        <v>421</v>
      </c>
      <c r="H288" s="2" t="s">
        <v>20</v>
      </c>
      <c r="I288" s="3">
        <v>40553</v>
      </c>
      <c r="J288">
        <v>41822</v>
      </c>
      <c r="K288" s="2" t="s">
        <v>419</v>
      </c>
      <c r="L288" s="2" t="s">
        <v>23</v>
      </c>
      <c r="M288" s="2" t="s">
        <v>24</v>
      </c>
      <c r="N288" s="2" t="s">
        <v>32</v>
      </c>
      <c r="O288">
        <v>4.4000000000000004</v>
      </c>
      <c r="P288" s="2" t="s">
        <v>420</v>
      </c>
      <c r="Q288">
        <v>3</v>
      </c>
    </row>
    <row r="289" spans="1:17" x14ac:dyDescent="0.25">
      <c r="A289">
        <v>288</v>
      </c>
      <c r="B289" s="2" t="s">
        <v>389</v>
      </c>
      <c r="C289">
        <v>76029</v>
      </c>
      <c r="D289" s="2" t="s">
        <v>162</v>
      </c>
      <c r="E289" s="2" t="s">
        <v>18</v>
      </c>
      <c r="F289" s="3">
        <v>25293</v>
      </c>
      <c r="G289" s="2" t="s">
        <v>417</v>
      </c>
      <c r="H289" s="2" t="s">
        <v>28</v>
      </c>
      <c r="I289" s="3">
        <v>42093</v>
      </c>
      <c r="J289" t="s">
        <v>21</v>
      </c>
      <c r="K289" s="2" t="s">
        <v>22</v>
      </c>
      <c r="L289" s="2" t="s">
        <v>30</v>
      </c>
      <c r="M289" s="2" t="s">
        <v>46</v>
      </c>
      <c r="N289" s="2" t="s">
        <v>32</v>
      </c>
      <c r="O289">
        <v>5</v>
      </c>
      <c r="P289" s="2" t="s">
        <v>422</v>
      </c>
      <c r="Q289">
        <v>4</v>
      </c>
    </row>
    <row r="290" spans="1:17" x14ac:dyDescent="0.25">
      <c r="A290">
        <v>289</v>
      </c>
      <c r="B290" s="2" t="s">
        <v>390</v>
      </c>
      <c r="C290">
        <v>57859</v>
      </c>
      <c r="D290" s="2" t="s">
        <v>88</v>
      </c>
      <c r="E290" s="2" t="s">
        <v>391</v>
      </c>
      <c r="F290" s="3">
        <v>33381</v>
      </c>
      <c r="G290" s="2" t="s">
        <v>421</v>
      </c>
      <c r="H290" s="2" t="s">
        <v>28</v>
      </c>
      <c r="I290" s="3">
        <v>40729</v>
      </c>
      <c r="J290" t="s">
        <v>21</v>
      </c>
      <c r="K290" s="2" t="s">
        <v>22</v>
      </c>
      <c r="L290" s="2" t="s">
        <v>90</v>
      </c>
      <c r="M290" s="2" t="s">
        <v>31</v>
      </c>
      <c r="N290" s="2" t="s">
        <v>32</v>
      </c>
      <c r="O290">
        <v>2.81</v>
      </c>
      <c r="P290" s="2" t="s">
        <v>420</v>
      </c>
      <c r="Q290">
        <v>3</v>
      </c>
    </row>
    <row r="291" spans="1:17" x14ac:dyDescent="0.25">
      <c r="A291">
        <v>290</v>
      </c>
      <c r="B291" s="2" t="s">
        <v>392</v>
      </c>
      <c r="C291">
        <v>58523</v>
      </c>
      <c r="D291" s="2" t="s">
        <v>17</v>
      </c>
      <c r="E291" s="2" t="s">
        <v>18</v>
      </c>
      <c r="F291" s="3">
        <v>31808</v>
      </c>
      <c r="G291" s="2" t="s">
        <v>417</v>
      </c>
      <c r="H291" s="2" t="s">
        <v>38</v>
      </c>
      <c r="I291" s="3">
        <v>41134</v>
      </c>
      <c r="J291">
        <v>42405</v>
      </c>
      <c r="K291" s="2" t="s">
        <v>419</v>
      </c>
      <c r="L291" s="2" t="s">
        <v>23</v>
      </c>
      <c r="M291" s="2" t="s">
        <v>24</v>
      </c>
      <c r="N291" s="2" t="s">
        <v>25</v>
      </c>
      <c r="O291">
        <v>4.5</v>
      </c>
      <c r="P291" s="2" t="s">
        <v>418</v>
      </c>
      <c r="Q291">
        <v>5</v>
      </c>
    </row>
    <row r="292" spans="1:17" x14ac:dyDescent="0.25">
      <c r="A292">
        <v>291</v>
      </c>
      <c r="B292" s="2" t="s">
        <v>393</v>
      </c>
      <c r="C292">
        <v>88976</v>
      </c>
      <c r="D292" s="2" t="s">
        <v>80</v>
      </c>
      <c r="E292" s="2" t="s">
        <v>18</v>
      </c>
      <c r="F292" s="3">
        <v>25121</v>
      </c>
      <c r="G292" s="2" t="s">
        <v>417</v>
      </c>
      <c r="H292" s="2" t="s">
        <v>38</v>
      </c>
      <c r="I292" s="3">
        <v>40756</v>
      </c>
      <c r="J292" t="s">
        <v>21</v>
      </c>
      <c r="K292" s="2" t="s">
        <v>22</v>
      </c>
      <c r="L292" s="2" t="s">
        <v>23</v>
      </c>
      <c r="M292" s="2" t="s">
        <v>46</v>
      </c>
      <c r="N292" s="2" t="s">
        <v>32</v>
      </c>
      <c r="O292">
        <v>3.93</v>
      </c>
      <c r="P292" s="2" t="s">
        <v>420</v>
      </c>
      <c r="Q292">
        <v>3</v>
      </c>
    </row>
    <row r="293" spans="1:17" x14ac:dyDescent="0.25">
      <c r="A293">
        <v>292</v>
      </c>
      <c r="B293" s="2" t="s">
        <v>394</v>
      </c>
      <c r="C293">
        <v>55875</v>
      </c>
      <c r="D293" s="2" t="s">
        <v>88</v>
      </c>
      <c r="E293" s="2" t="s">
        <v>395</v>
      </c>
      <c r="F293" s="3">
        <v>32700</v>
      </c>
      <c r="G293" s="2" t="s">
        <v>417</v>
      </c>
      <c r="H293" s="2" t="s">
        <v>20</v>
      </c>
      <c r="I293" s="3">
        <v>40973</v>
      </c>
      <c r="J293" t="s">
        <v>21</v>
      </c>
      <c r="K293" s="2" t="s">
        <v>22</v>
      </c>
      <c r="L293" s="2" t="s">
        <v>90</v>
      </c>
      <c r="M293" s="2" t="s">
        <v>141</v>
      </c>
      <c r="N293" s="2" t="s">
        <v>32</v>
      </c>
      <c r="O293">
        <v>4.5</v>
      </c>
      <c r="P293" s="2" t="s">
        <v>422</v>
      </c>
      <c r="Q293">
        <v>4</v>
      </c>
    </row>
    <row r="294" spans="1:17" x14ac:dyDescent="0.25">
      <c r="A294">
        <v>293</v>
      </c>
      <c r="B294" s="2" t="s">
        <v>396</v>
      </c>
      <c r="C294">
        <v>113999</v>
      </c>
      <c r="D294" s="2" t="s">
        <v>64</v>
      </c>
      <c r="E294" s="2" t="s">
        <v>18</v>
      </c>
      <c r="F294" s="3">
        <v>31631</v>
      </c>
      <c r="G294" s="2" t="s">
        <v>417</v>
      </c>
      <c r="H294" s="2" t="s">
        <v>28</v>
      </c>
      <c r="I294" s="3">
        <v>42051</v>
      </c>
      <c r="J294">
        <v>42788</v>
      </c>
      <c r="K294" s="2" t="s">
        <v>419</v>
      </c>
      <c r="L294" s="2" t="s">
        <v>30</v>
      </c>
      <c r="M294" s="2" t="s">
        <v>46</v>
      </c>
      <c r="N294" s="2" t="s">
        <v>32</v>
      </c>
      <c r="O294">
        <v>4.33</v>
      </c>
      <c r="P294" s="2" t="s">
        <v>420</v>
      </c>
      <c r="Q294">
        <v>3</v>
      </c>
    </row>
    <row r="295" spans="1:17" x14ac:dyDescent="0.25">
      <c r="A295">
        <v>294</v>
      </c>
      <c r="B295" s="2" t="s">
        <v>397</v>
      </c>
      <c r="C295">
        <v>49773</v>
      </c>
      <c r="D295" s="2" t="s">
        <v>17</v>
      </c>
      <c r="E295" s="2" t="s">
        <v>18</v>
      </c>
      <c r="F295" s="3">
        <v>31566</v>
      </c>
      <c r="G295" s="2" t="s">
        <v>421</v>
      </c>
      <c r="H295" s="2" t="s">
        <v>28</v>
      </c>
      <c r="I295" s="3">
        <v>40812</v>
      </c>
      <c r="J295">
        <v>42408</v>
      </c>
      <c r="K295" s="2" t="s">
        <v>419</v>
      </c>
      <c r="L295" s="2" t="s">
        <v>23</v>
      </c>
      <c r="M295" s="2" t="s">
        <v>39</v>
      </c>
      <c r="N295" s="2" t="s">
        <v>25</v>
      </c>
      <c r="O295">
        <v>4.3</v>
      </c>
      <c r="P295" s="2" t="s">
        <v>418</v>
      </c>
      <c r="Q295">
        <v>5</v>
      </c>
    </row>
    <row r="296" spans="1:17" x14ac:dyDescent="0.25">
      <c r="A296">
        <v>295</v>
      </c>
      <c r="B296" s="2" t="s">
        <v>398</v>
      </c>
      <c r="C296">
        <v>62068</v>
      </c>
      <c r="D296" s="2" t="s">
        <v>17</v>
      </c>
      <c r="E296" s="2" t="s">
        <v>18</v>
      </c>
      <c r="F296" s="3">
        <v>31143</v>
      </c>
      <c r="G296" s="2" t="s">
        <v>421</v>
      </c>
      <c r="H296" s="2" t="s">
        <v>20</v>
      </c>
      <c r="I296" s="3">
        <v>42190</v>
      </c>
      <c r="J296" t="s">
        <v>21</v>
      </c>
      <c r="K296" s="2" t="s">
        <v>22</v>
      </c>
      <c r="L296" s="2" t="s">
        <v>23</v>
      </c>
      <c r="M296" s="2" t="s">
        <v>24</v>
      </c>
      <c r="N296" s="2" t="s">
        <v>32</v>
      </c>
      <c r="O296">
        <v>3.21</v>
      </c>
      <c r="P296" s="2" t="s">
        <v>420</v>
      </c>
      <c r="Q296">
        <v>3</v>
      </c>
    </row>
    <row r="297" spans="1:17" x14ac:dyDescent="0.25">
      <c r="A297">
        <v>296</v>
      </c>
      <c r="B297" s="2" t="s">
        <v>399</v>
      </c>
      <c r="C297">
        <v>66541</v>
      </c>
      <c r="D297" s="2" t="s">
        <v>34</v>
      </c>
      <c r="E297" s="2" t="s">
        <v>18</v>
      </c>
      <c r="F297" s="3">
        <v>27800</v>
      </c>
      <c r="G297" s="2" t="s">
        <v>417</v>
      </c>
      <c r="H297" s="2" t="s">
        <v>20</v>
      </c>
      <c r="I297" s="3">
        <v>41869</v>
      </c>
      <c r="J297" t="s">
        <v>21</v>
      </c>
      <c r="K297" s="2" t="s">
        <v>22</v>
      </c>
      <c r="L297" s="2" t="s">
        <v>23</v>
      </c>
      <c r="M297" s="2" t="s">
        <v>46</v>
      </c>
      <c r="N297" s="2" t="s">
        <v>32</v>
      </c>
      <c r="O297">
        <v>3.11</v>
      </c>
      <c r="P297" s="2" t="s">
        <v>418</v>
      </c>
      <c r="Q297">
        <v>5</v>
      </c>
    </row>
    <row r="298" spans="1:17" x14ac:dyDescent="0.25">
      <c r="A298">
        <v>297</v>
      </c>
      <c r="B298" s="2" t="s">
        <v>400</v>
      </c>
      <c r="C298">
        <v>80512</v>
      </c>
      <c r="D298" s="2" t="s">
        <v>80</v>
      </c>
      <c r="E298" s="2" t="s">
        <v>18</v>
      </c>
      <c r="F298" s="3">
        <v>20407</v>
      </c>
      <c r="G298" s="2" t="s">
        <v>421</v>
      </c>
      <c r="H298" s="2" t="s">
        <v>28</v>
      </c>
      <c r="I298" s="3">
        <v>40812</v>
      </c>
      <c r="J298">
        <v>40910</v>
      </c>
      <c r="K298" s="2" t="s">
        <v>419</v>
      </c>
      <c r="L298" s="2" t="s">
        <v>23</v>
      </c>
      <c r="M298" s="2" t="s">
        <v>48</v>
      </c>
      <c r="N298" s="2" t="s">
        <v>32</v>
      </c>
      <c r="O298">
        <v>4.5</v>
      </c>
      <c r="P298" s="2" t="s">
        <v>420</v>
      </c>
      <c r="Q298">
        <v>3</v>
      </c>
    </row>
    <row r="299" spans="1:17" x14ac:dyDescent="0.25">
      <c r="A299">
        <v>298</v>
      </c>
      <c r="B299" s="2" t="s">
        <v>401</v>
      </c>
      <c r="C299">
        <v>50274</v>
      </c>
      <c r="D299" s="2" t="s">
        <v>17</v>
      </c>
      <c r="E299" s="2" t="s">
        <v>18</v>
      </c>
      <c r="F299" s="3">
        <v>29435</v>
      </c>
      <c r="G299" s="2" t="s">
        <v>421</v>
      </c>
      <c r="H299" s="2" t="s">
        <v>20</v>
      </c>
      <c r="I299" s="3">
        <v>41134</v>
      </c>
      <c r="J299">
        <v>42248</v>
      </c>
      <c r="K299" s="2" t="s">
        <v>419</v>
      </c>
      <c r="L299" s="2" t="s">
        <v>23</v>
      </c>
      <c r="M299" s="2" t="s">
        <v>70</v>
      </c>
      <c r="N299" s="2" t="s">
        <v>71</v>
      </c>
      <c r="O299">
        <v>2.5</v>
      </c>
      <c r="P299" s="2" t="s">
        <v>420</v>
      </c>
      <c r="Q299">
        <v>3</v>
      </c>
    </row>
    <row r="300" spans="1:17" x14ac:dyDescent="0.25">
      <c r="A300">
        <v>299</v>
      </c>
      <c r="B300" s="2" t="s">
        <v>402</v>
      </c>
      <c r="C300">
        <v>84903</v>
      </c>
      <c r="D300" s="2" t="s">
        <v>248</v>
      </c>
      <c r="E300" s="2" t="s">
        <v>18</v>
      </c>
      <c r="F300" s="3">
        <v>29775</v>
      </c>
      <c r="G300" s="2" t="s">
        <v>417</v>
      </c>
      <c r="H300" s="2" t="s">
        <v>20</v>
      </c>
      <c r="I300" s="3">
        <v>42781</v>
      </c>
      <c r="J300" t="s">
        <v>21</v>
      </c>
      <c r="K300" s="2" t="s">
        <v>22</v>
      </c>
      <c r="L300" s="2" t="s">
        <v>30</v>
      </c>
      <c r="M300" s="2" t="s">
        <v>31</v>
      </c>
      <c r="N300" s="2" t="s">
        <v>32</v>
      </c>
      <c r="O300">
        <v>3.42</v>
      </c>
      <c r="P300" s="2" t="s">
        <v>422</v>
      </c>
      <c r="Q300">
        <v>4</v>
      </c>
    </row>
    <row r="301" spans="1:17" x14ac:dyDescent="0.25">
      <c r="A301">
        <v>300</v>
      </c>
      <c r="B301" s="2" t="s">
        <v>403</v>
      </c>
      <c r="C301">
        <v>107226</v>
      </c>
      <c r="D301" s="2" t="s">
        <v>122</v>
      </c>
      <c r="E301" s="2" t="s">
        <v>18</v>
      </c>
      <c r="F301" s="3">
        <v>28612</v>
      </c>
      <c r="G301" s="2" t="s">
        <v>421</v>
      </c>
      <c r="H301" s="2" t="s">
        <v>45</v>
      </c>
      <c r="I301" s="3">
        <v>42093</v>
      </c>
      <c r="J301" t="s">
        <v>21</v>
      </c>
      <c r="K301" s="2" t="s">
        <v>22</v>
      </c>
      <c r="L301" s="2" t="s">
        <v>30</v>
      </c>
      <c r="M301" s="2" t="s">
        <v>46</v>
      </c>
      <c r="N301" s="2" t="s">
        <v>32</v>
      </c>
      <c r="O301">
        <v>4.2</v>
      </c>
      <c r="P301" s="2" t="s">
        <v>422</v>
      </c>
      <c r="Q301">
        <v>4</v>
      </c>
    </row>
    <row r="302" spans="1:17" x14ac:dyDescent="0.25">
      <c r="A302">
        <v>301</v>
      </c>
      <c r="B302" s="2" t="s">
        <v>404</v>
      </c>
      <c r="C302">
        <v>58371</v>
      </c>
      <c r="D302" s="2" t="s">
        <v>17</v>
      </c>
      <c r="E302" s="2" t="s">
        <v>18</v>
      </c>
      <c r="F302" s="3">
        <v>31921</v>
      </c>
      <c r="G302" s="2" t="s">
        <v>417</v>
      </c>
      <c r="H302" s="2" t="s">
        <v>20</v>
      </c>
      <c r="I302" s="3">
        <v>40553</v>
      </c>
      <c r="J302">
        <v>41774</v>
      </c>
      <c r="K302" s="2" t="s">
        <v>419</v>
      </c>
      <c r="L302" s="2" t="s">
        <v>23</v>
      </c>
      <c r="M302" s="2" t="s">
        <v>24</v>
      </c>
      <c r="N302" s="2" t="s">
        <v>32</v>
      </c>
      <c r="O302">
        <v>5</v>
      </c>
      <c r="P302" s="2" t="s">
        <v>418</v>
      </c>
      <c r="Q302">
        <v>5</v>
      </c>
    </row>
    <row r="303" spans="1:17" x14ac:dyDescent="0.25">
      <c r="A303">
        <v>302</v>
      </c>
      <c r="B303" s="2" t="s">
        <v>405</v>
      </c>
      <c r="C303">
        <v>55140</v>
      </c>
      <c r="D303" s="2" t="s">
        <v>17</v>
      </c>
      <c r="E303" s="2" t="s">
        <v>18</v>
      </c>
      <c r="F303" s="3">
        <v>23994</v>
      </c>
      <c r="G303" s="2" t="s">
        <v>417</v>
      </c>
      <c r="H303" s="2" t="s">
        <v>28</v>
      </c>
      <c r="I303" s="3">
        <v>40679</v>
      </c>
      <c r="J303">
        <v>42254</v>
      </c>
      <c r="K303" s="2" t="s">
        <v>419</v>
      </c>
      <c r="L303" s="2" t="s">
        <v>23</v>
      </c>
      <c r="M303" s="2" t="s">
        <v>141</v>
      </c>
      <c r="N303" s="2" t="s">
        <v>32</v>
      </c>
      <c r="O303">
        <v>5</v>
      </c>
      <c r="P303" s="2" t="s">
        <v>420</v>
      </c>
      <c r="Q303">
        <v>3</v>
      </c>
    </row>
    <row r="304" spans="1:17" x14ac:dyDescent="0.25">
      <c r="A304">
        <v>303</v>
      </c>
      <c r="B304" s="2" t="s">
        <v>406</v>
      </c>
      <c r="C304">
        <v>58062</v>
      </c>
      <c r="D304" s="2" t="s">
        <v>17</v>
      </c>
      <c r="E304" s="2" t="s">
        <v>18</v>
      </c>
      <c r="F304" s="3">
        <v>30527</v>
      </c>
      <c r="G304" s="2" t="s">
        <v>421</v>
      </c>
      <c r="H304" s="2" t="s">
        <v>38</v>
      </c>
      <c r="I304" s="3">
        <v>40553</v>
      </c>
      <c r="J304">
        <v>41043</v>
      </c>
      <c r="K304" s="2" t="s">
        <v>419</v>
      </c>
      <c r="L304" s="2" t="s">
        <v>23</v>
      </c>
      <c r="M304" s="2" t="s">
        <v>39</v>
      </c>
      <c r="N304" s="2" t="s">
        <v>32</v>
      </c>
      <c r="O304">
        <v>3.6</v>
      </c>
      <c r="P304" s="2" t="s">
        <v>418</v>
      </c>
      <c r="Q304">
        <v>5</v>
      </c>
    </row>
    <row r="305" spans="1:17" x14ac:dyDescent="0.25">
      <c r="A305">
        <v>304</v>
      </c>
      <c r="B305" s="2" t="s">
        <v>407</v>
      </c>
      <c r="C305">
        <v>59728</v>
      </c>
      <c r="D305" s="2" t="s">
        <v>17</v>
      </c>
      <c r="E305" s="2" t="s">
        <v>18</v>
      </c>
      <c r="F305" s="3">
        <v>25478</v>
      </c>
      <c r="G305" s="2" t="s">
        <v>421</v>
      </c>
      <c r="H305" s="2" t="s">
        <v>20</v>
      </c>
      <c r="I305" s="3">
        <v>40917</v>
      </c>
      <c r="J305">
        <v>42182</v>
      </c>
      <c r="K305" s="2" t="s">
        <v>419</v>
      </c>
      <c r="L305" s="2" t="s">
        <v>23</v>
      </c>
      <c r="M305" s="2" t="s">
        <v>48</v>
      </c>
      <c r="N305" s="2" t="s">
        <v>32</v>
      </c>
      <c r="O305">
        <v>4.3</v>
      </c>
      <c r="P305" s="2" t="s">
        <v>422</v>
      </c>
      <c r="Q305">
        <v>4</v>
      </c>
    </row>
    <row r="306" spans="1:17" x14ac:dyDescent="0.25">
      <c r="A306">
        <v>305</v>
      </c>
      <c r="B306" s="2" t="s">
        <v>408</v>
      </c>
      <c r="C306">
        <v>70507</v>
      </c>
      <c r="D306" s="2" t="s">
        <v>34</v>
      </c>
      <c r="E306" s="2" t="s">
        <v>18</v>
      </c>
      <c r="F306" s="3">
        <v>21496</v>
      </c>
      <c r="G306" s="2" t="s">
        <v>417</v>
      </c>
      <c r="H306" s="2" t="s">
        <v>20</v>
      </c>
      <c r="I306" s="3">
        <v>41281</v>
      </c>
      <c r="J306">
        <v>42421</v>
      </c>
      <c r="K306" s="2" t="s">
        <v>419</v>
      </c>
      <c r="L306" s="2" t="s">
        <v>23</v>
      </c>
      <c r="M306" s="2" t="s">
        <v>24</v>
      </c>
      <c r="N306" s="2" t="s">
        <v>25</v>
      </c>
      <c r="O306">
        <v>5</v>
      </c>
      <c r="P306" s="2" t="s">
        <v>420</v>
      </c>
      <c r="Q306">
        <v>3</v>
      </c>
    </row>
    <row r="307" spans="1:17" x14ac:dyDescent="0.25">
      <c r="A307">
        <v>306</v>
      </c>
      <c r="B307" s="2" t="s">
        <v>409</v>
      </c>
      <c r="C307">
        <v>60446</v>
      </c>
      <c r="D307" s="2" t="s">
        <v>34</v>
      </c>
      <c r="E307" s="2" t="s">
        <v>18</v>
      </c>
      <c r="F307" s="3">
        <v>31157</v>
      </c>
      <c r="G307" s="2" t="s">
        <v>421</v>
      </c>
      <c r="H307" s="2" t="s">
        <v>20</v>
      </c>
      <c r="I307" s="3">
        <v>41911</v>
      </c>
      <c r="J307" t="s">
        <v>21</v>
      </c>
      <c r="K307" s="2" t="s">
        <v>22</v>
      </c>
      <c r="L307" s="2" t="s">
        <v>23</v>
      </c>
      <c r="M307" s="2" t="s">
        <v>24</v>
      </c>
      <c r="N307" s="2" t="s">
        <v>32</v>
      </c>
      <c r="O307">
        <v>3.4</v>
      </c>
      <c r="P307" s="2" t="s">
        <v>422</v>
      </c>
      <c r="Q307">
        <v>4</v>
      </c>
    </row>
    <row r="308" spans="1:17" x14ac:dyDescent="0.25">
      <c r="A308">
        <v>307</v>
      </c>
      <c r="B308" s="2" t="s">
        <v>410</v>
      </c>
      <c r="C308">
        <v>65893</v>
      </c>
      <c r="D308" s="2" t="s">
        <v>34</v>
      </c>
      <c r="E308" s="2" t="s">
        <v>18</v>
      </c>
      <c r="F308" s="3">
        <v>31178</v>
      </c>
      <c r="G308" s="2" t="s">
        <v>417</v>
      </c>
      <c r="H308" s="2" t="s">
        <v>20</v>
      </c>
      <c r="I308" s="3">
        <v>41827</v>
      </c>
      <c r="J308" t="s">
        <v>21</v>
      </c>
      <c r="K308" s="2" t="s">
        <v>22</v>
      </c>
      <c r="L308" s="2" t="s">
        <v>23</v>
      </c>
      <c r="M308" s="2" t="s">
        <v>24</v>
      </c>
      <c r="N308" s="2" t="s">
        <v>32</v>
      </c>
      <c r="O308">
        <v>4.07</v>
      </c>
      <c r="P308" s="2" t="s">
        <v>422</v>
      </c>
      <c r="Q308">
        <v>4</v>
      </c>
    </row>
    <row r="309" spans="1:17" x14ac:dyDescent="0.25">
      <c r="A309">
        <v>308</v>
      </c>
      <c r="B309" s="2" t="s">
        <v>411</v>
      </c>
      <c r="C309">
        <v>48513</v>
      </c>
      <c r="D309" s="2" t="s">
        <v>17</v>
      </c>
      <c r="E309" s="2" t="s">
        <v>18</v>
      </c>
      <c r="F309" s="3">
        <v>30075</v>
      </c>
      <c r="G309" s="2" t="s">
        <v>421</v>
      </c>
      <c r="H309" s="2" t="s">
        <v>20</v>
      </c>
      <c r="I309" s="3">
        <v>39693</v>
      </c>
      <c r="J309">
        <v>42276</v>
      </c>
      <c r="K309" s="2" t="s">
        <v>419</v>
      </c>
      <c r="L309" s="2" t="s">
        <v>23</v>
      </c>
      <c r="M309" s="2" t="s">
        <v>39</v>
      </c>
      <c r="N309" s="2" t="s">
        <v>133</v>
      </c>
      <c r="O309">
        <v>3.2</v>
      </c>
      <c r="P309" s="2" t="s">
        <v>423</v>
      </c>
      <c r="Q309">
        <v>2</v>
      </c>
    </row>
    <row r="310" spans="1:17" x14ac:dyDescent="0.25">
      <c r="A310">
        <v>309</v>
      </c>
      <c r="B310" s="2" t="s">
        <v>412</v>
      </c>
      <c r="C310">
        <v>220450</v>
      </c>
      <c r="D310" s="2" t="s">
        <v>413</v>
      </c>
      <c r="E310" s="2" t="s">
        <v>18</v>
      </c>
      <c r="F310" s="3">
        <v>29097</v>
      </c>
      <c r="G310" s="2" t="s">
        <v>421</v>
      </c>
      <c r="H310" s="2" t="s">
        <v>20</v>
      </c>
      <c r="I310" s="3">
        <v>40278</v>
      </c>
      <c r="J310" t="s">
        <v>21</v>
      </c>
      <c r="K310" s="2" t="s">
        <v>22</v>
      </c>
      <c r="L310" s="2" t="s">
        <v>30</v>
      </c>
      <c r="M310" s="2" t="s">
        <v>46</v>
      </c>
      <c r="N310" s="2" t="s">
        <v>25</v>
      </c>
      <c r="O310">
        <v>4.5999999999999996</v>
      </c>
      <c r="P310" s="2" t="s">
        <v>418</v>
      </c>
      <c r="Q310">
        <v>5</v>
      </c>
    </row>
    <row r="311" spans="1:17" x14ac:dyDescent="0.25">
      <c r="A311">
        <v>310</v>
      </c>
      <c r="B311" s="2" t="s">
        <v>414</v>
      </c>
      <c r="C311">
        <v>89292</v>
      </c>
      <c r="D311" s="2" t="s">
        <v>54</v>
      </c>
      <c r="E311" s="2" t="s">
        <v>18</v>
      </c>
      <c r="F311" s="3">
        <v>28910</v>
      </c>
      <c r="G311" s="2" t="s">
        <v>421</v>
      </c>
      <c r="H311" s="2" t="s">
        <v>20</v>
      </c>
      <c r="I311" s="3">
        <v>42093</v>
      </c>
      <c r="J311" t="s">
        <v>21</v>
      </c>
      <c r="K311" s="2" t="s">
        <v>22</v>
      </c>
      <c r="L311" s="2" t="s">
        <v>30</v>
      </c>
      <c r="M311" s="2" t="s">
        <v>46</v>
      </c>
      <c r="N311" s="2" t="s">
        <v>32</v>
      </c>
      <c r="O311">
        <v>5</v>
      </c>
      <c r="P311" s="2" t="s">
        <v>420</v>
      </c>
      <c r="Q311">
        <v>3</v>
      </c>
    </row>
    <row r="312" spans="1:17" x14ac:dyDescent="0.25">
      <c r="A312">
        <v>311</v>
      </c>
      <c r="B312" s="2" t="s">
        <v>415</v>
      </c>
      <c r="C312">
        <v>45046</v>
      </c>
      <c r="D312" s="2" t="s">
        <v>17</v>
      </c>
      <c r="E312" s="2" t="s">
        <v>18</v>
      </c>
      <c r="F312" s="3">
        <v>28719</v>
      </c>
      <c r="G312" s="2" t="s">
        <v>421</v>
      </c>
      <c r="H312" s="2" t="s">
        <v>45</v>
      </c>
      <c r="I312" s="3">
        <v>41911</v>
      </c>
      <c r="J312" t="s">
        <v>21</v>
      </c>
      <c r="K312" s="2" t="s">
        <v>22</v>
      </c>
      <c r="L312" s="2" t="s">
        <v>23</v>
      </c>
      <c r="M312" s="2" t="s">
        <v>24</v>
      </c>
      <c r="N312" s="2" t="s">
        <v>32</v>
      </c>
      <c r="O312">
        <v>4.5</v>
      </c>
      <c r="P312" s="2" t="s">
        <v>418</v>
      </c>
      <c r="Q312">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58"/>
  <sheetViews>
    <sheetView topLeftCell="A3" workbookViewId="0">
      <selection activeCell="I40" sqref="I40"/>
    </sheetView>
  </sheetViews>
  <sheetFormatPr defaultRowHeight="15" x14ac:dyDescent="0.25"/>
  <cols>
    <col min="1" max="1" width="26.5703125" bestFit="1" customWidth="1"/>
    <col min="2" max="2" width="20" bestFit="1" customWidth="1"/>
    <col min="4" max="4" width="11" bestFit="1" customWidth="1"/>
    <col min="6" max="6" width="23" bestFit="1" customWidth="1"/>
    <col min="7" max="7" width="20" bestFit="1" customWidth="1"/>
    <col min="9" max="9" width="23" bestFit="1" customWidth="1"/>
  </cols>
  <sheetData>
    <row r="3" spans="1:10" x14ac:dyDescent="0.25">
      <c r="A3" t="s">
        <v>425</v>
      </c>
      <c r="D3" t="s">
        <v>428</v>
      </c>
      <c r="F3" s="4" t="s">
        <v>426</v>
      </c>
      <c r="G3" t="s">
        <v>425</v>
      </c>
    </row>
    <row r="4" spans="1:10" x14ac:dyDescent="0.25">
      <c r="A4" s="2">
        <v>311</v>
      </c>
      <c r="D4">
        <f>GETPIVOTDATA("EmployeeID",$A$3)</f>
        <v>311</v>
      </c>
      <c r="F4" s="5" t="s">
        <v>420</v>
      </c>
      <c r="G4" s="2">
        <v>108</v>
      </c>
      <c r="I4" s="5" t="s">
        <v>420</v>
      </c>
      <c r="J4" s="2">
        <f>GETPIVOTDATA("EmployeeID",$F$3,"EmployeeSatisfaction","Acceptable")</f>
        <v>108</v>
      </c>
    </row>
    <row r="5" spans="1:10" x14ac:dyDescent="0.25">
      <c r="F5" s="5" t="s">
        <v>422</v>
      </c>
      <c r="G5" s="2">
        <v>94</v>
      </c>
      <c r="I5" s="5" t="s">
        <v>422</v>
      </c>
      <c r="J5" s="2">
        <f>GETPIVOTDATA("EmployeeID",$F$3,"EmployeeSatisfaction","High")</f>
        <v>94</v>
      </c>
    </row>
    <row r="6" spans="1:10" x14ac:dyDescent="0.25">
      <c r="F6" s="5" t="s">
        <v>423</v>
      </c>
      <c r="G6" s="2">
        <v>9</v>
      </c>
      <c r="I6" s="5" t="s">
        <v>423</v>
      </c>
      <c r="J6" s="2">
        <f>GETPIVOTDATA("EmployeeID",$F$3,"EmployeeSatisfaction","Low")</f>
        <v>9</v>
      </c>
    </row>
    <row r="7" spans="1:10" x14ac:dyDescent="0.25">
      <c r="A7" s="4" t="s">
        <v>426</v>
      </c>
      <c r="B7" t="s">
        <v>425</v>
      </c>
      <c r="D7" t="s">
        <v>22</v>
      </c>
      <c r="F7" s="5" t="s">
        <v>418</v>
      </c>
      <c r="G7" s="2">
        <v>98</v>
      </c>
      <c r="I7" s="5" t="s">
        <v>418</v>
      </c>
      <c r="J7" s="2">
        <f>GETPIVOTDATA("EmployeeID",$F$3,"EmployeeSatisfaction","Very High")</f>
        <v>98</v>
      </c>
    </row>
    <row r="8" spans="1:10" x14ac:dyDescent="0.25">
      <c r="A8" s="5" t="s">
        <v>22</v>
      </c>
      <c r="B8" s="2">
        <v>207</v>
      </c>
      <c r="D8">
        <f>GETPIVOTDATA("EmployeeID",$A$7,"EmploymentStatus","Active")</f>
        <v>207</v>
      </c>
      <c r="E8" s="8">
        <f>D8/GETPIVOTDATA("EmployeeID",$A$3)</f>
        <v>0.66559485530546625</v>
      </c>
      <c r="F8" s="5" t="s">
        <v>424</v>
      </c>
      <c r="G8" s="2">
        <v>2</v>
      </c>
      <c r="I8" s="5" t="s">
        <v>424</v>
      </c>
      <c r="J8" s="2">
        <f>GETPIVOTDATA("EmployeeID",$F$3,"EmployeeSatisfaction","Very Low")</f>
        <v>2</v>
      </c>
    </row>
    <row r="9" spans="1:10" x14ac:dyDescent="0.25">
      <c r="A9" s="5" t="s">
        <v>427</v>
      </c>
      <c r="B9" s="2">
        <v>207</v>
      </c>
      <c r="F9" s="5" t="s">
        <v>427</v>
      </c>
      <c r="G9" s="2">
        <v>311</v>
      </c>
    </row>
    <row r="12" spans="1:10" x14ac:dyDescent="0.25">
      <c r="A12" s="4" t="s">
        <v>426</v>
      </c>
      <c r="B12" t="s">
        <v>425</v>
      </c>
      <c r="C12" s="4"/>
      <c r="D12" t="s">
        <v>419</v>
      </c>
      <c r="F12" s="4" t="s">
        <v>426</v>
      </c>
      <c r="G12" t="s">
        <v>425</v>
      </c>
    </row>
    <row r="13" spans="1:10" x14ac:dyDescent="0.25">
      <c r="A13" s="5" t="s">
        <v>419</v>
      </c>
      <c r="B13" s="2">
        <v>104</v>
      </c>
      <c r="D13">
        <f>GETPIVOTDATA("EmployeeID",$A$12)</f>
        <v>104</v>
      </c>
      <c r="E13" s="8">
        <f>D13/GETPIVOTDATA("EmployeeID",$A$3)</f>
        <v>0.33440514469453375</v>
      </c>
      <c r="F13" s="5" t="s">
        <v>70</v>
      </c>
      <c r="G13" s="2">
        <v>23</v>
      </c>
      <c r="I13" s="5" t="s">
        <v>70</v>
      </c>
      <c r="J13" s="2">
        <f>GETPIVOTDATA("EmployeeID",$F$12,"RecruitmentSource","CareerBuilder")</f>
        <v>23</v>
      </c>
    </row>
    <row r="14" spans="1:10" x14ac:dyDescent="0.25">
      <c r="A14" s="5" t="s">
        <v>427</v>
      </c>
      <c r="B14" s="2">
        <v>104</v>
      </c>
      <c r="F14" s="5" t="s">
        <v>48</v>
      </c>
      <c r="G14" s="2">
        <v>29</v>
      </c>
      <c r="I14" s="5" t="s">
        <v>48</v>
      </c>
      <c r="J14" s="2">
        <f>GETPIVOTDATA("EmployeeID",$F$12,"RecruitmentSource","Diversity Job Fair")</f>
        <v>29</v>
      </c>
    </row>
    <row r="15" spans="1:10" x14ac:dyDescent="0.25">
      <c r="F15" s="5" t="s">
        <v>46</v>
      </c>
      <c r="G15" s="2">
        <v>31</v>
      </c>
      <c r="I15" s="5" t="s">
        <v>46</v>
      </c>
      <c r="J15" s="2">
        <f>GETPIVOTDATA("EmployeeID",$F$12,"RecruitmentSource","Employee Referral")</f>
        <v>31</v>
      </c>
    </row>
    <row r="16" spans="1:10" x14ac:dyDescent="0.25">
      <c r="F16" s="5" t="s">
        <v>39</v>
      </c>
      <c r="G16" s="2">
        <v>49</v>
      </c>
      <c r="I16" s="5" t="s">
        <v>39</v>
      </c>
      <c r="J16" s="2">
        <f>GETPIVOTDATA("EmployeeID",$F$12,"RecruitmentSource","Google Search")</f>
        <v>49</v>
      </c>
    </row>
    <row r="17" spans="1:10" x14ac:dyDescent="0.25">
      <c r="A17" s="4" t="s">
        <v>426</v>
      </c>
      <c r="B17" t="s">
        <v>425</v>
      </c>
      <c r="C17" s="4"/>
      <c r="D17" t="s">
        <v>429</v>
      </c>
      <c r="F17" s="5" t="s">
        <v>31</v>
      </c>
      <c r="G17" s="2">
        <v>87</v>
      </c>
      <c r="I17" s="5" t="s">
        <v>31</v>
      </c>
      <c r="J17" s="2">
        <f>GETPIVOTDATA("EmployeeID",$F$12,"RecruitmentSource","Indeed")</f>
        <v>87</v>
      </c>
    </row>
    <row r="18" spans="1:10" x14ac:dyDescent="0.25">
      <c r="A18" s="5" t="s">
        <v>421</v>
      </c>
      <c r="B18" s="2">
        <v>176</v>
      </c>
      <c r="D18">
        <f>IF(ISERROR(GETPIVOTDATA("EmployeeID",$A$17,"Gender","Male ")),0,GETPIVOTDATA("EmployeeID",$A$17,"Gender","Male "))</f>
        <v>135</v>
      </c>
      <c r="F18" s="5" t="s">
        <v>24</v>
      </c>
      <c r="G18" s="2">
        <v>76</v>
      </c>
      <c r="I18" s="5" t="s">
        <v>24</v>
      </c>
      <c r="J18" s="2">
        <f>GETPIVOTDATA("EmployeeID",$F$12,"RecruitmentSource","LinkedIn")</f>
        <v>76</v>
      </c>
    </row>
    <row r="19" spans="1:10" x14ac:dyDescent="0.25">
      <c r="A19" s="5" t="s">
        <v>417</v>
      </c>
      <c r="B19" s="2">
        <v>135</v>
      </c>
      <c r="F19" s="5" t="s">
        <v>58</v>
      </c>
      <c r="G19" s="2">
        <v>1</v>
      </c>
      <c r="I19" s="5" t="s">
        <v>58</v>
      </c>
      <c r="J19" s="2">
        <f>GETPIVOTDATA("EmployeeID",$F$12,"RecruitmentSource","On-line Web application")</f>
        <v>1</v>
      </c>
    </row>
    <row r="20" spans="1:10" x14ac:dyDescent="0.25">
      <c r="A20" s="5" t="s">
        <v>427</v>
      </c>
      <c r="B20" s="2">
        <v>311</v>
      </c>
      <c r="F20" s="5" t="s">
        <v>170</v>
      </c>
      <c r="G20" s="2">
        <v>2</v>
      </c>
      <c r="I20" s="5" t="s">
        <v>170</v>
      </c>
      <c r="J20" s="2">
        <f>GETPIVOTDATA("EmployeeID",$F$12,"RecruitmentSource","Other")</f>
        <v>2</v>
      </c>
    </row>
    <row r="21" spans="1:10" x14ac:dyDescent="0.25">
      <c r="F21" s="5" t="s">
        <v>141</v>
      </c>
      <c r="G21" s="2">
        <v>13</v>
      </c>
      <c r="I21" s="5" t="s">
        <v>141</v>
      </c>
      <c r="J21" s="2">
        <f>GETPIVOTDATA("EmployeeID",$F$12,"RecruitmentSource","Website")</f>
        <v>13</v>
      </c>
    </row>
    <row r="22" spans="1:10" x14ac:dyDescent="0.25">
      <c r="F22" s="5" t="s">
        <v>427</v>
      </c>
      <c r="G22" s="2">
        <v>311</v>
      </c>
    </row>
    <row r="23" spans="1:10" x14ac:dyDescent="0.25">
      <c r="A23" s="4" t="s">
        <v>426</v>
      </c>
      <c r="B23" t="s">
        <v>425</v>
      </c>
      <c r="C23" s="4"/>
      <c r="D23" t="s">
        <v>421</v>
      </c>
    </row>
    <row r="24" spans="1:10" x14ac:dyDescent="0.25">
      <c r="A24" s="5" t="s">
        <v>421</v>
      </c>
      <c r="B24" s="2">
        <v>176</v>
      </c>
      <c r="D24">
        <f>IF(ISERROR(GETPIVOTDATA("EmployeeID",$A$23,"Gender","Female")),0,GETPIVOTDATA("EmployeeID",$A$23,"Gender","Female"))</f>
        <v>176</v>
      </c>
    </row>
    <row r="25" spans="1:10" x14ac:dyDescent="0.25">
      <c r="A25" s="5" t="s">
        <v>417</v>
      </c>
      <c r="B25" s="2">
        <v>135</v>
      </c>
    </row>
    <row r="26" spans="1:10" x14ac:dyDescent="0.25">
      <c r="A26" s="5" t="s">
        <v>427</v>
      </c>
      <c r="B26" s="2">
        <v>311</v>
      </c>
    </row>
    <row r="28" spans="1:10" x14ac:dyDescent="0.25">
      <c r="A28" s="4" t="s">
        <v>426</v>
      </c>
      <c r="B28" t="s">
        <v>425</v>
      </c>
      <c r="C28" s="4"/>
      <c r="D28" s="4"/>
      <c r="E28" s="4"/>
      <c r="F28" s="4"/>
      <c r="G28" s="4"/>
    </row>
    <row r="29" spans="1:10" x14ac:dyDescent="0.25">
      <c r="A29" s="5" t="s">
        <v>78</v>
      </c>
      <c r="B29" s="2">
        <v>9</v>
      </c>
      <c r="D29" s="5" t="s">
        <v>78</v>
      </c>
      <c r="E29" s="2">
        <f>GETPIVOTDATA("EmployeeID",$A$28,"Department","Admin Offices")</f>
        <v>9</v>
      </c>
    </row>
    <row r="30" spans="1:10" x14ac:dyDescent="0.25">
      <c r="A30" s="5" t="s">
        <v>43</v>
      </c>
      <c r="B30" s="2">
        <v>11</v>
      </c>
      <c r="D30" s="5" t="s">
        <v>43</v>
      </c>
      <c r="E30" s="2">
        <f>GETPIVOTDATA("EmployeeID",$A$28,"Department","Engineering")</f>
        <v>11</v>
      </c>
    </row>
    <row r="31" spans="1:10" x14ac:dyDescent="0.25">
      <c r="A31" s="5" t="s">
        <v>234</v>
      </c>
      <c r="B31" s="2">
        <v>1</v>
      </c>
      <c r="D31" s="5" t="s">
        <v>234</v>
      </c>
      <c r="E31" s="2">
        <f>GETPIVOTDATA("EmployeeID",$A$28,"Department","Executive Office")</f>
        <v>1</v>
      </c>
    </row>
    <row r="32" spans="1:10" x14ac:dyDescent="0.25">
      <c r="A32" s="5" t="s">
        <v>30</v>
      </c>
      <c r="B32" s="2">
        <v>50</v>
      </c>
      <c r="D32" s="5" t="s">
        <v>30</v>
      </c>
      <c r="E32" s="2">
        <f>GETPIVOTDATA("EmployeeID",$A$28,"Department","IT/IS")</f>
        <v>50</v>
      </c>
    </row>
    <row r="33" spans="1:7" x14ac:dyDescent="0.25">
      <c r="A33" s="5" t="s">
        <v>23</v>
      </c>
      <c r="B33" s="2">
        <v>209</v>
      </c>
      <c r="D33" s="5" t="s">
        <v>23</v>
      </c>
      <c r="E33" s="2">
        <f>GETPIVOTDATA("EmployeeID",$A$28,"Department","Production       ")</f>
        <v>209</v>
      </c>
    </row>
    <row r="34" spans="1:7" x14ac:dyDescent="0.25">
      <c r="A34" s="5" t="s">
        <v>90</v>
      </c>
      <c r="B34" s="2">
        <v>31</v>
      </c>
      <c r="D34" s="5" t="s">
        <v>90</v>
      </c>
      <c r="E34" s="2">
        <f>GETPIVOTDATA("EmployeeID",$A$28,"Department","Sales")</f>
        <v>31</v>
      </c>
    </row>
    <row r="35" spans="1:7" x14ac:dyDescent="0.25">
      <c r="A35" s="5" t="s">
        <v>427</v>
      </c>
      <c r="B35" s="2">
        <v>311</v>
      </c>
    </row>
    <row r="36" spans="1:7" x14ac:dyDescent="0.25">
      <c r="F36" t="s">
        <v>421</v>
      </c>
      <c r="G36" s="8">
        <f>IF(ISERROR(E39/GETPIVOTDATA("EmployeeID",$A$17)),0,E39/GETPIVOTDATA("EmployeeID",$A$17))</f>
        <v>0.56591639871382637</v>
      </c>
    </row>
    <row r="37" spans="1:7" x14ac:dyDescent="0.25">
      <c r="F37" t="s">
        <v>429</v>
      </c>
      <c r="G37" s="8">
        <f>IF(ISERROR(E40/GETPIVOTDATA("EmployeeID",$A$17)),0,E40/GETPIVOTDATA("EmployeeID",$A$17))</f>
        <v>0.43408360128617363</v>
      </c>
    </row>
    <row r="38" spans="1:7" x14ac:dyDescent="0.25">
      <c r="A38" s="4" t="s">
        <v>426</v>
      </c>
      <c r="B38" t="s">
        <v>425</v>
      </c>
    </row>
    <row r="39" spans="1:7" x14ac:dyDescent="0.25">
      <c r="A39" s="5" t="s">
        <v>421</v>
      </c>
      <c r="B39" s="2">
        <v>176</v>
      </c>
      <c r="D39" s="6" t="s">
        <v>421</v>
      </c>
      <c r="E39" s="7">
        <f>GETPIVOTDATA("EmployeeID",$A$38,"Gender","Female")</f>
        <v>176</v>
      </c>
    </row>
    <row r="40" spans="1:7" x14ac:dyDescent="0.25">
      <c r="A40" s="5" t="s">
        <v>417</v>
      </c>
      <c r="B40" s="2">
        <v>135</v>
      </c>
      <c r="D40" s="6" t="s">
        <v>417</v>
      </c>
      <c r="E40" s="7">
        <f>GETPIVOTDATA("EmployeeID",$A$38,"Gender","Male ")</f>
        <v>135</v>
      </c>
    </row>
    <row r="41" spans="1:7" x14ac:dyDescent="0.25">
      <c r="A41" s="5" t="s">
        <v>427</v>
      </c>
      <c r="B41" s="2">
        <v>311</v>
      </c>
    </row>
    <row r="44" spans="1:7" x14ac:dyDescent="0.25">
      <c r="A44" s="4" t="s">
        <v>426</v>
      </c>
      <c r="B44" t="s">
        <v>425</v>
      </c>
    </row>
    <row r="45" spans="1:7" x14ac:dyDescent="0.25">
      <c r="A45" s="5" t="s">
        <v>38</v>
      </c>
      <c r="B45" s="2">
        <v>30</v>
      </c>
      <c r="D45" s="5" t="s">
        <v>38</v>
      </c>
      <c r="E45" s="2">
        <f>GETPIVOTDATA("EmployeeID",$A$44,"MaritalStatus","Divorced")</f>
        <v>30</v>
      </c>
    </row>
    <row r="46" spans="1:7" x14ac:dyDescent="0.25">
      <c r="A46" s="5" t="s">
        <v>28</v>
      </c>
      <c r="B46" s="2">
        <v>124</v>
      </c>
      <c r="D46" s="5" t="s">
        <v>28</v>
      </c>
      <c r="E46" s="2">
        <f>GETPIVOTDATA("EmployeeID",$A$44,"MaritalStatus","Married")</f>
        <v>124</v>
      </c>
    </row>
    <row r="47" spans="1:7" x14ac:dyDescent="0.25">
      <c r="A47" s="5" t="s">
        <v>86</v>
      </c>
      <c r="B47" s="2">
        <v>12</v>
      </c>
      <c r="D47" s="5" t="s">
        <v>86</v>
      </c>
      <c r="E47" s="2">
        <f>GETPIVOTDATA("EmployeeID",$A$44,"MaritalStatus","Separated")</f>
        <v>12</v>
      </c>
    </row>
    <row r="48" spans="1:7" x14ac:dyDescent="0.25">
      <c r="A48" s="5" t="s">
        <v>20</v>
      </c>
      <c r="B48" s="2">
        <v>137</v>
      </c>
      <c r="D48" s="5" t="s">
        <v>20</v>
      </c>
      <c r="E48" s="2">
        <f>GETPIVOTDATA("EmployeeID",$A$44,"MaritalStatus","Single")</f>
        <v>137</v>
      </c>
    </row>
    <row r="49" spans="1:5" x14ac:dyDescent="0.25">
      <c r="A49" s="5" t="s">
        <v>45</v>
      </c>
      <c r="B49" s="2">
        <v>8</v>
      </c>
      <c r="D49" s="5" t="s">
        <v>45</v>
      </c>
      <c r="E49" s="2">
        <f>GETPIVOTDATA("EmployeeID",$A$44,"MaritalStatus","Widowed")</f>
        <v>8</v>
      </c>
    </row>
    <row r="50" spans="1:5" x14ac:dyDescent="0.25">
      <c r="A50" s="5" t="s">
        <v>427</v>
      </c>
      <c r="B50" s="2">
        <v>311</v>
      </c>
    </row>
    <row r="54" spans="1:5" x14ac:dyDescent="0.25">
      <c r="A54" t="s">
        <v>430</v>
      </c>
    </row>
    <row r="55" spans="1:5" x14ac:dyDescent="0.25">
      <c r="A55" s="9">
        <v>3.8906752411575565</v>
      </c>
    </row>
    <row r="57" spans="1:5" x14ac:dyDescent="0.25">
      <c r="A57" t="s">
        <v>431</v>
      </c>
      <c r="B57" s="9">
        <f>GETPIVOTDATA("Emp  Satisfaction",$A$54)</f>
        <v>3.8906752411575565</v>
      </c>
      <c r="C57" s="8">
        <f>B57/5</f>
        <v>0.77813504823151125</v>
      </c>
    </row>
    <row r="58" spans="1:5" x14ac:dyDescent="0.25">
      <c r="A58" t="s">
        <v>432</v>
      </c>
      <c r="B58" s="9">
        <f>5-B57</f>
        <v>1.1093247588424435</v>
      </c>
      <c r="C58" s="8">
        <f>B58/5</f>
        <v>0.22186495176848869</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95" zoomScaleNormal="95" workbookViewId="0">
      <selection activeCell="T9" sqref="T9"/>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F A A B Q S w M E F A A C A A g A O A 7 3 W i t S S P S m A A A A + A A A A B I A H A B D b 2 5 m a W c v U G F j a 2 F n Z S 5 4 b W w g o h g A K K A U A A A A A A A A A A A A A A A A A A A A A A A A A A A A h Y 8 x D o I w G E a v Q r r T l i I J I T 9 l c J X E h G h c m 1 q h E Y q h x X I 3 B 4 / k F S R R 1 M 3 x e 3 n D + x 6 3 O x R T 1 w Z X N V j d m x x F m K J A G d k f t a l z N L p T m K K C w 1 b I s 6 h V M M v G Z p M 9 5 q h x 7 p I R 4 r 3 H P s b 9 U B N G a U Q O 5 a a S j e o E + s j 6 v x x q Y 5 0 w U i E O + 1 c M Z z h J c R L R G K 8 o A 7 J g K L X 5 K m w u x h T I D 4 T 1 2 L p x U F y Z c F c B W S a Q 9 w v + B F B L A w Q U A A I A C A A 4 D v 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A 7 3 W r D Q V V V B A g A A c A g A A B M A H A B G b 3 J t d W x h c y 9 T Z W N 0 a W 9 u M S 5 t I K I Y A C i g F A A A A A A A A A A A A A A A A A A A A A A A A A A A A K 1 W 3 2 / a M B B + R + J / s L I X k F K k t J R W q v q w A V s r r V t V U P d Q 9 c G Y A 6 w 6 d n R x t k a I / 3 1 n Q i A Q 0 m U S S B b k v v N 9 n + + H S Q z C S q P Z K P s O b p q N Z i N e c I Q p G / O J g o D d M g W 2 2 W D 0 G Z k E B Z B l + C 5 A d f o J I m j 7 y + D b x J i 3 V n v 5 8 o O H c O t l O 7 3 X 1 U v f a E s u r 3 4 W 4 J P X X 3 A 9 d 8 H T C D y K t H b t j J H r e G Y w 7 B u V h N q B c S t j 8 5 d L b x h G y q Q A 9 w P P Z / f a 9 r o d 5 7 L y 2 Q 5 z z I R a s j M L 7 3 Y N j r j i m J Y 3 P Z p Y u v O W N 1 h u y 2 E G Z P w 5 + y L R L n J s S i Y r w y z c N 9 B T w N K 2 B 4 7 S c u V i J n E J v Z M o 9 X x Q 4 N u L O Q Y M p e Z O Z d G H 6 7 R w 7 J B y W x F + A B F H 6 x x K 0 B M I T O Q a y 3 J c 8 n g E d N X g W s B I G C w 7 D P W c z 2 E d I c H f k O Y O O g k n g H u F G d E Z 4 h k X m 3 w X K r F q b 9 v i C S L F B f X F M 1 d J o T E 2 9 r W 1 d d A 9 v v f g F l f 0 c + O H + Y Y x C f W 3 h a k k C i q Z D g T 5 3 l e 3 I P w / t k E S K S m o f F O W d f a O b w t l Q I k y o F x V 5 f C o n Z 0 R R 5 R 6 7 a O z F v x j 2 I 5 p L Y 7 e g Y J d N 1 T m 9 r x W F e m Y 3 i W t Z 8 C U 3 c n 5 o j K 7 R 5 V U s l / U r O w 5 c X d p n Z C 6 W 5 P 6 g m j d + i w E R N b 5 n 0 j A Z U 0 B 7 t z u / N / N n x M x 9 2 o y u 4 o H e d V P R 3 9 V k 7 7 n q K n H t a U b W q U s v 2 t h S k D x 4 U N V h c u 3 U t F 1 T U V X e 8 S M p p P 1 e R L D K f R o + m f M Z z o u 6 n H A x l w S d F 0 5 / f k 9 k 1 1 D 9 F K w V 5 p V u 9 m Q u o r 8 5 i 9 Q S w E C L Q A U A A I A C A A 4 D v d a K 1 J I 9 K Y A A A D 4 A A A A E g A A A A A A A A A A A A A A A A A A A A A A Q 2 9 u Z m l n L 1 B h Y 2 t h Z 2 U u e G 1 s U E s B A i 0 A F A A C A A g A O A 7 3 W g / K 6 a u k A A A A 6 Q A A A B M A A A A A A A A A A A A A A A A A 8 g A A A F t D b 2 5 0 Z W 5 0 X 1 R 5 c G V z X S 5 4 b W x Q S w E C L Q A U A A I A C A A 4 D v d a s N B V V U E C A A B w C A A A E w A A A A A A A A A A A A A A A A D j 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G A A A A A A A A C Q 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V 8 y 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z M T E i I C 8 + P E V u d H J 5 I F R 5 c G U 9 I k Z p b G x F c n J v c k N v Z G U i I F Z h b H V l P S J z V W 5 r b m 9 3 b i I g L z 4 8 R W 5 0 c n k g V H l w Z T 0 i R m l s b E V y c m 9 y Q 2 9 1 b n Q i I F Z h b H V l P S J s M C I g L z 4 8 R W 5 0 c n k g V H l w Z T 0 i R m l s b E x h c 3 R V c G R h d G V k I i B W Y W x 1 Z T 0 i Z D I w M j U t M D c t M j N U M D A 6 N D k 6 N D g u M D A z O T c x N F o i I C 8 + P E V u d H J 5 I F R 5 c G U 9 I k Z p b G x D b 2 x 1 b W 5 U e X B l c y I g V m F s d W U 9 I n N B d 1 l E Q m d Z S E J n W U h B Q V l H Q m d Z R k J n T T 0 i I C 8 + P E V u d H J 5 I F R 5 c G U 9 I k Z p b G x D b 2 x 1 b W 5 O Y W 1 l c y I g V m F s d W U 9 I n N b J n F 1 b 3 Q 7 R W 1 w b G 9 5 Z W V J R C Z x d W 9 0 O y w m c X V v d D t F b X B s b 3 l l Z U 5 h b W U m c X V v d D s s J n F 1 b 3 Q 7 U 2 F s Y X J 5 J n F 1 b 3 Q 7 L C Z x d W 9 0 O 1 B v c 2 l 0 a W 9 u J n F 1 b 3 Q 7 L C Z x d W 9 0 O 1 N 0 Y X R l J n F 1 b 3 Q 7 L C Z x d W 9 0 O 0 R h d G V P Z k J p c n R o J n F 1 b 3 Q 7 L C Z x d W 9 0 O 0 d l b m R l c i Z x d W 9 0 O y w m c X V v d D t N Y X J p d G F s U 3 R h d H V z J n F 1 b 3 Q 7 L C Z x d W 9 0 O 0 h p c m l u Z 0 R h d G U m c X V v d D s s J n F 1 b 3 Q 7 V G V y b W l u Y X R p b 2 5 E Y X R l J n F 1 b 3 Q 7 L C Z x d W 9 0 O 0 V t c G x v e W 1 l b n R T d G F 0 d X M m c X V v d D s s J n F 1 b 3 Q 7 R G V w Y X J 0 b W V u d C Z x d W 9 0 O y w m c X V v d D t S Z W N y d W l 0 b W V u d F N v d X J j Z S Z x d W 9 0 O y w m c X V v d D t Q Z X J m b 3 J t Y W 5 j Z V N j b 3 J l J n F 1 b 3 Q 7 L C Z x d W 9 0 O 0 V u Z 2 F n Z W 1 l b n R T d X J 2 Z X k m c X V v d D s s J n F 1 b 3 Q 7 R W 1 w b G 9 5 Z W V T Y X R p c 2 Z h Y 3 R p b 2 4 m c X V v d D s s J n F 1 b 3 Q 7 R W 1 w I C B T Y X R p c 2 Z h Y 3 R p b 2 4 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V G F i b G U x L 0 N o Y W 5 n Z W Q g V H l w Z S 5 7 R W 1 w b G 9 5 Z W V J R C w w f S Z x d W 9 0 O y w m c X V v d D t T Z W N 0 a W 9 u M S 9 U Y W J s Z T E v Q 2 h h b m d l Z C B U e X B l L n t F b X B s b 3 l l Z U 5 h b W U s M X 0 m c X V v d D s s J n F 1 b 3 Q 7 U 2 V j d G l v b j E v V G F i b G U x L 0 N o Y W 5 n Z W Q g V H l w Z S 5 7 U 2 F s Y X J 5 L D J 9 J n F 1 b 3 Q 7 L C Z x d W 9 0 O 1 N l Y 3 R p b 2 4 x L 1 R h Y m x l M S 9 D a G F u Z 2 V k I F R 5 c G U u e 1 B v c 2 l 0 a W 9 u L D N 9 J n F 1 b 3 Q 7 L C Z x d W 9 0 O 1 N l Y 3 R p b 2 4 x L 1 R h Y m x l M S 9 D a G F u Z 2 V k I F R 5 c G U u e 1 N 0 Y X R l L D R 9 J n F 1 b 3 Q 7 L C Z x d W 9 0 O 1 N l Y 3 R p b 2 4 x L 1 R h Y m x l M S 9 D a G F u Z 2 V k I F R 5 c G U u e 0 R h d G V P Z k J p c n R o L D V 9 J n F 1 b 3 Q 7 L C Z x d W 9 0 O 1 N l Y 3 R p b 2 4 x L 1 R h Y m x l M S 9 S Z X B s Y W N l Z C B W Y W x 1 Z T E u e 0 d l b m R l c i w 2 f S Z x d W 9 0 O y w m c X V v d D t T Z W N 0 a W 9 u M S 9 U Y W J s Z T E v Q 2 h h b m d l Z C B U e X B l L n t N Y X J p d G F s U 3 R h d H V z L D d 9 J n F 1 b 3 Q 7 L C Z x d W 9 0 O 1 N l Y 3 R p b 2 4 x L 1 R h Y m x l M S 9 D a G F u Z 2 V k I F R 5 c G U u e 0 h p c m l u Z 0 R h d G U s O H 0 m c X V v d D s s J n F 1 b 3 Q 7 U 2 V j d G l v b j E v V G F i b G U x L 0 N o Y W 5 n Z W Q g V H l w Z S 5 7 V G V y b W l u Y X R p b 2 5 E Y X R l L D l 9 J n F 1 b 3 Q 7 L C Z x d W 9 0 O 1 N l Y 3 R p b 2 4 x L 1 R h Y m x l M S 9 S Z X B s Y W N l Z C B W Y W x 1 Z T g u e 0 V t c G x v e W 1 l b n R T d G F 0 d X M s M T B 9 J n F 1 b 3 Q 7 L C Z x d W 9 0 O 1 N l Y 3 R p b 2 4 x L 1 R h Y m x l M S 9 D a G F u Z 2 V k I F R 5 c G U u e 0 R l c G F y d G 1 l b n Q s M T F 9 J n F 1 b 3 Q 7 L C Z x d W 9 0 O 1 N l Y 3 R p b 2 4 x L 1 R h Y m x l M S 9 D a G F u Z 2 V k I F R 5 c G U u e 1 J l Y 3 J 1 a X R t Z W 5 0 U 2 9 1 c m N l L D E y f S Z x d W 9 0 O y w m c X V v d D t T Z W N 0 a W 9 u M S 9 U Y W J s Z T E v Q 2 h h b m d l Z C B U e X B l L n t Q Z X J m b 3 J t Y W 5 j Z V N j b 3 J l L D E z f S Z x d W 9 0 O y w m c X V v d D t T Z W N 0 a W 9 u M S 9 U Y W J s Z T E v Q 2 h h b m d l Z C B U e X B l L n t F b m d h Z 2 V t Z W 5 0 U 3 V y d m V 5 L D E 0 f S Z x d W 9 0 O y w m c X V v d D t T Z W N 0 a W 9 u M S 9 U Y W J s Z T E v U m V w b G F j Z W Q g V m F s d W U 2 L n t F b X B s b 3 l l Z V N h d G l z Z m F j d G l v b i w x N X 0 m c X V v d D s s J n F 1 b 3 Q 7 U 2 V j d G l v b j E v V G F i b G U x L 0 R 1 c G x p Y 2 F 0 Z W Q g Q 2 9 s d W 1 u L n t F b X B s b 3 l l Z V N h d G l z Z m F j d G l v b i A t I E N v c H k s M T Z 9 J n F 1 b 3 Q 7 X S w m c X V v d D t D b 2 x 1 b W 5 D b 3 V u d C Z x d W 9 0 O z o x N y w m c X V v d D t L Z X l D b 2 x 1 b W 5 O Y W 1 l c y Z x d W 9 0 O z p b X S w m c X V v d D t D b 2 x 1 b W 5 J Z G V u d G l 0 a W V z J n F 1 b 3 Q 7 O l s m c X V v d D t T Z W N 0 a W 9 u M S 9 U Y W J s Z T E v Q 2 h h b m d l Z C B U e X B l L n t F b X B s b 3 l l Z U l E L D B 9 J n F 1 b 3 Q 7 L C Z x d W 9 0 O 1 N l Y 3 R p b 2 4 x L 1 R h Y m x l M S 9 D a G F u Z 2 V k I F R 5 c G U u e 0 V t c G x v e W V l T m F t Z S w x f S Z x d W 9 0 O y w m c X V v d D t T Z W N 0 a W 9 u M S 9 U Y W J s Z T E v Q 2 h h b m d l Z C B U e X B l L n t T Y W x h c n k s M n 0 m c X V v d D s s J n F 1 b 3 Q 7 U 2 V j d G l v b j E v V G F i b G U x L 0 N o Y W 5 n Z W Q g V H l w Z S 5 7 U G 9 z a X R p b 2 4 s M 3 0 m c X V v d D s s J n F 1 b 3 Q 7 U 2 V j d G l v b j E v V G F i b G U x L 0 N o Y W 5 n Z W Q g V H l w Z S 5 7 U 3 R h d G U s N H 0 m c X V v d D s s J n F 1 b 3 Q 7 U 2 V j d G l v b j E v V G F i b G U x L 0 N o Y W 5 n Z W Q g V H l w Z S 5 7 R G F 0 Z U 9 m Q m l y d G g s N X 0 m c X V v d D s s J n F 1 b 3 Q 7 U 2 V j d G l v b j E v V G F i b G U x L 1 J l c G x h Y 2 V k I F Z h b H V l M S 5 7 R 2 V u Z G V y L D Z 9 J n F 1 b 3 Q 7 L C Z x d W 9 0 O 1 N l Y 3 R p b 2 4 x L 1 R h Y m x l M S 9 D a G F u Z 2 V k I F R 5 c G U u e 0 1 h c m l 0 Y W x T d G F 0 d X M s N 3 0 m c X V v d D s s J n F 1 b 3 Q 7 U 2 V j d G l v b j E v V G F i b G U x L 0 N o Y W 5 n Z W Q g V H l w Z S 5 7 S G l y a W 5 n R G F 0 Z S w 4 f S Z x d W 9 0 O y w m c X V v d D t T Z W N 0 a W 9 u M S 9 U Y W J s Z T E v Q 2 h h b m d l Z C B U e X B l L n t U Z X J t a W 5 h d G l v b k R h d G U s O X 0 m c X V v d D s s J n F 1 b 3 Q 7 U 2 V j d G l v b j E v V G F i b G U x L 1 J l c G x h Y 2 V k I F Z h b H V l O C 5 7 R W 1 w b G 9 5 b W V u d F N 0 Y X R 1 c y w x M H 0 m c X V v d D s s J n F 1 b 3 Q 7 U 2 V j d G l v b j E v V G F i b G U x L 0 N o Y W 5 n Z W Q g V H l w Z S 5 7 R G V w Y X J 0 b W V u d C w x M X 0 m c X V v d D s s J n F 1 b 3 Q 7 U 2 V j d G l v b j E v V G F i b G U x L 0 N o Y W 5 n Z W Q g V H l w Z S 5 7 U m V j c n V p d G 1 l b n R T b 3 V y Y 2 U s M T J 9 J n F 1 b 3 Q 7 L C Z x d W 9 0 O 1 N l Y 3 R p b 2 4 x L 1 R h Y m x l M S 9 D a G F u Z 2 V k I F R 5 c G U u e 1 B l c m Z v c m 1 h b m N l U 2 N v c m U s M T N 9 J n F 1 b 3 Q 7 L C Z x d W 9 0 O 1 N l Y 3 R p b 2 4 x L 1 R h Y m x l M S 9 D a G F u Z 2 V k I F R 5 c G U u e 0 V u Z 2 F n Z W 1 l b n R T d X J 2 Z X k s M T R 9 J n F 1 b 3 Q 7 L C Z x d W 9 0 O 1 N l Y 3 R p b 2 4 x L 1 R h Y m x l M S 9 S Z X B s Y W N l Z C B W Y W x 1 Z T Y u e 0 V t c G x v e W V l U 2 F 0 a X N m Y W N 0 a W 9 u L D E 1 f S Z x d W 9 0 O y w m c X V v d D t T Z W N 0 a W 9 u M S 9 U Y W J s Z T E v R H V w b G l j Y X R l Z C B D b 2 x 1 b W 4 u e 0 V t c G x v e W V l U 2 F 0 a X N m Y W N 0 a W 9 u I C 0 g Q 2 9 w e S w x 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E d X B s a W N h d G V k J T I w Q 2 9 s d W 1 u 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X B s Y W N l Z C U y M F Z h b H V l M z w v S X R l b V B h d G g + P C 9 J d G V t T G 9 j Y X R p b 2 4 + P F N 0 Y W J s Z U V u d H J p Z X M g L z 4 8 L 0 l 0 Z W 0 + P E l 0 Z W 0 + P E l 0 Z W 1 M b 2 N h d G l v b j 4 8 S X R l b V R 5 c G U + R m 9 y b X V s Y T w v S X R l b V R 5 c G U + P E l 0 Z W 1 Q Y X R o P l N l Y 3 R p b 2 4 x L 1 R h Y m x l M S 9 S Z X B s Y W N l Z C U y M F Z h b H V l N D w v S X R l b V B h d G g + P C 9 J d G V t T G 9 j Y X R p b 2 4 + P F N 0 Y W J s Z U V u d H J p Z X M g L z 4 8 L 0 l 0 Z W 0 + P E l 0 Z W 0 + P E l 0 Z W 1 M b 2 N h d G l v b j 4 8 S X R l b V R 5 c G U + R m 9 y b X V s Y T w v S X R l b V R 5 c G U + P E l 0 Z W 1 Q Y X R o P l N l Y 3 R p b 2 4 x L 1 R h Y m x l M S 9 S Z X B s Y W N l Z C U y M F Z h b H V l N T w v S X R l b V B h d G g + P C 9 J d G V t T G 9 j Y X R p b 2 4 + P F N 0 Y W J s Z U V u d H J p Z X M g L z 4 8 L 0 l 0 Z W 0 + P E l 0 Z W 0 + P E l 0 Z W 1 M b 2 N h d G l v b j 4 8 S X R l b V R 5 c G U + R m 9 y b X V s Y T w v S X R l b V R 5 c G U + P E l 0 Z W 1 Q Y X R o P l N l Y 3 R p b 2 4 x L 1 R h Y m x l M S 9 S Z X B s Y W N l Z C U y M F Z h b H V l N j w v S X R l b V B h d G g + P C 9 J d G V t T G 9 j Y X R p b 2 4 + P F N 0 Y W J s Z U V u d H J p Z X M g L z 4 8 L 0 l 0 Z W 0 + P E l 0 Z W 0 + P E l 0 Z W 1 M b 2 N h d G l v b j 4 8 S X R l b V R 5 c G U + R m 9 y b X V s Y T w v S X R l b V R 5 c G U + P E l 0 Z W 1 Q Y X R o P l N l Y 3 R p b 2 4 x L 1 R h Y m x l M S 9 S Z X B s Y W N l Z C U y M F Z h b H V l N z w v S X R l b V B h d G g + P C 9 J d G V t T G 9 j Y X R p b 2 4 + P F N 0 Y W J s Z U V u d H J p Z X M g L z 4 8 L 0 l 0 Z W 0 + P E l 0 Z W 0 + P E l 0 Z W 1 M b 2 N h d G l v b j 4 8 S X R l b V R 5 c G U + R m 9 y b X V s Y T w v S X R l b V R 5 c G U + P E l 0 Z W 1 Q Y X R o P l N l Y 3 R p b 2 4 x L 1 R h Y m x l M S 9 S Z X B s Y W N l Z C U y M F Z h b H V l O D w v S X R l b V B h d G g + P C 9 J d G V t T G 9 j Y X R p b 2 4 + P F N 0 Y W J s Z U V u d H J p Z X M g L z 4 8 L 0 l 0 Z W 0 + P E l 0 Z W 0 + P E l 0 Z W 1 M b 2 N h d G l v b j 4 8 S X R l b V R 5 c G U + R m 9 y b X V s Y T w v S X R l b V R 5 c G U + P E l 0 Z W 1 Q Y X R o P l N l Y 3 R p b 2 4 x L 1 R h Y m x l M S 9 S Z W 5 h b W V k J T I w Q 2 9 s d W 1 u c z w v S X R l b V B h d G g + P C 9 J d G V t T G 9 j Y X R p b 2 4 + P F N 0 Y W J s Z U V u d H J p Z X M g L z 4 8 L 0 l 0 Z W 0 + P C 9 J d G V t c z 4 8 L 0 x v Y 2 F s U G F j a 2 F n Z U 1 l d G F k Y X R h R m l s Z T 4 W A A A A U E s F B g A A A A A A A A A A A A A A A A A A A A A A A C Y B A A A B A A A A 0 I y d 3 w E V 0 R G M e g D A T 8 K X 6 w E A A A D a J l A 8 8 g J W T b 2 M L 7 r v z m g n A A A A A A I A A A A A A B B m A A A A A Q A A I A A A A K O s q u + Q s F P x i u i o g 1 5 b s X z C r Z x m K C K A T Z 8 V C L g W B o O j A A A A A A 6 A A A A A A g A A I A A A A L S r P l t V F i m D r V I L Q 8 B 4 O a 3 H e l 9 u N K 9 W D T o g R L j E K F C w U A A A A L H Y x f 0 P u w 2 4 7 c + Y S Q z 2 x Z 2 R y M L Q J t 0 L A f 1 / L q u p e p y r W S 7 i f 8 P 9 A J g S i 9 y I b R f c h e c x e q + T w G y h r m r G u S A z 3 5 m p w k v w j D I j Y m s X E R n N p p y C Q A A A A E 8 Q E u T t O N F S W j q j q W B u l 9 Q 9 0 c f V c J w E + J H 1 w 9 m / I 8 u v G W H y h d 9 m x e v J I L u v n i r i m e + k 6 t E 0 X 7 0 z 5 t 1 n S C S 4 C P Y = < / D a t a M a s h u p > 
</file>

<file path=customXml/itemProps1.xml><?xml version="1.0" encoding="utf-8"?>
<ds:datastoreItem xmlns:ds="http://schemas.openxmlformats.org/officeDocument/2006/customXml" ds:itemID="{EE575EFA-CF01-4C93-865A-A60B191720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HRData</vt:lpstr>
      <vt:lpstr>Sheet1</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otunla</dc:creator>
  <cp:lastModifiedBy>user</cp:lastModifiedBy>
  <dcterms:created xsi:type="dcterms:W3CDTF">2025-07-23T01:47:33Z</dcterms:created>
  <dcterms:modified xsi:type="dcterms:W3CDTF">2025-07-23T18:00:50Z</dcterms:modified>
</cp:coreProperties>
</file>