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 840 G3\Desktop\Python\CFA_application\"/>
    </mc:Choice>
  </mc:AlternateContent>
  <xr:revisionPtr revIDLastSave="0" documentId="13_ncr:1_{0B3E7C45-CCEB-47F5-AE6C-D6EFE7E5AF26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Feuil1" sheetId="2" r:id="rId1"/>
    <sheet name="ST" sheetId="1" r:id="rId2"/>
    <sheet name="ST_R" sheetId="4" r:id="rId3"/>
    <sheet name="SHC" sheetId="5" r:id="rId4"/>
    <sheet name="CG" sheetId="6" r:id="rId5"/>
    <sheet name="IU" sheetId="7" r:id="rId6"/>
    <sheet name="TR2" sheetId="8" r:id="rId7"/>
    <sheet name="Net_Income" sheetId="9" r:id="rId8"/>
    <sheet name="FFO" sheetId="10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3" i="2" l="1"/>
  <c r="C32" i="2"/>
  <c r="C31" i="2"/>
  <c r="C30" i="2"/>
  <c r="C28" i="2"/>
  <c r="C27" i="2"/>
  <c r="C26" i="2"/>
  <c r="C25" i="2"/>
  <c r="C24" i="2"/>
  <c r="C23" i="2"/>
  <c r="C21" i="2"/>
  <c r="C19" i="2"/>
  <c r="C33" i="2" s="1"/>
  <c r="C15" i="2"/>
  <c r="C14" i="2"/>
  <c r="C13" i="2"/>
  <c r="C16" i="2" s="1"/>
  <c r="B10" i="2"/>
  <c r="C3" i="2"/>
  <c r="C10" i="2" s="1"/>
</calcChain>
</file>

<file path=xl/sharedStrings.xml><?xml version="1.0" encoding="utf-8"?>
<sst xmlns="http://schemas.openxmlformats.org/spreadsheetml/2006/main" count="88" uniqueCount="45">
  <si>
    <t>Single Tenants Assets</t>
  </si>
  <si>
    <t>Atacadao Tanger</t>
  </si>
  <si>
    <t>Atacadao Oujda</t>
  </si>
  <si>
    <t>Atacadao Fès</t>
  </si>
  <si>
    <t>Atacadao Marrakech</t>
  </si>
  <si>
    <t>Atacadao Meknès</t>
  </si>
  <si>
    <t>Atacadao Taza</t>
  </si>
  <si>
    <t>Carrefour Panoramique</t>
  </si>
  <si>
    <t>Total</t>
  </si>
  <si>
    <t>Shopping centers</t>
  </si>
  <si>
    <t>Almazar</t>
  </si>
  <si>
    <t>Socco Alto</t>
  </si>
  <si>
    <t>Borj Fez</t>
  </si>
  <si>
    <t>Commercial Galleries</t>
  </si>
  <si>
    <t>Sela Park Agadir</t>
  </si>
  <si>
    <t>Atacadao Ain Sbaa</t>
  </si>
  <si>
    <t>atacadao sale</t>
  </si>
  <si>
    <t>Carrfour Bouskoura</t>
  </si>
  <si>
    <t>Carrefour Berkane</t>
  </si>
  <si>
    <t>Label'Gallery El Jadida</t>
  </si>
  <si>
    <t>Label'Gallery Meknes</t>
  </si>
  <si>
    <t>Sela Plaza Targa</t>
  </si>
  <si>
    <t>Label'Gallery Safi</t>
  </si>
  <si>
    <t>Label'Gallery rabat</t>
  </si>
  <si>
    <t>Sela Park El Jadida</t>
  </si>
  <si>
    <t>Sela Plaza Dar Bouazza</t>
  </si>
  <si>
    <t>Atacadao Inezgane</t>
  </si>
  <si>
    <t>Sela Park Temara</t>
  </si>
  <si>
    <t>--</t>
  </si>
  <si>
    <t>Industrial Unit</t>
  </si>
  <si>
    <t>Yazaki Meknes</t>
  </si>
  <si>
    <t>Atacadao Ain Sbaâ</t>
  </si>
  <si>
    <t>Atacadao Salé</t>
  </si>
  <si>
    <t>Label'Gallery Meknès</t>
  </si>
  <si>
    <t xml:space="preserve">Yazaki </t>
  </si>
  <si>
    <t>(KMAD)</t>
  </si>
  <si>
    <t>CLEO PIERRE SPI-RFA OPCI</t>
  </si>
  <si>
    <t>Prism</t>
  </si>
  <si>
    <t>Akdital Immo</t>
  </si>
  <si>
    <t>Gaz Stations and CFAO Offices</t>
  </si>
  <si>
    <t>Best Leisure</t>
  </si>
  <si>
    <t>SCCCB</t>
  </si>
  <si>
    <t>EBITDA</t>
  </si>
  <si>
    <t>FFO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</si>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</sst>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b/>
      <sz val="11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EECE1"/>
      </right>
      <top/>
      <bottom style="thin">
        <color rgb="FF000000"/>
      </bottom>
      <diagonal/>
    </border>
    <border>
      <left style="thin">
        <color rgb="FFEEECE1"/>
      </left>
      <right style="thin">
        <color rgb="FFEEECE1"/>
      </right>
      <top/>
      <bottom style="thin">
        <color rgb="FF000000"/>
      </bottom>
      <diagonal/>
    </border>
    <border>
      <left style="thin">
        <color rgb="FFEEECE1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EEECE1"/>
      </right>
      <top style="thin">
        <color rgb="FF000000"/>
      </top>
      <bottom/>
      <diagonal/>
    </border>
    <border>
      <left style="thin">
        <color rgb="FFEEECE1"/>
      </left>
      <right style="thin">
        <color rgb="FFEEECE1"/>
      </right>
      <top style="thin">
        <color rgb="FF000000"/>
      </top>
      <bottom/>
      <diagonal/>
    </border>
    <border>
      <left style="thin">
        <color rgb="FFEEECE1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right" wrapText="1"/>
    </xf>
    <xf numFmtId="0" fontId="2" fillId="2" borderId="9" xfId="0" applyFont="1" applyFill="1" applyBorder="1" applyAlignment="1">
      <alignment horizontal="right" wrapText="1"/>
    </xf>
    <xf numFmtId="0" fontId="3" fillId="0" borderId="10" xfId="0" applyFont="1" applyBorder="1" applyAlignment="1">
      <alignment horizontal="left" wrapText="1"/>
    </xf>
    <xf numFmtId="0" fontId="3" fillId="0" borderId="10" xfId="0" applyFont="1" applyBorder="1" applyAlignment="1">
      <alignment horizontal="right" wrapText="1"/>
    </xf>
    <xf numFmtId="0" fontId="3" fillId="2" borderId="10" xfId="0" applyFont="1" applyFill="1" applyBorder="1" applyAlignment="1">
      <alignment horizontal="right" wrapText="1"/>
    </xf>
    <xf numFmtId="0" fontId="2" fillId="0" borderId="11" xfId="0" applyFont="1" applyBorder="1" applyAlignment="1">
      <alignment horizontal="left" wrapText="1"/>
    </xf>
    <xf numFmtId="0" fontId="2" fillId="0" borderId="11" xfId="0" applyFont="1" applyBorder="1" applyAlignment="1">
      <alignment horizontal="right" wrapText="1"/>
    </xf>
    <xf numFmtId="0" fontId="2" fillId="2" borderId="11" xfId="0" applyFont="1" applyFill="1" applyBorder="1" applyAlignment="1">
      <alignment horizontal="right" wrapText="1"/>
    </xf>
    <xf numFmtId="0" fontId="4" fillId="4" borderId="5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left" wrapText="1"/>
    </xf>
    <xf numFmtId="3" fontId="2" fillId="2" borderId="4" xfId="0" applyNumberFormat="1" applyFont="1" applyFill="1" applyBorder="1" applyAlignment="1">
      <alignment horizontal="right" wrapText="1"/>
    </xf>
    <xf numFmtId="0" fontId="2" fillId="5" borderId="8" xfId="0" applyFont="1" applyFill="1" applyBorder="1" applyAlignment="1">
      <alignment horizontal="left" wrapText="1"/>
    </xf>
    <xf numFmtId="0" fontId="2" fillId="0" borderId="8" xfId="0" quotePrefix="1" applyFont="1" applyBorder="1" applyAlignment="1">
      <alignment horizontal="right" wrapText="1"/>
    </xf>
    <xf numFmtId="3" fontId="2" fillId="2" borderId="9" xfId="0" applyNumberFormat="1" applyFont="1" applyFill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4" fillId="4" borderId="0" xfId="0" applyFont="1" applyFill="1" applyAlignment="1">
      <alignment horizontal="left" wrapText="1"/>
    </xf>
    <xf numFmtId="3" fontId="4" fillId="4" borderId="0" xfId="0" applyNumberFormat="1" applyFont="1" applyFill="1" applyAlignment="1">
      <alignment horizontal="right" wrapText="1"/>
    </xf>
    <xf numFmtId="3" fontId="4" fillId="2" borderId="0" xfId="0" applyNumberFormat="1" applyFont="1" applyFill="1" applyAlignment="1">
      <alignment horizontal="right" wrapText="1"/>
    </xf>
    <xf numFmtId="0" fontId="2" fillId="0" borderId="12" xfId="0" applyFont="1" applyBorder="1" applyAlignment="1">
      <alignment horizontal="left" wrapText="1"/>
    </xf>
    <xf numFmtId="3" fontId="2" fillId="0" borderId="8" xfId="0" applyNumberFormat="1" applyFont="1" applyBorder="1" applyAlignment="1">
      <alignment horizontal="right" wrapText="1"/>
    </xf>
    <xf numFmtId="3" fontId="2" fillId="2" borderId="13" xfId="0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5" fillId="6" borderId="1" xfId="0" applyFont="1" applyFill="1" applyBorder="1"/>
    <xf numFmtId="0" fontId="6" fillId="0" borderId="1" xfId="0" applyFont="1" applyBorder="1"/>
    <xf numFmtId="2" fontId="6" fillId="0" borderId="1" xfId="0" applyNumberFormat="1" applyFont="1" applyBorder="1"/>
    <xf numFmtId="2" fontId="6" fillId="0" borderId="1" xfId="0" quotePrefix="1" applyNumberFormat="1" applyFont="1" applyBorder="1"/>
    <xf numFmtId="0" fontId="7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0" fontId="8" fillId="6" borderId="15" xfId="0" applyFont="1" applyFill="1" applyBorder="1" applyAlignment="1">
      <alignment horizontal="left"/>
    </xf>
    <xf numFmtId="2" fontId="8" fillId="6" borderId="16" xfId="0" applyNumberFormat="1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right"/>
    </xf>
    <xf numFmtId="2" fontId="8" fillId="6" borderId="18" xfId="0" applyNumberFormat="1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8" fillId="6" borderId="19" xfId="0" applyFont="1" applyFill="1" applyBorder="1" applyAlignment="1">
      <alignment horizontal="left"/>
    </xf>
    <xf numFmtId="2" fontId="8" fillId="6" borderId="20" xfId="0" applyNumberFormat="1" applyFont="1" applyFill="1" applyBorder="1"/>
    <xf numFmtId="2" fontId="8" fillId="6" borderId="21" xfId="0" applyNumberFormat="1" applyFont="1" applyFill="1" applyBorder="1"/>
    <xf numFmtId="2" fontId="8" fillId="6" borderId="2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EB60-8F5F-4DD4-9152-5BBFA71F097D}">
  <dimension ref="A1:C36"/>
  <sheetViews>
    <sheetView zoomScale="50" zoomScaleNormal="50" workbookViewId="0">
      <selection activeCell="B13" sqref="B13:C16"/>
    </sheetView>
  </sheetViews>
  <sheetFormatPr baseColWidth="10" defaultRowHeight="14.5" x14ac:dyDescent="0.35"/>
  <cols>
    <col min="1" max="1" width="30.81640625" customWidth="1"/>
  </cols>
  <sheetData>
    <row r="1" spans="1:3" ht="16" thickBot="1" x14ac:dyDescent="0.4">
      <c r="A1" s="3"/>
      <c r="B1" s="4">
        <v>2019</v>
      </c>
      <c r="C1" s="5">
        <v>2020</v>
      </c>
    </row>
    <row r="2" spans="1:3" ht="46.5" x14ac:dyDescent="0.35">
      <c r="A2" s="6" t="s">
        <v>0</v>
      </c>
      <c r="B2" s="7"/>
      <c r="C2" s="8"/>
    </row>
    <row r="3" spans="1:3" ht="31" x14ac:dyDescent="0.35">
      <c r="A3" s="9" t="s">
        <v>1</v>
      </c>
      <c r="B3" s="10">
        <v>11830</v>
      </c>
      <c r="C3" s="11">
        <f>11830*0.98</f>
        <v>11593.4</v>
      </c>
    </row>
    <row r="4" spans="1:3" ht="31" x14ac:dyDescent="0.35">
      <c r="A4" s="9" t="s">
        <v>2</v>
      </c>
      <c r="B4" s="10">
        <v>11830</v>
      </c>
      <c r="C4" s="11">
        <v>11830</v>
      </c>
    </row>
    <row r="5" spans="1:3" ht="15.5" x14ac:dyDescent="0.35">
      <c r="A5" s="9" t="s">
        <v>3</v>
      </c>
      <c r="B5" s="10">
        <v>13985</v>
      </c>
      <c r="C5" s="11">
        <v>13985</v>
      </c>
    </row>
    <row r="6" spans="1:3" ht="46.5" x14ac:dyDescent="0.35">
      <c r="A6" s="9" t="s">
        <v>4</v>
      </c>
      <c r="B6" s="10">
        <v>10644</v>
      </c>
      <c r="C6" s="11">
        <v>10644</v>
      </c>
    </row>
    <row r="7" spans="1:3" ht="15.5" x14ac:dyDescent="0.35">
      <c r="A7" s="9" t="s">
        <v>5</v>
      </c>
      <c r="B7" s="10">
        <v>7644</v>
      </c>
      <c r="C7" s="11">
        <v>7644</v>
      </c>
    </row>
    <row r="8" spans="1:3" ht="31" x14ac:dyDescent="0.35">
      <c r="A8" s="9" t="s">
        <v>6</v>
      </c>
      <c r="B8" s="10">
        <v>7313</v>
      </c>
      <c r="C8" s="11">
        <v>7313</v>
      </c>
    </row>
    <row r="9" spans="1:3" ht="47" thickBot="1" x14ac:dyDescent="0.4">
      <c r="A9" s="12" t="s">
        <v>7</v>
      </c>
      <c r="B9" s="13">
        <v>1250</v>
      </c>
      <c r="C9" s="14">
        <v>1250</v>
      </c>
    </row>
    <row r="10" spans="1:3" ht="16" thickBot="1" x14ac:dyDescent="0.4">
      <c r="A10" s="15" t="s">
        <v>8</v>
      </c>
      <c r="B10" s="16">
        <f t="shared" ref="B10:C10" si="0">SUM(B3:B9)</f>
        <v>64496</v>
      </c>
      <c r="C10" s="17">
        <f t="shared" si="0"/>
        <v>64259.4</v>
      </c>
    </row>
    <row r="11" spans="1:3" ht="16" thickBot="1" x14ac:dyDescent="0.4">
      <c r="A11" s="18"/>
      <c r="B11" s="19"/>
      <c r="C11" s="20"/>
    </row>
    <row r="12" spans="1:3" ht="31" x14ac:dyDescent="0.35">
      <c r="A12" s="21" t="s">
        <v>9</v>
      </c>
      <c r="B12" s="22"/>
      <c r="C12" s="23"/>
    </row>
    <row r="13" spans="1:3" ht="15.5" x14ac:dyDescent="0.35">
      <c r="A13" s="9" t="s">
        <v>10</v>
      </c>
      <c r="B13" s="10">
        <v>33214</v>
      </c>
      <c r="C13" s="11">
        <f>36230*0.78</f>
        <v>28259.4</v>
      </c>
    </row>
    <row r="14" spans="1:3" ht="31" x14ac:dyDescent="0.35">
      <c r="A14" s="9" t="s">
        <v>11</v>
      </c>
      <c r="B14" s="10">
        <v>31904</v>
      </c>
      <c r="C14" s="11">
        <f>31970*0.94</f>
        <v>30051.8</v>
      </c>
    </row>
    <row r="15" spans="1:3" ht="16" thickBot="1" x14ac:dyDescent="0.4">
      <c r="A15" s="12" t="s">
        <v>12</v>
      </c>
      <c r="B15" s="13">
        <v>25405</v>
      </c>
      <c r="C15" s="14">
        <f>25407*0.92</f>
        <v>23374.440000000002</v>
      </c>
    </row>
    <row r="16" spans="1:3" ht="16" thickBot="1" x14ac:dyDescent="0.4">
      <c r="A16" s="15" t="s">
        <v>8</v>
      </c>
      <c r="B16" s="16">
        <v>90523</v>
      </c>
      <c r="C16" s="17">
        <f>SUM(C13:C15)</f>
        <v>81685.64</v>
      </c>
    </row>
    <row r="17" spans="1:3" ht="16" thickBot="1" x14ac:dyDescent="0.4">
      <c r="A17" s="18"/>
      <c r="B17" s="19"/>
      <c r="C17" s="20"/>
    </row>
    <row r="18" spans="1:3" ht="46.5" x14ac:dyDescent="0.35">
      <c r="A18" s="21" t="s">
        <v>13</v>
      </c>
      <c r="B18" s="22"/>
      <c r="C18" s="23"/>
    </row>
    <row r="19" spans="1:3" ht="31" x14ac:dyDescent="0.35">
      <c r="A19" s="24" t="s">
        <v>14</v>
      </c>
      <c r="B19" s="10">
        <v>15900</v>
      </c>
      <c r="C19" s="11">
        <f>22359*0.92</f>
        <v>20570.280000000002</v>
      </c>
    </row>
    <row r="20" spans="1:3" ht="31" x14ac:dyDescent="0.35">
      <c r="A20" s="24" t="s">
        <v>15</v>
      </c>
      <c r="B20" s="10">
        <v>20310</v>
      </c>
      <c r="C20" s="11">
        <v>20310</v>
      </c>
    </row>
    <row r="21" spans="1:3" ht="31" x14ac:dyDescent="0.35">
      <c r="A21" s="24" t="s">
        <v>16</v>
      </c>
      <c r="B21" s="10">
        <v>9881</v>
      </c>
      <c r="C21" s="11">
        <f>9948*0.99</f>
        <v>9848.52</v>
      </c>
    </row>
    <row r="22" spans="1:3" ht="46.5" x14ac:dyDescent="0.35">
      <c r="A22" s="24" t="s">
        <v>17</v>
      </c>
      <c r="B22" s="10">
        <v>16765</v>
      </c>
      <c r="C22" s="11">
        <v>16765</v>
      </c>
    </row>
    <row r="23" spans="1:3" ht="15.5" x14ac:dyDescent="0.35">
      <c r="A23" s="24" t="s">
        <v>18</v>
      </c>
      <c r="B23" s="10">
        <v>3084</v>
      </c>
      <c r="C23" s="11">
        <f>3084*0.99</f>
        <v>3053.16</v>
      </c>
    </row>
    <row r="24" spans="1:3" ht="15.5" x14ac:dyDescent="0.35">
      <c r="A24" s="24" t="s">
        <v>19</v>
      </c>
      <c r="B24" s="10">
        <v>5999</v>
      </c>
      <c r="C24" s="11">
        <f>5980*0.87</f>
        <v>5202.6000000000004</v>
      </c>
    </row>
    <row r="25" spans="1:3" ht="15.5" x14ac:dyDescent="0.35">
      <c r="A25" s="24" t="s">
        <v>20</v>
      </c>
      <c r="B25" s="10">
        <v>4508</v>
      </c>
      <c r="C25" s="11">
        <f>4510*0.94</f>
        <v>4239.3999999999996</v>
      </c>
    </row>
    <row r="26" spans="1:3" ht="15.5" x14ac:dyDescent="0.35">
      <c r="A26" s="24" t="s">
        <v>21</v>
      </c>
      <c r="B26" s="10">
        <v>10413</v>
      </c>
      <c r="C26" s="11">
        <f>12841*0.86</f>
        <v>11043.26</v>
      </c>
    </row>
    <row r="27" spans="1:3" ht="15.5" x14ac:dyDescent="0.35">
      <c r="A27" s="24" t="s">
        <v>22</v>
      </c>
      <c r="B27" s="10">
        <v>4283</v>
      </c>
      <c r="C27" s="25">
        <f>4287*0.91</f>
        <v>3901.17</v>
      </c>
    </row>
    <row r="28" spans="1:3" ht="15.5" x14ac:dyDescent="0.35">
      <c r="A28" s="24" t="s">
        <v>23</v>
      </c>
      <c r="B28" s="10">
        <v>7179</v>
      </c>
      <c r="C28" s="25">
        <f>7668*0.89</f>
        <v>6824.52</v>
      </c>
    </row>
    <row r="29" spans="1:3" ht="15.5" x14ac:dyDescent="0.35">
      <c r="A29" s="24" t="s">
        <v>24</v>
      </c>
      <c r="B29" s="10">
        <v>2325</v>
      </c>
      <c r="C29" s="25">
        <v>6115</v>
      </c>
    </row>
    <row r="30" spans="1:3" ht="15.5" x14ac:dyDescent="0.35">
      <c r="A30" s="24" t="s">
        <v>25</v>
      </c>
      <c r="B30" s="10">
        <v>13610</v>
      </c>
      <c r="C30" s="25">
        <f>13573*0.91</f>
        <v>12351.43</v>
      </c>
    </row>
    <row r="31" spans="1:3" ht="15.5" x14ac:dyDescent="0.35">
      <c r="A31" s="24" t="s">
        <v>26</v>
      </c>
      <c r="B31" s="10">
        <v>7117</v>
      </c>
      <c r="C31" s="25">
        <f>7277*0.98</f>
        <v>7131.46</v>
      </c>
    </row>
    <row r="32" spans="1:3" ht="16" thickBot="1" x14ac:dyDescent="0.4">
      <c r="A32" s="26" t="s">
        <v>27</v>
      </c>
      <c r="B32" s="27" t="s">
        <v>28</v>
      </c>
      <c r="C32" s="28">
        <f>17802*0.7</f>
        <v>12461.4</v>
      </c>
    </row>
    <row r="33" spans="1:3" ht="16" thickBot="1" x14ac:dyDescent="0.4">
      <c r="A33" s="15" t="s">
        <v>8</v>
      </c>
      <c r="B33" s="16">
        <f>SUM(B19:B31)</f>
        <v>121374</v>
      </c>
      <c r="C33" s="17">
        <f>SUM(C19:C32)</f>
        <v>139817.20000000001</v>
      </c>
    </row>
    <row r="34" spans="1:3" ht="15.5" x14ac:dyDescent="0.35">
      <c r="A34" s="29"/>
      <c r="B34" s="30"/>
      <c r="C34" s="31"/>
    </row>
    <row r="35" spans="1:3" ht="15.5" x14ac:dyDescent="0.35">
      <c r="A35" s="32" t="s">
        <v>29</v>
      </c>
      <c r="B35" s="33"/>
      <c r="C35" s="34"/>
    </row>
    <row r="36" spans="1:3" ht="15.5" x14ac:dyDescent="0.35">
      <c r="A36" s="35" t="s">
        <v>30</v>
      </c>
      <c r="B36" s="36">
        <v>35603</v>
      </c>
      <c r="C36" s="37">
        <v>35603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14" sqref="B14"/>
    </sheetView>
  </sheetViews>
  <sheetFormatPr baseColWidth="10" defaultColWidth="8.7265625" defaultRowHeight="14.5" x14ac:dyDescent="0.35"/>
  <cols>
    <col min="1" max="1" width="30.90625" customWidth="1"/>
    <col min="2" max="2" width="18.81640625" customWidth="1"/>
    <col min="3" max="3" width="15.1796875" customWidth="1"/>
    <col min="4" max="4" width="15.08984375" customWidth="1"/>
    <col min="5" max="5" width="19.7265625" customWidth="1"/>
    <col min="6" max="6" width="16.7265625" customWidth="1"/>
    <col min="7" max="7" width="12.6328125" customWidth="1"/>
    <col min="8" max="8" width="20.453125" customWidth="1"/>
    <col min="9" max="9" width="18.36328125" customWidth="1"/>
  </cols>
  <sheetData>
    <row r="1" spans="1:8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2019</v>
      </c>
      <c r="B2" s="2">
        <v>8969</v>
      </c>
      <c r="C2" s="2">
        <v>8489</v>
      </c>
      <c r="D2" s="2">
        <v>8444</v>
      </c>
      <c r="E2" s="2">
        <v>8735</v>
      </c>
      <c r="F2" s="2">
        <v>5060</v>
      </c>
      <c r="G2" s="2">
        <v>3432</v>
      </c>
      <c r="H2" s="2">
        <v>3297</v>
      </c>
    </row>
    <row r="3" spans="1:8" x14ac:dyDescent="0.35">
      <c r="A3" s="1">
        <v>2020</v>
      </c>
      <c r="B3" s="2">
        <v>9011</v>
      </c>
      <c r="C3" s="2">
        <v>8152</v>
      </c>
      <c r="D3" s="2">
        <v>8271</v>
      </c>
      <c r="E3" s="2">
        <v>8735</v>
      </c>
      <c r="F3" s="2">
        <v>5601</v>
      </c>
      <c r="G3" s="2">
        <v>3321</v>
      </c>
      <c r="H3" s="2">
        <v>3372</v>
      </c>
    </row>
    <row r="4" spans="1:8" x14ac:dyDescent="0.35">
      <c r="A4" s="1">
        <v>2021</v>
      </c>
      <c r="B4" s="2">
        <v>9011</v>
      </c>
      <c r="C4" s="2">
        <v>8152</v>
      </c>
      <c r="D4" s="2">
        <v>8271</v>
      </c>
      <c r="E4" s="2">
        <v>8735</v>
      </c>
      <c r="F4" s="2">
        <v>5601</v>
      </c>
      <c r="G4" s="2">
        <v>3321</v>
      </c>
      <c r="H4" s="2">
        <v>3372</v>
      </c>
    </row>
    <row r="5" spans="1:8" x14ac:dyDescent="0.35">
      <c r="A5" s="1">
        <v>2022</v>
      </c>
      <c r="B5" s="2">
        <v>9011</v>
      </c>
      <c r="C5" s="2">
        <v>8152</v>
      </c>
      <c r="D5" s="2">
        <v>8271</v>
      </c>
      <c r="E5" s="2">
        <v>8735</v>
      </c>
      <c r="F5" s="2">
        <v>5601</v>
      </c>
      <c r="G5" s="2">
        <v>3321</v>
      </c>
      <c r="H5" s="2">
        <v>3372</v>
      </c>
    </row>
    <row r="6" spans="1:8" x14ac:dyDescent="0.35">
      <c r="A6" s="1">
        <v>2023</v>
      </c>
      <c r="B6" s="2">
        <v>9461.5500000000011</v>
      </c>
      <c r="C6" s="2">
        <v>8559.6</v>
      </c>
      <c r="D6" s="2">
        <v>8684.5500000000011</v>
      </c>
      <c r="E6" s="2">
        <v>9171.75</v>
      </c>
      <c r="F6" s="2">
        <v>5881.05</v>
      </c>
      <c r="G6" s="2">
        <v>3653.1</v>
      </c>
      <c r="H6" s="2">
        <v>3709.2</v>
      </c>
    </row>
    <row r="7" spans="1:8" x14ac:dyDescent="0.35">
      <c r="A7" s="1">
        <v>2024</v>
      </c>
      <c r="B7" s="2">
        <v>9461.5500000000011</v>
      </c>
      <c r="C7" s="2">
        <v>8559.6</v>
      </c>
      <c r="D7" s="2">
        <v>8684.5500000000011</v>
      </c>
      <c r="E7" s="2">
        <v>9171.75</v>
      </c>
      <c r="F7" s="2">
        <v>5881.05</v>
      </c>
      <c r="G7" s="2">
        <v>3653.1</v>
      </c>
      <c r="H7" s="2">
        <v>3709.2</v>
      </c>
    </row>
    <row r="8" spans="1:8" x14ac:dyDescent="0.35">
      <c r="A8" s="1">
        <v>2025</v>
      </c>
      <c r="B8" s="2">
        <v>9461.5500000000011</v>
      </c>
      <c r="C8" s="2">
        <v>8559.6</v>
      </c>
      <c r="D8" s="2">
        <v>8684.5500000000011</v>
      </c>
      <c r="E8" s="2">
        <v>9171.75</v>
      </c>
      <c r="F8" s="2">
        <v>5881.05</v>
      </c>
      <c r="G8" s="2">
        <v>3653.1</v>
      </c>
      <c r="H8" s="2">
        <v>3709.2</v>
      </c>
    </row>
    <row r="9" spans="1:8" x14ac:dyDescent="0.35">
      <c r="A9" s="1">
        <v>2026</v>
      </c>
      <c r="B9" s="2">
        <v>9934.6275000000023</v>
      </c>
      <c r="C9" s="2">
        <v>8987.58</v>
      </c>
      <c r="D9" s="2">
        <v>9118.777500000002</v>
      </c>
      <c r="E9" s="2">
        <v>9630.3374999999996</v>
      </c>
      <c r="F9" s="2">
        <v>6175.1025000000009</v>
      </c>
      <c r="G9" s="2">
        <v>4018.4100000000012</v>
      </c>
      <c r="H9" s="2">
        <v>4080.1200000000008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A022-4678-49FB-AAC1-7FA0410F5211}">
  <dimension ref="A1:H20"/>
  <sheetViews>
    <sheetView topLeftCell="A7" workbookViewId="0">
      <selection activeCell="F16" sqref="F16"/>
    </sheetView>
  </sheetViews>
  <sheetFormatPr baseColWidth="10" defaultRowHeight="14.5" x14ac:dyDescent="0.35"/>
  <sheetData>
    <row r="1" spans="1:8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2019</v>
      </c>
      <c r="B2">
        <v>11830</v>
      </c>
      <c r="C2">
        <v>11830</v>
      </c>
      <c r="D2">
        <v>13985</v>
      </c>
      <c r="E2">
        <v>10644</v>
      </c>
      <c r="F2">
        <v>7644</v>
      </c>
      <c r="G2">
        <v>7313</v>
      </c>
      <c r="H2">
        <v>1250</v>
      </c>
    </row>
    <row r="3" spans="1:8" x14ac:dyDescent="0.35">
      <c r="A3">
        <v>2020</v>
      </c>
      <c r="B3">
        <v>11593.4</v>
      </c>
      <c r="C3">
        <v>11830</v>
      </c>
      <c r="D3">
        <v>13985</v>
      </c>
      <c r="E3">
        <v>10644</v>
      </c>
      <c r="F3">
        <v>7644</v>
      </c>
      <c r="G3">
        <v>7313</v>
      </c>
      <c r="H3">
        <v>1250</v>
      </c>
    </row>
    <row r="4" spans="1:8" x14ac:dyDescent="0.35">
      <c r="A4">
        <v>2021</v>
      </c>
      <c r="B4">
        <v>11593.4</v>
      </c>
      <c r="C4">
        <v>11830</v>
      </c>
      <c r="D4">
        <v>13985</v>
      </c>
      <c r="E4">
        <v>10644</v>
      </c>
      <c r="F4">
        <v>7644</v>
      </c>
      <c r="G4">
        <v>7313</v>
      </c>
      <c r="H4">
        <v>1250</v>
      </c>
    </row>
    <row r="5" spans="1:8" x14ac:dyDescent="0.35">
      <c r="A5">
        <v>2022</v>
      </c>
      <c r="B5">
        <v>11593.4</v>
      </c>
      <c r="C5">
        <v>11830</v>
      </c>
      <c r="D5">
        <v>13985</v>
      </c>
      <c r="E5">
        <v>10644</v>
      </c>
      <c r="F5">
        <v>7644</v>
      </c>
      <c r="G5">
        <v>7313</v>
      </c>
      <c r="H5">
        <v>1250</v>
      </c>
    </row>
    <row r="6" spans="1:8" x14ac:dyDescent="0.35">
      <c r="A6">
        <v>2023</v>
      </c>
      <c r="B6">
        <v>11593.4</v>
      </c>
      <c r="C6">
        <v>11830</v>
      </c>
      <c r="D6">
        <v>13985</v>
      </c>
      <c r="E6">
        <v>10644</v>
      </c>
      <c r="F6">
        <v>7644</v>
      </c>
      <c r="G6">
        <v>7313</v>
      </c>
      <c r="H6">
        <v>1250</v>
      </c>
    </row>
    <row r="7" spans="1:8" x14ac:dyDescent="0.35">
      <c r="A7">
        <v>2024</v>
      </c>
      <c r="B7">
        <v>11593.4</v>
      </c>
      <c r="C7">
        <v>11830</v>
      </c>
      <c r="D7">
        <v>13985</v>
      </c>
      <c r="E7">
        <v>10644</v>
      </c>
      <c r="F7">
        <v>7644</v>
      </c>
      <c r="G7">
        <v>7313</v>
      </c>
      <c r="H7">
        <v>1250</v>
      </c>
    </row>
    <row r="8" spans="1:8" x14ac:dyDescent="0.35">
      <c r="A8">
        <v>2025</v>
      </c>
      <c r="B8">
        <v>11593.4</v>
      </c>
      <c r="C8">
        <v>11830</v>
      </c>
      <c r="D8">
        <v>13985</v>
      </c>
      <c r="E8">
        <v>10644</v>
      </c>
      <c r="F8">
        <v>7644</v>
      </c>
      <c r="G8">
        <v>7313</v>
      </c>
      <c r="H8">
        <v>1250</v>
      </c>
    </row>
    <row r="9" spans="1:8" x14ac:dyDescent="0.35">
      <c r="A9">
        <v>2026</v>
      </c>
      <c r="B9">
        <v>11593.4</v>
      </c>
      <c r="C9">
        <v>11830</v>
      </c>
      <c r="D9">
        <v>13985</v>
      </c>
      <c r="E9">
        <v>10644</v>
      </c>
      <c r="F9">
        <v>7644</v>
      </c>
      <c r="G9">
        <v>7313</v>
      </c>
      <c r="H9">
        <v>1250</v>
      </c>
    </row>
    <row r="12" spans="1:8" x14ac:dyDescent="0.3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 x14ac:dyDescent="0.35">
      <c r="A13">
        <v>2019</v>
      </c>
      <c r="B13">
        <v>0.75815722738799662</v>
      </c>
      <c r="C13">
        <v>0.71758241758241759</v>
      </c>
      <c r="D13">
        <v>0.60378977475867002</v>
      </c>
      <c r="E13">
        <v>0.82065013152950017</v>
      </c>
      <c r="F13">
        <v>0.66195709052851914</v>
      </c>
      <c r="G13">
        <v>0.46930124435936005</v>
      </c>
      <c r="H13">
        <v>2.6375999999999999</v>
      </c>
    </row>
    <row r="14" spans="1:8" x14ac:dyDescent="0.35">
      <c r="A14">
        <v>2020</v>
      </c>
      <c r="B14">
        <v>0.77725257474080078</v>
      </c>
      <c r="C14">
        <v>0.68909551986475059</v>
      </c>
      <c r="D14">
        <v>0.59141937790489807</v>
      </c>
      <c r="E14">
        <v>0.82065013152950017</v>
      </c>
      <c r="F14">
        <v>0.73273155416012559</v>
      </c>
      <c r="G14">
        <v>0.45412279502256259</v>
      </c>
      <c r="H14">
        <v>2.6976</v>
      </c>
    </row>
    <row r="15" spans="1:8" x14ac:dyDescent="0.35">
      <c r="A15">
        <v>2021</v>
      </c>
      <c r="B15">
        <v>0.77725257474080078</v>
      </c>
      <c r="C15">
        <v>0.68909551986475059</v>
      </c>
      <c r="D15">
        <v>0.59141937790489807</v>
      </c>
      <c r="E15">
        <v>0.82065013152950017</v>
      </c>
      <c r="F15">
        <v>0.73273155416012559</v>
      </c>
      <c r="G15">
        <v>0.45412279502256259</v>
      </c>
      <c r="H15">
        <v>2.6976</v>
      </c>
    </row>
    <row r="16" spans="1:8" x14ac:dyDescent="0.35">
      <c r="A16">
        <v>2022</v>
      </c>
      <c r="B16">
        <v>0.77725257474080078</v>
      </c>
      <c r="C16">
        <v>0.68909551986475059</v>
      </c>
      <c r="D16">
        <v>0.59141937790489807</v>
      </c>
      <c r="E16">
        <v>0.82065013152950017</v>
      </c>
      <c r="F16">
        <v>0.73273155416012559</v>
      </c>
      <c r="G16">
        <v>0.45412279502256259</v>
      </c>
      <c r="H16">
        <v>2.6976</v>
      </c>
    </row>
    <row r="17" spans="1:8" x14ac:dyDescent="0.35">
      <c r="A17">
        <v>2023</v>
      </c>
      <c r="B17">
        <v>0.81611520347784094</v>
      </c>
      <c r="C17">
        <v>0.72355029585798825</v>
      </c>
      <c r="D17">
        <v>0.62099034680014309</v>
      </c>
      <c r="E17">
        <v>0.86168263810597523</v>
      </c>
      <c r="F17">
        <v>0.76936813186813191</v>
      </c>
      <c r="G17">
        <v>0.49953507452481882</v>
      </c>
      <c r="H17">
        <v>2.9673599999999998</v>
      </c>
    </row>
    <row r="18" spans="1:8" x14ac:dyDescent="0.35">
      <c r="A18">
        <v>2024</v>
      </c>
      <c r="B18">
        <v>0.81611520347784094</v>
      </c>
      <c r="C18">
        <v>0.72355029585798825</v>
      </c>
      <c r="D18">
        <v>0.62099034680014309</v>
      </c>
      <c r="E18">
        <v>0.86168263810597523</v>
      </c>
      <c r="F18">
        <v>0.76936813186813191</v>
      </c>
      <c r="G18">
        <v>0.49953507452481882</v>
      </c>
      <c r="H18">
        <v>2.9673599999999998</v>
      </c>
    </row>
    <row r="19" spans="1:8" x14ac:dyDescent="0.35">
      <c r="A19">
        <v>2025</v>
      </c>
      <c r="B19">
        <v>0.81611520347784094</v>
      </c>
      <c r="C19">
        <v>0.72355029585798825</v>
      </c>
      <c r="D19">
        <v>0.62099034680014309</v>
      </c>
      <c r="E19">
        <v>0.86168263810597523</v>
      </c>
      <c r="F19">
        <v>0.76936813186813191</v>
      </c>
      <c r="G19">
        <v>0.49953507452481882</v>
      </c>
      <c r="H19">
        <v>2.9673599999999998</v>
      </c>
    </row>
    <row r="20" spans="1:8" x14ac:dyDescent="0.35">
      <c r="A20">
        <v>2026</v>
      </c>
      <c r="B20">
        <v>0.85692096365173309</v>
      </c>
      <c r="C20">
        <v>0.75972781065088757</v>
      </c>
      <c r="D20">
        <v>0.65203986414015025</v>
      </c>
      <c r="E20">
        <v>0.90476677001127392</v>
      </c>
      <c r="F20">
        <v>0.80783653846153858</v>
      </c>
      <c r="G20">
        <v>0.54948858197730088</v>
      </c>
      <c r="H20">
        <v>3.2640960000000008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2CA3-760C-4500-8E35-56A959524419}">
  <dimension ref="A1:D9"/>
  <sheetViews>
    <sheetView workbookViewId="0">
      <selection activeCell="A2" sqref="A2:A9"/>
    </sheetView>
  </sheetViews>
  <sheetFormatPr baseColWidth="10" defaultRowHeight="14.5" x14ac:dyDescent="0.35"/>
  <cols>
    <col min="1" max="1" width="27" style="38" customWidth="1"/>
    <col min="2" max="2" width="20" style="38" customWidth="1"/>
    <col min="3" max="3" width="21.36328125" style="38" customWidth="1"/>
    <col min="4" max="4" width="13.26953125" style="38" customWidth="1"/>
    <col min="5" max="16384" width="10.90625" style="38"/>
  </cols>
  <sheetData>
    <row r="1" spans="1:4" x14ac:dyDescent="0.35">
      <c r="A1" s="39" t="s">
        <v>9</v>
      </c>
      <c r="B1" s="40" t="s">
        <v>10</v>
      </c>
      <c r="C1" s="40" t="s">
        <v>11</v>
      </c>
      <c r="D1" s="40" t="s">
        <v>12</v>
      </c>
    </row>
    <row r="2" spans="1:4" x14ac:dyDescent="0.35">
      <c r="A2" s="39">
        <v>2019</v>
      </c>
      <c r="B2" s="41">
        <v>27919</v>
      </c>
      <c r="C2" s="41">
        <v>34574</v>
      </c>
      <c r="D2" s="41">
        <v>45081</v>
      </c>
    </row>
    <row r="3" spans="1:4" x14ac:dyDescent="0.35">
      <c r="A3" s="39">
        <v>2020</v>
      </c>
      <c r="B3" s="41">
        <v>19306</v>
      </c>
      <c r="C3" s="41">
        <v>30923</v>
      </c>
      <c r="D3" s="41">
        <v>33341</v>
      </c>
    </row>
    <row r="4" spans="1:4" x14ac:dyDescent="0.35">
      <c r="A4" s="39">
        <v>2021</v>
      </c>
      <c r="B4" s="41">
        <v>19306</v>
      </c>
      <c r="C4" s="41">
        <v>30923</v>
      </c>
      <c r="D4" s="41">
        <v>33341</v>
      </c>
    </row>
    <row r="5" spans="1:4" x14ac:dyDescent="0.35">
      <c r="A5" s="39">
        <v>2022</v>
      </c>
      <c r="B5" s="41">
        <v>19306</v>
      </c>
      <c r="C5" s="41">
        <v>30923</v>
      </c>
      <c r="D5" s="41">
        <v>33341</v>
      </c>
    </row>
    <row r="6" spans="1:4" x14ac:dyDescent="0.35">
      <c r="A6" s="39">
        <v>2023</v>
      </c>
      <c r="B6" s="41">
        <v>20271.3</v>
      </c>
      <c r="C6" s="41">
        <v>32469.15</v>
      </c>
      <c r="D6" s="41">
        <v>35008.050000000003</v>
      </c>
    </row>
    <row r="7" spans="1:4" x14ac:dyDescent="0.35">
      <c r="A7" s="39">
        <v>2024</v>
      </c>
      <c r="B7" s="41">
        <v>20271.3</v>
      </c>
      <c r="C7" s="41">
        <v>32469.15</v>
      </c>
      <c r="D7" s="41">
        <v>35008.050000000003</v>
      </c>
    </row>
    <row r="8" spans="1:4" x14ac:dyDescent="0.35">
      <c r="A8" s="39">
        <v>2025</v>
      </c>
      <c r="B8" s="41">
        <v>20271.3</v>
      </c>
      <c r="C8" s="41">
        <v>32469.15</v>
      </c>
      <c r="D8" s="41">
        <v>35008.050000000003</v>
      </c>
    </row>
    <row r="9" spans="1:4" x14ac:dyDescent="0.35">
      <c r="A9" s="39">
        <v>2026</v>
      </c>
      <c r="B9" s="41">
        <v>21284.865000000002</v>
      </c>
      <c r="C9" s="41">
        <v>34092.607500000006</v>
      </c>
      <c r="D9" s="41">
        <v>36758.452500000007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E67A-A650-48C9-AAF7-1FCC7F60CE83}">
  <dimension ref="A1:O9"/>
  <sheetViews>
    <sheetView workbookViewId="0">
      <selection activeCell="A2" sqref="A2:A9"/>
    </sheetView>
  </sheetViews>
  <sheetFormatPr baseColWidth="10" defaultRowHeight="14.5" x14ac:dyDescent="0.35"/>
  <cols>
    <col min="1" max="1" width="18.453125" customWidth="1"/>
  </cols>
  <sheetData>
    <row r="1" spans="1:15" x14ac:dyDescent="0.35">
      <c r="A1" s="42" t="s">
        <v>13</v>
      </c>
      <c r="B1" s="43" t="s">
        <v>14</v>
      </c>
      <c r="C1" s="43" t="s">
        <v>31</v>
      </c>
      <c r="D1" s="43" t="s">
        <v>32</v>
      </c>
      <c r="E1" s="43" t="s">
        <v>17</v>
      </c>
      <c r="F1" s="43" t="s">
        <v>18</v>
      </c>
      <c r="G1" s="43" t="s">
        <v>19</v>
      </c>
      <c r="H1" s="43" t="s">
        <v>33</v>
      </c>
      <c r="I1" s="43" t="s">
        <v>21</v>
      </c>
      <c r="J1" s="43" t="s">
        <v>22</v>
      </c>
      <c r="K1" s="43" t="s">
        <v>23</v>
      </c>
      <c r="L1" s="43" t="s">
        <v>24</v>
      </c>
      <c r="M1" s="43" t="s">
        <v>25</v>
      </c>
      <c r="N1" s="43" t="s">
        <v>26</v>
      </c>
      <c r="O1" s="43" t="s">
        <v>27</v>
      </c>
    </row>
    <row r="2" spans="1:15" x14ac:dyDescent="0.35">
      <c r="A2" s="39">
        <v>2019</v>
      </c>
      <c r="B2" s="43">
        <v>9904</v>
      </c>
      <c r="C2" s="44">
        <v>20961</v>
      </c>
      <c r="D2" s="44">
        <v>10144</v>
      </c>
      <c r="E2" s="44">
        <v>14276</v>
      </c>
      <c r="F2" s="44">
        <v>4210</v>
      </c>
      <c r="G2" s="44">
        <v>7733</v>
      </c>
      <c r="H2" s="44">
        <v>5814</v>
      </c>
      <c r="I2" s="44">
        <v>9101</v>
      </c>
      <c r="J2" s="44">
        <v>2643</v>
      </c>
      <c r="K2" s="44">
        <v>8291</v>
      </c>
      <c r="L2" s="44">
        <v>2323</v>
      </c>
      <c r="M2" s="44">
        <v>2505</v>
      </c>
      <c r="N2" s="44">
        <v>90</v>
      </c>
      <c r="O2" s="45">
        <v>0</v>
      </c>
    </row>
    <row r="3" spans="1:15" x14ac:dyDescent="0.35">
      <c r="A3" s="39">
        <v>2020</v>
      </c>
      <c r="B3" s="43">
        <v>7310</v>
      </c>
      <c r="C3" s="44">
        <v>18323</v>
      </c>
      <c r="D3" s="44">
        <v>9849</v>
      </c>
      <c r="E3" s="44">
        <v>15642</v>
      </c>
      <c r="F3" s="44">
        <v>4225</v>
      </c>
      <c r="G3" s="44">
        <v>6922</v>
      </c>
      <c r="H3" s="44">
        <v>5557</v>
      </c>
      <c r="I3" s="44">
        <v>10008</v>
      </c>
      <c r="J3" s="44">
        <v>6817</v>
      </c>
      <c r="K3" s="44">
        <v>11159</v>
      </c>
      <c r="L3" s="44">
        <v>1064</v>
      </c>
      <c r="M3" s="44">
        <v>10190</v>
      </c>
      <c r="N3" s="44">
        <v>5200</v>
      </c>
      <c r="O3" s="44">
        <v>5314</v>
      </c>
    </row>
    <row r="4" spans="1:15" x14ac:dyDescent="0.35">
      <c r="A4" s="39">
        <v>2021</v>
      </c>
      <c r="B4" s="43">
        <v>7310</v>
      </c>
      <c r="C4" s="44">
        <v>18323</v>
      </c>
      <c r="D4" s="44">
        <v>9849</v>
      </c>
      <c r="E4" s="44">
        <v>15642</v>
      </c>
      <c r="F4" s="44">
        <v>4225</v>
      </c>
      <c r="G4" s="44">
        <v>6922</v>
      </c>
      <c r="H4" s="44">
        <v>5557</v>
      </c>
      <c r="I4" s="44">
        <v>10008</v>
      </c>
      <c r="J4" s="44">
        <v>6817</v>
      </c>
      <c r="K4" s="44">
        <v>11159</v>
      </c>
      <c r="L4" s="44">
        <v>1064</v>
      </c>
      <c r="M4" s="44">
        <v>10190</v>
      </c>
      <c r="N4" s="44">
        <v>5200</v>
      </c>
      <c r="O4" s="44">
        <v>5314</v>
      </c>
    </row>
    <row r="5" spans="1:15" x14ac:dyDescent="0.35">
      <c r="A5" s="39">
        <v>2022</v>
      </c>
      <c r="B5" s="43">
        <v>7310</v>
      </c>
      <c r="C5" s="44">
        <v>18323</v>
      </c>
      <c r="D5" s="44">
        <v>9849</v>
      </c>
      <c r="E5" s="44">
        <v>15642</v>
      </c>
      <c r="F5" s="44">
        <v>4225</v>
      </c>
      <c r="G5" s="44">
        <v>6922</v>
      </c>
      <c r="H5" s="44">
        <v>5557</v>
      </c>
      <c r="I5" s="44">
        <v>10008</v>
      </c>
      <c r="J5" s="44">
        <v>6817</v>
      </c>
      <c r="K5" s="44">
        <v>11159</v>
      </c>
      <c r="L5" s="44">
        <v>1064</v>
      </c>
      <c r="M5" s="44">
        <v>10190</v>
      </c>
      <c r="N5" s="44">
        <v>5200</v>
      </c>
      <c r="O5" s="44">
        <v>5314</v>
      </c>
    </row>
    <row r="6" spans="1:15" x14ac:dyDescent="0.35">
      <c r="A6" s="39">
        <v>2023</v>
      </c>
      <c r="B6" s="43">
        <v>7675.5</v>
      </c>
      <c r="C6" s="44">
        <v>19239.150000000001</v>
      </c>
      <c r="D6" s="44">
        <v>10341.450000000001</v>
      </c>
      <c r="E6" s="44">
        <v>16424.100000000002</v>
      </c>
      <c r="F6" s="44">
        <v>4647.5</v>
      </c>
      <c r="G6" s="44">
        <v>7268.1</v>
      </c>
      <c r="H6" s="44">
        <v>5834.85</v>
      </c>
      <c r="I6" s="44">
        <v>10508.4</v>
      </c>
      <c r="J6" s="44">
        <v>7157.85</v>
      </c>
      <c r="K6" s="44">
        <v>11716.95</v>
      </c>
      <c r="L6" s="44">
        <v>1117.2</v>
      </c>
      <c r="M6" s="44">
        <v>10699.5</v>
      </c>
      <c r="N6" s="44">
        <v>5460</v>
      </c>
      <c r="O6" s="44">
        <v>5845.4000000000005</v>
      </c>
    </row>
    <row r="7" spans="1:15" x14ac:dyDescent="0.35">
      <c r="A7" s="39">
        <v>2024</v>
      </c>
      <c r="B7" s="43">
        <v>7675.5</v>
      </c>
      <c r="C7" s="44">
        <v>19239.150000000001</v>
      </c>
      <c r="D7" s="44">
        <v>10341.450000000001</v>
      </c>
      <c r="E7" s="44">
        <v>16424.100000000002</v>
      </c>
      <c r="F7" s="44">
        <v>4647.5</v>
      </c>
      <c r="G7" s="44">
        <v>7268.1</v>
      </c>
      <c r="H7" s="44">
        <v>5834.85</v>
      </c>
      <c r="I7" s="44">
        <v>10508.4</v>
      </c>
      <c r="J7" s="44">
        <v>7157.85</v>
      </c>
      <c r="K7" s="44">
        <v>11716.95</v>
      </c>
      <c r="L7" s="44">
        <v>1117.2</v>
      </c>
      <c r="M7" s="44">
        <v>10699.5</v>
      </c>
      <c r="N7" s="44">
        <v>5460</v>
      </c>
      <c r="O7" s="44">
        <v>5845.4000000000005</v>
      </c>
    </row>
    <row r="8" spans="1:15" x14ac:dyDescent="0.35">
      <c r="A8" s="39">
        <v>2025</v>
      </c>
      <c r="B8" s="43">
        <v>7675.5</v>
      </c>
      <c r="C8" s="44">
        <v>19239.150000000001</v>
      </c>
      <c r="D8" s="44">
        <v>10341.450000000001</v>
      </c>
      <c r="E8" s="44">
        <v>16424.100000000002</v>
      </c>
      <c r="F8" s="44">
        <v>4647.5</v>
      </c>
      <c r="G8" s="44">
        <v>7268.1</v>
      </c>
      <c r="H8" s="44">
        <v>5834.85</v>
      </c>
      <c r="I8" s="44">
        <v>10508.4</v>
      </c>
      <c r="J8" s="44">
        <v>7157.85</v>
      </c>
      <c r="K8" s="44">
        <v>11716.95</v>
      </c>
      <c r="L8" s="44">
        <v>1117.2</v>
      </c>
      <c r="M8" s="44">
        <v>10699.5</v>
      </c>
      <c r="N8" s="44">
        <v>5460</v>
      </c>
      <c r="O8" s="44">
        <v>5845.4000000000005</v>
      </c>
    </row>
    <row r="9" spans="1:15" x14ac:dyDescent="0.35">
      <c r="A9" s="39">
        <v>2026</v>
      </c>
      <c r="B9" s="43">
        <v>8059.2750000000005</v>
      </c>
      <c r="C9" s="44">
        <v>20201.107500000002</v>
      </c>
      <c r="D9" s="44">
        <v>10858.522500000001</v>
      </c>
      <c r="E9" s="44">
        <v>17245.305000000004</v>
      </c>
      <c r="F9" s="44">
        <v>5112.25</v>
      </c>
      <c r="G9" s="44">
        <v>7631.505000000001</v>
      </c>
      <c r="H9" s="44">
        <v>6126.5925000000007</v>
      </c>
      <c r="I9" s="44">
        <v>11033.82</v>
      </c>
      <c r="J9" s="44">
        <v>7515.7425000000003</v>
      </c>
      <c r="K9" s="44">
        <v>12302.797500000001</v>
      </c>
      <c r="L9" s="44">
        <v>1173.0600000000002</v>
      </c>
      <c r="M9" s="44">
        <v>11234.475</v>
      </c>
      <c r="N9" s="44">
        <v>5733</v>
      </c>
      <c r="O9" s="44">
        <v>6429.9400000000014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9B65-1314-4C47-B88B-80FDF575BE4F}">
  <dimension ref="A1:B9"/>
  <sheetViews>
    <sheetView workbookViewId="0">
      <selection activeCell="A2" sqref="A2:A9"/>
    </sheetView>
  </sheetViews>
  <sheetFormatPr baseColWidth="10" defaultRowHeight="14.5" x14ac:dyDescent="0.35"/>
  <cols>
    <col min="1" max="1" width="21.08984375" customWidth="1"/>
  </cols>
  <sheetData>
    <row r="1" spans="1:2" x14ac:dyDescent="0.35">
      <c r="A1" s="42" t="s">
        <v>29</v>
      </c>
      <c r="B1" s="43" t="s">
        <v>34</v>
      </c>
    </row>
    <row r="2" spans="1:2" x14ac:dyDescent="0.35">
      <c r="A2" s="39">
        <v>2019</v>
      </c>
      <c r="B2" s="44">
        <v>14640</v>
      </c>
    </row>
    <row r="3" spans="1:2" x14ac:dyDescent="0.35">
      <c r="A3" s="39">
        <v>2020</v>
      </c>
      <c r="B3" s="44">
        <v>14997</v>
      </c>
    </row>
    <row r="4" spans="1:2" x14ac:dyDescent="0.35">
      <c r="A4" s="39">
        <v>2021</v>
      </c>
      <c r="B4" s="44">
        <v>14997</v>
      </c>
    </row>
    <row r="5" spans="1:2" x14ac:dyDescent="0.35">
      <c r="A5" s="39">
        <v>2022</v>
      </c>
      <c r="B5" s="44">
        <v>15446.91</v>
      </c>
    </row>
    <row r="6" spans="1:2" x14ac:dyDescent="0.35">
      <c r="A6" s="39">
        <v>2023</v>
      </c>
      <c r="B6" s="44">
        <v>15446.91</v>
      </c>
    </row>
    <row r="7" spans="1:2" x14ac:dyDescent="0.35">
      <c r="A7" s="39">
        <v>2024</v>
      </c>
      <c r="B7" s="44">
        <v>15446.91</v>
      </c>
    </row>
    <row r="8" spans="1:2" x14ac:dyDescent="0.35">
      <c r="A8" s="39">
        <v>2025</v>
      </c>
      <c r="B8" s="44">
        <v>15910.317300000001</v>
      </c>
    </row>
    <row r="9" spans="1:2" x14ac:dyDescent="0.35">
      <c r="A9" s="39">
        <v>2026</v>
      </c>
      <c r="B9" s="44">
        <v>15910.317300000001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842D-FF68-4B7E-A74F-8A0951A39938}">
  <dimension ref="A1:G9"/>
  <sheetViews>
    <sheetView workbookViewId="0">
      <selection activeCell="A2" sqref="A2:A9"/>
    </sheetView>
  </sheetViews>
  <sheetFormatPr baseColWidth="10" defaultRowHeight="14.5" x14ac:dyDescent="0.35"/>
  <cols>
    <col min="1" max="1" width="14.7265625" customWidth="1"/>
  </cols>
  <sheetData>
    <row r="1" spans="1:7" x14ac:dyDescent="0.35">
      <c r="A1" s="46" t="s">
        <v>35</v>
      </c>
      <c r="B1" s="44" t="s">
        <v>36</v>
      </c>
      <c r="C1" s="44" t="s">
        <v>37</v>
      </c>
      <c r="D1" s="44" t="s">
        <v>38</v>
      </c>
      <c r="E1" s="44" t="s">
        <v>39</v>
      </c>
      <c r="F1" s="44" t="s">
        <v>40</v>
      </c>
      <c r="G1" s="44" t="s">
        <v>41</v>
      </c>
    </row>
    <row r="2" spans="1:7" x14ac:dyDescent="0.35">
      <c r="A2" s="39">
        <v>2019</v>
      </c>
      <c r="B2" s="47">
        <v>0</v>
      </c>
      <c r="C2" s="47">
        <v>0</v>
      </c>
      <c r="D2" s="47">
        <v>0</v>
      </c>
      <c r="E2" s="47">
        <v>2807</v>
      </c>
      <c r="F2" s="47">
        <v>17979</v>
      </c>
      <c r="G2" s="47">
        <v>149</v>
      </c>
    </row>
    <row r="3" spans="1:7" x14ac:dyDescent="0.35">
      <c r="A3" s="39">
        <v>2020</v>
      </c>
      <c r="B3" s="47">
        <v>0</v>
      </c>
      <c r="C3" s="47">
        <v>0</v>
      </c>
      <c r="D3" s="47">
        <v>0</v>
      </c>
      <c r="E3" s="47">
        <v>2103</v>
      </c>
      <c r="F3" s="47">
        <v>6216</v>
      </c>
      <c r="G3" s="47">
        <v>149</v>
      </c>
    </row>
    <row r="4" spans="1:7" x14ac:dyDescent="0.35">
      <c r="A4" s="39">
        <v>2021</v>
      </c>
      <c r="B4" s="47">
        <v>50000</v>
      </c>
      <c r="C4" s="47">
        <v>0</v>
      </c>
      <c r="D4" s="47">
        <v>5000</v>
      </c>
      <c r="E4" s="47">
        <v>2145.06</v>
      </c>
      <c r="F4" s="47">
        <v>19776.900000000001</v>
      </c>
      <c r="G4" s="47">
        <v>149</v>
      </c>
    </row>
    <row r="5" spans="1:7" x14ac:dyDescent="0.35">
      <c r="A5" s="39">
        <v>2022</v>
      </c>
      <c r="B5" s="47">
        <v>50000</v>
      </c>
      <c r="C5" s="47">
        <v>1380</v>
      </c>
      <c r="D5" s="47">
        <v>10000</v>
      </c>
      <c r="E5" s="47">
        <v>2145.06</v>
      </c>
      <c r="F5" s="47">
        <v>21754.590000000004</v>
      </c>
      <c r="G5" s="47">
        <v>149</v>
      </c>
    </row>
    <row r="6" spans="1:7" x14ac:dyDescent="0.35">
      <c r="A6" s="39">
        <v>2023</v>
      </c>
      <c r="B6" s="47">
        <v>50000</v>
      </c>
      <c r="C6" s="47">
        <v>1656</v>
      </c>
      <c r="D6" s="47">
        <v>15000</v>
      </c>
      <c r="E6" s="47">
        <v>2145.06</v>
      </c>
      <c r="F6" s="47">
        <v>23930.049000000006</v>
      </c>
      <c r="G6" s="47">
        <v>149</v>
      </c>
    </row>
    <row r="7" spans="1:7" x14ac:dyDescent="0.35">
      <c r="A7" s="39">
        <v>2024</v>
      </c>
      <c r="B7" s="47">
        <v>50000</v>
      </c>
      <c r="C7" s="47">
        <v>1987.1999999999998</v>
      </c>
      <c r="D7" s="47">
        <v>20000</v>
      </c>
      <c r="E7" s="47">
        <v>2145.06</v>
      </c>
      <c r="F7" s="47">
        <v>26323.05390000001</v>
      </c>
      <c r="G7" s="47">
        <v>149</v>
      </c>
    </row>
    <row r="8" spans="1:7" x14ac:dyDescent="0.35">
      <c r="A8" s="39">
        <v>2025</v>
      </c>
      <c r="B8" s="47">
        <v>50000</v>
      </c>
      <c r="C8" s="47">
        <v>2503.8719999999998</v>
      </c>
      <c r="D8" s="47">
        <v>30000</v>
      </c>
      <c r="E8" s="47">
        <v>2145.06</v>
      </c>
      <c r="F8" s="47">
        <v>28955.359290000015</v>
      </c>
      <c r="G8" s="47">
        <v>149</v>
      </c>
    </row>
    <row r="9" spans="1:7" x14ac:dyDescent="0.35">
      <c r="A9" s="39">
        <v>2026</v>
      </c>
      <c r="B9" s="47">
        <v>50000</v>
      </c>
      <c r="C9" s="47">
        <v>3004.6463999999996</v>
      </c>
      <c r="D9" s="47">
        <v>40800</v>
      </c>
      <c r="E9" s="47">
        <v>2145.06</v>
      </c>
      <c r="F9" s="47">
        <v>31850.89521900002</v>
      </c>
      <c r="G9" s="4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405B-93F5-4104-AA3E-AB9778B5F4DD}">
  <dimension ref="A1:C9"/>
  <sheetViews>
    <sheetView workbookViewId="0">
      <selection activeCell="E6" sqref="E6"/>
    </sheetView>
  </sheetViews>
  <sheetFormatPr baseColWidth="10" defaultRowHeight="14.5" x14ac:dyDescent="0.35"/>
  <cols>
    <col min="1" max="1" width="10.90625" customWidth="1"/>
    <col min="2" max="2" width="13" customWidth="1"/>
    <col min="3" max="3" width="14.453125" customWidth="1"/>
  </cols>
  <sheetData>
    <row r="1" spans="1:3" x14ac:dyDescent="0.35">
      <c r="A1" s="48" t="s">
        <v>44</v>
      </c>
      <c r="B1" s="54" t="s">
        <v>43</v>
      </c>
      <c r="C1" s="49" t="s">
        <v>42</v>
      </c>
    </row>
    <row r="2" spans="1:3" x14ac:dyDescent="0.35">
      <c r="A2" s="39">
        <v>2019</v>
      </c>
      <c r="B2" s="55">
        <v>156316</v>
      </c>
      <c r="C2" s="50">
        <v>236384</v>
      </c>
    </row>
    <row r="3" spans="1:3" x14ac:dyDescent="0.35">
      <c r="A3" s="39">
        <v>2020</v>
      </c>
      <c r="B3" s="56">
        <v>131783</v>
      </c>
      <c r="C3" s="51">
        <v>213826</v>
      </c>
    </row>
    <row r="4" spans="1:3" x14ac:dyDescent="0.35">
      <c r="A4" s="39">
        <v>2021</v>
      </c>
      <c r="B4" s="56">
        <v>139659.82149599999</v>
      </c>
      <c r="C4" s="51">
        <v>255250.53840000002</v>
      </c>
    </row>
    <row r="5" spans="1:3" x14ac:dyDescent="0.35">
      <c r="A5" s="39">
        <v>2022</v>
      </c>
      <c r="B5" s="56">
        <v>144161.57653691998</v>
      </c>
      <c r="C5" s="51">
        <v>261774.82106799999</v>
      </c>
    </row>
    <row r="6" spans="1:3" x14ac:dyDescent="0.35">
      <c r="A6" s="39">
        <v>2023</v>
      </c>
      <c r="B6" s="56">
        <v>162028.84360932</v>
      </c>
      <c r="C6" s="51">
        <v>277246.411028</v>
      </c>
    </row>
    <row r="7" spans="1:3" x14ac:dyDescent="0.35">
      <c r="A7" s="39">
        <v>2024</v>
      </c>
      <c r="B7" s="56">
        <v>170565.46263126002</v>
      </c>
      <c r="C7" s="51">
        <v>282962.32265400002</v>
      </c>
    </row>
    <row r="8" spans="1:3" x14ac:dyDescent="0.35">
      <c r="A8" s="39">
        <v>2025</v>
      </c>
      <c r="B8" s="56">
        <v>181347.4185693216</v>
      </c>
      <c r="C8" s="51">
        <v>293042.34575263999</v>
      </c>
    </row>
    <row r="9" spans="1:3" x14ac:dyDescent="0.35">
      <c r="A9" s="39">
        <v>2026</v>
      </c>
      <c r="B9" s="57">
        <v>202633.85993757902</v>
      </c>
      <c r="C9" s="52">
        <v>314064.2607791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43FD-FC62-4FFA-A0E4-7D57BC72BD69}">
  <dimension ref="A1:B9"/>
  <sheetViews>
    <sheetView tabSelected="1" workbookViewId="0">
      <selection activeCell="G11" sqref="G11"/>
    </sheetView>
  </sheetViews>
  <sheetFormatPr baseColWidth="10" defaultRowHeight="14.5" x14ac:dyDescent="0.35"/>
  <cols>
    <col min="2" max="2" width="16.90625" customWidth="1"/>
    <col min="3" max="3" width="18.26953125" customWidth="1"/>
  </cols>
  <sheetData>
    <row r="1" spans="1:2" x14ac:dyDescent="0.35">
      <c r="A1" s="53" t="s">
        <v>44</v>
      </c>
      <c r="B1" s="54" t="s">
        <v>43</v>
      </c>
    </row>
    <row r="2" spans="1:2" x14ac:dyDescent="0.35">
      <c r="A2" s="39">
        <v>2019</v>
      </c>
      <c r="B2" s="55">
        <v>156316</v>
      </c>
    </row>
    <row r="3" spans="1:2" x14ac:dyDescent="0.35">
      <c r="A3" s="39">
        <v>2020</v>
      </c>
      <c r="B3" s="56">
        <v>131783</v>
      </c>
    </row>
    <row r="4" spans="1:2" x14ac:dyDescent="0.35">
      <c r="A4" s="39">
        <v>2021</v>
      </c>
      <c r="B4" s="56">
        <v>139659.82149599999</v>
      </c>
    </row>
    <row r="5" spans="1:2" x14ac:dyDescent="0.35">
      <c r="A5" s="39">
        <v>2022</v>
      </c>
      <c r="B5" s="56">
        <v>144161.57653691998</v>
      </c>
    </row>
    <row r="6" spans="1:2" x14ac:dyDescent="0.35">
      <c r="A6" s="39">
        <v>2023</v>
      </c>
      <c r="B6" s="56">
        <v>162028.84360932</v>
      </c>
    </row>
    <row r="7" spans="1:2" x14ac:dyDescent="0.35">
      <c r="A7" s="39">
        <v>2024</v>
      </c>
      <c r="B7" s="56">
        <v>170565.46263126002</v>
      </c>
    </row>
    <row r="8" spans="1:2" x14ac:dyDescent="0.35">
      <c r="A8" s="39">
        <v>2025</v>
      </c>
      <c r="B8" s="56">
        <v>181347.4185693216</v>
      </c>
    </row>
    <row r="9" spans="1:2" x14ac:dyDescent="0.35">
      <c r="A9" s="39">
        <v>2026</v>
      </c>
      <c r="B9" s="57">
        <v>202633.85993757902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ST</vt:lpstr>
      <vt:lpstr>ST_R</vt:lpstr>
      <vt:lpstr>SHC</vt:lpstr>
      <vt:lpstr>CG</vt:lpstr>
      <vt:lpstr>IU</vt:lpstr>
      <vt:lpstr>TR2</vt:lpstr>
      <vt:lpstr>Net_Income</vt:lpstr>
      <vt:lpstr>FFO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ouaboune</cp:lastModifiedBy>
  <dcterms:created xsi:type="dcterms:W3CDTF">2022-02-13T11:19:31Z</dcterms:created>
  <dcterms:modified xsi:type="dcterms:W3CDTF">2022-02-18T11:38:02Z</dcterms:modified>
</cp:coreProperties>
</file>