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C-GIT\"/>
    </mc:Choice>
  </mc:AlternateContent>
  <xr:revisionPtr revIDLastSave="0" documentId="13_ncr:1_{6AF79C3F-A6E8-4BC2-A72E-166D2EEA679E}" xr6:coauthVersionLast="47" xr6:coauthVersionMax="47" xr10:uidLastSave="{00000000-0000-0000-0000-000000000000}"/>
  <bookViews>
    <workbookView xWindow="-108" yWindow="-108" windowWidth="23256" windowHeight="12456" tabRatio="665" xr2:uid="{00000000-000D-0000-FFFF-FFFF00000000}"/>
  </bookViews>
  <sheets>
    <sheet name="depenses communes" sheetId="12" r:id="rId1"/>
    <sheet name="mois 8-2024 voyage  martil" sheetId="32" r:id="rId2"/>
    <sheet name="mois 8-2024 voyage  agadir" sheetId="33" r:id="rId3"/>
    <sheet name="mois 8-2024 voyage " sheetId="31" r:id="rId4"/>
    <sheet name="maison base" sheetId="29" r:id="rId5"/>
    <sheet name="UM6P" sheetId="28" r:id="rId6"/>
    <sheet name="mois 8-2023 voyage " sheetId="27" r:id="rId7"/>
    <sheet name="mois 8 2019" sheetId="3" r:id="rId8"/>
    <sheet name="mois 8-2021 (2)" sheetId="22" r:id="rId9"/>
    <sheet name="mois 8-2021 voyage casa saidia" sheetId="20" r:id="rId10"/>
    <sheet name="mois 8-2021" sheetId="17" r:id="rId11"/>
    <sheet name="mois 8-2021 voyage 2 agadir" sheetId="19" r:id="rId12"/>
    <sheet name="mly yaakoub" sheetId="24" r:id="rId13"/>
    <sheet name="Per" sheetId="5" r:id="rId14"/>
    <sheet name="Hamim" sheetId="4" r:id="rId15"/>
    <sheet name="yassine" sheetId="2" r:id="rId16"/>
    <sheet name="dep moi seul" sheetId="6" r:id="rId17"/>
  </sheets>
  <definedNames>
    <definedName name="_xlnm._FilterDatabase" localSheetId="7" hidden="1">'mois 8 2019'!$A$1:$E$152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99" i="12" l="1"/>
  <c r="H400" i="12" s="1"/>
  <c r="H401" i="12" s="1"/>
  <c r="E400" i="12"/>
  <c r="E401" i="12"/>
  <c r="E399" i="12"/>
  <c r="H398" i="12"/>
  <c r="F398" i="12"/>
  <c r="H394" i="12"/>
  <c r="E395" i="12"/>
  <c r="E396" i="12"/>
  <c r="E397" i="12"/>
  <c r="E394" i="12"/>
  <c r="F393" i="12"/>
  <c r="H393" i="12" s="1"/>
  <c r="H389" i="12"/>
  <c r="H390" i="12" s="1"/>
  <c r="H391" i="12" s="1"/>
  <c r="H392" i="12" s="1"/>
  <c r="E390" i="12"/>
  <c r="E389" i="12"/>
  <c r="E391" i="12"/>
  <c r="E392" i="12"/>
  <c r="F388" i="12"/>
  <c r="F383" i="12"/>
  <c r="F382" i="12"/>
  <c r="E385" i="12"/>
  <c r="E386" i="12"/>
  <c r="E387" i="12"/>
  <c r="E384" i="12"/>
  <c r="F381" i="12"/>
  <c r="F380" i="12"/>
  <c r="E378" i="12"/>
  <c r="E379" i="12"/>
  <c r="E377" i="12"/>
  <c r="F376" i="12"/>
  <c r="E375" i="12"/>
  <c r="F374" i="12"/>
  <c r="F371" i="12"/>
  <c r="E368" i="12"/>
  <c r="E369" i="12"/>
  <c r="E370" i="12"/>
  <c r="E372" i="12"/>
  <c r="E373" i="12"/>
  <c r="J358" i="12"/>
  <c r="F367" i="12"/>
  <c r="H364" i="12"/>
  <c r="E364" i="12"/>
  <c r="E365" i="12"/>
  <c r="H365" i="12" s="1"/>
  <c r="H366" i="12" s="1"/>
  <c r="E366" i="12"/>
  <c r="H363" i="12"/>
  <c r="E363" i="12"/>
  <c r="H362" i="12"/>
  <c r="F362" i="12"/>
  <c r="H359" i="12"/>
  <c r="H360" i="12"/>
  <c r="H361" i="12"/>
  <c r="F360" i="12"/>
  <c r="F361" i="12"/>
  <c r="F359" i="12"/>
  <c r="H356" i="12"/>
  <c r="H357" i="12"/>
  <c r="H358" i="12"/>
  <c r="E357" i="12"/>
  <c r="E358" i="12"/>
  <c r="E356" i="12"/>
  <c r="H355" i="12"/>
  <c r="F355" i="12"/>
  <c r="H354" i="12"/>
  <c r="E354" i="12"/>
  <c r="H350" i="12"/>
  <c r="H351" i="12"/>
  <c r="H352" i="12"/>
  <c r="H353" i="12" s="1"/>
  <c r="E351" i="12"/>
  <c r="E352" i="12"/>
  <c r="E353" i="12"/>
  <c r="H349" i="12"/>
  <c r="F349" i="12"/>
  <c r="E350" i="12"/>
  <c r="E347" i="12"/>
  <c r="H347" i="12" s="1"/>
  <c r="H348" i="12" s="1"/>
  <c r="E346" i="12"/>
  <c r="E348" i="12"/>
  <c r="E345" i="12"/>
  <c r="E344" i="12"/>
  <c r="H343" i="12"/>
  <c r="F343" i="12"/>
  <c r="G35" i="33"/>
  <c r="G34" i="33"/>
  <c r="D34" i="33"/>
  <c r="C36" i="33" s="1"/>
  <c r="D32" i="33"/>
  <c r="D27" i="33"/>
  <c r="D23" i="33"/>
  <c r="D19" i="33"/>
  <c r="D14" i="33"/>
  <c r="D5" i="33"/>
  <c r="D10" i="33"/>
  <c r="E342" i="12"/>
  <c r="G4" i="32"/>
  <c r="D55" i="32"/>
  <c r="D49" i="32"/>
  <c r="D43" i="32"/>
  <c r="D38" i="32"/>
  <c r="D37" i="32"/>
  <c r="D31" i="32"/>
  <c r="D12" i="32"/>
  <c r="D7" i="32"/>
  <c r="F69" i="31"/>
  <c r="D65" i="31"/>
  <c r="D58" i="31"/>
  <c r="D51" i="31"/>
  <c r="D44" i="31"/>
  <c r="D43" i="31"/>
  <c r="D36" i="31"/>
  <c r="D17" i="31"/>
  <c r="D11" i="31"/>
  <c r="E341" i="12"/>
  <c r="H341" i="12" s="1"/>
  <c r="H342" i="12" s="1"/>
  <c r="H340" i="12"/>
  <c r="E340" i="12"/>
  <c r="H339" i="12"/>
  <c r="E339" i="12"/>
  <c r="E338" i="12"/>
  <c r="H338" i="12" s="1"/>
  <c r="F337" i="12"/>
  <c r="H337" i="12" s="1"/>
  <c r="E336" i="12"/>
  <c r="E335" i="12"/>
  <c r="E333" i="12"/>
  <c r="E334" i="12"/>
  <c r="E332" i="12"/>
  <c r="F331" i="12"/>
  <c r="H331" i="12" s="1"/>
  <c r="H332" i="12" s="1"/>
  <c r="H333" i="12" s="1"/>
  <c r="H334" i="12" s="1"/>
  <c r="H335" i="12" s="1"/>
  <c r="H336" i="12" s="1"/>
  <c r="F330" i="12"/>
  <c r="E327" i="12"/>
  <c r="E328" i="12"/>
  <c r="E329" i="12"/>
  <c r="E326" i="12"/>
  <c r="F325" i="12"/>
  <c r="E324" i="12"/>
  <c r="E323" i="12"/>
  <c r="E322" i="12"/>
  <c r="E320" i="12"/>
  <c r="E321" i="12"/>
  <c r="E318" i="12"/>
  <c r="E319" i="12"/>
  <c r="E317" i="12"/>
  <c r="F315" i="12"/>
  <c r="F316" i="12"/>
  <c r="E313" i="12"/>
  <c r="F314" i="12"/>
  <c r="J36" i="29"/>
  <c r="M33" i="29"/>
  <c r="J32" i="29"/>
  <c r="E312" i="12"/>
  <c r="E311" i="12"/>
  <c r="E309" i="12"/>
  <c r="E310" i="12"/>
  <c r="E308" i="12"/>
  <c r="E307" i="12"/>
  <c r="F306" i="12"/>
  <c r="J35" i="29"/>
  <c r="J31" i="29"/>
  <c r="J30" i="29"/>
  <c r="J4" i="29"/>
  <c r="J5" i="29"/>
  <c r="J6" i="29"/>
  <c r="E304" i="12"/>
  <c r="E305" i="12"/>
  <c r="J2" i="29"/>
  <c r="J12" i="29"/>
  <c r="J13" i="29"/>
  <c r="J14" i="29"/>
  <c r="J15" i="29"/>
  <c r="J16" i="29"/>
  <c r="J17" i="29"/>
  <c r="J18" i="29"/>
  <c r="J19" i="29"/>
  <c r="J20" i="29"/>
  <c r="J24" i="29"/>
  <c r="J25" i="29"/>
  <c r="J28" i="29"/>
  <c r="J29" i="29"/>
  <c r="E301" i="12"/>
  <c r="E302" i="12"/>
  <c r="E303" i="12"/>
  <c r="F298" i="12"/>
  <c r="F299" i="12"/>
  <c r="F297" i="12"/>
  <c r="E300" i="12"/>
  <c r="E293" i="12"/>
  <c r="E294" i="12"/>
  <c r="E296" i="12"/>
  <c r="E295" i="12"/>
  <c r="E286" i="12"/>
  <c r="E287" i="12"/>
  <c r="E288" i="12"/>
  <c r="E289" i="12"/>
  <c r="E290" i="12"/>
  <c r="L283" i="12"/>
  <c r="L286" i="12" s="1"/>
  <c r="F7" i="28"/>
  <c r="F3" i="28"/>
  <c r="F4" i="28" s="1"/>
  <c r="F5" i="28" s="1"/>
  <c r="F6" i="28" s="1"/>
  <c r="F2" i="28"/>
  <c r="E285" i="12"/>
  <c r="E284" i="12"/>
  <c r="E281" i="12"/>
  <c r="E282" i="12"/>
  <c r="E280" i="12"/>
  <c r="F279" i="12"/>
  <c r="F278" i="12"/>
  <c r="E277" i="12"/>
  <c r="E276" i="12"/>
  <c r="F275" i="12"/>
  <c r="E4" i="27"/>
  <c r="E274" i="12"/>
  <c r="E273" i="12"/>
  <c r="E272" i="12"/>
  <c r="E271" i="12"/>
  <c r="H271" i="12" s="1"/>
  <c r="E9" i="27"/>
  <c r="E11" i="27"/>
  <c r="E10" i="27"/>
  <c r="E18" i="27"/>
  <c r="E17" i="27"/>
  <c r="E16" i="27"/>
  <c r="E8" i="27"/>
  <c r="E14" i="27"/>
  <c r="E13" i="27"/>
  <c r="E7" i="27"/>
  <c r="N2" i="27"/>
  <c r="E6" i="27"/>
  <c r="E5" i="27"/>
  <c r="P1" i="27"/>
  <c r="E3" i="27"/>
  <c r="E2" i="27"/>
  <c r="E268" i="12"/>
  <c r="E267" i="12"/>
  <c r="E266" i="12"/>
  <c r="F265" i="12"/>
  <c r="E48" i="2"/>
  <c r="D48" i="2"/>
  <c r="C48" i="2"/>
  <c r="D41" i="2"/>
  <c r="F263" i="12"/>
  <c r="E261" i="12"/>
  <c r="E262" i="12"/>
  <c r="E264" i="12"/>
  <c r="E260" i="12"/>
  <c r="F259" i="12"/>
  <c r="F258" i="12"/>
  <c r="E254" i="12"/>
  <c r="E253" i="12"/>
  <c r="E252" i="12"/>
  <c r="E257" i="12"/>
  <c r="F256" i="12"/>
  <c r="E255" i="12"/>
  <c r="E247" i="12"/>
  <c r="E250" i="12"/>
  <c r="F249" i="12"/>
  <c r="E248" i="12"/>
  <c r="E244" i="12"/>
  <c r="H244" i="12" s="1"/>
  <c r="F245" i="12"/>
  <c r="E246" i="12"/>
  <c r="E40" i="24"/>
  <c r="E242" i="12"/>
  <c r="C40" i="24"/>
  <c r="C20" i="24"/>
  <c r="F237" i="12"/>
  <c r="E238" i="12"/>
  <c r="E239" i="12"/>
  <c r="E240" i="12"/>
  <c r="E241" i="12"/>
  <c r="E236" i="12"/>
  <c r="H236" i="12" s="1"/>
  <c r="F230" i="12"/>
  <c r="E231" i="12"/>
  <c r="E232" i="12"/>
  <c r="E233" i="12"/>
  <c r="E234" i="12"/>
  <c r="E229" i="12"/>
  <c r="H229" i="12" s="1"/>
  <c r="F185" i="12"/>
  <c r="E212" i="12"/>
  <c r="E213" i="12"/>
  <c r="E214" i="12"/>
  <c r="E218" i="12"/>
  <c r="E219" i="12"/>
  <c r="E220" i="12"/>
  <c r="E221" i="12"/>
  <c r="E222" i="12"/>
  <c r="E223" i="12"/>
  <c r="E224" i="12"/>
  <c r="E225" i="12"/>
  <c r="E226" i="12"/>
  <c r="E227" i="12"/>
  <c r="F187" i="12"/>
  <c r="F188" i="12"/>
  <c r="F189" i="12"/>
  <c r="F190" i="12"/>
  <c r="F186" i="12"/>
  <c r="F181" i="12"/>
  <c r="F182" i="12"/>
  <c r="F183" i="12"/>
  <c r="F184" i="12"/>
  <c r="E172" i="12"/>
  <c r="E173" i="12"/>
  <c r="F210" i="12"/>
  <c r="E211" i="12"/>
  <c r="E174" i="12"/>
  <c r="E171" i="12"/>
  <c r="H36" i="20"/>
  <c r="H40" i="20" s="1"/>
  <c r="E29" i="20"/>
  <c r="E25" i="20"/>
  <c r="E21" i="20"/>
  <c r="E15" i="20"/>
  <c r="H90" i="22"/>
  <c r="I91" i="22" s="1"/>
  <c r="D90" i="22"/>
  <c r="E90" i="22"/>
  <c r="F90" i="22"/>
  <c r="G90" i="22"/>
  <c r="C90" i="22"/>
  <c r="R5" i="22"/>
  <c r="R9" i="22" s="1"/>
  <c r="F209" i="12"/>
  <c r="F208" i="12"/>
  <c r="F205" i="12"/>
  <c r="F206" i="12"/>
  <c r="F207" i="12"/>
  <c r="F204" i="12"/>
  <c r="F203" i="12"/>
  <c r="F201" i="12"/>
  <c r="F202" i="12"/>
  <c r="F200" i="12"/>
  <c r="F199" i="12"/>
  <c r="F198" i="12"/>
  <c r="F197" i="12"/>
  <c r="E169" i="12"/>
  <c r="E170" i="12"/>
  <c r="F176" i="12"/>
  <c r="F177" i="12"/>
  <c r="F178" i="12"/>
  <c r="F179" i="12"/>
  <c r="F180" i="12"/>
  <c r="F175" i="12"/>
  <c r="F196" i="12"/>
  <c r="E168" i="12"/>
  <c r="E193" i="12"/>
  <c r="E194" i="12"/>
  <c r="E195" i="12"/>
  <c r="E167" i="12"/>
  <c r="E192" i="12"/>
  <c r="E191" i="12"/>
  <c r="E166" i="12"/>
  <c r="E165" i="12"/>
  <c r="E162" i="12"/>
  <c r="E164" i="12"/>
  <c r="E217" i="12"/>
  <c r="E161" i="12"/>
  <c r="H161" i="12" s="1"/>
  <c r="I23" i="19"/>
  <c r="I3" i="20"/>
  <c r="E35" i="20"/>
  <c r="E32" i="20"/>
  <c r="I30" i="20"/>
  <c r="I18" i="20"/>
  <c r="I10" i="20"/>
  <c r="C3" i="19"/>
  <c r="J23" i="19"/>
  <c r="E163" i="12"/>
  <c r="H104" i="17"/>
  <c r="H105" i="17" s="1"/>
  <c r="K15" i="17"/>
  <c r="H395" i="12" l="1"/>
  <c r="H396" i="12" s="1"/>
  <c r="H397" i="12" s="1"/>
  <c r="H367" i="12"/>
  <c r="H368" i="12" s="1"/>
  <c r="H369" i="12" s="1"/>
  <c r="H370" i="12" s="1"/>
  <c r="H371" i="12" s="1"/>
  <c r="H372" i="12" s="1"/>
  <c r="H373" i="12" s="1"/>
  <c r="H374" i="12" s="1"/>
  <c r="H375" i="12" s="1"/>
  <c r="H376" i="12" s="1"/>
  <c r="H377" i="12" s="1"/>
  <c r="H378" i="12" s="1"/>
  <c r="H379" i="12" s="1"/>
  <c r="H380" i="12" s="1"/>
  <c r="H381" i="12" s="1"/>
  <c r="H382" i="12" s="1"/>
  <c r="H383" i="12" s="1"/>
  <c r="H384" i="12" s="1"/>
  <c r="H385" i="12" s="1"/>
  <c r="H386" i="12" s="1"/>
  <c r="H387" i="12" s="1"/>
  <c r="H388" i="12" s="1"/>
  <c r="H344" i="12"/>
  <c r="H345" i="12"/>
  <c r="H346" i="12" s="1"/>
  <c r="D36" i="33"/>
  <c r="G33" i="33" s="1"/>
  <c r="D58" i="32"/>
  <c r="G11" i="32" s="1"/>
  <c r="F13" i="32" s="1"/>
  <c r="H272" i="12"/>
  <c r="H273" i="12" s="1"/>
  <c r="H274" i="12" s="1"/>
  <c r="H275" i="12" s="1"/>
  <c r="H276" i="12" s="1"/>
  <c r="H277" i="12" s="1"/>
  <c r="H278" i="12" s="1"/>
  <c r="H279" i="12" s="1"/>
  <c r="H280" i="12" s="1"/>
  <c r="H281" i="12" s="1"/>
  <c r="H282" i="12" s="1"/>
  <c r="H283" i="12" s="1"/>
  <c r="H284" i="12" s="1"/>
  <c r="H285" i="12" s="1"/>
  <c r="H286" i="12" s="1"/>
  <c r="H287" i="12" s="1"/>
  <c r="H288" i="12" s="1"/>
  <c r="H289" i="12" s="1"/>
  <c r="H290" i="12" s="1"/>
  <c r="H291" i="12" s="1"/>
  <c r="H292" i="12" s="1"/>
  <c r="H293" i="12" s="1"/>
  <c r="H294" i="12" s="1"/>
  <c r="H295" i="12" s="1"/>
  <c r="H296" i="12" s="1"/>
  <c r="H297" i="12" s="1"/>
  <c r="H298" i="12" s="1"/>
  <c r="H299" i="12" s="1"/>
  <c r="H300" i="12" s="1"/>
  <c r="H301" i="12" s="1"/>
  <c r="H302" i="12" s="1"/>
  <c r="H303" i="12" s="1"/>
  <c r="H304" i="12" s="1"/>
  <c r="H305" i="12" s="1"/>
  <c r="H306" i="12" s="1"/>
  <c r="H307" i="12" s="1"/>
  <c r="H308" i="12" s="1"/>
  <c r="H309" i="12" s="1"/>
  <c r="H310" i="12" s="1"/>
  <c r="H311" i="12" s="1"/>
  <c r="H312" i="12" s="1"/>
  <c r="H313" i="12" s="1"/>
  <c r="H314" i="12" s="1"/>
  <c r="H315" i="12" s="1"/>
  <c r="H316" i="12" s="1"/>
  <c r="H317" i="12" s="1"/>
  <c r="H318" i="12" s="1"/>
  <c r="H319" i="12" s="1"/>
  <c r="H320" i="12" s="1"/>
  <c r="H321" i="12" s="1"/>
  <c r="H322" i="12" s="1"/>
  <c r="H323" i="12" s="1"/>
  <c r="H324" i="12" s="1"/>
  <c r="H325" i="12" s="1"/>
  <c r="H326" i="12" s="1"/>
  <c r="H327" i="12" s="1"/>
  <c r="H328" i="12" s="1"/>
  <c r="H329" i="12" s="1"/>
  <c r="H330" i="12" s="1"/>
  <c r="F18" i="27"/>
  <c r="F11" i="27"/>
  <c r="H245" i="12"/>
  <c r="H246" i="12" s="1"/>
  <c r="H247" i="12" s="1"/>
  <c r="H248" i="12" s="1"/>
  <c r="H249" i="12" s="1"/>
  <c r="H250" i="12" s="1"/>
  <c r="H251" i="12" s="1"/>
  <c r="H252" i="12" s="1"/>
  <c r="H253" i="12" s="1"/>
  <c r="H254" i="12" s="1"/>
  <c r="H255" i="12" s="1"/>
  <c r="H256" i="12" s="1"/>
  <c r="H257" i="12" s="1"/>
  <c r="H258" i="12" s="1"/>
  <c r="H259" i="12" s="1"/>
  <c r="H260" i="12" s="1"/>
  <c r="H261" i="12" s="1"/>
  <c r="H262" i="12" s="1"/>
  <c r="H263" i="12" s="1"/>
  <c r="H264" i="12" s="1"/>
  <c r="H265" i="12" s="1"/>
  <c r="H266" i="12" s="1"/>
  <c r="H267" i="12" s="1"/>
  <c r="H268" i="12" s="1"/>
  <c r="H162" i="12"/>
  <c r="H163" i="12" s="1"/>
  <c r="H164" i="12" s="1"/>
  <c r="H165" i="12" s="1"/>
  <c r="H166" i="12" s="1"/>
  <c r="H167" i="12" s="1"/>
  <c r="H168" i="12" s="1"/>
  <c r="H169" i="12" s="1"/>
  <c r="H170" i="12" s="1"/>
  <c r="H171" i="12" s="1"/>
  <c r="H172" i="12" s="1"/>
  <c r="H173" i="12" s="1"/>
  <c r="H174" i="12" s="1"/>
  <c r="H175" i="12" s="1"/>
  <c r="H176" i="12" s="1"/>
  <c r="H177" i="12" s="1"/>
  <c r="H178" i="12" s="1"/>
  <c r="H179" i="12" s="1"/>
  <c r="H180" i="12" s="1"/>
  <c r="H181" i="12" s="1"/>
  <c r="H182" i="12" s="1"/>
  <c r="H183" i="12" s="1"/>
  <c r="H184" i="12" s="1"/>
  <c r="H185" i="12" s="1"/>
  <c r="H186" i="12" s="1"/>
  <c r="H187" i="12" s="1"/>
  <c r="H188" i="12" s="1"/>
  <c r="H189" i="12" s="1"/>
  <c r="H190" i="12" s="1"/>
  <c r="H191" i="12" s="1"/>
  <c r="H192" i="12" s="1"/>
  <c r="H193" i="12" s="1"/>
  <c r="H194" i="12" s="1"/>
  <c r="H195" i="12" s="1"/>
  <c r="H196" i="12" s="1"/>
  <c r="H197" i="12" s="1"/>
  <c r="H198" i="12" s="1"/>
  <c r="H199" i="12" s="1"/>
  <c r="H200" i="12" s="1"/>
  <c r="H201" i="12" s="1"/>
  <c r="H202" i="12" s="1"/>
  <c r="H203" i="12" s="1"/>
  <c r="H204" i="12" s="1"/>
  <c r="H205" i="12" s="1"/>
  <c r="H206" i="12" s="1"/>
  <c r="H207" i="12" s="1"/>
  <c r="H208" i="12" s="1"/>
  <c r="H209" i="12" s="1"/>
  <c r="H210" i="12" s="1"/>
  <c r="H211" i="12" s="1"/>
  <c r="H212" i="12" s="1"/>
  <c r="H213" i="12" s="1"/>
  <c r="H214" i="12" s="1"/>
  <c r="H230" i="12"/>
  <c r="H231" i="12" s="1"/>
  <c r="H232" i="12" s="1"/>
  <c r="H233" i="12" s="1"/>
  <c r="H234" i="12" s="1"/>
  <c r="H237" i="12"/>
  <c r="H238" i="12" s="1"/>
  <c r="H239" i="12" s="1"/>
  <c r="H240" i="12" s="1"/>
  <c r="H241" i="12" s="1"/>
  <c r="H242" i="12" s="1"/>
  <c r="C41" i="24"/>
  <c r="C100" i="17"/>
  <c r="H92" i="17" s="1"/>
  <c r="G12" i="32" l="1"/>
  <c r="G14" i="32" s="1"/>
  <c r="C87" i="17"/>
  <c r="H83" i="17" s="1"/>
  <c r="C80" i="17" l="1"/>
  <c r="H74" i="17" s="1"/>
  <c r="H75" i="17" s="1"/>
  <c r="H82" i="17" s="1"/>
  <c r="H84" i="17" s="1"/>
  <c r="H89" i="17" s="1"/>
  <c r="H93" i="17" s="1"/>
  <c r="C71" i="17" l="1"/>
  <c r="H51" i="17" l="1"/>
  <c r="H52" i="17" s="1"/>
  <c r="H55" i="17" s="1"/>
  <c r="C60" i="17"/>
  <c r="H57" i="17" s="1"/>
  <c r="H58" i="17" l="1"/>
  <c r="C48" i="17"/>
  <c r="H40" i="17" s="1"/>
  <c r="C36" i="17"/>
  <c r="H32" i="17" s="1"/>
  <c r="H33" i="17" s="1"/>
  <c r="F36" i="17" s="1"/>
  <c r="H39" i="17" s="1"/>
  <c r="H41" i="17" l="1"/>
  <c r="C26" i="17"/>
  <c r="C15" i="17" l="1"/>
  <c r="Q4" i="17"/>
  <c r="Q8" i="17" l="1"/>
  <c r="E216" i="12"/>
  <c r="E215" i="12"/>
  <c r="H215" i="12" s="1"/>
  <c r="H216" i="12" l="1"/>
  <c r="H217" i="12" s="1"/>
  <c r="H218" i="12" s="1"/>
  <c r="H219" i="12" s="1"/>
  <c r="H220" i="12" s="1"/>
  <c r="H221" i="12" s="1"/>
  <c r="H222" i="12" s="1"/>
  <c r="H223" i="12" s="1"/>
  <c r="H224" i="12" s="1"/>
  <c r="H225" i="12" s="1"/>
  <c r="H226" i="12" s="1"/>
  <c r="H227" i="12" s="1"/>
  <c r="F160" i="12"/>
  <c r="F159" i="12"/>
  <c r="F158" i="12"/>
  <c r="E149" i="12"/>
  <c r="F157" i="12"/>
  <c r="F156" i="12" l="1"/>
  <c r="E155" i="12"/>
  <c r="E154" i="12"/>
  <c r="F153" i="12" l="1"/>
  <c r="F146" i="12"/>
  <c r="E152" i="12"/>
  <c r="F150" i="12"/>
  <c r="E151" i="12"/>
  <c r="F148" i="12" l="1"/>
  <c r="E147" i="12"/>
  <c r="F145" i="12"/>
  <c r="E144" i="12"/>
  <c r="F143" i="12" l="1"/>
  <c r="F142" i="12"/>
  <c r="E141" i="12" l="1"/>
  <c r="E139" i="12"/>
  <c r="F140" i="12"/>
  <c r="F138" i="12" l="1"/>
  <c r="E137" i="12"/>
  <c r="F136" i="12"/>
  <c r="F135" i="12"/>
  <c r="E134" i="12" l="1"/>
  <c r="F133" i="12"/>
  <c r="E132" i="12"/>
  <c r="E129" i="12" l="1"/>
  <c r="F131" i="12"/>
  <c r="F130" i="12"/>
  <c r="E128" i="12" l="1"/>
  <c r="F127" i="12" l="1"/>
  <c r="E126" i="12"/>
  <c r="F125" i="12"/>
  <c r="E124" i="12"/>
  <c r="F116" i="12" l="1"/>
  <c r="F115" i="12" l="1"/>
  <c r="E114" i="12"/>
  <c r="F113" i="12"/>
  <c r="E112" i="12"/>
  <c r="E121" i="12" l="1"/>
  <c r="E122" i="12"/>
  <c r="E123" i="12"/>
  <c r="E111" i="12"/>
  <c r="F110" i="12" l="1"/>
  <c r="E120" i="12"/>
  <c r="E119" i="12" l="1"/>
  <c r="F109" i="12"/>
  <c r="F106" i="12"/>
  <c r="E117" i="12" l="1"/>
  <c r="E118" i="12"/>
  <c r="E107" i="12"/>
  <c r="E108" i="12"/>
  <c r="E104" i="12"/>
  <c r="E105" i="12"/>
  <c r="E103" i="12" l="1"/>
  <c r="E102" i="12"/>
  <c r="F101" i="12" l="1"/>
  <c r="F100" i="12"/>
  <c r="E99" i="12" l="1"/>
  <c r="F98" i="12"/>
  <c r="F97" i="12"/>
  <c r="E96" i="12" l="1"/>
  <c r="E95" i="12" l="1"/>
  <c r="E94" i="12"/>
  <c r="F93" i="12" l="1"/>
  <c r="E92" i="12" l="1"/>
  <c r="E91" i="12" l="1"/>
  <c r="E90" i="12"/>
  <c r="F89" i="12" l="1"/>
  <c r="E86" i="12" l="1"/>
  <c r="E87" i="12"/>
  <c r="E88" i="12"/>
  <c r="E85" i="12" l="1"/>
  <c r="F84" i="12"/>
  <c r="E83" i="12"/>
  <c r="E82" i="12"/>
  <c r="E81" i="12"/>
  <c r="E80" i="12"/>
  <c r="F79" i="12"/>
  <c r="F78" i="12"/>
  <c r="F77" i="12"/>
  <c r="E76" i="12"/>
  <c r="E75" i="12"/>
  <c r="E74" i="12"/>
  <c r="E73" i="12"/>
  <c r="F71" i="12"/>
  <c r="F72" i="12"/>
  <c r="F70" i="12"/>
  <c r="E69" i="12"/>
  <c r="E68" i="12" l="1"/>
  <c r="E67" i="12" l="1"/>
  <c r="F66" i="12"/>
  <c r="E65" i="12"/>
  <c r="F64" i="12"/>
  <c r="F63" i="12"/>
  <c r="F62" i="12"/>
  <c r="E61" i="12"/>
  <c r="F60" i="12"/>
  <c r="F58" i="12"/>
  <c r="E57" i="12"/>
  <c r="F56" i="12"/>
  <c r="F55" i="12"/>
  <c r="E54" i="12"/>
  <c r="E53" i="12"/>
  <c r="F52" i="12"/>
  <c r="F51" i="12"/>
  <c r="F50" i="12"/>
  <c r="E49" i="12"/>
  <c r="E48" i="12"/>
  <c r="F45" i="12"/>
  <c r="F44" i="12"/>
  <c r="E43" i="12"/>
  <c r="E42" i="12"/>
  <c r="E41" i="12"/>
  <c r="E38" i="12"/>
  <c r="F37" i="12"/>
  <c r="F36" i="12"/>
  <c r="F34" i="12"/>
  <c r="E33" i="12"/>
  <c r="F32" i="12"/>
  <c r="E31" i="12"/>
  <c r="F30" i="12"/>
  <c r="E29" i="12"/>
  <c r="E28" i="12"/>
  <c r="E27" i="12"/>
  <c r="F26" i="12"/>
  <c r="F25" i="12"/>
  <c r="E24" i="12"/>
  <c r="F23" i="12"/>
  <c r="F22" i="12"/>
  <c r="E21" i="12"/>
  <c r="E20" i="12"/>
  <c r="E19" i="12"/>
  <c r="E18" i="12"/>
  <c r="E15" i="12"/>
  <c r="E14" i="12"/>
  <c r="F10" i="12"/>
  <c r="F9" i="12"/>
  <c r="F8" i="12"/>
  <c r="F7" i="12"/>
  <c r="E6" i="12"/>
  <c r="E5" i="12"/>
  <c r="E4" i="12"/>
  <c r="E3" i="12"/>
  <c r="H3" i="12" s="1"/>
  <c r="H4" i="12" l="1"/>
  <c r="H5" i="12" s="1"/>
  <c r="H6" i="12" s="1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33" i="12" s="1"/>
  <c r="H34" i="12" s="1"/>
  <c r="H35" i="12" s="1"/>
  <c r="H36" i="12" s="1"/>
  <c r="H37" i="12" s="1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H68" i="12" s="1"/>
  <c r="H69" i="12" s="1"/>
  <c r="H70" i="12" s="1"/>
  <c r="H71" i="12" s="1"/>
  <c r="H72" i="12" s="1"/>
  <c r="H73" i="12" s="1"/>
  <c r="H74" i="12" s="1"/>
  <c r="H75" i="12" s="1"/>
  <c r="H76" i="12" s="1"/>
  <c r="H77" i="12" s="1"/>
  <c r="H78" i="12" s="1"/>
  <c r="H79" i="12" s="1"/>
  <c r="H80" i="12" s="1"/>
  <c r="H81" i="12" s="1"/>
  <c r="H82" i="12" s="1"/>
  <c r="H83" i="12" s="1"/>
  <c r="H84" i="12" s="1"/>
  <c r="H85" i="12" s="1"/>
  <c r="H86" i="12" s="1"/>
  <c r="H87" i="12" s="1"/>
  <c r="H88" i="12" s="1"/>
  <c r="H89" i="12" s="1"/>
  <c r="H90" i="12" s="1"/>
  <c r="H91" i="12" s="1"/>
  <c r="H92" i="12" s="1"/>
  <c r="H93" i="12" s="1"/>
  <c r="H94" i="12" s="1"/>
  <c r="H95" i="12" s="1"/>
  <c r="H96" i="12" s="1"/>
  <c r="H97" i="12" s="1"/>
  <c r="H98" i="12" s="1"/>
  <c r="H99" i="12" s="1"/>
  <c r="H100" i="12" s="1"/>
  <c r="H101" i="12" s="1"/>
  <c r="H102" i="12" s="1"/>
  <c r="H103" i="12" s="1"/>
  <c r="H104" i="12" s="1"/>
  <c r="H105" i="12" s="1"/>
  <c r="H106" i="12" s="1"/>
  <c r="H107" i="12" s="1"/>
  <c r="H108" i="12" s="1"/>
  <c r="H109" i="12" s="1"/>
  <c r="H110" i="12" s="1"/>
  <c r="H111" i="12" s="1"/>
  <c r="H112" i="12" s="1"/>
  <c r="H113" i="12" s="1"/>
  <c r="H114" i="12" s="1"/>
  <c r="H115" i="12" s="1"/>
  <c r="H116" i="12" s="1"/>
  <c r="H117" i="12" s="1"/>
  <c r="H118" i="12" s="1"/>
  <c r="H119" i="12" s="1"/>
  <c r="H120" i="12" s="1"/>
  <c r="H121" i="12" s="1"/>
  <c r="H122" i="12" s="1"/>
  <c r="H123" i="12" s="1"/>
  <c r="H124" i="12" s="1"/>
  <c r="H125" i="12" s="1"/>
  <c r="H126" i="12" s="1"/>
  <c r="H127" i="12" s="1"/>
  <c r="H128" i="12" s="1"/>
  <c r="H129" i="12" s="1"/>
  <c r="H130" i="12" s="1"/>
  <c r="H131" i="12" s="1"/>
  <c r="H132" i="12" s="1"/>
  <c r="H133" i="12" s="1"/>
  <c r="H134" i="12" s="1"/>
  <c r="H135" i="12" s="1"/>
  <c r="H136" i="12" s="1"/>
  <c r="H137" i="12" s="1"/>
  <c r="H138" i="12" s="1"/>
  <c r="H139" i="12" s="1"/>
  <c r="H140" i="12" s="1"/>
  <c r="H141" i="12" s="1"/>
  <c r="H142" i="12" s="1"/>
  <c r="H143" i="12" s="1"/>
  <c r="H144" i="12" s="1"/>
  <c r="H145" i="12" s="1"/>
  <c r="H146" i="12" s="1"/>
  <c r="H147" i="12" s="1"/>
  <c r="H148" i="12" s="1"/>
  <c r="H149" i="12" s="1"/>
  <c r="H150" i="12" s="1"/>
  <c r="H151" i="12" s="1"/>
  <c r="H152" i="12" s="1"/>
  <c r="H153" i="12" s="1"/>
  <c r="H154" i="12" s="1"/>
  <c r="H155" i="12" s="1"/>
  <c r="H156" i="12" s="1"/>
  <c r="H157" i="12" s="1"/>
  <c r="H158" i="12" s="1"/>
  <c r="H159" i="12" s="1"/>
  <c r="D5" i="5" l="1"/>
  <c r="D6" i="5" s="1"/>
  <c r="D7" i="5" s="1"/>
  <c r="D8" i="5" s="1"/>
  <c r="D9" i="5" l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l="1"/>
  <c r="C17" i="4"/>
  <c r="H17" i="4"/>
  <c r="C18" i="4" l="1"/>
  <c r="C19" i="4" s="1"/>
  <c r="C2" i="5" l="1"/>
  <c r="B14" i="4"/>
  <c r="D18" i="4" s="1"/>
  <c r="K156" i="3"/>
  <c r="C9" i="3"/>
  <c r="N137" i="3"/>
  <c r="D151" i="3"/>
  <c r="C154" i="3"/>
  <c r="N145" i="3"/>
  <c r="M158" i="3"/>
  <c r="D148" i="3"/>
  <c r="D141" i="3"/>
  <c r="D136" i="3"/>
  <c r="D132" i="3"/>
  <c r="D126" i="3"/>
  <c r="D119" i="3"/>
  <c r="D111" i="3"/>
  <c r="D39" i="3"/>
  <c r="B5" i="2"/>
  <c r="C9" i="2"/>
  <c r="C10" i="2" s="1"/>
  <c r="C11" i="2" s="1"/>
  <c r="C12" i="2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E6" i="5" l="1"/>
  <c r="E14" i="5"/>
  <c r="E15" i="5"/>
  <c r="E9" i="5"/>
  <c r="F9" i="5" s="1"/>
  <c r="E10" i="5"/>
  <c r="F10" i="5" s="1"/>
  <c r="E12" i="5"/>
  <c r="E7" i="5"/>
  <c r="E11" i="5"/>
  <c r="E13" i="5"/>
  <c r="E8" i="5"/>
  <c r="F8" i="5" s="1"/>
  <c r="E26" i="5"/>
  <c r="E27" i="5"/>
  <c r="E23" i="5"/>
  <c r="E17" i="5"/>
  <c r="E25" i="5"/>
  <c r="E22" i="5"/>
  <c r="E24" i="5"/>
  <c r="E16" i="5"/>
  <c r="E19" i="5"/>
  <c r="E20" i="5"/>
  <c r="E21" i="5"/>
  <c r="E18" i="5"/>
  <c r="E5" i="5"/>
  <c r="D19" i="4"/>
  <c r="D8" i="2"/>
  <c r="D9" i="2"/>
  <c r="D17" i="4"/>
  <c r="C13" i="2"/>
  <c r="D12" i="2"/>
  <c r="D10" i="2"/>
  <c r="D11" i="2"/>
  <c r="D110" i="3"/>
  <c r="D106" i="3"/>
  <c r="D92" i="3"/>
  <c r="D81" i="3"/>
  <c r="D68" i="3"/>
  <c r="D59" i="3"/>
  <c r="D50" i="3"/>
  <c r="D20" i="3"/>
  <c r="C14" i="2" l="1"/>
  <c r="D13" i="2"/>
  <c r="G144" i="3"/>
  <c r="I144" i="3" s="1"/>
  <c r="C15" i="2" l="1"/>
  <c r="D14" i="2"/>
  <c r="C16" i="2" l="1"/>
  <c r="D15" i="2"/>
  <c r="C17" i="2" l="1"/>
  <c r="D16" i="2"/>
  <c r="C18" i="2" l="1"/>
  <c r="D17" i="2"/>
  <c r="C19" i="2" l="1"/>
  <c r="D18" i="2"/>
  <c r="C20" i="2" l="1"/>
  <c r="D19" i="2"/>
  <c r="C21" i="2" l="1"/>
  <c r="D20" i="2"/>
  <c r="C22" i="2" l="1"/>
  <c r="D21" i="2"/>
  <c r="C23" i="2" l="1"/>
  <c r="D22" i="2"/>
  <c r="C24" i="2" l="1"/>
  <c r="D23" i="2"/>
  <c r="C25" i="2" l="1"/>
  <c r="D24" i="2"/>
  <c r="C26" i="2" l="1"/>
  <c r="D25" i="2"/>
  <c r="C27" i="2" l="1"/>
  <c r="D26" i="2"/>
  <c r="C28" i="2" l="1"/>
  <c r="D27" i="2"/>
  <c r="D28" i="2" l="1"/>
  <c r="C29" i="2"/>
  <c r="C30" i="2" l="1"/>
  <c r="D29" i="2"/>
  <c r="D30" i="2" l="1"/>
  <c r="C31" i="2"/>
  <c r="C32" i="2" l="1"/>
  <c r="D31" i="2"/>
  <c r="C33" i="2" l="1"/>
  <c r="D32" i="2"/>
  <c r="C34" i="2" l="1"/>
  <c r="D33" i="2"/>
  <c r="C35" i="2" l="1"/>
  <c r="D34" i="2"/>
  <c r="D35" i="2" l="1"/>
  <c r="C36" i="2"/>
  <c r="C37" i="2" l="1"/>
  <c r="D36" i="2"/>
  <c r="D37" i="2" l="1"/>
  <c r="C38" i="2"/>
  <c r="D38" i="2" l="1"/>
  <c r="H20" i="17"/>
  <c r="H21" i="17" s="1"/>
  <c r="H64" i="17"/>
  <c r="H65" i="17" s="1"/>
</calcChain>
</file>

<file path=xl/sharedStrings.xml><?xml version="1.0" encoding="utf-8"?>
<sst xmlns="http://schemas.openxmlformats.org/spreadsheetml/2006/main" count="1255" uniqueCount="636">
  <si>
    <t>Inscription Taha Ilyas</t>
  </si>
  <si>
    <t>Mensualite mois 5</t>
  </si>
  <si>
    <t>Ophtalomo</t>
  </si>
  <si>
    <t>Date</t>
  </si>
  <si>
    <t>Opticien</t>
  </si>
  <si>
    <t>Prix</t>
  </si>
  <si>
    <t>Remarque</t>
  </si>
  <si>
    <t>reste</t>
  </si>
  <si>
    <t>vetement aid</t>
  </si>
  <si>
    <t>don mensualite mois 5</t>
  </si>
  <si>
    <t>Coef</t>
  </si>
  <si>
    <t>1000 donnee a mer sur ordre yassine</t>
  </si>
  <si>
    <t>don1</t>
  </si>
  <si>
    <t>don2</t>
  </si>
  <si>
    <t>don3</t>
  </si>
  <si>
    <t>mensualite</t>
  </si>
  <si>
    <t>cumul</t>
  </si>
  <si>
    <t>date</t>
  </si>
  <si>
    <t>Obseravation</t>
  </si>
  <si>
    <t>A payer par sanaa</t>
  </si>
  <si>
    <t>A payer par youssef</t>
  </si>
  <si>
    <t>youssef</t>
  </si>
  <si>
    <t>sanaa</t>
  </si>
  <si>
    <t>Depenses</t>
  </si>
  <si>
    <t>prêt par sanaa</t>
  </si>
  <si>
    <t>sanaa (voir mesualite mois 5)</t>
  </si>
  <si>
    <t>rendre prêt date 28/04/2019</t>
  </si>
  <si>
    <t>voir 28/04/2019</t>
  </si>
  <si>
    <t>Inscription Yasmine</t>
  </si>
  <si>
    <t>Medicament Ilyas</t>
  </si>
  <si>
    <t>Total a payer par sanaa</t>
  </si>
  <si>
    <t>refection Fauteuil salle tele</t>
  </si>
  <si>
    <t>Opticien yasmine</t>
  </si>
  <si>
    <t>gazoil</t>
  </si>
  <si>
    <t>autoroute</t>
  </si>
  <si>
    <t>kafta</t>
  </si>
  <si>
    <t>legumes</t>
  </si>
  <si>
    <t>pain</t>
  </si>
  <si>
    <t>raisin</t>
  </si>
  <si>
    <t>chahdia</t>
  </si>
  <si>
    <t>pdej</t>
  </si>
  <si>
    <t>dej</t>
  </si>
  <si>
    <t xml:space="preserve">cartables </t>
  </si>
  <si>
    <t>souvettement</t>
  </si>
  <si>
    <t>ma caskette</t>
  </si>
  <si>
    <t>mes lunettes</t>
  </si>
  <si>
    <t>portes manger</t>
  </si>
  <si>
    <t>mon calson natation</t>
  </si>
  <si>
    <t>lunettes</t>
  </si>
  <si>
    <t>gab</t>
  </si>
  <si>
    <t>dep</t>
  </si>
  <si>
    <t>dispo</t>
  </si>
  <si>
    <t>gouter sucre the lait…</t>
  </si>
  <si>
    <t>portfeulles</t>
  </si>
  <si>
    <t>mon portefeulle</t>
  </si>
  <si>
    <t>parking</t>
  </si>
  <si>
    <t>kit ecouteurs taha</t>
  </si>
  <si>
    <t>poires</t>
  </si>
  <si>
    <t>Tam poisson conserve</t>
  </si>
  <si>
    <t>jus</t>
  </si>
  <si>
    <t>figues</t>
  </si>
  <si>
    <t>viande</t>
  </si>
  <si>
    <t>legumes slaoui</t>
  </si>
  <si>
    <t>gouter</t>
  </si>
  <si>
    <t>butagaz</t>
  </si>
  <si>
    <t>diner au marche</t>
  </si>
  <si>
    <t>medicament ilyas</t>
  </si>
  <si>
    <t xml:space="preserve">glace </t>
  </si>
  <si>
    <t>jeux</t>
  </si>
  <si>
    <t>carrefour anfa place</t>
  </si>
  <si>
    <t>p dej</t>
  </si>
  <si>
    <t>atria</t>
  </si>
  <si>
    <t>cafe</t>
  </si>
  <si>
    <t>couteaux…</t>
  </si>
  <si>
    <t>corde</t>
  </si>
  <si>
    <t>goutter</t>
  </si>
  <si>
    <t>moutons</t>
  </si>
  <si>
    <t>the sucre</t>
  </si>
  <si>
    <t>semoule</t>
  </si>
  <si>
    <t>clinix</t>
  </si>
  <si>
    <t>fromage confiture</t>
  </si>
  <si>
    <t>shour danon lait…</t>
  </si>
  <si>
    <t>nour moutons</t>
  </si>
  <si>
    <t>menthe</t>
  </si>
  <si>
    <t>fakhar</t>
  </si>
  <si>
    <t>pdej taha</t>
  </si>
  <si>
    <t>tomates cons farine</t>
  </si>
  <si>
    <t>safran</t>
  </si>
  <si>
    <t>msmman</t>
  </si>
  <si>
    <t>lait</t>
  </si>
  <si>
    <t>nour mouton</t>
  </si>
  <si>
    <t>mer</t>
  </si>
  <si>
    <t>nazha</t>
  </si>
  <si>
    <t>Tshrt</t>
  </si>
  <si>
    <t>gazzar</t>
  </si>
  <si>
    <t>tachouat</t>
  </si>
  <si>
    <t>coureaux</t>
  </si>
  <si>
    <t>btata</t>
  </si>
  <si>
    <t>depense</t>
  </si>
  <si>
    <t>prix</t>
  </si>
  <si>
    <t>tot/jour</t>
  </si>
  <si>
    <t>f1</t>
  </si>
  <si>
    <t>lavage tapis</t>
  </si>
  <si>
    <t>decoupe moutons</t>
  </si>
  <si>
    <t>fromage</t>
  </si>
  <si>
    <t>œufs</t>
  </si>
  <si>
    <t>the</t>
  </si>
  <si>
    <t>omo matic</t>
  </si>
  <si>
    <t>marjane</t>
  </si>
  <si>
    <t>dejuener</t>
  </si>
  <si>
    <t>eau</t>
  </si>
  <si>
    <t>cafe autoroute</t>
  </si>
  <si>
    <t>divers</t>
  </si>
  <si>
    <t>dej taha ilyas</t>
  </si>
  <si>
    <t>dej moi sanaa</t>
  </si>
  <si>
    <t>fin</t>
  </si>
  <si>
    <t>dessert</t>
  </si>
  <si>
    <t>diner</t>
  </si>
  <si>
    <t>sanditch</t>
  </si>
  <si>
    <t>loyer</t>
  </si>
  <si>
    <t>gab::::</t>
  </si>
  <si>
    <t>moutton</t>
  </si>
  <si>
    <t>relicat vacnaces</t>
  </si>
  <si>
    <t>Fournitures scolaires 1</t>
  </si>
  <si>
    <t>don2 pc</t>
  </si>
  <si>
    <t>don3 ps4</t>
  </si>
  <si>
    <t>A verifer</t>
  </si>
  <si>
    <t>lunette yasmine</t>
  </si>
  <si>
    <t>tablier ilyas</t>
  </si>
  <si>
    <t>frais ecole</t>
  </si>
  <si>
    <t>ecole yasmine mois 9</t>
  </si>
  <si>
    <t>ecole yasmine mois 6</t>
  </si>
  <si>
    <t>PS4</t>
  </si>
  <si>
    <t>mouton</t>
  </si>
  <si>
    <t>ps4</t>
  </si>
  <si>
    <t>cd1</t>
  </si>
  <si>
    <t>cd2</t>
  </si>
  <si>
    <t>cd3</t>
  </si>
  <si>
    <t>total</t>
  </si>
  <si>
    <t>Ophtahlimo yasmine</t>
  </si>
  <si>
    <t>ecole taha ilyas mois 9 /2019</t>
  </si>
  <si>
    <t>CLC</t>
  </si>
  <si>
    <t>Fournitures scolaires 3</t>
  </si>
  <si>
    <t>Fournitures yasmine</t>
  </si>
  <si>
    <t>diner afriquia</t>
  </si>
  <si>
    <t>Frais inscription</t>
  </si>
  <si>
    <t>medicine</t>
  </si>
  <si>
    <t>espece</t>
  </si>
  <si>
    <t>ecole yasmine mois 10 /2020</t>
  </si>
  <si>
    <t>don pres sanaa</t>
  </si>
  <si>
    <t>diff mensualite mois 10 /2020</t>
  </si>
  <si>
    <t>Lunettes yasnine</t>
  </si>
  <si>
    <t>frais sport</t>
  </si>
  <si>
    <t>spadrille livres taha</t>
  </si>
  <si>
    <t>vet yasmine</t>
  </si>
  <si>
    <t>vet ilyas</t>
  </si>
  <si>
    <t>prêt a sanaa</t>
  </si>
  <si>
    <t>prêt 200 et tapis 100</t>
  </si>
  <si>
    <t>huile oilve</t>
  </si>
  <si>
    <t>matelat</t>
  </si>
  <si>
    <t xml:space="preserve">TV </t>
  </si>
  <si>
    <t>ecole taha ilyas mois 10 /2020</t>
  </si>
  <si>
    <t>ecole taha ilyas mois 6 /2020</t>
  </si>
  <si>
    <t>don TV</t>
  </si>
  <si>
    <t>ecole taha ilyas mopis 11 /2019</t>
  </si>
  <si>
    <t>ecole yasmine mois 11 /2019</t>
  </si>
  <si>
    <t>diff mensualite mois 11 /2019</t>
  </si>
  <si>
    <t>ok</t>
  </si>
  <si>
    <t>ok voir date 02/11/2019</t>
  </si>
  <si>
    <t>orthoptien</t>
  </si>
  <si>
    <t>internet</t>
  </si>
  <si>
    <t>ecole taha ilyas mopis 12 /2019</t>
  </si>
  <si>
    <t>ecole yasmine mois 12 /2019</t>
  </si>
  <si>
    <t>diff mensualite mois 12 /2019</t>
  </si>
  <si>
    <t>don sanaa</t>
  </si>
  <si>
    <t>ecole yasmine mois 01/2020</t>
  </si>
  <si>
    <t>don 06/01/2020</t>
  </si>
  <si>
    <t>700 de diff n est pas donne</t>
  </si>
  <si>
    <t>virement</t>
  </si>
  <si>
    <t>ecole taha ilyas mois 01/2020</t>
  </si>
  <si>
    <t>ecole taha ilyas mois 02/2020</t>
  </si>
  <si>
    <t>ecole yasmine mois 02/2020</t>
  </si>
  <si>
    <t>diff mensualite mois 02/2020</t>
  </si>
  <si>
    <t>ecole taha ilyas mois 03/2020</t>
  </si>
  <si>
    <t>ecole yasmine mois 03/2020</t>
  </si>
  <si>
    <t>diff mensualite mois 03/2020</t>
  </si>
  <si>
    <t>fait le 09/04/2020</t>
  </si>
  <si>
    <t>ecole taha ilyas mois 04 05 et inscription 2020-2021</t>
  </si>
  <si>
    <t>telephone taha</t>
  </si>
  <si>
    <t>telephone ilyas</t>
  </si>
  <si>
    <t>Pc Taha Ilyas</t>
  </si>
  <si>
    <t>diff mensualite mois 6</t>
  </si>
  <si>
    <t>diff mensualite mois 9</t>
  </si>
  <si>
    <t>ecole yasmine mois 04 05 06 /2020</t>
  </si>
  <si>
    <t>covid</t>
  </si>
  <si>
    <t>frais ecole yasmine non payes par sanaa</t>
  </si>
  <si>
    <t>don pres sanaa mois 03/2020</t>
  </si>
  <si>
    <t>Reste</t>
  </si>
  <si>
    <t>Cumul</t>
  </si>
  <si>
    <t>Mensualite</t>
  </si>
  <si>
    <t>cash</t>
  </si>
  <si>
    <t>confinement a la base</t>
  </si>
  <si>
    <t>Inscription yasmine 2020-2021</t>
  </si>
  <si>
    <t>donnee le 07/07/2020</t>
  </si>
  <si>
    <t>depenses COVID</t>
  </si>
  <si>
    <t>habillement taha ilyas</t>
  </si>
  <si>
    <t>sandale taha</t>
  </si>
  <si>
    <t>lavage auto</t>
  </si>
  <si>
    <t>abonnement phone</t>
  </si>
  <si>
    <t>ophatlomo yasmine</t>
  </si>
  <si>
    <t>orthooptiste yasmine</t>
  </si>
  <si>
    <t>opticien taha ilyas</t>
  </si>
  <si>
    <t>opticien yasmine</t>
  </si>
  <si>
    <t>ophtalmo taha ilyas</t>
  </si>
  <si>
    <t>pediatre yasmine</t>
  </si>
  <si>
    <t>medicaments yasmine</t>
  </si>
  <si>
    <t>depannege rideaux 1</t>
  </si>
  <si>
    <t>depannege rideaux 2</t>
  </si>
  <si>
    <t>Lavage tapis</t>
  </si>
  <si>
    <t>don pres</t>
  </si>
  <si>
    <t>Observation</t>
  </si>
  <si>
    <t>PRES</t>
  </si>
  <si>
    <t>MEDIC YASMINE</t>
  </si>
  <si>
    <t xml:space="preserve">Fournitures ecole </t>
  </si>
  <si>
    <t>ecole taha ilyas mois 06/2021</t>
  </si>
  <si>
    <t>donnee le mois 18/09/2020</t>
  </si>
  <si>
    <t>medic antibiotique</t>
  </si>
  <si>
    <t>Ecole yasmine mois 9</t>
  </si>
  <si>
    <t>Ecole taha ilyas mois 9 et  10 2020</t>
  </si>
  <si>
    <t>600(400+200)</t>
  </si>
  <si>
    <t>Ecole yasmine mois 10 /2020</t>
  </si>
  <si>
    <t>Donnee le mois</t>
  </si>
  <si>
    <t>Cameras surveillance 30-10-2020</t>
  </si>
  <si>
    <t>Lavage tapis 30-10-2002</t>
  </si>
  <si>
    <t>Habillement taha 01-11-2020</t>
  </si>
  <si>
    <t>Coach taha 05-11-2020</t>
  </si>
  <si>
    <t>Fourniture yasmine</t>
  </si>
  <si>
    <t>Coach taha</t>
  </si>
  <si>
    <t>Lunette yasmine et anniversaire taha</t>
  </si>
  <si>
    <t>Menuisier</t>
  </si>
  <si>
    <t>Ecole taha ilyas mois 11 2020</t>
  </si>
  <si>
    <t>Ecole yasmine mois 11 /2020</t>
  </si>
  <si>
    <t>3 Couvertures</t>
  </si>
  <si>
    <t>Table a manger 10/11/2020</t>
  </si>
  <si>
    <t>Peinture ingredients 14/11/2020</t>
  </si>
  <si>
    <t>cheque sanaa 14/11/2020</t>
  </si>
  <si>
    <t xml:space="preserve">lavage couvre </t>
  </si>
  <si>
    <t>Plomberie</t>
  </si>
  <si>
    <t>carlage</t>
  </si>
  <si>
    <t>vitres</t>
  </si>
  <si>
    <t>habillement taha yasmine</t>
  </si>
  <si>
    <t>Ecole taha ilyas mois 12 2020</t>
  </si>
  <si>
    <t>Ecole yasmine mois 12 /2020</t>
  </si>
  <si>
    <t xml:space="preserve"> frais retappage maison 14674</t>
  </si>
  <si>
    <t>Ecole taha ilyas mois 01 2021</t>
  </si>
  <si>
    <t>Ecole yasmine mois 01 /2021</t>
  </si>
  <si>
    <t>habillement yasmine</t>
  </si>
  <si>
    <t>poulet</t>
  </si>
  <si>
    <t>gardien</t>
  </si>
  <si>
    <t>fruits</t>
  </si>
  <si>
    <t>lunette taha</t>
  </si>
  <si>
    <t>Total</t>
  </si>
  <si>
    <t>elecrtricien</t>
  </si>
  <si>
    <t>tabla a manger</t>
  </si>
  <si>
    <t>Ecole taha ilyas mois 02 2021</t>
  </si>
  <si>
    <t>Ecole yasmine mois 02 /2021</t>
  </si>
  <si>
    <t>Four</t>
  </si>
  <si>
    <t>Accessooires four</t>
  </si>
  <si>
    <t>Ophtalmo yasmine</t>
  </si>
  <si>
    <t>Ecole taha ilyas mois 03 2021</t>
  </si>
  <si>
    <t>Ecole yasmine mois 03 /2021</t>
  </si>
  <si>
    <t>ortho</t>
  </si>
  <si>
    <t>Ecole taha ilyas mois 4 2021</t>
  </si>
  <si>
    <t>Tapis</t>
  </si>
  <si>
    <t>pediatre yasmine &amp; medicament</t>
  </si>
  <si>
    <t>Medicament</t>
  </si>
  <si>
    <t>don a sanaa</t>
  </si>
  <si>
    <t>Ecole yasmine mois  inscription</t>
  </si>
  <si>
    <t>Habillement yasmine</t>
  </si>
  <si>
    <t>ORL &amp; medic Taha</t>
  </si>
  <si>
    <t>Ecole yasmine mois 4/2021</t>
  </si>
  <si>
    <t>Ecole taha ilyas mois 5 2021</t>
  </si>
  <si>
    <t>Ecole yasmine mois 5/2021</t>
  </si>
  <si>
    <t>Tapis tlamtt</t>
  </si>
  <si>
    <t>medicament taha yasmine</t>
  </si>
  <si>
    <t>Ecole yasmine mois 6/2021</t>
  </si>
  <si>
    <t>dejeuner</t>
  </si>
  <si>
    <t>surgam</t>
  </si>
  <si>
    <t>gouter diner</t>
  </si>
  <si>
    <t>tshurt</t>
  </si>
  <si>
    <t>caskette</t>
  </si>
  <si>
    <t>chaussette</t>
  </si>
  <si>
    <t>ecouteurs</t>
  </si>
  <si>
    <t>gardiens</t>
  </si>
  <si>
    <t>reste reel</t>
  </si>
  <si>
    <t>produits lavage pain</t>
  </si>
  <si>
    <t>confiture cafe</t>
  </si>
  <si>
    <t>parasol sanaa</t>
  </si>
  <si>
    <t>parasol youssef</t>
  </si>
  <si>
    <t>sandale</t>
  </si>
  <si>
    <t>limonade</t>
  </si>
  <si>
    <t>carte marjane</t>
  </si>
  <si>
    <t>reste veille</t>
  </si>
  <si>
    <t>consommation</t>
  </si>
  <si>
    <t>cp</t>
  </si>
  <si>
    <t>loiminade</t>
  </si>
  <si>
    <t>taha</t>
  </si>
  <si>
    <t>trouvee</t>
  </si>
  <si>
    <t>marjane nador</t>
  </si>
  <si>
    <t>marjane nador carte</t>
  </si>
  <si>
    <t>reste therique</t>
  </si>
  <si>
    <t>divers hanout</t>
  </si>
  <si>
    <t>Consommation</t>
  </si>
  <si>
    <t>loyer tijariwafabank</t>
  </si>
  <si>
    <t>Consimmation</t>
  </si>
  <si>
    <t>Gab</t>
  </si>
  <si>
    <t>Djeuner</t>
  </si>
  <si>
    <t>raisins secs</t>
  </si>
  <si>
    <t>olives</t>
  </si>
  <si>
    <t>parasol</t>
  </si>
  <si>
    <t>pain limonade</t>
  </si>
  <si>
    <t xml:space="preserve">reste </t>
  </si>
  <si>
    <t>retour loyer</t>
  </si>
  <si>
    <t>cafe oujda</t>
  </si>
  <si>
    <t>gasoil oujda</t>
  </si>
  <si>
    <t>gasoil autroute</t>
  </si>
  <si>
    <t>cartables et trousses</t>
  </si>
  <si>
    <t>diner casa</t>
  </si>
  <si>
    <t>gardien casa</t>
  </si>
  <si>
    <t>p dej dej</t>
  </si>
  <si>
    <t>Transport</t>
  </si>
  <si>
    <t>Achat casa</t>
  </si>
  <si>
    <t>Loyer saidia</t>
  </si>
  <si>
    <t>Nouritures et autres</t>
  </si>
  <si>
    <t>Transport (essence &amp; autoroute)</t>
  </si>
  <si>
    <t>Achat habilllements casa</t>
  </si>
  <si>
    <t>din</t>
  </si>
  <si>
    <t>din piza ysf</t>
  </si>
  <si>
    <t>din dessert</t>
  </si>
  <si>
    <t>pantalon taha</t>
  </si>
  <si>
    <t>p dej youssef 30</t>
  </si>
  <si>
    <t>p dejener</t>
  </si>
  <si>
    <t>amoxil</t>
  </si>
  <si>
    <t>dej moi</t>
  </si>
  <si>
    <t>cadeau sanaa</t>
  </si>
  <si>
    <t>internet mois 6</t>
  </si>
  <si>
    <t>internet mois 7</t>
  </si>
  <si>
    <t>internet mois 8</t>
  </si>
  <si>
    <t>Fournitures taha ilyas</t>
  </si>
  <si>
    <t>Voyage saidia</t>
  </si>
  <si>
    <t>Voyage agadir</t>
  </si>
  <si>
    <t>Ecole taha ilyas mois 6 7 2022</t>
  </si>
  <si>
    <t>Ecole taha ilyas mois 10 2021</t>
  </si>
  <si>
    <t>internet mois 9</t>
  </si>
  <si>
    <t>Fauteuil</t>
  </si>
  <si>
    <t>habillement</t>
  </si>
  <si>
    <t>opticien</t>
  </si>
  <si>
    <t>Ecole taha ilyas mois 11 2021</t>
  </si>
  <si>
    <t>Ecole taha ilyas mois 12 2022</t>
  </si>
  <si>
    <t>Yasmine reeducation</t>
  </si>
  <si>
    <t>medicament ophtalmo</t>
  </si>
  <si>
    <t>Ecole yasmine mois 7</t>
  </si>
  <si>
    <t>Ecole yasmine mois 10</t>
  </si>
  <si>
    <t>Ecole yasmine mois 11</t>
  </si>
  <si>
    <t>Ecole yasmine mois 12</t>
  </si>
  <si>
    <t>Ecole yasmine mois 1</t>
  </si>
  <si>
    <t>Ecole yasmine mois 2</t>
  </si>
  <si>
    <t>Ecole taha ilyas mois 1 2022</t>
  </si>
  <si>
    <t>Ecole taha ilyas mois 2 2022</t>
  </si>
  <si>
    <t>Bilan orthphiste 06/2021</t>
  </si>
  <si>
    <t xml:space="preserve">pedopsychiatre </t>
  </si>
  <si>
    <t>ophatlomo yasmine septembre</t>
  </si>
  <si>
    <t>Dentiste Taha</t>
  </si>
  <si>
    <t>Habillement Taha septembre</t>
  </si>
  <si>
    <t>Fournirure yasmine mois 10 2021</t>
  </si>
  <si>
    <t>Pediatre</t>
  </si>
  <si>
    <t>Medicament yasmine</t>
  </si>
  <si>
    <t>Pancement</t>
  </si>
  <si>
    <t>Reeducation yasmine</t>
  </si>
  <si>
    <t>Ophatlomo yasmine septembre</t>
  </si>
  <si>
    <t>Orthoptis yasmine</t>
  </si>
  <si>
    <t>internet mois 10</t>
  </si>
  <si>
    <t>internet mois 11</t>
  </si>
  <si>
    <t>internet mois 12</t>
  </si>
  <si>
    <t>internet mois 1</t>
  </si>
  <si>
    <t>transport</t>
  </si>
  <si>
    <t>repas</t>
  </si>
  <si>
    <t>logement</t>
  </si>
  <si>
    <t>Autoroute</t>
  </si>
  <si>
    <t>jeux enfants</t>
  </si>
  <si>
    <t xml:space="preserve">loyer </t>
  </si>
  <si>
    <t>Loyer</t>
  </si>
  <si>
    <t>don par sanaa (500+110)</t>
  </si>
  <si>
    <t>DON  SANAA MOIS 3</t>
  </si>
  <si>
    <t>COURS TAHA NABEK mois 3</t>
  </si>
  <si>
    <t>Ecole taha ilyas mois 3 2022</t>
  </si>
  <si>
    <t xml:space="preserve">Frais Inscription Taha ilyas </t>
  </si>
  <si>
    <t>ARABE 2 fois</t>
  </si>
  <si>
    <t>DON  SANAA MOIS 4</t>
  </si>
  <si>
    <t>internet mois 2</t>
  </si>
  <si>
    <t>internet mois 3</t>
  </si>
  <si>
    <t>DON  SANAA MOIS 5</t>
  </si>
  <si>
    <t>COURS TAHA NABEK mois 4</t>
  </si>
  <si>
    <t>COURS TAHA NABEK mois 5</t>
  </si>
  <si>
    <t>internet mois 4</t>
  </si>
  <si>
    <t>internet mois 5</t>
  </si>
  <si>
    <t>DON  SANAA MOIS 2</t>
  </si>
  <si>
    <t>DON  SANAA MOIS 1</t>
  </si>
  <si>
    <t>Ecole taha ilyas mois 4 2023</t>
  </si>
  <si>
    <t>Ecole taha ilyas mois 5 2024</t>
  </si>
  <si>
    <t>Mise a jour maison (mouhafada)</t>
  </si>
  <si>
    <t>Ecole yasmine mois 3</t>
  </si>
  <si>
    <t>Ecole yasmine mois 4</t>
  </si>
  <si>
    <t>Ecole yasmine mois 5</t>
  </si>
  <si>
    <t>Ecole yasmine mois 6</t>
  </si>
  <si>
    <t>DON  SANAA MOIS 12 2021</t>
  </si>
  <si>
    <t>Ysmine lunettes  mois 5 2022</t>
  </si>
  <si>
    <t>ophtalmo</t>
  </si>
  <si>
    <t>cours taha</t>
  </si>
  <si>
    <t>fontaine mois 12</t>
  </si>
  <si>
    <t>yasmine mois12</t>
  </si>
  <si>
    <t>phone 2 mois</t>
  </si>
  <si>
    <t>fontaine mois 01</t>
  </si>
  <si>
    <t>clc</t>
  </si>
  <si>
    <t>fibres optique</t>
  </si>
  <si>
    <t>internet adsl</t>
  </si>
  <si>
    <t>charbils</t>
  </si>
  <si>
    <t>balgha per</t>
  </si>
  <si>
    <t>khli3</t>
  </si>
  <si>
    <t>briouatte</t>
  </si>
  <si>
    <t>halouaa nouga</t>
  </si>
  <si>
    <t>transport taxi</t>
  </si>
  <si>
    <t>petit dej</t>
  </si>
  <si>
    <t>samsar</t>
  </si>
  <si>
    <t>café</t>
  </si>
  <si>
    <t>bain</t>
  </si>
  <si>
    <t>bain…</t>
  </si>
  <si>
    <t>bain mer</t>
  </si>
  <si>
    <t>pain fromage</t>
  </si>
  <si>
    <t>harcha</t>
  </si>
  <si>
    <t>medicament</t>
  </si>
  <si>
    <t>soupe</t>
  </si>
  <si>
    <t xml:space="preserve">the </t>
  </si>
  <si>
    <t>essence</t>
  </si>
  <si>
    <t>bidons</t>
  </si>
  <si>
    <t xml:space="preserve">photos </t>
  </si>
  <si>
    <t>Jour 1</t>
  </si>
  <si>
    <t>Jour 2</t>
  </si>
  <si>
    <t>complement dejeuner</t>
  </si>
  <si>
    <t>resiliation adsl</t>
  </si>
  <si>
    <t>fontaine mois 02</t>
  </si>
  <si>
    <t>yasmine mois 01</t>
  </si>
  <si>
    <t>yasmine mois 02</t>
  </si>
  <si>
    <t>cours taha mois 2</t>
  </si>
  <si>
    <t>fontaine mois 03</t>
  </si>
  <si>
    <t>yasmine mois 03</t>
  </si>
  <si>
    <t>cours taha mois 3</t>
  </si>
  <si>
    <t>inscription jisr taoujih mois 2</t>
  </si>
  <si>
    <t>Internet mois 2 et 3</t>
  </si>
  <si>
    <t>reparation installation internet</t>
  </si>
  <si>
    <t>fontaine mois 04</t>
  </si>
  <si>
    <t>yasmine mois 04</t>
  </si>
  <si>
    <t>cours taha mois 4</t>
  </si>
  <si>
    <t>Remboursement</t>
  </si>
  <si>
    <t>2 Aspirateurs</t>
  </si>
  <si>
    <t>panineuse</t>
  </si>
  <si>
    <t>fontaine mois 05</t>
  </si>
  <si>
    <t>fontaine inscription</t>
  </si>
  <si>
    <t>Internet</t>
  </si>
  <si>
    <t>payement sanaa</t>
  </si>
  <si>
    <t>yasmine mois 05</t>
  </si>
  <si>
    <t>cours taha mois 5</t>
  </si>
  <si>
    <t>pc</t>
  </si>
  <si>
    <t xml:space="preserve">Internet 2 mois </t>
  </si>
  <si>
    <t>Ophtalom Yasmine</t>
  </si>
  <si>
    <t xml:space="preserve">relicat cours taha </t>
  </si>
  <si>
    <t>tricot taha</t>
  </si>
  <si>
    <t>tricot taha ilyas</t>
  </si>
  <si>
    <t>survette ilyas</t>
  </si>
  <si>
    <t>jeens youssef</t>
  </si>
  <si>
    <t>pantalon ilyas</t>
  </si>
  <si>
    <t>shourt ilyas</t>
  </si>
  <si>
    <t>shourt youssef</t>
  </si>
  <si>
    <t>calsons</t>
  </si>
  <si>
    <t>cartables yasmine</t>
  </si>
  <si>
    <t>cartables taha</t>
  </si>
  <si>
    <t>porte manger ilyas</t>
  </si>
  <si>
    <t>survette yasmine</t>
  </si>
  <si>
    <t>dentiste taha</t>
  </si>
  <si>
    <t>voyage saouira</t>
  </si>
  <si>
    <t>CASA</t>
  </si>
  <si>
    <t>vetements yasmine</t>
  </si>
  <si>
    <t>virement taha</t>
  </si>
  <si>
    <t>mois 07 2023</t>
  </si>
  <si>
    <t>virement um6p</t>
  </si>
  <si>
    <t>depot sanaa</t>
  </si>
  <si>
    <t>virement UM6P</t>
  </si>
  <si>
    <t xml:space="preserve">obs </t>
  </si>
  <si>
    <t>en cours</t>
  </si>
  <si>
    <t>depot youssef</t>
  </si>
  <si>
    <t>depot total</t>
  </si>
  <si>
    <t>fournitures scolaires</t>
  </si>
  <si>
    <t>voyage casa youssef</t>
  </si>
  <si>
    <t>voyage casa sanaa</t>
  </si>
  <si>
    <t>frais ecole fontaine mois 09/23 &amp; 06/24</t>
  </si>
  <si>
    <t>frais ecole fontaine mois 10/23</t>
  </si>
  <si>
    <t>donne par sanaa</t>
  </si>
  <si>
    <t>don youssef</t>
  </si>
  <si>
    <t xml:space="preserve"> </t>
  </si>
  <si>
    <t>Branchement eau elec</t>
  </si>
  <si>
    <t>menuisier</t>
  </si>
  <si>
    <t>virement sanaa</t>
  </si>
  <si>
    <t>virement sanaa (menuisier)</t>
  </si>
  <si>
    <t>frais ecole fontaine mois 11/23</t>
  </si>
  <si>
    <t>frais ecole fontaine mois 12/23</t>
  </si>
  <si>
    <t>Jardinier</t>
  </si>
  <si>
    <t>maçon</t>
  </si>
  <si>
    <t>materiaux</t>
  </si>
  <si>
    <t>peintre</t>
  </si>
  <si>
    <t xml:space="preserve">Plombier </t>
  </si>
  <si>
    <t>travail</t>
  </si>
  <si>
    <t>carrelage</t>
  </si>
  <si>
    <t>tuyau</t>
  </si>
  <si>
    <t>seau</t>
  </si>
  <si>
    <t>airfaryer</t>
  </si>
  <si>
    <t>medicament yassine</t>
  </si>
  <si>
    <t>robinets</t>
  </si>
  <si>
    <t>valves</t>
  </si>
  <si>
    <t>mois 12</t>
  </si>
  <si>
    <t>bidon aluminium huile</t>
  </si>
  <si>
    <t>frais ecole fontaine mois 01/24</t>
  </si>
  <si>
    <t>Jeux ilyas</t>
  </si>
  <si>
    <t>mois 1</t>
  </si>
  <si>
    <t>echelle</t>
  </si>
  <si>
    <t>matelat sanaa</t>
  </si>
  <si>
    <t>frais ecole fontaine mois 02/24</t>
  </si>
  <si>
    <t>lunette ilyas</t>
  </si>
  <si>
    <t>donné à sanaa</t>
  </si>
  <si>
    <t>frais ecole fontaine mois 03/24</t>
  </si>
  <si>
    <t>frais ecole fontaine mois 04/24</t>
  </si>
  <si>
    <t>couvertures matelas</t>
  </si>
  <si>
    <t>PC taha</t>
  </si>
  <si>
    <t>cadeau yassine</t>
  </si>
  <si>
    <t>zoo</t>
  </si>
  <si>
    <t>thé station</t>
  </si>
  <si>
    <t>fromage lait</t>
  </si>
  <si>
    <t>marrakech-rabat</t>
  </si>
  <si>
    <t>diner bocadios</t>
  </si>
  <si>
    <t>dejeuner takos piza</t>
  </si>
  <si>
    <t>loyer mess</t>
  </si>
  <si>
    <t>p dej mess</t>
  </si>
  <si>
    <t>dejeuner arache</t>
  </si>
  <si>
    <t xml:space="preserve">huile </t>
  </si>
  <si>
    <t>achat martil 1</t>
  </si>
  <si>
    <t>achat martil 2</t>
  </si>
  <si>
    <t>oeux</t>
  </si>
  <si>
    <t>huile olives</t>
  </si>
  <si>
    <t>fruits figues</t>
  </si>
  <si>
    <t xml:space="preserve">poulet </t>
  </si>
  <si>
    <t>cacher</t>
  </si>
  <si>
    <t>khal</t>
  </si>
  <si>
    <t>touma</t>
  </si>
  <si>
    <t>sucre</t>
  </si>
  <si>
    <t>glace</t>
  </si>
  <si>
    <t xml:space="preserve">gouter </t>
  </si>
  <si>
    <t>skin jbir sel</t>
  </si>
  <si>
    <t>pain matin</t>
  </si>
  <si>
    <t>pap gen</t>
  </si>
  <si>
    <t>brosse ilyas</t>
  </si>
  <si>
    <t>pain msaman matin</t>
  </si>
  <si>
    <t>café avec taha</t>
  </si>
  <si>
    <t>eau oeux</t>
  </si>
  <si>
    <t>pattes diner</t>
  </si>
  <si>
    <t>petit dej 1  martil</t>
  </si>
  <si>
    <t>autroute</t>
  </si>
  <si>
    <t>oraimo taha</t>
  </si>
  <si>
    <t>anti casse ilyass</t>
  </si>
  <si>
    <t>petit dej 2 fnidek</t>
  </si>
  <si>
    <t>gard</t>
  </si>
  <si>
    <t>sandale ilyas</t>
  </si>
  <si>
    <t>telephone sanaa</t>
  </si>
  <si>
    <t>p dej conf…</t>
  </si>
  <si>
    <t>lunette eau yasmine</t>
  </si>
  <si>
    <t>achats divers par sanaa fnideq</t>
  </si>
  <si>
    <t>verre et glace moi</t>
  </si>
  <si>
    <t>depenses sanaa</t>
  </si>
  <si>
    <t>parking tetouan</t>
  </si>
  <si>
    <t>glaces taha</t>
  </si>
  <si>
    <t>diner sanaa</t>
  </si>
  <si>
    <t>loyer sanaa</t>
  </si>
  <si>
    <t>dejeuner rabat</t>
  </si>
  <si>
    <t>loyer mess rabat</t>
  </si>
  <si>
    <t>depenses nouriture</t>
  </si>
  <si>
    <t>par jour</t>
  </si>
  <si>
    <t>papier genique</t>
  </si>
  <si>
    <t>café tetouan</t>
  </si>
  <si>
    <t>Total nouriture</t>
  </si>
  <si>
    <t>A payer par sanaa martil</t>
  </si>
  <si>
    <t>Fourniture Scolaire</t>
  </si>
  <si>
    <t>pour boir sanaa</t>
  </si>
  <si>
    <t>achat agadir</t>
  </si>
  <si>
    <t>pannineuse</t>
  </si>
  <si>
    <t>cartable</t>
  </si>
  <si>
    <t>medicament yasmine</t>
  </si>
  <si>
    <t xml:space="preserve">medicament </t>
  </si>
  <si>
    <t>Par personne</t>
  </si>
  <si>
    <t>Refrigerateur + transport</t>
  </si>
  <si>
    <t xml:space="preserve">Virement Taha </t>
  </si>
  <si>
    <t>Virement Taha (a venir)</t>
  </si>
  <si>
    <t>frais ecole fontaine mois 09/24</t>
  </si>
  <si>
    <t>frais ecole fontaine mois 10 et 06/24</t>
  </si>
  <si>
    <t>Filtres et branchement refrigirateur</t>
  </si>
  <si>
    <t>Frais scolarité taha</t>
  </si>
  <si>
    <t>airfrayer</t>
  </si>
  <si>
    <t>tryate lampes</t>
  </si>
  <si>
    <t>dentise mouchkil galak</t>
  </si>
  <si>
    <t>visite technique</t>
  </si>
  <si>
    <t xml:space="preserve">frais ecole fontaine </t>
  </si>
  <si>
    <t>ophtalmo taha et ilyas</t>
  </si>
  <si>
    <t>opticien ilyas yasmine</t>
  </si>
  <si>
    <t>ophtalmo et rihla yasmine</t>
  </si>
  <si>
    <t xml:space="preserve">PC </t>
  </si>
  <si>
    <t>pegnoire</t>
  </si>
  <si>
    <t>Piscine yasmine</t>
  </si>
  <si>
    <t>frais passeport taha</t>
  </si>
  <si>
    <t>cartable yasmine</t>
  </si>
  <si>
    <t>inscription ecole fontaine</t>
  </si>
  <si>
    <t>produite mdec france</t>
  </si>
  <si>
    <t>don</t>
  </si>
  <si>
    <t>adidas 22-04-2025</t>
  </si>
  <si>
    <t>lefties</t>
  </si>
  <si>
    <t>ham</t>
  </si>
  <si>
    <t>primark</t>
  </si>
  <si>
    <t>yas</t>
  </si>
  <si>
    <t>temu</t>
  </si>
  <si>
    <t>pres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</si>
</sst>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C]mmmm\-yy;@"/>
    <numFmt numFmtId="165" formatCode="[$-F800]dddd\,\ mmmm\ dd\,\ yyyy"/>
    <numFmt numFmtId="166" formatCode="[$-40C]d\-mmm\-yyyy;@"/>
    <numFmt numFmtId="167" formatCode="dddd\-dd\-mmmm\-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/>
    <xf numFmtId="0" fontId="1" fillId="0" borderId="3" xfId="0" applyFont="1" applyBorder="1"/>
    <xf numFmtId="14" fontId="0" fillId="0" borderId="1" xfId="0" applyNumberFormat="1" applyBorder="1"/>
    <xf numFmtId="0" fontId="0" fillId="0" borderId="1" xfId="0" applyBorder="1"/>
    <xf numFmtId="0" fontId="2" fillId="0" borderId="0" xfId="0" applyFont="1"/>
    <xf numFmtId="0" fontId="1" fillId="0" borderId="0" xfId="0" applyFont="1"/>
    <xf numFmtId="164" fontId="0" fillId="0" borderId="1" xfId="0" applyNumberForma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165" fontId="0" fillId="0" borderId="0" xfId="0" applyNumberFormat="1"/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0" xfId="0" applyFont="1"/>
    <xf numFmtId="0" fontId="4" fillId="0" borderId="0" xfId="0" applyFont="1"/>
    <xf numFmtId="164" fontId="0" fillId="0" borderId="4" xfId="0" applyNumberFormat="1" applyBorder="1"/>
    <xf numFmtId="0" fontId="0" fillId="0" borderId="4" xfId="0" applyBorder="1"/>
    <xf numFmtId="0" fontId="3" fillId="0" borderId="5" xfId="0" applyFont="1" applyBorder="1"/>
    <xf numFmtId="14" fontId="0" fillId="0" borderId="5" xfId="0" applyNumberFormat="1" applyBorder="1"/>
    <xf numFmtId="164" fontId="2" fillId="0" borderId="1" xfId="0" applyNumberFormat="1" applyFont="1" applyBorder="1"/>
    <xf numFmtId="0" fontId="2" fillId="0" borderId="4" xfId="0" applyFont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0" fontId="3" fillId="0" borderId="4" xfId="0" applyFont="1" applyBorder="1"/>
    <xf numFmtId="14" fontId="0" fillId="0" borderId="0" xfId="0" applyNumberFormat="1"/>
    <xf numFmtId="0" fontId="0" fillId="0" borderId="10" xfId="0" applyBorder="1"/>
    <xf numFmtId="166" fontId="0" fillId="0" borderId="1" xfId="0" applyNumberFormat="1" applyBorder="1"/>
    <xf numFmtId="0" fontId="4" fillId="2" borderId="1" xfId="0" applyFont="1" applyFill="1" applyBorder="1"/>
    <xf numFmtId="0" fontId="3" fillId="0" borderId="1" xfId="0" applyFont="1" applyBorder="1" applyAlignment="1">
      <alignment wrapText="1"/>
    </xf>
    <xf numFmtId="22" fontId="0" fillId="0" borderId="0" xfId="0" applyNumberFormat="1"/>
    <xf numFmtId="0" fontId="3" fillId="2" borderId="1" xfId="0" applyFont="1" applyFill="1" applyBorder="1"/>
    <xf numFmtId="0" fontId="0" fillId="2" borderId="1" xfId="0" applyFill="1" applyBorder="1"/>
    <xf numFmtId="0" fontId="2" fillId="2" borderId="1" xfId="0" applyFont="1" applyFill="1" applyBorder="1"/>
    <xf numFmtId="14" fontId="0" fillId="2" borderId="1" xfId="0" applyNumberFormat="1" applyFill="1" applyBorder="1"/>
    <xf numFmtId="0" fontId="0" fillId="3" borderId="0" xfId="0" applyFill="1"/>
    <xf numFmtId="0" fontId="0" fillId="3" borderId="1" xfId="0" applyFill="1" applyBorder="1"/>
    <xf numFmtId="0" fontId="3" fillId="3" borderId="6" xfId="0" applyFont="1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2" fillId="3" borderId="8" xfId="0" applyFont="1" applyFill="1" applyBorder="1"/>
    <xf numFmtId="14" fontId="0" fillId="3" borderId="1" xfId="0" applyNumberFormat="1" applyFill="1" applyBorder="1"/>
    <xf numFmtId="0" fontId="2" fillId="3" borderId="9" xfId="0" applyFont="1" applyFill="1" applyBorder="1"/>
    <xf numFmtId="14" fontId="0" fillId="3" borderId="5" xfId="0" applyNumberFormat="1" applyFill="1" applyBorder="1"/>
    <xf numFmtId="0" fontId="3" fillId="3" borderId="5" xfId="0" applyFont="1" applyFill="1" applyBorder="1"/>
    <xf numFmtId="166" fontId="2" fillId="0" borderId="1" xfId="0" applyNumberFormat="1" applyFont="1" applyBorder="1"/>
    <xf numFmtId="0" fontId="1" fillId="0" borderId="0" xfId="0" applyFont="1" applyAlignment="1">
      <alignment horizontal="center"/>
    </xf>
    <xf numFmtId="166" fontId="3" fillId="0" borderId="1" xfId="0" applyNumberFormat="1" applyFont="1" applyBorder="1"/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4" borderId="1" xfId="0" applyFill="1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16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5" fontId="0" fillId="0" borderId="11" xfId="0" applyNumberFormat="1" applyBorder="1" applyAlignment="1">
      <alignment horizontal="left"/>
    </xf>
    <xf numFmtId="165" fontId="0" fillId="0" borderId="14" xfId="0" applyNumberFormat="1" applyBorder="1" applyAlignment="1">
      <alignment horizontal="left"/>
    </xf>
    <xf numFmtId="165" fontId="0" fillId="0" borderId="16" xfId="0" applyNumberFormat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165" fontId="5" fillId="0" borderId="11" xfId="0" applyNumberFormat="1" applyFont="1" applyBorder="1" applyAlignment="1">
      <alignment horizontal="left"/>
    </xf>
    <xf numFmtId="0" fontId="5" fillId="0" borderId="17" xfId="0" applyFont="1" applyBorder="1"/>
    <xf numFmtId="0" fontId="5" fillId="0" borderId="0" xfId="0" applyFont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9" xfId="0" applyFont="1" applyBorder="1" applyAlignment="1">
      <alignment horizontal="left"/>
    </xf>
    <xf numFmtId="0" fontId="2" fillId="0" borderId="20" xfId="0" applyFont="1" applyBorder="1"/>
    <xf numFmtId="0" fontId="0" fillId="0" borderId="11" xfId="0" applyBorder="1" applyAlignment="1">
      <alignment horizontal="left"/>
    </xf>
    <xf numFmtId="0" fontId="0" fillId="5" borderId="0" xfId="0" applyFill="1"/>
    <xf numFmtId="0" fontId="3" fillId="5" borderId="0" xfId="0" applyFont="1" applyFill="1"/>
    <xf numFmtId="0" fontId="5" fillId="0" borderId="20" xfId="0" applyFont="1" applyBorder="1"/>
    <xf numFmtId="0" fontId="2" fillId="0" borderId="18" xfId="0" applyFont="1" applyBorder="1"/>
    <xf numFmtId="0" fontId="2" fillId="0" borderId="15" xfId="0" applyFont="1" applyBorder="1"/>
    <xf numFmtId="0" fontId="3" fillId="0" borderId="0" xfId="0" applyFont="1"/>
    <xf numFmtId="0" fontId="0" fillId="2" borderId="0" xfId="0" applyFill="1"/>
    <xf numFmtId="0" fontId="2" fillId="2" borderId="0" xfId="0" applyFont="1" applyFill="1"/>
    <xf numFmtId="0" fontId="2" fillId="2" borderId="13" xfId="0" applyFont="1" applyFill="1" applyBorder="1"/>
    <xf numFmtId="0" fontId="2" fillId="2" borderId="15" xfId="0" applyFont="1" applyFill="1" applyBorder="1"/>
    <xf numFmtId="0" fontId="2" fillId="2" borderId="18" xfId="0" applyFont="1" applyFill="1" applyBorder="1"/>
    <xf numFmtId="0" fontId="0" fillId="2" borderId="12" xfId="0" applyFill="1" applyBorder="1"/>
    <xf numFmtId="0" fontId="0" fillId="2" borderId="17" xfId="0" applyFill="1" applyBorder="1"/>
    <xf numFmtId="0" fontId="3" fillId="0" borderId="17" xfId="0" applyFont="1" applyBorder="1"/>
    <xf numFmtId="0" fontId="2" fillId="0" borderId="13" xfId="0" applyFont="1" applyBorder="1"/>
    <xf numFmtId="0" fontId="3" fillId="2" borderId="12" xfId="0" applyFont="1" applyFill="1" applyBorder="1"/>
    <xf numFmtId="0" fontId="3" fillId="2" borderId="17" xfId="0" applyFont="1" applyFill="1" applyBorder="1"/>
    <xf numFmtId="0" fontId="3" fillId="2" borderId="0" xfId="0" applyFont="1" applyFill="1"/>
    <xf numFmtId="14" fontId="2" fillId="0" borderId="1" xfId="0" applyNumberFormat="1" applyFont="1" applyBorder="1"/>
    <xf numFmtId="0" fontId="0" fillId="4" borderId="1" xfId="0" applyFill="1" applyBorder="1" applyAlignment="1">
      <alignment horizontal="center"/>
    </xf>
    <xf numFmtId="0" fontId="0" fillId="6" borderId="10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6" borderId="5" xfId="0" applyFill="1" applyBorder="1"/>
    <xf numFmtId="0" fontId="0" fillId="0" borderId="11" xfId="0" applyBorder="1"/>
    <xf numFmtId="0" fontId="0" fillId="0" borderId="16" xfId="0" applyBorder="1"/>
    <xf numFmtId="0" fontId="0" fillId="0" borderId="14" xfId="0" applyBorder="1"/>
    <xf numFmtId="0" fontId="1" fillId="3" borderId="11" xfId="0" applyFont="1" applyFill="1" applyBorder="1"/>
    <xf numFmtId="0" fontId="0" fillId="3" borderId="13" xfId="0" applyFill="1" applyBorder="1"/>
    <xf numFmtId="0" fontId="5" fillId="0" borderId="15" xfId="0" applyFont="1" applyBorder="1"/>
    <xf numFmtId="0" fontId="0" fillId="3" borderId="12" xfId="0" applyFill="1" applyBorder="1"/>
    <xf numFmtId="0" fontId="1" fillId="7" borderId="11" xfId="0" applyFont="1" applyFill="1" applyBorder="1"/>
    <xf numFmtId="0" fontId="0" fillId="7" borderId="13" xfId="0" applyFill="1" applyBorder="1"/>
    <xf numFmtId="0" fontId="1" fillId="7" borderId="14" xfId="0" applyFont="1" applyFill="1" applyBorder="1"/>
    <xf numFmtId="0" fontId="0" fillId="7" borderId="15" xfId="0" applyFill="1" applyBorder="1"/>
    <xf numFmtId="0" fontId="5" fillId="7" borderId="14" xfId="0" applyFont="1" applyFill="1" applyBorder="1"/>
    <xf numFmtId="0" fontId="5" fillId="7" borderId="15" xfId="0" applyFont="1" applyFill="1" applyBorder="1"/>
    <xf numFmtId="0" fontId="0" fillId="7" borderId="14" xfId="0" applyFill="1" applyBorder="1"/>
    <xf numFmtId="0" fontId="1" fillId="7" borderId="16" xfId="0" applyFont="1" applyFill="1" applyBorder="1"/>
    <xf numFmtId="0" fontId="1" fillId="7" borderId="18" xfId="0" applyFont="1" applyFill="1" applyBorder="1"/>
    <xf numFmtId="0" fontId="5" fillId="3" borderId="18" xfId="0" applyFont="1" applyFill="1" applyBorder="1"/>
    <xf numFmtId="0" fontId="5" fillId="0" borderId="18" xfId="0" applyFont="1" applyBorder="1"/>
    <xf numFmtId="0" fontId="5" fillId="0" borderId="13" xfId="0" applyFont="1" applyBorder="1"/>
    <xf numFmtId="0" fontId="5" fillId="0" borderId="12" xfId="0" applyFont="1" applyBorder="1"/>
    <xf numFmtId="0" fontId="0" fillId="3" borderId="11" xfId="0" applyFill="1" applyBorder="1" applyAlignment="1">
      <alignment horizontal="left"/>
    </xf>
    <xf numFmtId="0" fontId="0" fillId="3" borderId="19" xfId="0" applyFill="1" applyBorder="1" applyAlignment="1">
      <alignment horizontal="left"/>
    </xf>
    <xf numFmtId="0" fontId="0" fillId="3" borderId="22" xfId="0" applyFill="1" applyBorder="1"/>
    <xf numFmtId="0" fontId="0" fillId="3" borderId="20" xfId="0" applyFill="1" applyBorder="1"/>
    <xf numFmtId="0" fontId="0" fillId="3" borderId="21" xfId="0" applyFill="1" applyBorder="1" applyAlignment="1">
      <alignment horizontal="left"/>
    </xf>
    <xf numFmtId="0" fontId="0" fillId="0" borderId="22" xfId="0" applyBorder="1"/>
    <xf numFmtId="0" fontId="0" fillId="0" borderId="12" xfId="0" applyBorder="1" applyAlignment="1">
      <alignment horizontal="left"/>
    </xf>
    <xf numFmtId="0" fontId="0" fillId="0" borderId="17" xfId="0" applyBorder="1" applyAlignment="1">
      <alignment horizontal="left"/>
    </xf>
    <xf numFmtId="165" fontId="4" fillId="0" borderId="11" xfId="0" applyNumberFormat="1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5" fontId="4" fillId="0" borderId="19" xfId="0" applyNumberFormat="1" applyFont="1" applyBorder="1" applyAlignment="1">
      <alignment horizontal="left"/>
    </xf>
    <xf numFmtId="165" fontId="4" fillId="0" borderId="14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0" borderId="5" xfId="0" applyBorder="1"/>
    <xf numFmtId="0" fontId="0" fillId="6" borderId="4" xfId="0" applyFill="1" applyBorder="1"/>
    <xf numFmtId="0" fontId="0" fillId="6" borderId="4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23" xfId="0" applyBorder="1"/>
    <xf numFmtId="0" fontId="0" fillId="0" borderId="24" xfId="0" applyBorder="1"/>
    <xf numFmtId="0" fontId="0" fillId="0" borderId="24" xfId="0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165" fontId="4" fillId="0" borderId="0" xfId="0" applyNumberFormat="1" applyFont="1" applyAlignment="1">
      <alignment horizontal="left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1" fillId="0" borderId="1" xfId="0" applyFont="1" applyBorder="1"/>
    <xf numFmtId="14" fontId="1" fillId="0" borderId="1" xfId="0" applyNumberFormat="1" applyFont="1" applyBorder="1"/>
    <xf numFmtId="167" fontId="4" fillId="0" borderId="0" xfId="0" applyNumberFormat="1" applyFont="1" applyAlignment="1">
      <alignment horizontal="left"/>
    </xf>
    <xf numFmtId="0" fontId="2" fillId="0" borderId="11" xfId="0" applyFont="1" applyBorder="1"/>
    <xf numFmtId="2" fontId="0" fillId="0" borderId="0" xfId="0" applyNumberFormat="1"/>
    <xf numFmtId="0" fontId="5" fillId="0" borderId="21" xfId="0" applyFont="1" applyBorder="1"/>
    <xf numFmtId="0" fontId="1" fillId="2" borderId="19" xfId="0" applyFont="1" applyFill="1" applyBorder="1"/>
    <xf numFmtId="0" fontId="1" fillId="2" borderId="20" xfId="0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33"/>
      <color rgb="FFFAB8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1"/>
  <sheetViews>
    <sheetView tabSelected="1" topLeftCell="A2" zoomScale="130" zoomScaleNormal="130" workbookViewId="0">
      <pane ySplit="1572" topLeftCell="A388" activePane="bottomLeft"/>
      <selection activeCell="A2" sqref="A2"/>
      <selection pane="bottomLeft" activeCell="D403" sqref="D403"/>
    </sheetView>
  </sheetViews>
  <sheetFormatPr baseColWidth="10" defaultColWidth="11.44140625" defaultRowHeight="14.4" x14ac:dyDescent="0.3"/>
  <cols>
    <col min="1" max="1" width="38.5546875" customWidth="1"/>
    <col min="2" max="2" width="12.5546875" customWidth="1"/>
    <col min="3" max="3" width="7.88671875" style="60" customWidth="1"/>
    <col min="4" max="4" width="8" style="60" customWidth="1"/>
    <col min="5" max="5" width="13" style="60" customWidth="1"/>
    <col min="6" max="6" width="10.21875" style="60" customWidth="1"/>
    <col min="7" max="7" width="6.88671875" customWidth="1"/>
    <col min="8" max="8" width="10" customWidth="1"/>
    <col min="9" max="9" width="13.33203125" customWidth="1"/>
  </cols>
  <sheetData>
    <row r="1" spans="1:8" x14ac:dyDescent="0.3">
      <c r="A1" s="3"/>
      <c r="B1" s="4"/>
      <c r="C1" s="50"/>
      <c r="D1" s="50"/>
      <c r="E1" s="50"/>
      <c r="F1" s="48"/>
    </row>
    <row r="2" spans="1:8" s="2" customFormat="1" ht="46.5" customHeight="1" x14ac:dyDescent="0.3">
      <c r="A2" s="1" t="s">
        <v>23</v>
      </c>
      <c r="B2" s="1" t="s">
        <v>3</v>
      </c>
      <c r="C2" s="1" t="s">
        <v>5</v>
      </c>
      <c r="D2" s="1" t="s">
        <v>10</v>
      </c>
      <c r="E2" s="1" t="s">
        <v>19</v>
      </c>
      <c r="F2" s="1" t="s">
        <v>20</v>
      </c>
      <c r="G2" s="1" t="s">
        <v>6</v>
      </c>
      <c r="H2" s="1" t="s">
        <v>30</v>
      </c>
    </row>
    <row r="3" spans="1:8" x14ac:dyDescent="0.3">
      <c r="A3" s="6" t="s">
        <v>0</v>
      </c>
      <c r="B3" s="5">
        <v>43585</v>
      </c>
      <c r="C3" s="51">
        <v>4200</v>
      </c>
      <c r="D3" s="51">
        <v>2</v>
      </c>
      <c r="E3" s="51">
        <f>C3/D3</f>
        <v>2100</v>
      </c>
      <c r="F3" s="51"/>
      <c r="G3" s="6" t="s">
        <v>145</v>
      </c>
      <c r="H3" s="6">
        <f>E3</f>
        <v>2100</v>
      </c>
    </row>
    <row r="4" spans="1:8" x14ac:dyDescent="0.3">
      <c r="A4" s="6" t="s">
        <v>1</v>
      </c>
      <c r="B4" s="5">
        <v>43585</v>
      </c>
      <c r="C4" s="51">
        <v>3000</v>
      </c>
      <c r="D4" s="51">
        <v>1</v>
      </c>
      <c r="E4" s="51">
        <f>C4/D4</f>
        <v>3000</v>
      </c>
      <c r="F4" s="51"/>
      <c r="G4" s="6" t="s">
        <v>21</v>
      </c>
      <c r="H4" s="6">
        <f>H3+E4-F4</f>
        <v>5100</v>
      </c>
    </row>
    <row r="5" spans="1:8" x14ac:dyDescent="0.3">
      <c r="A5" s="6" t="s">
        <v>2</v>
      </c>
      <c r="B5" s="5">
        <v>43593</v>
      </c>
      <c r="C5" s="51">
        <v>400</v>
      </c>
      <c r="D5" s="51">
        <v>2</v>
      </c>
      <c r="E5" s="51">
        <f>C5/D5</f>
        <v>200</v>
      </c>
      <c r="F5" s="51"/>
      <c r="G5" s="6" t="s">
        <v>146</v>
      </c>
      <c r="H5" s="6">
        <f t="shared" ref="H5:H68" si="0">H4+E5-F5</f>
        <v>5300</v>
      </c>
    </row>
    <row r="6" spans="1:8" x14ac:dyDescent="0.3">
      <c r="A6" s="6" t="s">
        <v>4</v>
      </c>
      <c r="B6" s="5">
        <v>43596</v>
      </c>
      <c r="C6" s="51">
        <v>750</v>
      </c>
      <c r="D6" s="51">
        <v>2</v>
      </c>
      <c r="E6" s="51">
        <f>C6/D6</f>
        <v>375</v>
      </c>
      <c r="F6" s="51"/>
      <c r="G6" s="6" t="s">
        <v>146</v>
      </c>
      <c r="H6" s="6">
        <f t="shared" si="0"/>
        <v>5675</v>
      </c>
    </row>
    <row r="7" spans="1:8" x14ac:dyDescent="0.3">
      <c r="A7" s="10" t="s">
        <v>24</v>
      </c>
      <c r="B7" s="5">
        <v>43583</v>
      </c>
      <c r="C7" s="52">
        <v>200</v>
      </c>
      <c r="D7" s="51">
        <v>1</v>
      </c>
      <c r="E7" s="51"/>
      <c r="F7" s="51">
        <f>C7/D7</f>
        <v>200</v>
      </c>
      <c r="G7" s="6" t="s">
        <v>22</v>
      </c>
      <c r="H7" s="6">
        <f t="shared" si="0"/>
        <v>5475</v>
      </c>
    </row>
    <row r="8" spans="1:8" x14ac:dyDescent="0.3">
      <c r="A8" s="10" t="s">
        <v>9</v>
      </c>
      <c r="B8" s="5">
        <v>43585</v>
      </c>
      <c r="C8" s="52">
        <v>2000</v>
      </c>
      <c r="D8" s="51">
        <v>1</v>
      </c>
      <c r="E8" s="51"/>
      <c r="F8" s="51">
        <f>C8/D8</f>
        <v>2000</v>
      </c>
      <c r="G8" s="6" t="s">
        <v>25</v>
      </c>
      <c r="H8" s="6">
        <f t="shared" si="0"/>
        <v>3475</v>
      </c>
    </row>
    <row r="9" spans="1:8" x14ac:dyDescent="0.3">
      <c r="A9" s="10" t="s">
        <v>8</v>
      </c>
      <c r="B9" s="5">
        <v>42519</v>
      </c>
      <c r="C9" s="52">
        <v>1300</v>
      </c>
      <c r="D9" s="51">
        <v>2</v>
      </c>
      <c r="E9" s="51"/>
      <c r="F9" s="51">
        <f>C9/D9</f>
        <v>650</v>
      </c>
      <c r="G9" s="6" t="s">
        <v>22</v>
      </c>
      <c r="H9" s="6">
        <f t="shared" si="0"/>
        <v>2825</v>
      </c>
    </row>
    <row r="10" spans="1:8" x14ac:dyDescent="0.3">
      <c r="A10" s="10" t="s">
        <v>24</v>
      </c>
      <c r="B10" s="6"/>
      <c r="C10" s="52">
        <v>1000</v>
      </c>
      <c r="D10" s="51">
        <v>1</v>
      </c>
      <c r="E10" s="51"/>
      <c r="F10" s="51">
        <f>C10/D10</f>
        <v>1000</v>
      </c>
      <c r="G10" s="6" t="s">
        <v>22</v>
      </c>
      <c r="H10" s="6">
        <f t="shared" si="0"/>
        <v>1825</v>
      </c>
    </row>
    <row r="11" spans="1:8" x14ac:dyDescent="0.3">
      <c r="A11" s="11" t="s">
        <v>26</v>
      </c>
      <c r="B11" s="5">
        <v>43628</v>
      </c>
      <c r="C11" s="51">
        <v>200</v>
      </c>
      <c r="D11" s="51">
        <v>1</v>
      </c>
      <c r="E11" s="51">
        <v>200</v>
      </c>
      <c r="F11" s="51"/>
      <c r="G11" s="6" t="s">
        <v>27</v>
      </c>
      <c r="H11" s="6">
        <f t="shared" si="0"/>
        <v>2025</v>
      </c>
    </row>
    <row r="12" spans="1:8" x14ac:dyDescent="0.3">
      <c r="A12" s="11" t="s">
        <v>29</v>
      </c>
      <c r="B12" s="5">
        <v>43630</v>
      </c>
      <c r="C12" s="51">
        <v>350</v>
      </c>
      <c r="D12" s="51">
        <v>2</v>
      </c>
      <c r="E12" s="51">
        <v>175</v>
      </c>
      <c r="F12" s="51"/>
      <c r="G12" s="6" t="s">
        <v>146</v>
      </c>
      <c r="H12" s="6">
        <f t="shared" si="0"/>
        <v>2200</v>
      </c>
    </row>
    <row r="13" spans="1:8" x14ac:dyDescent="0.3">
      <c r="A13" s="11" t="s">
        <v>28</v>
      </c>
      <c r="B13" s="5">
        <v>43631</v>
      </c>
      <c r="C13" s="51">
        <v>1500</v>
      </c>
      <c r="D13" s="51">
        <v>2</v>
      </c>
      <c r="E13" s="51">
        <v>750</v>
      </c>
      <c r="F13" s="51"/>
      <c r="G13" s="6" t="s">
        <v>145</v>
      </c>
      <c r="H13" s="6">
        <f t="shared" si="0"/>
        <v>2950</v>
      </c>
    </row>
    <row r="14" spans="1:8" x14ac:dyDescent="0.3">
      <c r="A14" s="11" t="s">
        <v>139</v>
      </c>
      <c r="B14" s="5">
        <v>42918</v>
      </c>
      <c r="C14" s="51">
        <v>250</v>
      </c>
      <c r="D14" s="51">
        <v>2</v>
      </c>
      <c r="E14" s="51">
        <f>C14/2</f>
        <v>125</v>
      </c>
      <c r="F14" s="51"/>
      <c r="G14" s="6" t="s">
        <v>146</v>
      </c>
      <c r="H14" s="6">
        <f t="shared" si="0"/>
        <v>3075</v>
      </c>
    </row>
    <row r="15" spans="1:8" x14ac:dyDescent="0.3">
      <c r="A15" s="11" t="s">
        <v>32</v>
      </c>
      <c r="B15" s="5">
        <v>42921</v>
      </c>
      <c r="C15" s="51">
        <v>350</v>
      </c>
      <c r="D15" s="51">
        <v>2</v>
      </c>
      <c r="E15" s="51">
        <f>C15/2</f>
        <v>175</v>
      </c>
      <c r="F15" s="51"/>
      <c r="G15" s="6" t="s">
        <v>146</v>
      </c>
      <c r="H15" s="6">
        <f t="shared" si="0"/>
        <v>3250</v>
      </c>
    </row>
    <row r="16" spans="1:8" x14ac:dyDescent="0.3">
      <c r="A16" s="11" t="s">
        <v>102</v>
      </c>
      <c r="B16" s="5">
        <v>42950</v>
      </c>
      <c r="C16" s="51">
        <v>150</v>
      </c>
      <c r="D16" s="51">
        <v>1</v>
      </c>
      <c r="E16" s="51">
        <v>150</v>
      </c>
      <c r="F16" s="51"/>
      <c r="G16" s="6" t="s">
        <v>112</v>
      </c>
      <c r="H16" s="6">
        <f t="shared" si="0"/>
        <v>3400</v>
      </c>
    </row>
    <row r="17" spans="1:8" x14ac:dyDescent="0.3">
      <c r="A17" s="11" t="s">
        <v>122</v>
      </c>
      <c r="B17" s="5">
        <v>43698</v>
      </c>
      <c r="C17" s="51">
        <v>850</v>
      </c>
      <c r="D17" s="51">
        <v>1</v>
      </c>
      <c r="E17" s="51">
        <v>850</v>
      </c>
      <c r="F17" s="51"/>
      <c r="G17" s="6" t="s">
        <v>112</v>
      </c>
      <c r="H17" s="6">
        <f t="shared" si="0"/>
        <v>4250</v>
      </c>
    </row>
    <row r="18" spans="1:8" x14ac:dyDescent="0.3">
      <c r="A18" s="11" t="s">
        <v>123</v>
      </c>
      <c r="B18" s="6"/>
      <c r="C18" s="51">
        <v>3488</v>
      </c>
      <c r="D18" s="51">
        <v>2</v>
      </c>
      <c r="E18" s="51">
        <f>C18/D18</f>
        <v>1744</v>
      </c>
      <c r="F18" s="51"/>
      <c r="G18" s="6" t="s">
        <v>129</v>
      </c>
      <c r="H18" s="6">
        <f t="shared" si="0"/>
        <v>5994</v>
      </c>
    </row>
    <row r="19" spans="1:8" x14ac:dyDescent="0.3">
      <c r="A19" s="11" t="s">
        <v>127</v>
      </c>
      <c r="B19" s="5">
        <v>43718</v>
      </c>
      <c r="C19" s="51">
        <v>150</v>
      </c>
      <c r="D19" s="51">
        <v>2</v>
      </c>
      <c r="E19" s="51">
        <f>C19/D19</f>
        <v>75</v>
      </c>
      <c r="F19" s="15"/>
      <c r="G19" s="10" t="s">
        <v>146</v>
      </c>
      <c r="H19" s="6">
        <f t="shared" si="0"/>
        <v>6069</v>
      </c>
    </row>
    <row r="20" spans="1:8" ht="15" thickBot="1" x14ac:dyDescent="0.35">
      <c r="A20" s="20" t="s">
        <v>128</v>
      </c>
      <c r="B20" s="21">
        <v>43718</v>
      </c>
      <c r="C20" s="53">
        <v>100</v>
      </c>
      <c r="D20" s="53">
        <v>2</v>
      </c>
      <c r="E20" s="53">
        <f>C20/D20</f>
        <v>50</v>
      </c>
      <c r="F20" s="53"/>
      <c r="G20" s="6" t="s">
        <v>129</v>
      </c>
      <c r="H20" s="6">
        <f t="shared" si="0"/>
        <v>6119</v>
      </c>
    </row>
    <row r="21" spans="1:8" x14ac:dyDescent="0.3">
      <c r="A21" s="39" t="s">
        <v>162</v>
      </c>
      <c r="B21" s="40">
        <v>43718</v>
      </c>
      <c r="C21" s="54">
        <v>3100</v>
      </c>
      <c r="D21" s="54">
        <v>2</v>
      </c>
      <c r="E21" s="54">
        <f>C21/D21</f>
        <v>1550</v>
      </c>
      <c r="F21" s="54"/>
      <c r="G21" s="41" t="s">
        <v>129</v>
      </c>
      <c r="H21" s="6">
        <f t="shared" si="0"/>
        <v>7669</v>
      </c>
    </row>
    <row r="22" spans="1:8" x14ac:dyDescent="0.3">
      <c r="A22" s="42" t="s">
        <v>131</v>
      </c>
      <c r="B22" s="43">
        <v>43718</v>
      </c>
      <c r="C22" s="55"/>
      <c r="D22" s="55">
        <v>2</v>
      </c>
      <c r="E22" s="55"/>
      <c r="F22" s="55">
        <f>C22/D22</f>
        <v>0</v>
      </c>
      <c r="G22" s="38" t="s">
        <v>195</v>
      </c>
      <c r="H22" s="6">
        <f t="shared" si="0"/>
        <v>7669</v>
      </c>
    </row>
    <row r="23" spans="1:8" x14ac:dyDescent="0.3">
      <c r="A23" s="44" t="s">
        <v>191</v>
      </c>
      <c r="B23" s="45">
        <v>43718</v>
      </c>
      <c r="C23" s="56">
        <v>700</v>
      </c>
      <c r="D23" s="56">
        <v>1</v>
      </c>
      <c r="E23" s="56"/>
      <c r="F23" s="56">
        <f>C23/D23</f>
        <v>700</v>
      </c>
      <c r="G23" s="38" t="s">
        <v>129</v>
      </c>
      <c r="H23" s="6">
        <f t="shared" si="0"/>
        <v>6969</v>
      </c>
    </row>
    <row r="24" spans="1:8" x14ac:dyDescent="0.3">
      <c r="A24" s="33" t="s">
        <v>140</v>
      </c>
      <c r="B24" s="36"/>
      <c r="C24" s="57">
        <v>3100</v>
      </c>
      <c r="D24" s="57">
        <v>2</v>
      </c>
      <c r="E24" s="57">
        <f>C24/D24</f>
        <v>1550</v>
      </c>
      <c r="F24" s="57"/>
      <c r="G24" s="34" t="s">
        <v>129</v>
      </c>
      <c r="H24" s="6">
        <f t="shared" si="0"/>
        <v>8519</v>
      </c>
    </row>
    <row r="25" spans="1:8" x14ac:dyDescent="0.3">
      <c r="A25" s="35" t="s">
        <v>130</v>
      </c>
      <c r="B25" s="36"/>
      <c r="C25" s="57">
        <v>1750</v>
      </c>
      <c r="D25" s="57">
        <v>2</v>
      </c>
      <c r="E25" s="57"/>
      <c r="F25" s="57">
        <f>C25/D25</f>
        <v>875</v>
      </c>
      <c r="G25" s="34" t="s">
        <v>129</v>
      </c>
      <c r="H25" s="6">
        <f t="shared" si="0"/>
        <v>7644</v>
      </c>
    </row>
    <row r="26" spans="1:8" x14ac:dyDescent="0.3">
      <c r="A26" s="35" t="s">
        <v>192</v>
      </c>
      <c r="B26" s="36"/>
      <c r="C26" s="57">
        <v>700</v>
      </c>
      <c r="D26" s="57">
        <v>1</v>
      </c>
      <c r="E26" s="57"/>
      <c r="F26" s="57">
        <f>C26/D26</f>
        <v>700</v>
      </c>
      <c r="G26" s="34" t="s">
        <v>129</v>
      </c>
      <c r="H26" s="6">
        <f t="shared" si="0"/>
        <v>6944</v>
      </c>
    </row>
    <row r="27" spans="1:8" x14ac:dyDescent="0.3">
      <c r="A27" s="11" t="s">
        <v>141</v>
      </c>
      <c r="B27" s="5">
        <v>43734</v>
      </c>
      <c r="C27" s="51">
        <v>800</v>
      </c>
      <c r="D27" s="51">
        <v>2</v>
      </c>
      <c r="E27" s="51">
        <f>C27/D27</f>
        <v>400</v>
      </c>
      <c r="F27" s="51"/>
      <c r="G27" s="6" t="s">
        <v>129</v>
      </c>
      <c r="H27" s="6">
        <f t="shared" si="0"/>
        <v>7344</v>
      </c>
    </row>
    <row r="28" spans="1:8" x14ac:dyDescent="0.3">
      <c r="A28" s="11" t="s">
        <v>143</v>
      </c>
      <c r="B28" s="6"/>
      <c r="C28" s="51">
        <v>160</v>
      </c>
      <c r="D28" s="51">
        <v>2</v>
      </c>
      <c r="E28" s="51">
        <f>C28/D28</f>
        <v>80</v>
      </c>
      <c r="F28" s="51"/>
      <c r="G28" s="6" t="s">
        <v>129</v>
      </c>
      <c r="H28" s="6">
        <f t="shared" si="0"/>
        <v>7424</v>
      </c>
    </row>
    <row r="29" spans="1:8" x14ac:dyDescent="0.3">
      <c r="A29" s="11" t="s">
        <v>142</v>
      </c>
      <c r="B29" s="5">
        <v>43737</v>
      </c>
      <c r="C29" s="51">
        <v>100</v>
      </c>
      <c r="D29" s="51">
        <v>2</v>
      </c>
      <c r="E29" s="51">
        <f>C29/D29</f>
        <v>50</v>
      </c>
      <c r="F29" s="51"/>
      <c r="G29" s="6" t="s">
        <v>129</v>
      </c>
      <c r="H29" s="6">
        <f t="shared" si="0"/>
        <v>7474</v>
      </c>
    </row>
    <row r="30" spans="1:8" x14ac:dyDescent="0.3">
      <c r="A30" s="11" t="s">
        <v>143</v>
      </c>
      <c r="B30" s="6"/>
      <c r="C30" s="51">
        <v>200</v>
      </c>
      <c r="D30" s="51">
        <v>2</v>
      </c>
      <c r="E30" s="51"/>
      <c r="F30" s="51">
        <f>C30/D30</f>
        <v>100</v>
      </c>
      <c r="G30" s="6" t="s">
        <v>129</v>
      </c>
      <c r="H30" s="6">
        <f t="shared" si="0"/>
        <v>7374</v>
      </c>
    </row>
    <row r="31" spans="1:8" x14ac:dyDescent="0.3">
      <c r="A31" s="11" t="s">
        <v>144</v>
      </c>
      <c r="B31" s="5">
        <v>43736</v>
      </c>
      <c r="C31" s="51">
        <v>200</v>
      </c>
      <c r="D31" s="51">
        <v>2</v>
      </c>
      <c r="E31" s="51">
        <f>C31/D31</f>
        <v>100</v>
      </c>
      <c r="F31" s="51"/>
      <c r="G31" s="6" t="s">
        <v>112</v>
      </c>
      <c r="H31" s="6">
        <f t="shared" si="0"/>
        <v>7474</v>
      </c>
    </row>
    <row r="32" spans="1:8" x14ac:dyDescent="0.3">
      <c r="A32" s="11" t="s">
        <v>151</v>
      </c>
      <c r="B32" s="5">
        <v>43739</v>
      </c>
      <c r="C32" s="51">
        <v>80</v>
      </c>
      <c r="D32" s="51">
        <v>2</v>
      </c>
      <c r="E32" s="51"/>
      <c r="F32" s="51">
        <f>C32/D32</f>
        <v>40</v>
      </c>
      <c r="G32" s="6"/>
      <c r="H32" s="6">
        <f t="shared" si="0"/>
        <v>7434</v>
      </c>
    </row>
    <row r="33" spans="1:9" x14ac:dyDescent="0.3">
      <c r="A33" s="33" t="s">
        <v>161</v>
      </c>
      <c r="B33" s="36">
        <v>43740</v>
      </c>
      <c r="C33" s="57">
        <v>3100</v>
      </c>
      <c r="D33" s="57">
        <v>2</v>
      </c>
      <c r="E33" s="57">
        <f>C33/D33</f>
        <v>1550</v>
      </c>
      <c r="F33" s="57"/>
      <c r="G33" s="34" t="s">
        <v>129</v>
      </c>
      <c r="H33" s="6">
        <f t="shared" si="0"/>
        <v>8984</v>
      </c>
    </row>
    <row r="34" spans="1:9" x14ac:dyDescent="0.3">
      <c r="A34" s="35" t="s">
        <v>148</v>
      </c>
      <c r="B34" s="36">
        <v>43740</v>
      </c>
      <c r="C34" s="57">
        <v>1750</v>
      </c>
      <c r="D34" s="57">
        <v>2</v>
      </c>
      <c r="E34" s="57"/>
      <c r="F34" s="57">
        <f>C34/D34</f>
        <v>875</v>
      </c>
      <c r="G34" s="34" t="s">
        <v>129</v>
      </c>
      <c r="H34" s="6">
        <f t="shared" si="0"/>
        <v>8109</v>
      </c>
    </row>
    <row r="35" spans="1:9" x14ac:dyDescent="0.3">
      <c r="A35" s="35" t="s">
        <v>150</v>
      </c>
      <c r="B35" s="36">
        <v>43740</v>
      </c>
      <c r="C35" s="57">
        <v>700</v>
      </c>
      <c r="D35" s="57">
        <v>1</v>
      </c>
      <c r="E35" s="57"/>
      <c r="F35" s="57">
        <v>700</v>
      </c>
      <c r="G35" s="34" t="s">
        <v>129</v>
      </c>
      <c r="H35" s="6">
        <f t="shared" si="0"/>
        <v>7409</v>
      </c>
    </row>
    <row r="36" spans="1:9" x14ac:dyDescent="0.3">
      <c r="A36" s="10" t="s">
        <v>149</v>
      </c>
      <c r="B36" s="5">
        <v>43740</v>
      </c>
      <c r="C36" s="51">
        <v>2000</v>
      </c>
      <c r="D36" s="51">
        <v>1</v>
      </c>
      <c r="E36" s="51"/>
      <c r="F36" s="51">
        <f>C36/D36</f>
        <v>2000</v>
      </c>
      <c r="G36" s="6"/>
      <c r="H36" s="6">
        <f t="shared" si="0"/>
        <v>5409</v>
      </c>
    </row>
    <row r="37" spans="1:9" x14ac:dyDescent="0.3">
      <c r="A37" s="10" t="s">
        <v>152</v>
      </c>
      <c r="B37" s="5">
        <v>43745</v>
      </c>
      <c r="C37" s="51">
        <v>640</v>
      </c>
      <c r="D37" s="51">
        <v>2</v>
      </c>
      <c r="E37" s="51"/>
      <c r="F37" s="51">
        <f>C37/D37</f>
        <v>320</v>
      </c>
      <c r="G37" s="6"/>
      <c r="H37" s="6">
        <f t="shared" si="0"/>
        <v>5089</v>
      </c>
    </row>
    <row r="38" spans="1:9" x14ac:dyDescent="0.3">
      <c r="A38" s="11" t="s">
        <v>153</v>
      </c>
      <c r="B38" s="5">
        <v>43750</v>
      </c>
      <c r="C38" s="51">
        <v>350</v>
      </c>
      <c r="D38" s="51">
        <v>2</v>
      </c>
      <c r="E38" s="51">
        <f>C38/D38</f>
        <v>175</v>
      </c>
      <c r="F38" s="51"/>
      <c r="G38" s="6"/>
      <c r="H38" s="6">
        <f t="shared" si="0"/>
        <v>5264</v>
      </c>
    </row>
    <row r="39" spans="1:9" x14ac:dyDescent="0.3">
      <c r="A39" s="10" t="s">
        <v>154</v>
      </c>
      <c r="B39" s="6"/>
      <c r="C39" s="51"/>
      <c r="D39" s="51"/>
      <c r="E39" s="51"/>
      <c r="F39" s="51"/>
      <c r="G39" s="6"/>
      <c r="H39" s="6">
        <f t="shared" si="0"/>
        <v>5264</v>
      </c>
    </row>
    <row r="40" spans="1:9" x14ac:dyDescent="0.3">
      <c r="A40" s="10" t="s">
        <v>155</v>
      </c>
      <c r="B40" s="6"/>
      <c r="C40" s="51"/>
      <c r="D40" s="51"/>
      <c r="E40" s="51"/>
      <c r="F40" s="51"/>
      <c r="G40" s="6"/>
      <c r="H40" s="6">
        <f t="shared" si="0"/>
        <v>5264</v>
      </c>
    </row>
    <row r="41" spans="1:9" x14ac:dyDescent="0.3">
      <c r="A41" s="10" t="s">
        <v>156</v>
      </c>
      <c r="B41" s="5"/>
      <c r="C41" s="51">
        <v>300</v>
      </c>
      <c r="D41" s="51">
        <v>1</v>
      </c>
      <c r="E41" s="51">
        <f>C41/D41</f>
        <v>300</v>
      </c>
      <c r="F41" s="51"/>
      <c r="G41" s="6"/>
      <c r="H41" s="6">
        <f t="shared" si="0"/>
        <v>5564</v>
      </c>
      <c r="I41" t="s">
        <v>157</v>
      </c>
    </row>
    <row r="42" spans="1:9" x14ac:dyDescent="0.3">
      <c r="A42" s="10" t="s">
        <v>160</v>
      </c>
      <c r="B42" s="5">
        <v>43771</v>
      </c>
      <c r="C42" s="51">
        <v>3700</v>
      </c>
      <c r="D42" s="51">
        <v>2</v>
      </c>
      <c r="E42" s="51">
        <f>C42/D42</f>
        <v>1850</v>
      </c>
      <c r="F42" s="51"/>
      <c r="G42" s="6"/>
      <c r="H42" s="6">
        <f t="shared" si="0"/>
        <v>7414</v>
      </c>
    </row>
    <row r="43" spans="1:9" x14ac:dyDescent="0.3">
      <c r="A43" s="33" t="s">
        <v>164</v>
      </c>
      <c r="B43" s="34"/>
      <c r="C43" s="57">
        <v>3100</v>
      </c>
      <c r="D43" s="57">
        <v>2</v>
      </c>
      <c r="E43" s="57">
        <f>C43/D43</f>
        <v>1550</v>
      </c>
      <c r="F43" s="57"/>
      <c r="G43" s="34"/>
      <c r="H43" s="6">
        <f t="shared" si="0"/>
        <v>8964</v>
      </c>
    </row>
    <row r="44" spans="1:9" x14ac:dyDescent="0.3">
      <c r="A44" s="35" t="s">
        <v>165</v>
      </c>
      <c r="B44" s="34"/>
      <c r="C44" s="57">
        <v>1750</v>
      </c>
      <c r="D44" s="57">
        <v>2</v>
      </c>
      <c r="E44" s="57"/>
      <c r="F44" s="57">
        <f>C44/D44</f>
        <v>875</v>
      </c>
      <c r="G44" s="34"/>
      <c r="H44" s="6">
        <f t="shared" si="0"/>
        <v>8089</v>
      </c>
    </row>
    <row r="45" spans="1:9" x14ac:dyDescent="0.3">
      <c r="A45" s="35" t="s">
        <v>166</v>
      </c>
      <c r="B45" s="34"/>
      <c r="C45" s="57">
        <v>700</v>
      </c>
      <c r="D45" s="57">
        <v>1</v>
      </c>
      <c r="E45" s="57"/>
      <c r="F45" s="57">
        <f>C45/D45</f>
        <v>700</v>
      </c>
      <c r="G45" s="34"/>
      <c r="H45" s="6">
        <f t="shared" si="0"/>
        <v>7389</v>
      </c>
      <c r="I45" t="s">
        <v>167</v>
      </c>
    </row>
    <row r="46" spans="1:9" x14ac:dyDescent="0.3">
      <c r="A46" s="10" t="s">
        <v>149</v>
      </c>
      <c r="B46" s="6"/>
      <c r="C46" s="51">
        <v>300</v>
      </c>
      <c r="D46" s="51">
        <v>1</v>
      </c>
      <c r="E46" s="51"/>
      <c r="F46" s="51">
        <v>300</v>
      </c>
      <c r="G46" s="6"/>
      <c r="H46" s="6">
        <f t="shared" si="0"/>
        <v>7089</v>
      </c>
      <c r="I46" t="s">
        <v>167</v>
      </c>
    </row>
    <row r="47" spans="1:9" x14ac:dyDescent="0.3">
      <c r="A47" s="6" t="s">
        <v>163</v>
      </c>
      <c r="B47" s="6"/>
      <c r="C47" s="51">
        <v>1850</v>
      </c>
      <c r="D47" s="51">
        <v>1</v>
      </c>
      <c r="E47" s="51"/>
      <c r="F47" s="51">
        <v>1850</v>
      </c>
      <c r="G47" s="6"/>
      <c r="H47" s="6">
        <f t="shared" si="0"/>
        <v>5239</v>
      </c>
      <c r="I47" t="s">
        <v>168</v>
      </c>
    </row>
    <row r="48" spans="1:9" x14ac:dyDescent="0.3">
      <c r="A48" s="10" t="s">
        <v>169</v>
      </c>
      <c r="B48" s="6"/>
      <c r="C48" s="51">
        <v>150</v>
      </c>
      <c r="D48" s="51">
        <v>2</v>
      </c>
      <c r="E48" s="51">
        <f>C48/D48</f>
        <v>75</v>
      </c>
      <c r="F48" s="51"/>
      <c r="G48" s="6"/>
      <c r="H48" s="6">
        <f t="shared" si="0"/>
        <v>5314</v>
      </c>
    </row>
    <row r="49" spans="1:9" x14ac:dyDescent="0.3">
      <c r="A49" s="33" t="s">
        <v>171</v>
      </c>
      <c r="B49" s="34"/>
      <c r="C49" s="57">
        <v>3100</v>
      </c>
      <c r="D49" s="57">
        <v>2</v>
      </c>
      <c r="E49" s="57">
        <f>C49/D49</f>
        <v>1550</v>
      </c>
      <c r="F49" s="57"/>
      <c r="G49" s="34"/>
      <c r="H49" s="6">
        <f t="shared" si="0"/>
        <v>6864</v>
      </c>
    </row>
    <row r="50" spans="1:9" x14ac:dyDescent="0.3">
      <c r="A50" s="35" t="s">
        <v>172</v>
      </c>
      <c r="B50" s="34"/>
      <c r="C50" s="57">
        <v>1750</v>
      </c>
      <c r="D50" s="57">
        <v>2</v>
      </c>
      <c r="E50" s="57"/>
      <c r="F50" s="57">
        <f>C50/D50</f>
        <v>875</v>
      </c>
      <c r="G50" s="34"/>
      <c r="H50" s="6">
        <f t="shared" si="0"/>
        <v>5989</v>
      </c>
    </row>
    <row r="51" spans="1:9" x14ac:dyDescent="0.3">
      <c r="A51" s="35" t="s">
        <v>173</v>
      </c>
      <c r="B51" s="34"/>
      <c r="C51" s="57">
        <v>700</v>
      </c>
      <c r="D51" s="57">
        <v>1</v>
      </c>
      <c r="E51" s="57"/>
      <c r="F51" s="57">
        <f>C51/D51</f>
        <v>700</v>
      </c>
      <c r="G51" s="34"/>
      <c r="H51" s="6">
        <f t="shared" si="0"/>
        <v>5289</v>
      </c>
    </row>
    <row r="52" spans="1:9" x14ac:dyDescent="0.3">
      <c r="A52" s="10" t="s">
        <v>174</v>
      </c>
      <c r="B52" s="6"/>
      <c r="C52" s="51">
        <v>1000</v>
      </c>
      <c r="D52" s="51">
        <v>1</v>
      </c>
      <c r="E52" s="51"/>
      <c r="F52" s="51">
        <f>C52/D52</f>
        <v>1000</v>
      </c>
      <c r="G52" s="6"/>
      <c r="H52" s="6">
        <f t="shared" si="0"/>
        <v>4289</v>
      </c>
    </row>
    <row r="53" spans="1:9" x14ac:dyDescent="0.3">
      <c r="A53" s="10" t="s">
        <v>141</v>
      </c>
      <c r="B53" s="6"/>
      <c r="C53" s="51">
        <v>2000</v>
      </c>
      <c r="D53" s="51">
        <v>2</v>
      </c>
      <c r="E53" s="51">
        <f>C53/D53</f>
        <v>1000</v>
      </c>
      <c r="F53" s="51"/>
      <c r="G53" s="6"/>
      <c r="H53" s="6">
        <f t="shared" si="0"/>
        <v>5289</v>
      </c>
    </row>
    <row r="54" spans="1:9" x14ac:dyDescent="0.3">
      <c r="A54" s="33" t="s">
        <v>179</v>
      </c>
      <c r="B54" s="34"/>
      <c r="C54" s="57">
        <v>3100</v>
      </c>
      <c r="D54" s="57">
        <v>2</v>
      </c>
      <c r="E54" s="57">
        <f>C54/D54</f>
        <v>1550</v>
      </c>
      <c r="F54" s="57"/>
      <c r="G54" s="34"/>
      <c r="H54" s="6">
        <f t="shared" si="0"/>
        <v>6839</v>
      </c>
    </row>
    <row r="55" spans="1:9" x14ac:dyDescent="0.3">
      <c r="A55" s="33" t="s">
        <v>175</v>
      </c>
      <c r="B55" s="34"/>
      <c r="C55" s="57">
        <v>1750</v>
      </c>
      <c r="D55" s="57">
        <v>2</v>
      </c>
      <c r="E55" s="57"/>
      <c r="F55" s="57">
        <f>C55/D55</f>
        <v>875</v>
      </c>
      <c r="G55" s="34"/>
      <c r="H55" s="6">
        <f t="shared" si="0"/>
        <v>5964</v>
      </c>
      <c r="I55" t="s">
        <v>177</v>
      </c>
    </row>
    <row r="56" spans="1:9" x14ac:dyDescent="0.3">
      <c r="A56" s="11" t="s">
        <v>149</v>
      </c>
      <c r="B56" s="6"/>
      <c r="C56" s="51">
        <v>2000</v>
      </c>
      <c r="D56" s="51">
        <v>1</v>
      </c>
      <c r="E56" s="51"/>
      <c r="F56" s="51">
        <f>C56/D56</f>
        <v>2000</v>
      </c>
      <c r="G56" s="6"/>
      <c r="H56" s="6">
        <f t="shared" si="0"/>
        <v>3964</v>
      </c>
    </row>
    <row r="57" spans="1:9" x14ac:dyDescent="0.3">
      <c r="A57" s="33" t="s">
        <v>180</v>
      </c>
      <c r="B57" s="34"/>
      <c r="C57" s="57">
        <v>3100</v>
      </c>
      <c r="D57" s="57">
        <v>2</v>
      </c>
      <c r="E57" s="57">
        <f>C57/D57</f>
        <v>1550</v>
      </c>
      <c r="F57" s="57"/>
      <c r="G57" s="34"/>
      <c r="H57" s="6">
        <f t="shared" si="0"/>
        <v>5514</v>
      </c>
    </row>
    <row r="58" spans="1:9" x14ac:dyDescent="0.3">
      <c r="A58" s="33" t="s">
        <v>181</v>
      </c>
      <c r="B58" s="34"/>
      <c r="C58" s="57">
        <v>1750</v>
      </c>
      <c r="D58" s="57">
        <v>2</v>
      </c>
      <c r="E58" s="57"/>
      <c r="F58" s="57">
        <f>C58/D58</f>
        <v>875</v>
      </c>
      <c r="G58" s="34"/>
      <c r="H58" s="6">
        <f t="shared" si="0"/>
        <v>4639</v>
      </c>
    </row>
    <row r="59" spans="1:9" x14ac:dyDescent="0.3">
      <c r="A59" s="34" t="s">
        <v>182</v>
      </c>
      <c r="B59" s="34"/>
      <c r="C59" s="57"/>
      <c r="D59" s="57"/>
      <c r="E59" s="57"/>
      <c r="F59" s="57"/>
      <c r="G59" s="34"/>
      <c r="H59" s="6">
        <f t="shared" si="0"/>
        <v>4639</v>
      </c>
    </row>
    <row r="60" spans="1:9" x14ac:dyDescent="0.3">
      <c r="A60" s="11" t="s">
        <v>149</v>
      </c>
      <c r="B60" s="6"/>
      <c r="C60" s="51">
        <v>1900</v>
      </c>
      <c r="D60" s="51">
        <v>1</v>
      </c>
      <c r="E60" s="51"/>
      <c r="F60" s="51">
        <f>C60/D60</f>
        <v>1900</v>
      </c>
      <c r="G60" s="6"/>
      <c r="H60" s="6">
        <f t="shared" si="0"/>
        <v>2739</v>
      </c>
    </row>
    <row r="61" spans="1:9" x14ac:dyDescent="0.3">
      <c r="A61" s="33" t="s">
        <v>183</v>
      </c>
      <c r="B61" s="34"/>
      <c r="C61" s="57">
        <v>3100</v>
      </c>
      <c r="D61" s="57">
        <v>2</v>
      </c>
      <c r="E61" s="57">
        <f>C61/D61</f>
        <v>1550</v>
      </c>
      <c r="F61" s="57"/>
      <c r="G61" s="34"/>
      <c r="H61" s="6">
        <f t="shared" si="0"/>
        <v>4289</v>
      </c>
    </row>
    <row r="62" spans="1:9" x14ac:dyDescent="0.3">
      <c r="A62" s="33" t="s">
        <v>184</v>
      </c>
      <c r="B62" s="34"/>
      <c r="C62" s="57">
        <v>1750</v>
      </c>
      <c r="D62" s="57">
        <v>2</v>
      </c>
      <c r="E62" s="57"/>
      <c r="F62" s="57">
        <f>C62/D62</f>
        <v>875</v>
      </c>
      <c r="G62" s="34"/>
      <c r="H62" s="6">
        <f t="shared" si="0"/>
        <v>3414</v>
      </c>
    </row>
    <row r="63" spans="1:9" x14ac:dyDescent="0.3">
      <c r="A63" s="34" t="s">
        <v>185</v>
      </c>
      <c r="B63" s="34"/>
      <c r="C63" s="57">
        <v>700</v>
      </c>
      <c r="D63" s="57">
        <v>1</v>
      </c>
      <c r="E63" s="57"/>
      <c r="F63" s="57">
        <f>C63/D63</f>
        <v>700</v>
      </c>
      <c r="G63" s="34"/>
      <c r="H63" s="6">
        <f t="shared" si="0"/>
        <v>2714</v>
      </c>
    </row>
    <row r="64" spans="1:9" x14ac:dyDescent="0.3">
      <c r="A64" s="11" t="s">
        <v>196</v>
      </c>
      <c r="B64" s="6"/>
      <c r="C64" s="51">
        <v>1000</v>
      </c>
      <c r="D64" s="51">
        <v>1</v>
      </c>
      <c r="E64" s="51"/>
      <c r="F64" s="51">
        <f>C64/D64</f>
        <v>1000</v>
      </c>
      <c r="G64" s="6"/>
      <c r="H64" s="6">
        <f t="shared" si="0"/>
        <v>1714</v>
      </c>
    </row>
    <row r="65" spans="1:9" ht="28.8" x14ac:dyDescent="0.3">
      <c r="A65" s="31" t="s">
        <v>187</v>
      </c>
      <c r="B65" s="5">
        <v>43945</v>
      </c>
      <c r="C65" s="51">
        <v>10600</v>
      </c>
      <c r="D65" s="51">
        <v>2</v>
      </c>
      <c r="E65" s="51">
        <f>C65/D65</f>
        <v>5300</v>
      </c>
      <c r="F65" s="51"/>
      <c r="G65" s="6"/>
      <c r="H65" s="6">
        <f t="shared" si="0"/>
        <v>7014</v>
      </c>
    </row>
    <row r="66" spans="1:9" x14ac:dyDescent="0.3">
      <c r="A66" s="46" t="s">
        <v>193</v>
      </c>
      <c r="B66" s="37"/>
      <c r="C66" s="58">
        <v>1750</v>
      </c>
      <c r="D66" s="58">
        <v>2</v>
      </c>
      <c r="E66" s="59"/>
      <c r="F66" s="56">
        <f>C66/D66</f>
        <v>875</v>
      </c>
      <c r="G66" s="37"/>
      <c r="H66" s="6">
        <f t="shared" si="0"/>
        <v>6139</v>
      </c>
      <c r="I66" t="s">
        <v>194</v>
      </c>
    </row>
    <row r="67" spans="1:9" x14ac:dyDescent="0.3">
      <c r="A67" s="11" t="s">
        <v>190</v>
      </c>
      <c r="B67" s="5">
        <v>43992</v>
      </c>
      <c r="C67" s="51">
        <v>2120</v>
      </c>
      <c r="D67" s="51">
        <v>2</v>
      </c>
      <c r="E67" s="51">
        <f>C67/D67</f>
        <v>1060</v>
      </c>
      <c r="F67" s="51"/>
      <c r="G67" s="6"/>
      <c r="H67" s="6">
        <f t="shared" si="0"/>
        <v>7199</v>
      </c>
    </row>
    <row r="68" spans="1:9" x14ac:dyDescent="0.3">
      <c r="A68" s="6" t="s">
        <v>202</v>
      </c>
      <c r="B68" s="5">
        <v>44000</v>
      </c>
      <c r="C68" s="51">
        <v>1500</v>
      </c>
      <c r="D68" s="51">
        <v>2</v>
      </c>
      <c r="E68" s="51">
        <f>C68/D68</f>
        <v>750</v>
      </c>
      <c r="F68" s="51"/>
      <c r="G68" s="6"/>
      <c r="H68" s="6">
        <f t="shared" si="0"/>
        <v>7949</v>
      </c>
    </row>
    <row r="69" spans="1:9" x14ac:dyDescent="0.3">
      <c r="A69" s="34" t="s">
        <v>204</v>
      </c>
      <c r="B69" s="34"/>
      <c r="C69" s="57">
        <v>4204</v>
      </c>
      <c r="D69" s="57">
        <v>1</v>
      </c>
      <c r="E69" s="57">
        <f>C69/D69</f>
        <v>4204</v>
      </c>
      <c r="F69" s="57"/>
      <c r="G69" s="34"/>
      <c r="H69" s="6">
        <f t="shared" ref="H69:H132" si="1">H68+E69-F69</f>
        <v>12153</v>
      </c>
    </row>
    <row r="70" spans="1:9" x14ac:dyDescent="0.3">
      <c r="A70" s="34" t="s">
        <v>200</v>
      </c>
      <c r="B70" s="34"/>
      <c r="C70" s="57">
        <v>2500</v>
      </c>
      <c r="D70" s="57">
        <v>1</v>
      </c>
      <c r="E70" s="57"/>
      <c r="F70" s="57">
        <f>C70/D70</f>
        <v>2500</v>
      </c>
      <c r="G70" s="34"/>
      <c r="H70" s="6">
        <f t="shared" si="1"/>
        <v>9653</v>
      </c>
    </row>
    <row r="71" spans="1:9" x14ac:dyDescent="0.3">
      <c r="A71" s="34" t="s">
        <v>201</v>
      </c>
      <c r="B71" s="34"/>
      <c r="C71" s="57">
        <v>2000</v>
      </c>
      <c r="D71" s="57">
        <v>1</v>
      </c>
      <c r="E71" s="57"/>
      <c r="F71" s="57">
        <f>C71/D71</f>
        <v>2000</v>
      </c>
      <c r="G71" s="34"/>
      <c r="H71" s="6">
        <f t="shared" si="1"/>
        <v>7653</v>
      </c>
    </row>
    <row r="72" spans="1:9" x14ac:dyDescent="0.3">
      <c r="A72" s="34" t="s">
        <v>203</v>
      </c>
      <c r="B72" s="34"/>
      <c r="C72" s="57">
        <v>2000</v>
      </c>
      <c r="D72" s="57">
        <v>1</v>
      </c>
      <c r="E72" s="57"/>
      <c r="F72" s="57">
        <f>C72/D72</f>
        <v>2000</v>
      </c>
      <c r="G72" s="34"/>
      <c r="H72" s="6">
        <f t="shared" si="1"/>
        <v>5653</v>
      </c>
    </row>
    <row r="73" spans="1:9" x14ac:dyDescent="0.3">
      <c r="A73" s="6" t="s">
        <v>205</v>
      </c>
      <c r="B73" s="6"/>
      <c r="C73" s="51">
        <v>320</v>
      </c>
      <c r="D73" s="51">
        <v>1</v>
      </c>
      <c r="E73" s="51">
        <f>C73/D73</f>
        <v>320</v>
      </c>
      <c r="F73" s="51"/>
      <c r="G73" s="6"/>
      <c r="H73" s="6">
        <f t="shared" si="1"/>
        <v>5973</v>
      </c>
    </row>
    <row r="74" spans="1:9" x14ac:dyDescent="0.3">
      <c r="A74" s="6" t="s">
        <v>206</v>
      </c>
      <c r="B74" s="6"/>
      <c r="C74" s="51">
        <v>60</v>
      </c>
      <c r="D74" s="51">
        <v>2</v>
      </c>
      <c r="E74" s="51">
        <f>C74/D74</f>
        <v>30</v>
      </c>
      <c r="F74" s="51"/>
      <c r="G74" s="6"/>
      <c r="H74" s="6">
        <f t="shared" si="1"/>
        <v>6003</v>
      </c>
    </row>
    <row r="75" spans="1:9" x14ac:dyDescent="0.3">
      <c r="A75" s="6" t="s">
        <v>207</v>
      </c>
      <c r="B75" s="6"/>
      <c r="C75" s="51">
        <v>170</v>
      </c>
      <c r="D75" s="51">
        <v>1</v>
      </c>
      <c r="E75" s="51">
        <f>C75/D75</f>
        <v>170</v>
      </c>
      <c r="F75" s="51"/>
      <c r="G75" s="6"/>
      <c r="H75" s="6">
        <f t="shared" si="1"/>
        <v>6173</v>
      </c>
    </row>
    <row r="76" spans="1:9" x14ac:dyDescent="0.3">
      <c r="A76" s="6" t="s">
        <v>208</v>
      </c>
      <c r="B76" s="6"/>
      <c r="C76" s="51">
        <v>440</v>
      </c>
      <c r="D76" s="51">
        <v>1</v>
      </c>
      <c r="E76" s="51">
        <f>C76/D76</f>
        <v>440</v>
      </c>
      <c r="F76" s="51"/>
      <c r="G76" s="6"/>
      <c r="H76" s="6">
        <f t="shared" si="1"/>
        <v>6613</v>
      </c>
    </row>
    <row r="77" spans="1:9" x14ac:dyDescent="0.3">
      <c r="A77" s="6" t="s">
        <v>209</v>
      </c>
      <c r="B77" s="6"/>
      <c r="C77" s="51">
        <v>250</v>
      </c>
      <c r="D77" s="51">
        <v>2</v>
      </c>
      <c r="E77" s="51"/>
      <c r="F77" s="51">
        <f>C77/D77</f>
        <v>125</v>
      </c>
      <c r="G77" s="6"/>
      <c r="H77" s="6">
        <f t="shared" si="1"/>
        <v>6488</v>
      </c>
    </row>
    <row r="78" spans="1:9" x14ac:dyDescent="0.3">
      <c r="A78" s="6" t="s">
        <v>210</v>
      </c>
      <c r="B78" s="6"/>
      <c r="C78" s="51">
        <v>150</v>
      </c>
      <c r="D78" s="51">
        <v>2</v>
      </c>
      <c r="E78" s="51"/>
      <c r="F78" s="51">
        <f>C78/D78</f>
        <v>75</v>
      </c>
      <c r="G78" s="6"/>
      <c r="H78" s="6">
        <f t="shared" si="1"/>
        <v>6413</v>
      </c>
    </row>
    <row r="79" spans="1:9" x14ac:dyDescent="0.3">
      <c r="A79" s="6" t="s">
        <v>211</v>
      </c>
      <c r="B79" s="6"/>
      <c r="C79" s="51">
        <v>200</v>
      </c>
      <c r="D79" s="51">
        <v>2</v>
      </c>
      <c r="E79" s="51"/>
      <c r="F79" s="51">
        <f>C79/D79</f>
        <v>100</v>
      </c>
      <c r="G79" s="6"/>
      <c r="H79" s="6">
        <f t="shared" si="1"/>
        <v>6313</v>
      </c>
    </row>
    <row r="80" spans="1:9" x14ac:dyDescent="0.3">
      <c r="A80" s="6" t="s">
        <v>212</v>
      </c>
      <c r="B80" s="6"/>
      <c r="C80" s="51">
        <v>200</v>
      </c>
      <c r="D80" s="51">
        <v>2</v>
      </c>
      <c r="E80" s="51">
        <f>C80/D80</f>
        <v>100</v>
      </c>
      <c r="F80" s="51"/>
      <c r="G80" s="6"/>
      <c r="H80" s="6">
        <f t="shared" si="1"/>
        <v>6413</v>
      </c>
    </row>
    <row r="81" spans="1:8" x14ac:dyDescent="0.3">
      <c r="A81" s="6" t="s">
        <v>213</v>
      </c>
      <c r="B81" s="6"/>
      <c r="C81" s="51">
        <v>400</v>
      </c>
      <c r="D81" s="51">
        <v>2</v>
      </c>
      <c r="E81" s="51">
        <f>C81/D81</f>
        <v>200</v>
      </c>
      <c r="F81" s="51"/>
      <c r="G81" s="6"/>
      <c r="H81" s="6">
        <f t="shared" si="1"/>
        <v>6613</v>
      </c>
    </row>
    <row r="82" spans="1:8" x14ac:dyDescent="0.3">
      <c r="A82" s="6" t="s">
        <v>211</v>
      </c>
      <c r="B82" s="6"/>
      <c r="C82" s="51">
        <v>600</v>
      </c>
      <c r="D82" s="51">
        <v>2</v>
      </c>
      <c r="E82" s="51">
        <f>C82/D82</f>
        <v>300</v>
      </c>
      <c r="F82" s="51"/>
      <c r="G82" s="6"/>
      <c r="H82" s="6">
        <f t="shared" si="1"/>
        <v>6913</v>
      </c>
    </row>
    <row r="83" spans="1:8" x14ac:dyDescent="0.3">
      <c r="A83" s="6" t="s">
        <v>214</v>
      </c>
      <c r="B83" s="6"/>
      <c r="C83" s="51">
        <v>200</v>
      </c>
      <c r="D83" s="51">
        <v>2</v>
      </c>
      <c r="E83" s="51">
        <f>C83/D83</f>
        <v>100</v>
      </c>
      <c r="F83" s="51"/>
      <c r="G83" s="6"/>
      <c r="H83" s="6">
        <f t="shared" si="1"/>
        <v>7013</v>
      </c>
    </row>
    <row r="84" spans="1:8" x14ac:dyDescent="0.3">
      <c r="A84" s="6" t="s">
        <v>214</v>
      </c>
      <c r="B84" s="6"/>
      <c r="C84" s="51">
        <v>50</v>
      </c>
      <c r="D84" s="51">
        <v>2</v>
      </c>
      <c r="E84" s="51"/>
      <c r="F84" s="51">
        <f>C84/D84</f>
        <v>25</v>
      </c>
      <c r="G84" s="6"/>
      <c r="H84" s="6">
        <f t="shared" si="1"/>
        <v>6988</v>
      </c>
    </row>
    <row r="85" spans="1:8" x14ac:dyDescent="0.3">
      <c r="A85" s="6" t="s">
        <v>215</v>
      </c>
      <c r="B85" s="6"/>
      <c r="C85" s="51">
        <v>280</v>
      </c>
      <c r="D85" s="51">
        <v>2</v>
      </c>
      <c r="E85" s="51">
        <f>C85/D85</f>
        <v>140</v>
      </c>
      <c r="F85" s="51"/>
      <c r="G85" s="6"/>
      <c r="H85" s="6">
        <f t="shared" si="1"/>
        <v>7128</v>
      </c>
    </row>
    <row r="86" spans="1:8" x14ac:dyDescent="0.3">
      <c r="A86" s="6" t="s">
        <v>216</v>
      </c>
      <c r="B86" s="6"/>
      <c r="C86" s="51">
        <v>100</v>
      </c>
      <c r="D86" s="51">
        <v>2</v>
      </c>
      <c r="E86" s="51">
        <f t="shared" ref="E86:E99" si="2">C86/D86</f>
        <v>50</v>
      </c>
      <c r="F86" s="51"/>
      <c r="G86" s="6"/>
      <c r="H86" s="6">
        <f t="shared" si="1"/>
        <v>7178</v>
      </c>
    </row>
    <row r="87" spans="1:8" x14ac:dyDescent="0.3">
      <c r="A87" s="6" t="s">
        <v>217</v>
      </c>
      <c r="B87" s="6"/>
      <c r="C87" s="51">
        <v>150</v>
      </c>
      <c r="D87" s="51">
        <v>2</v>
      </c>
      <c r="E87" s="51">
        <f t="shared" si="2"/>
        <v>75</v>
      </c>
      <c r="F87" s="51"/>
      <c r="G87" s="6"/>
      <c r="H87" s="6">
        <f t="shared" si="1"/>
        <v>7253</v>
      </c>
    </row>
    <row r="88" spans="1:8" x14ac:dyDescent="0.3">
      <c r="A88" s="6" t="s">
        <v>218</v>
      </c>
      <c r="B88" s="6"/>
      <c r="C88" s="51">
        <v>60</v>
      </c>
      <c r="D88" s="51">
        <v>1</v>
      </c>
      <c r="E88" s="51">
        <f t="shared" si="2"/>
        <v>60</v>
      </c>
      <c r="F88" s="51"/>
      <c r="G88" s="6"/>
      <c r="H88" s="6">
        <f t="shared" si="1"/>
        <v>7313</v>
      </c>
    </row>
    <row r="89" spans="1:8" x14ac:dyDescent="0.3">
      <c r="A89" s="6" t="s">
        <v>219</v>
      </c>
      <c r="B89" s="5">
        <v>44047</v>
      </c>
      <c r="C89" s="51">
        <v>2500</v>
      </c>
      <c r="D89" s="51">
        <v>1</v>
      </c>
      <c r="E89" s="51"/>
      <c r="F89" s="51">
        <f>C89/D89</f>
        <v>2500</v>
      </c>
      <c r="G89" s="6"/>
      <c r="H89" s="6">
        <f t="shared" si="1"/>
        <v>4813</v>
      </c>
    </row>
    <row r="90" spans="1:8" x14ac:dyDescent="0.3">
      <c r="A90" s="6" t="s">
        <v>221</v>
      </c>
      <c r="B90" s="6"/>
      <c r="C90" s="51">
        <v>200</v>
      </c>
      <c r="D90" s="51">
        <v>1</v>
      </c>
      <c r="E90" s="51">
        <f t="shared" si="2"/>
        <v>200</v>
      </c>
      <c r="F90" s="51"/>
      <c r="G90" s="6"/>
      <c r="H90" s="6">
        <f t="shared" si="1"/>
        <v>5013</v>
      </c>
    </row>
    <row r="91" spans="1:8" x14ac:dyDescent="0.3">
      <c r="A91" s="6" t="s">
        <v>221</v>
      </c>
      <c r="B91" s="6"/>
      <c r="C91" s="51">
        <v>100</v>
      </c>
      <c r="D91" s="51">
        <v>1</v>
      </c>
      <c r="E91" s="51">
        <f t="shared" si="2"/>
        <v>100</v>
      </c>
      <c r="F91" s="51"/>
      <c r="G91" s="6" t="s">
        <v>222</v>
      </c>
      <c r="H91" s="6">
        <f t="shared" si="1"/>
        <v>5113</v>
      </c>
    </row>
    <row r="92" spans="1:8" x14ac:dyDescent="0.3">
      <c r="A92" s="6" t="s">
        <v>223</v>
      </c>
      <c r="B92" s="6"/>
      <c r="C92" s="51">
        <v>2105</v>
      </c>
      <c r="D92" s="51">
        <v>2</v>
      </c>
      <c r="E92" s="51">
        <f t="shared" si="2"/>
        <v>1052.5</v>
      </c>
      <c r="F92" s="51"/>
      <c r="G92" s="6"/>
      <c r="H92" s="6">
        <f t="shared" si="1"/>
        <v>6165.5</v>
      </c>
    </row>
    <row r="93" spans="1:8" x14ac:dyDescent="0.3">
      <c r="A93" s="6" t="s">
        <v>225</v>
      </c>
      <c r="B93" s="6"/>
      <c r="C93" s="51">
        <v>3000</v>
      </c>
      <c r="D93" s="51">
        <v>1</v>
      </c>
      <c r="E93" s="51"/>
      <c r="F93" s="51">
        <f>C93/D93</f>
        <v>3000</v>
      </c>
      <c r="G93" s="6"/>
      <c r="H93" s="6">
        <f t="shared" si="1"/>
        <v>3165.5</v>
      </c>
    </row>
    <row r="94" spans="1:8" x14ac:dyDescent="0.3">
      <c r="A94" s="11" t="s">
        <v>224</v>
      </c>
      <c r="B94" s="6"/>
      <c r="C94" s="51">
        <v>3400</v>
      </c>
      <c r="D94" s="51">
        <v>2</v>
      </c>
      <c r="E94" s="51">
        <f t="shared" si="2"/>
        <v>1700</v>
      </c>
      <c r="F94" s="51"/>
      <c r="G94" s="6"/>
      <c r="H94" s="6">
        <f t="shared" si="1"/>
        <v>4865.5</v>
      </c>
    </row>
    <row r="95" spans="1:8" x14ac:dyDescent="0.3">
      <c r="A95" s="6" t="s">
        <v>226</v>
      </c>
      <c r="B95" s="6"/>
      <c r="C95" s="51">
        <v>55</v>
      </c>
      <c r="D95" s="51">
        <v>1</v>
      </c>
      <c r="E95" s="51">
        <f t="shared" si="2"/>
        <v>55</v>
      </c>
      <c r="F95" s="51"/>
      <c r="G95" s="6"/>
      <c r="H95" s="6">
        <f t="shared" si="1"/>
        <v>4920.5</v>
      </c>
    </row>
    <row r="96" spans="1:8" x14ac:dyDescent="0.3">
      <c r="A96" s="6" t="s">
        <v>237</v>
      </c>
      <c r="B96" s="6"/>
      <c r="C96" s="51">
        <v>300</v>
      </c>
      <c r="D96" s="51">
        <v>2</v>
      </c>
      <c r="E96" s="51">
        <f t="shared" si="2"/>
        <v>150</v>
      </c>
      <c r="F96" s="51"/>
      <c r="G96" s="6"/>
      <c r="H96" s="6">
        <f t="shared" si="1"/>
        <v>5070.5</v>
      </c>
    </row>
    <row r="97" spans="1:9" x14ac:dyDescent="0.3">
      <c r="A97" s="6" t="s">
        <v>227</v>
      </c>
      <c r="B97" s="6"/>
      <c r="C97" s="51">
        <v>1100</v>
      </c>
      <c r="D97" s="51">
        <v>2</v>
      </c>
      <c r="E97" s="51"/>
      <c r="F97" s="51">
        <f>C97/D97</f>
        <v>550</v>
      </c>
      <c r="G97" s="6"/>
      <c r="H97" s="6">
        <f t="shared" si="1"/>
        <v>4520.5</v>
      </c>
    </row>
    <row r="98" spans="1:9" x14ac:dyDescent="0.3">
      <c r="A98" s="6" t="s">
        <v>230</v>
      </c>
      <c r="B98" s="6"/>
      <c r="C98" s="51">
        <v>1550</v>
      </c>
      <c r="D98" s="51">
        <v>2</v>
      </c>
      <c r="E98" s="51"/>
      <c r="F98" s="51">
        <f>C98/D98</f>
        <v>775</v>
      </c>
      <c r="G98" s="6"/>
      <c r="H98" s="6">
        <f t="shared" si="1"/>
        <v>3745.5</v>
      </c>
    </row>
    <row r="99" spans="1:9" x14ac:dyDescent="0.3">
      <c r="A99" s="6" t="s">
        <v>228</v>
      </c>
      <c r="B99" s="5">
        <v>44106</v>
      </c>
      <c r="C99" s="51">
        <v>6800</v>
      </c>
      <c r="D99" s="51">
        <v>2</v>
      </c>
      <c r="E99" s="51">
        <f t="shared" si="2"/>
        <v>3400</v>
      </c>
      <c r="F99" s="51"/>
      <c r="G99" s="6"/>
      <c r="H99" s="6">
        <f t="shared" si="1"/>
        <v>7145.5</v>
      </c>
    </row>
    <row r="100" spans="1:9" x14ac:dyDescent="0.3">
      <c r="A100" s="6" t="s">
        <v>231</v>
      </c>
      <c r="B100" s="5">
        <v>44108</v>
      </c>
      <c r="C100" s="51">
        <v>3000</v>
      </c>
      <c r="D100" s="51">
        <v>1</v>
      </c>
      <c r="E100" s="51"/>
      <c r="F100" s="51">
        <f>C100/D100</f>
        <v>3000</v>
      </c>
      <c r="G100" s="6"/>
      <c r="H100" s="6">
        <f t="shared" si="1"/>
        <v>4145.5</v>
      </c>
    </row>
    <row r="101" spans="1:9" x14ac:dyDescent="0.3">
      <c r="A101" s="6" t="s">
        <v>238</v>
      </c>
      <c r="B101" s="5">
        <v>44109</v>
      </c>
      <c r="C101" s="51">
        <v>760</v>
      </c>
      <c r="D101" s="51">
        <v>2</v>
      </c>
      <c r="E101" s="51"/>
      <c r="F101" s="51">
        <f>C101/D101</f>
        <v>380</v>
      </c>
      <c r="G101" s="6"/>
      <c r="H101" s="6">
        <f t="shared" si="1"/>
        <v>3765.5</v>
      </c>
    </row>
    <row r="102" spans="1:9" x14ac:dyDescent="0.3">
      <c r="A102" s="6" t="s">
        <v>237</v>
      </c>
      <c r="B102" s="6"/>
      <c r="C102" s="51">
        <v>300</v>
      </c>
      <c r="D102" s="51">
        <v>2</v>
      </c>
      <c r="E102" s="51">
        <f>C102/D102</f>
        <v>150</v>
      </c>
      <c r="F102" s="51"/>
      <c r="G102" s="6"/>
      <c r="H102" s="6">
        <f t="shared" si="1"/>
        <v>3915.5</v>
      </c>
    </row>
    <row r="103" spans="1:9" x14ac:dyDescent="0.3">
      <c r="A103" s="6" t="s">
        <v>236</v>
      </c>
      <c r="B103" s="6"/>
      <c r="C103" s="51">
        <v>600</v>
      </c>
      <c r="D103" s="51">
        <v>2</v>
      </c>
      <c r="E103" s="51">
        <f>C103/D103</f>
        <v>300</v>
      </c>
      <c r="F103" s="51"/>
      <c r="G103" s="6"/>
      <c r="H103" s="6">
        <f t="shared" si="1"/>
        <v>4215.5</v>
      </c>
      <c r="I103" t="s">
        <v>229</v>
      </c>
    </row>
    <row r="104" spans="1:9" x14ac:dyDescent="0.3">
      <c r="A104" s="6" t="s">
        <v>235</v>
      </c>
      <c r="B104" s="6"/>
      <c r="C104" s="51">
        <v>300</v>
      </c>
      <c r="D104" s="51">
        <v>2</v>
      </c>
      <c r="E104" s="51">
        <f>C104/D104</f>
        <v>150</v>
      </c>
      <c r="F104" s="51"/>
      <c r="G104" s="6"/>
      <c r="H104" s="6">
        <f t="shared" si="1"/>
        <v>4365.5</v>
      </c>
    </row>
    <row r="105" spans="1:9" x14ac:dyDescent="0.3">
      <c r="A105" s="6" t="s">
        <v>240</v>
      </c>
      <c r="B105" s="5">
        <v>44146</v>
      </c>
      <c r="C105" s="51">
        <v>3400</v>
      </c>
      <c r="D105" s="51">
        <v>2</v>
      </c>
      <c r="E105" s="51">
        <f>C105/D105</f>
        <v>1700</v>
      </c>
      <c r="F105" s="51"/>
      <c r="G105" s="6"/>
      <c r="H105" s="6">
        <f t="shared" si="1"/>
        <v>6065.5</v>
      </c>
    </row>
    <row r="106" spans="1:9" x14ac:dyDescent="0.3">
      <c r="A106" s="6" t="s">
        <v>241</v>
      </c>
      <c r="B106" s="6"/>
      <c r="C106" s="51">
        <v>1550</v>
      </c>
      <c r="D106" s="51">
        <v>2</v>
      </c>
      <c r="E106" s="51"/>
      <c r="F106" s="51">
        <f>C106/D106</f>
        <v>775</v>
      </c>
      <c r="G106" s="6"/>
      <c r="H106" s="6">
        <f t="shared" si="1"/>
        <v>5290.5</v>
      </c>
    </row>
    <row r="107" spans="1:9" x14ac:dyDescent="0.3">
      <c r="A107" s="6" t="s">
        <v>233</v>
      </c>
      <c r="B107" s="6"/>
      <c r="C107" s="51">
        <v>90</v>
      </c>
      <c r="D107" s="51">
        <v>1</v>
      </c>
      <c r="E107" s="51">
        <f>C107/D107</f>
        <v>90</v>
      </c>
      <c r="F107" s="51"/>
      <c r="G107" s="6"/>
      <c r="H107" s="6">
        <f t="shared" si="1"/>
        <v>5380.5</v>
      </c>
    </row>
    <row r="108" spans="1:9" x14ac:dyDescent="0.3">
      <c r="A108" s="6" t="s">
        <v>234</v>
      </c>
      <c r="B108" s="6"/>
      <c r="C108" s="51">
        <v>370</v>
      </c>
      <c r="D108" s="51">
        <v>2</v>
      </c>
      <c r="E108" s="51">
        <f>C108/D108</f>
        <v>185</v>
      </c>
      <c r="F108" s="51"/>
      <c r="G108" s="6"/>
      <c r="H108" s="6">
        <f t="shared" si="1"/>
        <v>5565.5</v>
      </c>
    </row>
    <row r="109" spans="1:9" x14ac:dyDescent="0.3">
      <c r="A109" s="6" t="s">
        <v>242</v>
      </c>
      <c r="B109" s="6"/>
      <c r="C109" s="51">
        <v>450</v>
      </c>
      <c r="D109" s="51">
        <v>2</v>
      </c>
      <c r="E109" s="51"/>
      <c r="F109" s="51">
        <f>C109/D109</f>
        <v>225</v>
      </c>
      <c r="G109" s="6"/>
      <c r="H109" s="6">
        <f t="shared" si="1"/>
        <v>5340.5</v>
      </c>
    </row>
    <row r="110" spans="1:9" x14ac:dyDescent="0.3">
      <c r="A110" s="6" t="s">
        <v>245</v>
      </c>
      <c r="B110" s="6"/>
      <c r="C110" s="51">
        <v>3000</v>
      </c>
      <c r="D110" s="51">
        <v>1</v>
      </c>
      <c r="E110" s="51"/>
      <c r="F110" s="51">
        <f>C110/D110</f>
        <v>3000</v>
      </c>
      <c r="G110" s="6"/>
      <c r="H110" s="6">
        <f t="shared" si="1"/>
        <v>2340.5</v>
      </c>
    </row>
    <row r="111" spans="1:9" x14ac:dyDescent="0.3">
      <c r="A111" s="6" t="s">
        <v>246</v>
      </c>
      <c r="B111" s="6"/>
      <c r="C111" s="51">
        <v>80</v>
      </c>
      <c r="D111" s="51">
        <v>1</v>
      </c>
      <c r="E111" s="51">
        <f>C111/D111</f>
        <v>80</v>
      </c>
      <c r="F111" s="51"/>
      <c r="G111" s="6"/>
      <c r="H111" s="6">
        <f t="shared" si="1"/>
        <v>2420.5</v>
      </c>
    </row>
    <row r="112" spans="1:9" x14ac:dyDescent="0.3">
      <c r="A112" s="6" t="s">
        <v>170</v>
      </c>
      <c r="B112" s="6"/>
      <c r="C112" s="51">
        <v>500</v>
      </c>
      <c r="D112" s="51">
        <v>2</v>
      </c>
      <c r="E112" s="51">
        <f>C112/D112</f>
        <v>250</v>
      </c>
      <c r="F112" s="51"/>
      <c r="G112" s="6"/>
      <c r="H112" s="6">
        <f t="shared" si="1"/>
        <v>2670.5</v>
      </c>
    </row>
    <row r="113" spans="1:9" x14ac:dyDescent="0.3">
      <c r="A113" s="6" t="s">
        <v>250</v>
      </c>
      <c r="B113" s="6"/>
      <c r="C113" s="51">
        <v>700</v>
      </c>
      <c r="D113" s="51">
        <v>2</v>
      </c>
      <c r="E113" s="51"/>
      <c r="F113" s="51">
        <f>C113/D113</f>
        <v>350</v>
      </c>
      <c r="G113" s="6"/>
      <c r="H113" s="6">
        <f t="shared" si="1"/>
        <v>2320.5</v>
      </c>
    </row>
    <row r="114" spans="1:9" x14ac:dyDescent="0.3">
      <c r="A114" s="6" t="s">
        <v>251</v>
      </c>
      <c r="B114" s="5">
        <v>44146</v>
      </c>
      <c r="C114" s="51">
        <v>3400</v>
      </c>
      <c r="D114" s="51">
        <v>2</v>
      </c>
      <c r="E114" s="51">
        <f>C114/D114</f>
        <v>1700</v>
      </c>
      <c r="F114" s="51"/>
      <c r="G114" s="6"/>
      <c r="H114" s="6">
        <f t="shared" si="1"/>
        <v>4020.5</v>
      </c>
    </row>
    <row r="115" spans="1:9" x14ac:dyDescent="0.3">
      <c r="A115" s="6" t="s">
        <v>252</v>
      </c>
      <c r="B115" s="6"/>
      <c r="C115" s="51">
        <v>1550</v>
      </c>
      <c r="D115" s="51">
        <v>2</v>
      </c>
      <c r="E115" s="51"/>
      <c r="F115" s="51">
        <f>C115/D115</f>
        <v>775</v>
      </c>
      <c r="G115" s="6"/>
      <c r="H115" s="6">
        <f t="shared" si="1"/>
        <v>3245.5</v>
      </c>
    </row>
    <row r="116" spans="1:9" x14ac:dyDescent="0.3">
      <c r="A116" s="6" t="s">
        <v>174</v>
      </c>
      <c r="B116" s="5">
        <v>44182</v>
      </c>
      <c r="C116" s="51">
        <v>3000</v>
      </c>
      <c r="D116" s="51">
        <v>1</v>
      </c>
      <c r="E116" s="51"/>
      <c r="F116" s="51">
        <f>C116/D116</f>
        <v>3000</v>
      </c>
      <c r="G116" s="6"/>
      <c r="H116" s="6">
        <f t="shared" si="1"/>
        <v>245.5</v>
      </c>
    </row>
    <row r="117" spans="1:9" x14ac:dyDescent="0.3">
      <c r="A117" s="34" t="s">
        <v>232</v>
      </c>
      <c r="B117" s="34"/>
      <c r="C117" s="57">
        <v>2100</v>
      </c>
      <c r="D117" s="57">
        <v>2</v>
      </c>
      <c r="E117" s="57">
        <f t="shared" ref="E117:E124" si="3">C117/D117</f>
        <v>1050</v>
      </c>
      <c r="F117" s="57"/>
      <c r="G117" s="34"/>
      <c r="H117" s="6">
        <f t="shared" si="1"/>
        <v>1295.5</v>
      </c>
    </row>
    <row r="118" spans="1:9" x14ac:dyDescent="0.3">
      <c r="A118" s="34" t="s">
        <v>239</v>
      </c>
      <c r="B118" s="34"/>
      <c r="C118" s="57">
        <v>1894</v>
      </c>
      <c r="D118" s="57">
        <v>2</v>
      </c>
      <c r="E118" s="57">
        <f t="shared" si="3"/>
        <v>947</v>
      </c>
      <c r="F118" s="57"/>
      <c r="G118" s="34"/>
      <c r="H118" s="6">
        <f t="shared" si="1"/>
        <v>2242.5</v>
      </c>
    </row>
    <row r="119" spans="1:9" x14ac:dyDescent="0.3">
      <c r="A119" s="34" t="s">
        <v>243</v>
      </c>
      <c r="B119" s="34"/>
      <c r="C119" s="57">
        <v>970</v>
      </c>
      <c r="D119" s="57">
        <v>2</v>
      </c>
      <c r="E119" s="57">
        <f t="shared" si="3"/>
        <v>485</v>
      </c>
      <c r="F119" s="57"/>
      <c r="G119" s="34"/>
      <c r="H119" s="6">
        <f t="shared" si="1"/>
        <v>2727.5</v>
      </c>
    </row>
    <row r="120" spans="1:9" x14ac:dyDescent="0.3">
      <c r="A120" s="34" t="s">
        <v>244</v>
      </c>
      <c r="B120" s="34"/>
      <c r="C120" s="57">
        <v>3370</v>
      </c>
      <c r="D120" s="57">
        <v>2</v>
      </c>
      <c r="E120" s="57">
        <f t="shared" si="3"/>
        <v>1685</v>
      </c>
      <c r="F120" s="57"/>
      <c r="G120" s="34"/>
      <c r="H120" s="6">
        <f t="shared" si="1"/>
        <v>4412.5</v>
      </c>
    </row>
    <row r="121" spans="1:9" x14ac:dyDescent="0.3">
      <c r="A121" s="34" t="s">
        <v>247</v>
      </c>
      <c r="B121" s="34"/>
      <c r="C121" s="57">
        <v>4100</v>
      </c>
      <c r="D121" s="57">
        <v>2</v>
      </c>
      <c r="E121" s="57">
        <f t="shared" si="3"/>
        <v>2050</v>
      </c>
      <c r="F121" s="57"/>
      <c r="G121" s="34"/>
      <c r="H121" s="6">
        <f t="shared" si="1"/>
        <v>6462.5</v>
      </c>
    </row>
    <row r="122" spans="1:9" x14ac:dyDescent="0.3">
      <c r="A122" s="34" t="s">
        <v>248</v>
      </c>
      <c r="B122" s="34"/>
      <c r="C122" s="61">
        <v>2060</v>
      </c>
      <c r="D122" s="57">
        <v>2</v>
      </c>
      <c r="E122" s="57">
        <f t="shared" si="3"/>
        <v>1030</v>
      </c>
      <c r="F122" s="57"/>
      <c r="G122" s="34"/>
      <c r="H122" s="6">
        <f t="shared" si="1"/>
        <v>7492.5</v>
      </c>
    </row>
    <row r="123" spans="1:9" x14ac:dyDescent="0.3">
      <c r="A123" s="34" t="s">
        <v>249</v>
      </c>
      <c r="B123" s="34"/>
      <c r="C123" s="61">
        <v>180</v>
      </c>
      <c r="D123" s="57">
        <v>2</v>
      </c>
      <c r="E123" s="57">
        <f t="shared" si="3"/>
        <v>90</v>
      </c>
      <c r="F123" s="57"/>
      <c r="G123" s="34"/>
      <c r="H123" s="6">
        <f t="shared" si="1"/>
        <v>7582.5</v>
      </c>
      <c r="I123" t="s">
        <v>253</v>
      </c>
    </row>
    <row r="124" spans="1:9" x14ac:dyDescent="0.3">
      <c r="A124" s="6" t="s">
        <v>254</v>
      </c>
      <c r="B124" s="5"/>
      <c r="C124" s="51">
        <v>3400</v>
      </c>
      <c r="D124" s="51">
        <v>2</v>
      </c>
      <c r="E124" s="51">
        <f t="shared" si="3"/>
        <v>1700</v>
      </c>
      <c r="F124" s="51"/>
      <c r="G124" s="6"/>
      <c r="H124" s="6">
        <f t="shared" si="1"/>
        <v>9282.5</v>
      </c>
    </row>
    <row r="125" spans="1:9" x14ac:dyDescent="0.3">
      <c r="A125" s="6" t="s">
        <v>255</v>
      </c>
      <c r="B125" s="6"/>
      <c r="C125" s="51">
        <v>1550</v>
      </c>
      <c r="D125" s="51">
        <v>2</v>
      </c>
      <c r="E125" s="51"/>
      <c r="F125" s="51">
        <f>C125/D125</f>
        <v>775</v>
      </c>
      <c r="G125" s="6"/>
      <c r="H125" s="6">
        <f t="shared" si="1"/>
        <v>8507.5</v>
      </c>
    </row>
    <row r="126" spans="1:9" x14ac:dyDescent="0.3">
      <c r="A126" s="6" t="s">
        <v>170</v>
      </c>
      <c r="B126" s="6"/>
      <c r="C126" s="51">
        <v>250</v>
      </c>
      <c r="D126" s="51">
        <v>2</v>
      </c>
      <c r="E126" s="51">
        <f>C126/D126</f>
        <v>125</v>
      </c>
      <c r="F126" s="51"/>
      <c r="G126" s="6"/>
      <c r="H126" s="6">
        <f t="shared" si="1"/>
        <v>8632.5</v>
      </c>
    </row>
    <row r="127" spans="1:9" x14ac:dyDescent="0.3">
      <c r="A127" s="6" t="s">
        <v>256</v>
      </c>
      <c r="B127" s="6"/>
      <c r="C127" s="51">
        <v>600</v>
      </c>
      <c r="D127" s="51">
        <v>2</v>
      </c>
      <c r="E127" s="51"/>
      <c r="F127" s="51">
        <f>C127/D127</f>
        <v>300</v>
      </c>
      <c r="G127" s="6"/>
      <c r="H127" s="6">
        <f t="shared" si="1"/>
        <v>8332.5</v>
      </c>
    </row>
    <row r="128" spans="1:9" x14ac:dyDescent="0.3">
      <c r="A128" s="6" t="s">
        <v>260</v>
      </c>
      <c r="B128" s="5">
        <v>43836</v>
      </c>
      <c r="C128" s="51">
        <v>300</v>
      </c>
      <c r="D128" s="51">
        <v>2</v>
      </c>
      <c r="E128" s="51">
        <f>C128/D128</f>
        <v>150</v>
      </c>
      <c r="F128" s="51"/>
      <c r="G128" s="6"/>
      <c r="H128" s="6">
        <f t="shared" si="1"/>
        <v>8482.5</v>
      </c>
    </row>
    <row r="129" spans="1:8" x14ac:dyDescent="0.3">
      <c r="A129" s="6" t="s">
        <v>262</v>
      </c>
      <c r="B129" s="6"/>
      <c r="C129" s="51">
        <v>500</v>
      </c>
      <c r="D129" s="51">
        <v>2</v>
      </c>
      <c r="E129" s="51">
        <f>C129/D129</f>
        <v>250</v>
      </c>
      <c r="F129" s="51"/>
      <c r="G129" s="6"/>
      <c r="H129" s="6">
        <f t="shared" si="1"/>
        <v>8732.5</v>
      </c>
    </row>
    <row r="130" spans="1:8" x14ac:dyDescent="0.3">
      <c r="A130" s="6" t="s">
        <v>174</v>
      </c>
      <c r="B130" s="5">
        <v>44211</v>
      </c>
      <c r="C130" s="51">
        <v>1900</v>
      </c>
      <c r="D130" s="51">
        <v>1</v>
      </c>
      <c r="E130" s="51"/>
      <c r="F130" s="51">
        <f>C130/D130</f>
        <v>1900</v>
      </c>
      <c r="G130" s="6"/>
      <c r="H130" s="6">
        <f t="shared" si="1"/>
        <v>6832.5</v>
      </c>
    </row>
    <row r="131" spans="1:8" x14ac:dyDescent="0.3">
      <c r="A131" s="6" t="s">
        <v>263</v>
      </c>
      <c r="B131" s="5">
        <v>44212</v>
      </c>
      <c r="C131" s="51">
        <v>2100</v>
      </c>
      <c r="D131" s="51">
        <v>2</v>
      </c>
      <c r="E131" s="51"/>
      <c r="F131" s="51">
        <f>C131/D131</f>
        <v>1050</v>
      </c>
      <c r="G131" s="6"/>
      <c r="H131" s="6">
        <f t="shared" si="1"/>
        <v>5782.5</v>
      </c>
    </row>
    <row r="132" spans="1:8" x14ac:dyDescent="0.3">
      <c r="A132" s="6" t="s">
        <v>264</v>
      </c>
      <c r="B132" s="6"/>
      <c r="C132" s="51">
        <v>3400</v>
      </c>
      <c r="D132" s="51">
        <v>2</v>
      </c>
      <c r="E132" s="51">
        <f t="shared" ref="E132" si="4">C132/D132</f>
        <v>1700</v>
      </c>
      <c r="F132" s="51"/>
      <c r="G132" s="6"/>
      <c r="H132" s="6">
        <f t="shared" si="1"/>
        <v>7482.5</v>
      </c>
    </row>
    <row r="133" spans="1:8" x14ac:dyDescent="0.3">
      <c r="A133" s="6" t="s">
        <v>265</v>
      </c>
      <c r="B133" s="6"/>
      <c r="C133" s="51">
        <v>1550</v>
      </c>
      <c r="D133" s="51">
        <v>2</v>
      </c>
      <c r="E133" s="51"/>
      <c r="F133" s="51">
        <f>C133/D133</f>
        <v>775</v>
      </c>
      <c r="G133" s="6"/>
      <c r="H133" s="6">
        <f t="shared" ref="H133:H196" si="5">H132+E133-F133</f>
        <v>6707.5</v>
      </c>
    </row>
    <row r="134" spans="1:8" x14ac:dyDescent="0.3">
      <c r="A134" s="6" t="s">
        <v>170</v>
      </c>
      <c r="B134" s="6"/>
      <c r="C134" s="51">
        <v>250</v>
      </c>
      <c r="D134" s="51">
        <v>2</v>
      </c>
      <c r="E134" s="51">
        <f>C134/D134</f>
        <v>125</v>
      </c>
      <c r="F134" s="51"/>
      <c r="G134" s="6"/>
      <c r="H134" s="6">
        <f t="shared" si="5"/>
        <v>6832.5</v>
      </c>
    </row>
    <row r="135" spans="1:8" x14ac:dyDescent="0.3">
      <c r="A135" s="6" t="s">
        <v>174</v>
      </c>
      <c r="B135" s="5">
        <v>43876</v>
      </c>
      <c r="C135" s="51">
        <v>1500</v>
      </c>
      <c r="D135" s="51">
        <v>1</v>
      </c>
      <c r="E135" s="51"/>
      <c r="F135" s="51">
        <f>C135/D135</f>
        <v>1500</v>
      </c>
      <c r="G135" s="6"/>
      <c r="H135" s="6">
        <f t="shared" si="5"/>
        <v>5332.5</v>
      </c>
    </row>
    <row r="136" spans="1:8" x14ac:dyDescent="0.3">
      <c r="A136" s="6" t="s">
        <v>266</v>
      </c>
      <c r="B136" s="6"/>
      <c r="C136" s="51">
        <v>1300</v>
      </c>
      <c r="D136" s="51">
        <v>2</v>
      </c>
      <c r="E136" s="51"/>
      <c r="F136" s="51">
        <f>C136/D136</f>
        <v>650</v>
      </c>
      <c r="G136" s="6"/>
      <c r="H136" s="6">
        <f t="shared" si="5"/>
        <v>4682.5</v>
      </c>
    </row>
    <row r="137" spans="1:8" x14ac:dyDescent="0.3">
      <c r="A137" s="6" t="s">
        <v>267</v>
      </c>
      <c r="B137" s="6"/>
      <c r="C137" s="51">
        <v>200</v>
      </c>
      <c r="D137" s="51">
        <v>2</v>
      </c>
      <c r="E137" s="51">
        <f>C137/D137</f>
        <v>100</v>
      </c>
      <c r="F137" s="51"/>
      <c r="G137" s="6"/>
      <c r="H137" s="6">
        <f t="shared" si="5"/>
        <v>4782.5</v>
      </c>
    </row>
    <row r="138" spans="1:8" x14ac:dyDescent="0.3">
      <c r="A138" s="6" t="s">
        <v>268</v>
      </c>
      <c r="B138" s="6"/>
      <c r="C138" s="51">
        <v>500</v>
      </c>
      <c r="D138" s="51">
        <v>2</v>
      </c>
      <c r="E138" s="51"/>
      <c r="F138" s="51">
        <f>C138/D138</f>
        <v>250</v>
      </c>
      <c r="G138" s="6"/>
      <c r="H138" s="6">
        <f t="shared" si="5"/>
        <v>4532.5</v>
      </c>
    </row>
    <row r="139" spans="1:8" x14ac:dyDescent="0.3">
      <c r="A139" s="6" t="s">
        <v>269</v>
      </c>
      <c r="B139" s="5"/>
      <c r="C139" s="51">
        <v>3400</v>
      </c>
      <c r="D139" s="51">
        <v>2</v>
      </c>
      <c r="E139" s="51">
        <f>C139/D139</f>
        <v>1700</v>
      </c>
      <c r="F139" s="51"/>
      <c r="G139" s="6"/>
      <c r="H139" s="6">
        <f t="shared" si="5"/>
        <v>6232.5</v>
      </c>
    </row>
    <row r="140" spans="1:8" x14ac:dyDescent="0.3">
      <c r="A140" s="6" t="s">
        <v>270</v>
      </c>
      <c r="B140" s="6"/>
      <c r="C140" s="51">
        <v>1550</v>
      </c>
      <c r="D140" s="51">
        <v>2</v>
      </c>
      <c r="E140" s="51"/>
      <c r="F140" s="51">
        <f t="shared" ref="F140:F143" si="6">C140/D140</f>
        <v>775</v>
      </c>
      <c r="G140" s="6"/>
      <c r="H140" s="6">
        <f t="shared" si="5"/>
        <v>5457.5</v>
      </c>
    </row>
    <row r="141" spans="1:8" x14ac:dyDescent="0.3">
      <c r="A141" s="6" t="s">
        <v>170</v>
      </c>
      <c r="B141" s="6"/>
      <c r="C141" s="51">
        <v>250</v>
      </c>
      <c r="D141" s="51">
        <v>2</v>
      </c>
      <c r="E141" s="51">
        <f>C141/D141</f>
        <v>125</v>
      </c>
      <c r="F141" s="51"/>
      <c r="G141" s="6"/>
      <c r="H141" s="6">
        <f t="shared" si="5"/>
        <v>5582.5</v>
      </c>
    </row>
    <row r="142" spans="1:8" x14ac:dyDescent="0.3">
      <c r="A142" s="6" t="s">
        <v>174</v>
      </c>
      <c r="B142" s="6"/>
      <c r="C142" s="51">
        <v>3000</v>
      </c>
      <c r="D142" s="51">
        <v>1</v>
      </c>
      <c r="E142" s="51"/>
      <c r="F142" s="51">
        <f t="shared" si="6"/>
        <v>3000</v>
      </c>
      <c r="G142" s="6"/>
      <c r="H142" s="6">
        <f t="shared" si="5"/>
        <v>2582.5</v>
      </c>
    </row>
    <row r="143" spans="1:8" x14ac:dyDescent="0.3">
      <c r="A143" s="6" t="s">
        <v>271</v>
      </c>
      <c r="B143" s="6"/>
      <c r="C143" s="51">
        <v>150</v>
      </c>
      <c r="D143" s="51">
        <v>2</v>
      </c>
      <c r="E143" s="51"/>
      <c r="F143" s="51">
        <f t="shared" si="6"/>
        <v>75</v>
      </c>
      <c r="G143" s="6"/>
      <c r="H143" s="6">
        <f t="shared" si="5"/>
        <v>2507.5</v>
      </c>
    </row>
    <row r="144" spans="1:8" x14ac:dyDescent="0.3">
      <c r="A144" s="6" t="s">
        <v>272</v>
      </c>
      <c r="B144" s="5"/>
      <c r="C144" s="51">
        <v>3400</v>
      </c>
      <c r="D144" s="51">
        <v>2</v>
      </c>
      <c r="E144" s="51">
        <f>C144/D144</f>
        <v>1700</v>
      </c>
      <c r="F144" s="51"/>
      <c r="G144" s="6"/>
      <c r="H144" s="6">
        <f t="shared" si="5"/>
        <v>4207.5</v>
      </c>
    </row>
    <row r="145" spans="1:8" x14ac:dyDescent="0.3">
      <c r="A145" s="6" t="s">
        <v>280</v>
      </c>
      <c r="B145" s="6"/>
      <c r="C145" s="51">
        <v>1550</v>
      </c>
      <c r="D145" s="51">
        <v>2</v>
      </c>
      <c r="E145" s="51"/>
      <c r="F145" s="51">
        <f t="shared" ref="F145:F150" si="7">C145/D145</f>
        <v>775</v>
      </c>
      <c r="G145" s="6"/>
      <c r="H145" s="6">
        <f t="shared" si="5"/>
        <v>3432.5</v>
      </c>
    </row>
    <row r="146" spans="1:8" x14ac:dyDescent="0.3">
      <c r="A146" s="6" t="s">
        <v>277</v>
      </c>
      <c r="B146" s="6"/>
      <c r="C146" s="51">
        <v>1500</v>
      </c>
      <c r="D146" s="51">
        <v>2</v>
      </c>
      <c r="E146" s="51"/>
      <c r="F146" s="51">
        <f t="shared" si="7"/>
        <v>750</v>
      </c>
      <c r="G146" s="6"/>
      <c r="H146" s="6">
        <f t="shared" si="5"/>
        <v>2682.5</v>
      </c>
    </row>
    <row r="147" spans="1:8" x14ac:dyDescent="0.3">
      <c r="A147" s="6" t="s">
        <v>170</v>
      </c>
      <c r="B147" s="6"/>
      <c r="C147" s="51">
        <v>250</v>
      </c>
      <c r="D147" s="51">
        <v>2</v>
      </c>
      <c r="E147" s="51">
        <f>C147/D147</f>
        <v>125</v>
      </c>
      <c r="F147" s="51"/>
      <c r="G147" s="6"/>
      <c r="H147" s="6">
        <f t="shared" si="5"/>
        <v>2807.5</v>
      </c>
    </row>
    <row r="148" spans="1:8" x14ac:dyDescent="0.3">
      <c r="A148" s="6" t="s">
        <v>274</v>
      </c>
      <c r="B148" s="6"/>
      <c r="C148" s="51">
        <v>300</v>
      </c>
      <c r="D148" s="51">
        <v>2</v>
      </c>
      <c r="E148" s="51"/>
      <c r="F148" s="51">
        <f t="shared" si="7"/>
        <v>150</v>
      </c>
      <c r="G148" s="6"/>
      <c r="H148" s="6">
        <f t="shared" si="5"/>
        <v>2657.5</v>
      </c>
    </row>
    <row r="149" spans="1:8" x14ac:dyDescent="0.3">
      <c r="A149" s="6" t="s">
        <v>273</v>
      </c>
      <c r="B149" s="6"/>
      <c r="C149" s="51">
        <v>110</v>
      </c>
      <c r="D149" s="51">
        <v>1</v>
      </c>
      <c r="E149" s="51">
        <f>C149/D149</f>
        <v>110</v>
      </c>
      <c r="F149" s="51"/>
      <c r="G149" s="6"/>
      <c r="H149" s="6">
        <f t="shared" si="5"/>
        <v>2767.5</v>
      </c>
    </row>
    <row r="150" spans="1:8" x14ac:dyDescent="0.3">
      <c r="A150" s="10" t="s">
        <v>275</v>
      </c>
      <c r="B150" s="6"/>
      <c r="C150" s="51">
        <v>200</v>
      </c>
      <c r="D150" s="51">
        <v>2</v>
      </c>
      <c r="E150" s="51"/>
      <c r="F150" s="51">
        <f t="shared" si="7"/>
        <v>100</v>
      </c>
      <c r="G150" s="6"/>
      <c r="H150" s="6">
        <f t="shared" si="5"/>
        <v>2667.5</v>
      </c>
    </row>
    <row r="151" spans="1:8" x14ac:dyDescent="0.3">
      <c r="A151" s="6" t="s">
        <v>276</v>
      </c>
      <c r="B151" s="6"/>
      <c r="C151" s="51">
        <v>100</v>
      </c>
      <c r="D151" s="51">
        <v>1</v>
      </c>
      <c r="E151" s="51">
        <f>C151/D151</f>
        <v>100</v>
      </c>
      <c r="F151" s="51"/>
      <c r="G151" s="6"/>
      <c r="H151" s="6">
        <f t="shared" si="5"/>
        <v>2767.5</v>
      </c>
    </row>
    <row r="152" spans="1:8" x14ac:dyDescent="0.3">
      <c r="A152" s="6" t="s">
        <v>0</v>
      </c>
      <c r="B152" s="6"/>
      <c r="C152" s="51">
        <v>4500</v>
      </c>
      <c r="D152" s="51">
        <v>2</v>
      </c>
      <c r="E152" s="51">
        <f>C152/D152</f>
        <v>2250</v>
      </c>
      <c r="F152" s="51"/>
      <c r="G152" s="6"/>
      <c r="H152" s="6">
        <f t="shared" si="5"/>
        <v>5017.5</v>
      </c>
    </row>
    <row r="153" spans="1:8" x14ac:dyDescent="0.3">
      <c r="A153" s="6" t="s">
        <v>278</v>
      </c>
      <c r="B153" s="6"/>
      <c r="C153" s="51">
        <v>600</v>
      </c>
      <c r="D153" s="51">
        <v>2</v>
      </c>
      <c r="E153" s="51"/>
      <c r="F153" s="51">
        <f t="shared" ref="F153" si="8">C153/D153</f>
        <v>300</v>
      </c>
      <c r="G153" s="6"/>
      <c r="H153" s="6">
        <f t="shared" si="5"/>
        <v>4717.5</v>
      </c>
    </row>
    <row r="154" spans="1:8" x14ac:dyDescent="0.3">
      <c r="A154" s="6" t="s">
        <v>279</v>
      </c>
      <c r="B154" s="6"/>
      <c r="C154" s="51">
        <v>690</v>
      </c>
      <c r="D154" s="51">
        <v>2</v>
      </c>
      <c r="E154" s="51">
        <f>C154/D154</f>
        <v>345</v>
      </c>
      <c r="F154" s="51"/>
      <c r="G154" s="6"/>
      <c r="H154" s="6">
        <f t="shared" si="5"/>
        <v>5062.5</v>
      </c>
    </row>
    <row r="155" spans="1:8" x14ac:dyDescent="0.3">
      <c r="A155" s="6" t="s">
        <v>281</v>
      </c>
      <c r="B155" s="5"/>
      <c r="C155" s="51">
        <v>3400</v>
      </c>
      <c r="D155" s="51">
        <v>2</v>
      </c>
      <c r="E155" s="51">
        <f>C155/D155</f>
        <v>1700</v>
      </c>
      <c r="F155" s="51"/>
      <c r="G155" s="6"/>
      <c r="H155" s="6">
        <f t="shared" si="5"/>
        <v>6762.5</v>
      </c>
    </row>
    <row r="156" spans="1:8" x14ac:dyDescent="0.3">
      <c r="A156" s="6" t="s">
        <v>282</v>
      </c>
      <c r="B156" s="6"/>
      <c r="C156" s="51">
        <v>1550</v>
      </c>
      <c r="D156" s="51">
        <v>2</v>
      </c>
      <c r="E156" s="51"/>
      <c r="F156" s="51">
        <f t="shared" ref="F156" si="9">C156/D156</f>
        <v>775</v>
      </c>
      <c r="G156" s="6"/>
      <c r="H156" s="6">
        <f t="shared" si="5"/>
        <v>5987.5</v>
      </c>
    </row>
    <row r="157" spans="1:8" x14ac:dyDescent="0.3">
      <c r="A157" s="6" t="s">
        <v>283</v>
      </c>
      <c r="B157" s="6"/>
      <c r="C157" s="51">
        <v>4100</v>
      </c>
      <c r="D157" s="51">
        <v>2</v>
      </c>
      <c r="E157" s="51"/>
      <c r="F157" s="51">
        <f>C157/D157</f>
        <v>2050</v>
      </c>
      <c r="G157" s="6"/>
      <c r="H157" s="6">
        <f t="shared" si="5"/>
        <v>3937.5</v>
      </c>
    </row>
    <row r="158" spans="1:8" x14ac:dyDescent="0.3">
      <c r="A158" s="6" t="s">
        <v>284</v>
      </c>
      <c r="B158" s="6"/>
      <c r="C158" s="51">
        <v>455</v>
      </c>
      <c r="D158" s="51">
        <v>2</v>
      </c>
      <c r="E158" s="51"/>
      <c r="F158" s="51">
        <f>C158/D158</f>
        <v>227.5</v>
      </c>
      <c r="G158" s="6"/>
      <c r="H158" s="6">
        <f t="shared" si="5"/>
        <v>3710</v>
      </c>
    </row>
    <row r="159" spans="1:8" x14ac:dyDescent="0.3">
      <c r="A159" s="6" t="s">
        <v>285</v>
      </c>
      <c r="B159" s="6"/>
      <c r="C159" s="51">
        <v>1550</v>
      </c>
      <c r="D159" s="51">
        <v>2</v>
      </c>
      <c r="E159" s="51"/>
      <c r="F159" s="51">
        <f t="shared" ref="F159:F160" si="10">C159/D159</f>
        <v>775</v>
      </c>
      <c r="G159" s="6"/>
      <c r="H159" s="6">
        <f t="shared" si="5"/>
        <v>2935</v>
      </c>
    </row>
    <row r="160" spans="1:8" x14ac:dyDescent="0.3">
      <c r="A160" s="62" t="s">
        <v>174</v>
      </c>
      <c r="B160" s="62"/>
      <c r="C160" s="101">
        <v>3000</v>
      </c>
      <c r="D160" s="101">
        <v>1</v>
      </c>
      <c r="E160" s="101"/>
      <c r="F160" s="101">
        <f t="shared" si="10"/>
        <v>3000</v>
      </c>
      <c r="G160" s="62"/>
      <c r="H160" s="62">
        <v>0</v>
      </c>
    </row>
    <row r="161" spans="1:8" x14ac:dyDescent="0.3">
      <c r="A161" s="34" t="s">
        <v>349</v>
      </c>
      <c r="B161" s="34"/>
      <c r="C161" s="57">
        <v>4696</v>
      </c>
      <c r="D161" s="57">
        <v>1</v>
      </c>
      <c r="E161" s="57">
        <f t="shared" ref="E161:E195" si="11">C161/D161</f>
        <v>4696</v>
      </c>
      <c r="F161" s="57"/>
      <c r="G161" s="34"/>
      <c r="H161" s="6">
        <f t="shared" si="5"/>
        <v>4696</v>
      </c>
    </row>
    <row r="162" spans="1:8" x14ac:dyDescent="0.3">
      <c r="A162" s="34" t="s">
        <v>350</v>
      </c>
      <c r="B162" s="34"/>
      <c r="C162" s="57">
        <v>838</v>
      </c>
      <c r="D162" s="57">
        <v>1</v>
      </c>
      <c r="E162" s="57">
        <f t="shared" si="11"/>
        <v>838</v>
      </c>
      <c r="F162" s="57"/>
      <c r="G162" s="34"/>
      <c r="H162" s="6">
        <f t="shared" si="5"/>
        <v>5534</v>
      </c>
    </row>
    <row r="163" spans="1:8" ht="15" thickBot="1" x14ac:dyDescent="0.35">
      <c r="A163" s="149" t="s">
        <v>410</v>
      </c>
      <c r="B163" s="150"/>
      <c r="C163" s="151">
        <v>3600</v>
      </c>
      <c r="D163" s="151">
        <v>2</v>
      </c>
      <c r="E163" s="151">
        <f>C163/D163</f>
        <v>1800</v>
      </c>
      <c r="F163" s="151"/>
      <c r="G163" s="150"/>
      <c r="H163" s="6">
        <f t="shared" si="5"/>
        <v>7334</v>
      </c>
    </row>
    <row r="164" spans="1:8" x14ac:dyDescent="0.3">
      <c r="A164" s="6" t="s">
        <v>348</v>
      </c>
      <c r="B164" s="6"/>
      <c r="C164" s="51">
        <v>3000</v>
      </c>
      <c r="D164" s="51">
        <v>2</v>
      </c>
      <c r="E164" s="51">
        <f t="shared" si="11"/>
        <v>1500</v>
      </c>
      <c r="F164" s="51"/>
      <c r="G164" s="6"/>
      <c r="H164" s="6">
        <f t="shared" si="5"/>
        <v>8834</v>
      </c>
    </row>
    <row r="165" spans="1:8" x14ac:dyDescent="0.3">
      <c r="A165" s="6" t="s">
        <v>351</v>
      </c>
      <c r="B165" s="6"/>
      <c r="C165" s="51">
        <v>7600</v>
      </c>
      <c r="D165" s="51">
        <v>2</v>
      </c>
      <c r="E165" s="51">
        <f t="shared" si="11"/>
        <v>3800</v>
      </c>
      <c r="F165" s="51"/>
      <c r="G165" s="6"/>
      <c r="H165" s="6">
        <f t="shared" si="5"/>
        <v>12634</v>
      </c>
    </row>
    <row r="166" spans="1:8" x14ac:dyDescent="0.3">
      <c r="A166" s="6" t="s">
        <v>352</v>
      </c>
      <c r="B166" s="6"/>
      <c r="C166" s="51">
        <v>3800</v>
      </c>
      <c r="D166" s="51">
        <v>2</v>
      </c>
      <c r="E166" s="51">
        <f t="shared" si="11"/>
        <v>1900</v>
      </c>
      <c r="F166" s="51"/>
      <c r="G166" s="6"/>
      <c r="H166" s="6">
        <f t="shared" si="5"/>
        <v>14534</v>
      </c>
    </row>
    <row r="167" spans="1:8" x14ac:dyDescent="0.3">
      <c r="A167" s="6" t="s">
        <v>357</v>
      </c>
      <c r="B167" s="6"/>
      <c r="C167" s="51">
        <v>3800</v>
      </c>
      <c r="D167" s="51">
        <v>2</v>
      </c>
      <c r="E167" s="51">
        <f t="shared" ref="E167:E173" si="12">C167/D167</f>
        <v>1900</v>
      </c>
      <c r="F167" s="51"/>
      <c r="G167" s="6"/>
      <c r="H167" s="6">
        <f t="shared" si="5"/>
        <v>16434</v>
      </c>
    </row>
    <row r="168" spans="1:8" x14ac:dyDescent="0.3">
      <c r="A168" s="6" t="s">
        <v>358</v>
      </c>
      <c r="B168" s="6"/>
      <c r="C168" s="51">
        <v>3800</v>
      </c>
      <c r="D168" s="51">
        <v>2</v>
      </c>
      <c r="E168" s="51">
        <f t="shared" si="12"/>
        <v>1900</v>
      </c>
      <c r="F168" s="51"/>
      <c r="G168" s="6"/>
      <c r="H168" s="6">
        <f t="shared" si="5"/>
        <v>18334</v>
      </c>
    </row>
    <row r="169" spans="1:8" x14ac:dyDescent="0.3">
      <c r="A169" s="6" t="s">
        <v>367</v>
      </c>
      <c r="C169" s="51">
        <v>3800</v>
      </c>
      <c r="D169" s="51">
        <v>2</v>
      </c>
      <c r="E169" s="51">
        <f t="shared" si="12"/>
        <v>1900</v>
      </c>
      <c r="F169" s="51"/>
      <c r="G169" s="6"/>
      <c r="H169" s="6">
        <f t="shared" si="5"/>
        <v>20234</v>
      </c>
    </row>
    <row r="170" spans="1:8" x14ac:dyDescent="0.3">
      <c r="A170" s="6" t="s">
        <v>368</v>
      </c>
      <c r="C170" s="53">
        <v>3800</v>
      </c>
      <c r="D170" s="53">
        <v>2</v>
      </c>
      <c r="E170" s="53">
        <f t="shared" si="12"/>
        <v>1900</v>
      </c>
      <c r="F170" s="51"/>
      <c r="G170" s="6"/>
      <c r="H170" s="6">
        <f t="shared" si="5"/>
        <v>22134</v>
      </c>
    </row>
    <row r="171" spans="1:8" x14ac:dyDescent="0.3">
      <c r="A171" s="6" t="s">
        <v>395</v>
      </c>
      <c r="B171" s="6"/>
      <c r="C171" s="51">
        <v>3800</v>
      </c>
      <c r="D171" s="51">
        <v>2</v>
      </c>
      <c r="E171" s="51">
        <f t="shared" si="12"/>
        <v>1900</v>
      </c>
      <c r="F171" s="51"/>
      <c r="G171" s="6"/>
      <c r="H171" s="6">
        <f t="shared" si="5"/>
        <v>24034</v>
      </c>
    </row>
    <row r="172" spans="1:8" x14ac:dyDescent="0.3">
      <c r="A172" s="6" t="s">
        <v>408</v>
      </c>
      <c r="B172" s="6"/>
      <c r="C172" s="51">
        <v>3800</v>
      </c>
      <c r="D172" s="51">
        <v>2</v>
      </c>
      <c r="E172" s="53">
        <f t="shared" si="12"/>
        <v>1900</v>
      </c>
      <c r="F172" s="51"/>
      <c r="G172" s="6"/>
      <c r="H172" s="6">
        <f t="shared" si="5"/>
        <v>25934</v>
      </c>
    </row>
    <row r="173" spans="1:8" x14ac:dyDescent="0.3">
      <c r="A173" s="6" t="s">
        <v>409</v>
      </c>
      <c r="B173" s="6"/>
      <c r="C173" s="51">
        <v>3800</v>
      </c>
      <c r="D173" s="51">
        <v>2</v>
      </c>
      <c r="E173" s="51">
        <f t="shared" si="12"/>
        <v>1900</v>
      </c>
      <c r="F173" s="51"/>
      <c r="G173" s="6"/>
      <c r="H173" s="6">
        <f t="shared" si="5"/>
        <v>27834</v>
      </c>
    </row>
    <row r="174" spans="1:8" x14ac:dyDescent="0.3">
      <c r="A174" s="6" t="s">
        <v>396</v>
      </c>
      <c r="B174" s="6"/>
      <c r="C174" s="51">
        <v>4800</v>
      </c>
      <c r="D174" s="51">
        <v>2</v>
      </c>
      <c r="E174" s="51">
        <f t="shared" ref="E174" si="13">C174/D174</f>
        <v>2400</v>
      </c>
      <c r="F174" s="51"/>
      <c r="G174" s="6"/>
      <c r="H174" s="6">
        <f t="shared" si="5"/>
        <v>30234</v>
      </c>
    </row>
    <row r="175" spans="1:8" x14ac:dyDescent="0.3">
      <c r="A175" s="103" t="s">
        <v>361</v>
      </c>
      <c r="B175" s="103"/>
      <c r="C175" s="104">
        <v>1550</v>
      </c>
      <c r="D175" s="104">
        <v>2</v>
      </c>
      <c r="E175" s="104"/>
      <c r="F175" s="104">
        <f t="shared" ref="F175:F180" si="14">C175/D175</f>
        <v>775</v>
      </c>
      <c r="G175" s="103"/>
      <c r="H175" s="6">
        <f t="shared" si="5"/>
        <v>29459</v>
      </c>
    </row>
    <row r="176" spans="1:8" x14ac:dyDescent="0.3">
      <c r="A176" s="103" t="s">
        <v>362</v>
      </c>
      <c r="B176" s="103"/>
      <c r="C176" s="104">
        <v>1550</v>
      </c>
      <c r="D176" s="104">
        <v>2</v>
      </c>
      <c r="E176" s="104"/>
      <c r="F176" s="104">
        <f t="shared" si="14"/>
        <v>775</v>
      </c>
      <c r="G176" s="103"/>
      <c r="H176" s="6">
        <f t="shared" si="5"/>
        <v>28684</v>
      </c>
    </row>
    <row r="177" spans="1:8" x14ac:dyDescent="0.3">
      <c r="A177" s="103" t="s">
        <v>363</v>
      </c>
      <c r="B177" s="103"/>
      <c r="C177" s="104">
        <v>1550</v>
      </c>
      <c r="D177" s="104">
        <v>2</v>
      </c>
      <c r="E177" s="104"/>
      <c r="F177" s="104">
        <f t="shared" si="14"/>
        <v>775</v>
      </c>
      <c r="G177" s="103"/>
      <c r="H177" s="6">
        <f t="shared" si="5"/>
        <v>27909</v>
      </c>
    </row>
    <row r="178" spans="1:8" x14ac:dyDescent="0.3">
      <c r="A178" s="105" t="s">
        <v>364</v>
      </c>
      <c r="B178" s="103"/>
      <c r="C178" s="104">
        <v>1550</v>
      </c>
      <c r="D178" s="104">
        <v>2</v>
      </c>
      <c r="E178" s="104"/>
      <c r="F178" s="104">
        <f t="shared" si="14"/>
        <v>775</v>
      </c>
      <c r="G178" s="103"/>
      <c r="H178" s="6">
        <f t="shared" si="5"/>
        <v>27134</v>
      </c>
    </row>
    <row r="179" spans="1:8" x14ac:dyDescent="0.3">
      <c r="A179" s="103" t="s">
        <v>365</v>
      </c>
      <c r="B179" s="103"/>
      <c r="C179" s="104">
        <v>1550</v>
      </c>
      <c r="D179" s="104">
        <v>2</v>
      </c>
      <c r="E179" s="104"/>
      <c r="F179" s="104">
        <f t="shared" si="14"/>
        <v>775</v>
      </c>
      <c r="G179" s="103"/>
      <c r="H179" s="6">
        <f t="shared" si="5"/>
        <v>26359</v>
      </c>
    </row>
    <row r="180" spans="1:8" x14ac:dyDescent="0.3">
      <c r="A180" s="103" t="s">
        <v>366</v>
      </c>
      <c r="B180" s="103"/>
      <c r="C180" s="104">
        <v>1550</v>
      </c>
      <c r="D180" s="104">
        <v>2</v>
      </c>
      <c r="E180" s="104"/>
      <c r="F180" s="104">
        <f t="shared" si="14"/>
        <v>775</v>
      </c>
      <c r="G180" s="103"/>
      <c r="H180" s="6">
        <f t="shared" si="5"/>
        <v>25584</v>
      </c>
    </row>
    <row r="181" spans="1:8" x14ac:dyDescent="0.3">
      <c r="A181" s="103" t="s">
        <v>411</v>
      </c>
      <c r="B181" s="103"/>
      <c r="C181" s="104">
        <v>1550</v>
      </c>
      <c r="D181" s="104">
        <v>2</v>
      </c>
      <c r="E181" s="104"/>
      <c r="F181" s="104">
        <f t="shared" ref="F181:F190" si="15">C181/D181</f>
        <v>775</v>
      </c>
      <c r="G181" s="103"/>
      <c r="H181" s="6">
        <f t="shared" si="5"/>
        <v>24809</v>
      </c>
    </row>
    <row r="182" spans="1:8" x14ac:dyDescent="0.3">
      <c r="A182" s="103" t="s">
        <v>412</v>
      </c>
      <c r="B182" s="103"/>
      <c r="C182" s="104">
        <v>1550</v>
      </c>
      <c r="D182" s="104">
        <v>2</v>
      </c>
      <c r="E182" s="104"/>
      <c r="F182" s="104">
        <f t="shared" si="15"/>
        <v>775</v>
      </c>
      <c r="G182" s="103"/>
      <c r="H182" s="6">
        <f t="shared" si="5"/>
        <v>24034</v>
      </c>
    </row>
    <row r="183" spans="1:8" x14ac:dyDescent="0.3">
      <c r="A183" s="103" t="s">
        <v>413</v>
      </c>
      <c r="B183" s="103"/>
      <c r="C183" s="104">
        <v>1550</v>
      </c>
      <c r="D183" s="104">
        <v>2</v>
      </c>
      <c r="E183" s="104"/>
      <c r="F183" s="104">
        <f t="shared" si="15"/>
        <v>775</v>
      </c>
      <c r="G183" s="103"/>
      <c r="H183" s="6">
        <f t="shared" si="5"/>
        <v>23259</v>
      </c>
    </row>
    <row r="184" spans="1:8" x14ac:dyDescent="0.3">
      <c r="A184" s="103" t="s">
        <v>414</v>
      </c>
      <c r="B184" s="103"/>
      <c r="C184" s="104">
        <v>1550</v>
      </c>
      <c r="D184" s="104">
        <v>2</v>
      </c>
      <c r="E184" s="104"/>
      <c r="F184" s="104">
        <f t="shared" si="15"/>
        <v>775</v>
      </c>
      <c r="G184" s="103"/>
      <c r="H184" s="6">
        <f t="shared" si="5"/>
        <v>22484</v>
      </c>
    </row>
    <row r="185" spans="1:8" x14ac:dyDescent="0.3">
      <c r="A185" s="103" t="s">
        <v>415</v>
      </c>
      <c r="B185" s="103"/>
      <c r="C185" s="104">
        <v>1000</v>
      </c>
      <c r="D185" s="104">
        <v>1</v>
      </c>
      <c r="E185" s="104"/>
      <c r="F185" s="104">
        <f t="shared" si="15"/>
        <v>1000</v>
      </c>
      <c r="G185" s="103"/>
      <c r="H185" s="6">
        <f t="shared" si="5"/>
        <v>21484</v>
      </c>
    </row>
    <row r="186" spans="1:8" x14ac:dyDescent="0.3">
      <c r="A186" s="103" t="s">
        <v>407</v>
      </c>
      <c r="B186" s="103"/>
      <c r="C186" s="104">
        <v>1000</v>
      </c>
      <c r="D186" s="104">
        <v>1</v>
      </c>
      <c r="E186" s="104"/>
      <c r="F186" s="104">
        <f t="shared" si="15"/>
        <v>1000</v>
      </c>
      <c r="G186" s="103"/>
      <c r="H186" s="6">
        <f t="shared" si="5"/>
        <v>20484</v>
      </c>
    </row>
    <row r="187" spans="1:8" x14ac:dyDescent="0.3">
      <c r="A187" s="103" t="s">
        <v>406</v>
      </c>
      <c r="B187" s="103"/>
      <c r="C187" s="104">
        <v>1000</v>
      </c>
      <c r="D187" s="104">
        <v>1</v>
      </c>
      <c r="E187" s="104"/>
      <c r="F187" s="104">
        <f t="shared" si="15"/>
        <v>1000</v>
      </c>
      <c r="G187" s="103"/>
      <c r="H187" s="6">
        <f t="shared" si="5"/>
        <v>19484</v>
      </c>
    </row>
    <row r="188" spans="1:8" x14ac:dyDescent="0.3">
      <c r="A188" s="103" t="s">
        <v>393</v>
      </c>
      <c r="B188" s="103"/>
      <c r="C188" s="104">
        <v>1000</v>
      </c>
      <c r="D188" s="104">
        <v>1</v>
      </c>
      <c r="E188" s="104"/>
      <c r="F188" s="104">
        <f t="shared" si="15"/>
        <v>1000</v>
      </c>
      <c r="G188" s="103"/>
      <c r="H188" s="6">
        <f t="shared" si="5"/>
        <v>18484</v>
      </c>
    </row>
    <row r="189" spans="1:8" x14ac:dyDescent="0.3">
      <c r="A189" s="103" t="s">
        <v>398</v>
      </c>
      <c r="B189" s="103"/>
      <c r="C189" s="104">
        <v>1000</v>
      </c>
      <c r="D189" s="104">
        <v>1</v>
      </c>
      <c r="E189" s="104"/>
      <c r="F189" s="104">
        <f t="shared" si="15"/>
        <v>1000</v>
      </c>
      <c r="G189" s="103"/>
      <c r="H189" s="6">
        <f t="shared" si="5"/>
        <v>17484</v>
      </c>
    </row>
    <row r="190" spans="1:8" x14ac:dyDescent="0.3">
      <c r="A190" s="103" t="s">
        <v>401</v>
      </c>
      <c r="B190" s="140"/>
      <c r="C190" s="141">
        <v>1000</v>
      </c>
      <c r="D190" s="104">
        <v>1</v>
      </c>
      <c r="E190" s="104"/>
      <c r="F190" s="104">
        <f t="shared" si="15"/>
        <v>1000</v>
      </c>
      <c r="G190" s="103"/>
      <c r="H190" s="6">
        <f t="shared" si="5"/>
        <v>16484</v>
      </c>
    </row>
    <row r="191" spans="1:8" x14ac:dyDescent="0.3">
      <c r="A191" s="6" t="s">
        <v>354</v>
      </c>
      <c r="B191" s="6"/>
      <c r="C191" s="51">
        <v>1000</v>
      </c>
      <c r="D191" s="51">
        <v>2</v>
      </c>
      <c r="E191" s="51">
        <f t="shared" si="11"/>
        <v>500</v>
      </c>
      <c r="F191" s="51"/>
      <c r="G191" s="6"/>
      <c r="H191" s="6">
        <f t="shared" si="5"/>
        <v>16984</v>
      </c>
    </row>
    <row r="192" spans="1:8" x14ac:dyDescent="0.3">
      <c r="A192" s="6" t="s">
        <v>355</v>
      </c>
      <c r="B192" s="6"/>
      <c r="C192" s="51">
        <v>1000</v>
      </c>
      <c r="D192" s="51">
        <v>2</v>
      </c>
      <c r="E192" s="51">
        <f t="shared" si="11"/>
        <v>500</v>
      </c>
      <c r="F192" s="51"/>
      <c r="G192" s="6"/>
      <c r="H192" s="6">
        <f t="shared" si="5"/>
        <v>17484</v>
      </c>
    </row>
    <row r="193" spans="1:8" x14ac:dyDescent="0.3">
      <c r="A193" s="6" t="s">
        <v>213</v>
      </c>
      <c r="B193" s="6"/>
      <c r="C193" s="51">
        <v>400</v>
      </c>
      <c r="D193" s="51">
        <v>2</v>
      </c>
      <c r="E193" s="51">
        <f t="shared" si="11"/>
        <v>200</v>
      </c>
      <c r="F193" s="51"/>
      <c r="G193" s="6"/>
      <c r="H193" s="6">
        <f t="shared" si="5"/>
        <v>17684</v>
      </c>
    </row>
    <row r="194" spans="1:8" x14ac:dyDescent="0.3">
      <c r="A194" s="6" t="s">
        <v>356</v>
      </c>
      <c r="B194" s="6"/>
      <c r="C194" s="51">
        <v>500</v>
      </c>
      <c r="D194" s="51">
        <v>2</v>
      </c>
      <c r="E194" s="51">
        <f t="shared" si="11"/>
        <v>250</v>
      </c>
      <c r="F194" s="51"/>
      <c r="G194" s="6"/>
      <c r="H194" s="6">
        <f t="shared" si="5"/>
        <v>17934</v>
      </c>
    </row>
    <row r="195" spans="1:8" x14ac:dyDescent="0.3">
      <c r="A195" s="6" t="s">
        <v>360</v>
      </c>
      <c r="B195" s="6"/>
      <c r="C195" s="51">
        <v>400</v>
      </c>
      <c r="D195" s="51">
        <v>2</v>
      </c>
      <c r="E195" s="51">
        <f t="shared" si="11"/>
        <v>200</v>
      </c>
      <c r="F195" s="51"/>
      <c r="G195" s="6"/>
      <c r="H195" s="6">
        <f t="shared" si="5"/>
        <v>18134</v>
      </c>
    </row>
    <row r="196" spans="1:8" x14ac:dyDescent="0.3">
      <c r="A196" s="102" t="s">
        <v>359</v>
      </c>
      <c r="B196" s="103"/>
      <c r="C196" s="104">
        <v>6400</v>
      </c>
      <c r="D196" s="104">
        <v>2</v>
      </c>
      <c r="E196" s="104"/>
      <c r="F196" s="104">
        <f t="shared" ref="F196" si="16">C196/D196</f>
        <v>3200</v>
      </c>
      <c r="G196" s="103"/>
      <c r="H196" s="103">
        <f t="shared" si="5"/>
        <v>14934</v>
      </c>
    </row>
    <row r="197" spans="1:8" x14ac:dyDescent="0.3">
      <c r="A197" s="103" t="s">
        <v>369</v>
      </c>
      <c r="B197" s="103"/>
      <c r="C197" s="104">
        <v>1000</v>
      </c>
      <c r="D197" s="104">
        <v>2</v>
      </c>
      <c r="E197" s="104"/>
      <c r="F197" s="104">
        <f t="shared" ref="F197:F209" si="17">C197/D197</f>
        <v>500</v>
      </c>
      <c r="G197" s="103"/>
      <c r="H197" s="103">
        <f t="shared" ref="H197:H234" si="18">H196+E197-F197</f>
        <v>14434</v>
      </c>
    </row>
    <row r="198" spans="1:8" x14ac:dyDescent="0.3">
      <c r="A198" s="103" t="s">
        <v>370</v>
      </c>
      <c r="B198" s="103"/>
      <c r="C198" s="104">
        <v>800</v>
      </c>
      <c r="D198" s="104">
        <v>2</v>
      </c>
      <c r="E198" s="104"/>
      <c r="F198" s="104">
        <f t="shared" si="17"/>
        <v>400</v>
      </c>
      <c r="G198" s="103"/>
      <c r="H198" s="103">
        <f t="shared" si="18"/>
        <v>14034</v>
      </c>
    </row>
    <row r="199" spans="1:8" x14ac:dyDescent="0.3">
      <c r="A199" s="103" t="s">
        <v>371</v>
      </c>
      <c r="B199" s="103"/>
      <c r="C199" s="104">
        <v>250</v>
      </c>
      <c r="D199" s="104">
        <v>2</v>
      </c>
      <c r="E199" s="104"/>
      <c r="F199" s="104">
        <f t="shared" si="17"/>
        <v>125</v>
      </c>
      <c r="G199" s="103"/>
      <c r="H199" s="103">
        <f t="shared" si="18"/>
        <v>13909</v>
      </c>
    </row>
    <row r="200" spans="1:8" x14ac:dyDescent="0.3">
      <c r="A200" s="103" t="s">
        <v>372</v>
      </c>
      <c r="B200" s="103"/>
      <c r="C200" s="104">
        <v>400</v>
      </c>
      <c r="D200" s="104">
        <v>2</v>
      </c>
      <c r="E200" s="104"/>
      <c r="F200" s="104">
        <f t="shared" si="17"/>
        <v>200</v>
      </c>
      <c r="G200" s="103"/>
      <c r="H200" s="103">
        <f t="shared" si="18"/>
        <v>13709</v>
      </c>
    </row>
    <row r="201" spans="1:8" x14ac:dyDescent="0.3">
      <c r="A201" s="103" t="s">
        <v>373</v>
      </c>
      <c r="B201" s="103"/>
      <c r="C201" s="104">
        <v>420</v>
      </c>
      <c r="D201" s="104">
        <v>2</v>
      </c>
      <c r="E201" s="104"/>
      <c r="F201" s="104">
        <f t="shared" si="17"/>
        <v>210</v>
      </c>
      <c r="G201" s="103"/>
      <c r="H201" s="103">
        <f t="shared" si="18"/>
        <v>13499</v>
      </c>
    </row>
    <row r="202" spans="1:8" x14ac:dyDescent="0.3">
      <c r="A202" s="103" t="s">
        <v>374</v>
      </c>
      <c r="B202" s="103"/>
      <c r="C202" s="104">
        <v>850</v>
      </c>
      <c r="D202" s="104">
        <v>2</v>
      </c>
      <c r="E202" s="104"/>
      <c r="F202" s="104">
        <f t="shared" si="17"/>
        <v>425</v>
      </c>
      <c r="G202" s="103"/>
      <c r="H202" s="103">
        <f t="shared" si="18"/>
        <v>13074</v>
      </c>
    </row>
    <row r="203" spans="1:8" x14ac:dyDescent="0.3">
      <c r="A203" s="103" t="s">
        <v>378</v>
      </c>
      <c r="B203" s="103"/>
      <c r="C203" s="104">
        <v>200</v>
      </c>
      <c r="D203" s="104">
        <v>2</v>
      </c>
      <c r="E203" s="104"/>
      <c r="F203" s="104">
        <f t="shared" si="17"/>
        <v>100</v>
      </c>
      <c r="G203" s="103"/>
      <c r="H203" s="103">
        <f t="shared" si="18"/>
        <v>12974</v>
      </c>
    </row>
    <row r="204" spans="1:8" x14ac:dyDescent="0.3">
      <c r="A204" s="103" t="s">
        <v>379</v>
      </c>
      <c r="B204" s="103"/>
      <c r="C204" s="104">
        <v>250</v>
      </c>
      <c r="D204" s="104">
        <v>2</v>
      </c>
      <c r="E204" s="104"/>
      <c r="F204" s="104">
        <f t="shared" si="17"/>
        <v>125</v>
      </c>
      <c r="G204" s="103"/>
      <c r="H204" s="103">
        <f t="shared" si="18"/>
        <v>12849</v>
      </c>
    </row>
    <row r="205" spans="1:8" x14ac:dyDescent="0.3">
      <c r="A205" s="103" t="s">
        <v>375</v>
      </c>
      <c r="B205" s="103"/>
      <c r="C205" s="104">
        <v>290</v>
      </c>
      <c r="D205" s="104">
        <v>2</v>
      </c>
      <c r="E205" s="104"/>
      <c r="F205" s="104">
        <f t="shared" si="17"/>
        <v>145</v>
      </c>
      <c r="G205" s="103"/>
      <c r="H205" s="103">
        <f t="shared" si="18"/>
        <v>12704</v>
      </c>
    </row>
    <row r="206" spans="1:8" x14ac:dyDescent="0.3">
      <c r="A206" s="103" t="s">
        <v>375</v>
      </c>
      <c r="B206" s="103"/>
      <c r="C206" s="104">
        <v>130</v>
      </c>
      <c r="D206" s="104">
        <v>2</v>
      </c>
      <c r="E206" s="104"/>
      <c r="F206" s="104">
        <f t="shared" si="17"/>
        <v>65</v>
      </c>
      <c r="G206" s="103"/>
      <c r="H206" s="103">
        <f t="shared" si="18"/>
        <v>12639</v>
      </c>
    </row>
    <row r="207" spans="1:8" x14ac:dyDescent="0.3">
      <c r="A207" s="103" t="s">
        <v>376</v>
      </c>
      <c r="B207" s="103"/>
      <c r="C207" s="104">
        <v>180</v>
      </c>
      <c r="D207" s="104">
        <v>2</v>
      </c>
      <c r="E207" s="104"/>
      <c r="F207" s="104">
        <f t="shared" si="17"/>
        <v>90</v>
      </c>
      <c r="G207" s="103"/>
      <c r="H207" s="103">
        <f t="shared" si="18"/>
        <v>12549</v>
      </c>
    </row>
    <row r="208" spans="1:8" x14ac:dyDescent="0.3">
      <c r="A208" s="103" t="s">
        <v>380</v>
      </c>
      <c r="B208" s="103"/>
      <c r="C208" s="104">
        <v>100</v>
      </c>
      <c r="D208" s="104">
        <v>2</v>
      </c>
      <c r="E208" s="104"/>
      <c r="F208" s="104">
        <f t="shared" si="17"/>
        <v>50</v>
      </c>
      <c r="G208" s="103"/>
      <c r="H208" s="103">
        <f t="shared" si="18"/>
        <v>12499</v>
      </c>
    </row>
    <row r="209" spans="1:8" x14ac:dyDescent="0.3">
      <c r="A209" s="103" t="s">
        <v>377</v>
      </c>
      <c r="B209" s="103"/>
      <c r="C209" s="104">
        <v>400</v>
      </c>
      <c r="D209" s="104">
        <v>2</v>
      </c>
      <c r="E209" s="104"/>
      <c r="F209" s="104">
        <f t="shared" si="17"/>
        <v>200</v>
      </c>
      <c r="G209" s="103"/>
      <c r="H209" s="103">
        <f t="shared" si="18"/>
        <v>12299</v>
      </c>
    </row>
    <row r="210" spans="1:8" x14ac:dyDescent="0.3">
      <c r="A210" s="143" t="s">
        <v>359</v>
      </c>
      <c r="B210" s="143"/>
      <c r="C210" s="144">
        <v>9600</v>
      </c>
      <c r="D210" s="144">
        <v>2</v>
      </c>
      <c r="E210" s="144"/>
      <c r="F210" s="144">
        <f>C210/D210</f>
        <v>4800</v>
      </c>
      <c r="G210" s="143"/>
      <c r="H210" s="103">
        <f t="shared" si="18"/>
        <v>7499</v>
      </c>
    </row>
    <row r="211" spans="1:8" x14ac:dyDescent="0.3">
      <c r="A211" s="6" t="s">
        <v>397</v>
      </c>
      <c r="B211" s="6"/>
      <c r="C211" s="51">
        <v>200</v>
      </c>
      <c r="D211" s="51">
        <v>2</v>
      </c>
      <c r="E211" s="51">
        <f>C211/D211</f>
        <v>100</v>
      </c>
      <c r="F211" s="51"/>
      <c r="G211" s="6"/>
      <c r="H211" s="6">
        <f t="shared" si="18"/>
        <v>7599</v>
      </c>
    </row>
    <row r="212" spans="1:8" x14ac:dyDescent="0.3">
      <c r="A212" s="6" t="s">
        <v>394</v>
      </c>
      <c r="B212" s="6"/>
      <c r="C212" s="51">
        <v>850</v>
      </c>
      <c r="D212" s="51">
        <v>2</v>
      </c>
      <c r="E212" s="51">
        <f t="shared" ref="E212:E214" si="19">C212/D212</f>
        <v>425</v>
      </c>
      <c r="F212" s="51"/>
      <c r="G212" s="6"/>
      <c r="H212" s="6">
        <f t="shared" si="18"/>
        <v>8024</v>
      </c>
    </row>
    <row r="213" spans="1:8" x14ac:dyDescent="0.3">
      <c r="A213" s="6" t="s">
        <v>402</v>
      </c>
      <c r="B213" s="6"/>
      <c r="C213" s="51">
        <v>750</v>
      </c>
      <c r="D213" s="51">
        <v>2</v>
      </c>
      <c r="E213" s="51">
        <f t="shared" si="19"/>
        <v>375</v>
      </c>
      <c r="F213" s="51"/>
      <c r="G213" s="6"/>
      <c r="H213" s="6">
        <f t="shared" si="18"/>
        <v>8399</v>
      </c>
    </row>
    <row r="214" spans="1:8" ht="15" thickBot="1" x14ac:dyDescent="0.35">
      <c r="A214" s="142" t="s">
        <v>403</v>
      </c>
      <c r="B214" s="142"/>
      <c r="C214" s="53">
        <v>750</v>
      </c>
      <c r="D214" s="53">
        <v>2</v>
      </c>
      <c r="E214" s="53">
        <f t="shared" si="19"/>
        <v>375</v>
      </c>
      <c r="F214" s="53"/>
      <c r="G214" s="142"/>
      <c r="H214" s="6">
        <f t="shared" si="18"/>
        <v>8774</v>
      </c>
    </row>
    <row r="215" spans="1:8" x14ac:dyDescent="0.3">
      <c r="A215" s="145" t="s">
        <v>345</v>
      </c>
      <c r="B215" s="146"/>
      <c r="C215" s="147">
        <v>250</v>
      </c>
      <c r="D215" s="147">
        <v>2</v>
      </c>
      <c r="E215" s="147">
        <f t="shared" ref="E215:E227" si="20">C215/D215</f>
        <v>125</v>
      </c>
      <c r="F215" s="147"/>
      <c r="G215" s="146"/>
      <c r="H215" s="6">
        <f t="shared" si="18"/>
        <v>8899</v>
      </c>
    </row>
    <row r="216" spans="1:8" x14ac:dyDescent="0.3">
      <c r="A216" s="6" t="s">
        <v>346</v>
      </c>
      <c r="B216" s="6"/>
      <c r="C216" s="51">
        <v>250</v>
      </c>
      <c r="D216" s="51">
        <v>2</v>
      </c>
      <c r="E216" s="51">
        <f t="shared" si="20"/>
        <v>125</v>
      </c>
      <c r="F216" s="51"/>
      <c r="G216" s="6"/>
      <c r="H216" s="6">
        <f t="shared" si="18"/>
        <v>9024</v>
      </c>
    </row>
    <row r="217" spans="1:8" x14ac:dyDescent="0.3">
      <c r="A217" s="6" t="s">
        <v>347</v>
      </c>
      <c r="B217" s="6"/>
      <c r="C217" s="51">
        <v>250</v>
      </c>
      <c r="D217" s="51">
        <v>2</v>
      </c>
      <c r="E217" s="51">
        <f t="shared" si="20"/>
        <v>125</v>
      </c>
      <c r="F217" s="51"/>
      <c r="G217" s="6"/>
      <c r="H217" s="6">
        <f t="shared" si="18"/>
        <v>9149</v>
      </c>
    </row>
    <row r="218" spans="1:8" x14ac:dyDescent="0.3">
      <c r="A218" s="6" t="s">
        <v>353</v>
      </c>
      <c r="B218" s="6"/>
      <c r="C218" s="51">
        <v>250</v>
      </c>
      <c r="D218" s="51">
        <v>2</v>
      </c>
      <c r="E218" s="51">
        <f t="shared" si="20"/>
        <v>125</v>
      </c>
      <c r="F218" s="51"/>
      <c r="H218" s="6">
        <f t="shared" si="18"/>
        <v>9274</v>
      </c>
    </row>
    <row r="219" spans="1:8" x14ac:dyDescent="0.3">
      <c r="A219" s="6" t="s">
        <v>381</v>
      </c>
      <c r="B219" s="6"/>
      <c r="C219" s="51">
        <v>250</v>
      </c>
      <c r="D219" s="51">
        <v>2</v>
      </c>
      <c r="E219" s="51">
        <f t="shared" si="20"/>
        <v>125</v>
      </c>
      <c r="F219" s="51"/>
      <c r="H219" s="6">
        <f t="shared" si="18"/>
        <v>9399</v>
      </c>
    </row>
    <row r="220" spans="1:8" x14ac:dyDescent="0.3">
      <c r="A220" s="6" t="s">
        <v>382</v>
      </c>
      <c r="B220" s="6"/>
      <c r="C220" s="51">
        <v>250</v>
      </c>
      <c r="D220" s="51">
        <v>2</v>
      </c>
      <c r="E220" s="51">
        <f t="shared" si="20"/>
        <v>125</v>
      </c>
      <c r="F220" s="51"/>
      <c r="H220" s="6">
        <f t="shared" si="18"/>
        <v>9524</v>
      </c>
    </row>
    <row r="221" spans="1:8" x14ac:dyDescent="0.3">
      <c r="A221" s="6" t="s">
        <v>383</v>
      </c>
      <c r="B221" s="6"/>
      <c r="C221" s="51">
        <v>250</v>
      </c>
      <c r="D221" s="51">
        <v>2</v>
      </c>
      <c r="E221" s="51">
        <f t="shared" si="20"/>
        <v>125</v>
      </c>
      <c r="F221" s="51"/>
      <c r="G221" s="6"/>
      <c r="H221" s="6">
        <f t="shared" si="18"/>
        <v>9649</v>
      </c>
    </row>
    <row r="222" spans="1:8" x14ac:dyDescent="0.3">
      <c r="A222" s="6" t="s">
        <v>384</v>
      </c>
      <c r="B222" s="6"/>
      <c r="C222" s="51">
        <v>250</v>
      </c>
      <c r="D222" s="51">
        <v>2</v>
      </c>
      <c r="E222" s="51">
        <f t="shared" si="20"/>
        <v>125</v>
      </c>
      <c r="F222" s="51"/>
      <c r="G222" s="6"/>
      <c r="H222" s="6">
        <f t="shared" si="18"/>
        <v>9774</v>
      </c>
    </row>
    <row r="223" spans="1:8" x14ac:dyDescent="0.3">
      <c r="A223" s="148" t="s">
        <v>399</v>
      </c>
      <c r="B223" s="6"/>
      <c r="C223" s="51">
        <v>250</v>
      </c>
      <c r="D223" s="51">
        <v>2</v>
      </c>
      <c r="E223" s="51">
        <f t="shared" si="20"/>
        <v>125</v>
      </c>
      <c r="F223" s="51"/>
      <c r="G223" s="6"/>
      <c r="H223" s="6">
        <f t="shared" si="18"/>
        <v>9899</v>
      </c>
    </row>
    <row r="224" spans="1:8" x14ac:dyDescent="0.3">
      <c r="A224" s="148" t="s">
        <v>400</v>
      </c>
      <c r="B224" s="6"/>
      <c r="C224" s="51">
        <v>250</v>
      </c>
      <c r="D224" s="51">
        <v>2</v>
      </c>
      <c r="E224" s="51">
        <f t="shared" si="20"/>
        <v>125</v>
      </c>
      <c r="F224" s="51"/>
      <c r="G224" s="6"/>
      <c r="H224" s="6">
        <f t="shared" si="18"/>
        <v>10024</v>
      </c>
    </row>
    <row r="225" spans="1:10" x14ac:dyDescent="0.3">
      <c r="A225" s="148" t="s">
        <v>404</v>
      </c>
      <c r="B225" s="6"/>
      <c r="C225" s="51">
        <v>250</v>
      </c>
      <c r="D225" s="51">
        <v>2</v>
      </c>
      <c r="E225" s="51">
        <f t="shared" si="20"/>
        <v>125</v>
      </c>
      <c r="F225" s="51"/>
      <c r="G225" s="6"/>
      <c r="H225" s="6">
        <f t="shared" si="18"/>
        <v>10149</v>
      </c>
    </row>
    <row r="226" spans="1:10" x14ac:dyDescent="0.3">
      <c r="A226" s="148" t="s">
        <v>405</v>
      </c>
      <c r="B226" s="6"/>
      <c r="C226" s="51">
        <v>250</v>
      </c>
      <c r="D226" s="51">
        <v>2</v>
      </c>
      <c r="E226" s="51">
        <f t="shared" si="20"/>
        <v>125</v>
      </c>
      <c r="F226" s="51"/>
      <c r="G226" s="6"/>
      <c r="H226" s="6">
        <f t="shared" si="18"/>
        <v>10274</v>
      </c>
    </row>
    <row r="227" spans="1:10" x14ac:dyDescent="0.3">
      <c r="A227" s="6" t="s">
        <v>416</v>
      </c>
      <c r="B227" s="6"/>
      <c r="C227" s="51">
        <v>300</v>
      </c>
      <c r="D227" s="51">
        <v>2</v>
      </c>
      <c r="E227" s="51">
        <f t="shared" si="20"/>
        <v>150</v>
      </c>
      <c r="F227" s="51"/>
      <c r="G227" s="6"/>
      <c r="H227" s="6">
        <f t="shared" si="18"/>
        <v>10424</v>
      </c>
    </row>
    <row r="229" spans="1:10" x14ac:dyDescent="0.3">
      <c r="A229" s="6" t="s">
        <v>419</v>
      </c>
      <c r="B229" s="6"/>
      <c r="C229" s="51">
        <v>4000</v>
      </c>
      <c r="D229" s="51">
        <v>2</v>
      </c>
      <c r="E229" s="51">
        <f t="shared" ref="E229:E242" si="21">C229/D229</f>
        <v>2000</v>
      </c>
      <c r="F229" s="51"/>
      <c r="G229" s="6"/>
      <c r="H229" s="6">
        <f t="shared" si="18"/>
        <v>2000</v>
      </c>
    </row>
    <row r="230" spans="1:10" x14ac:dyDescent="0.3">
      <c r="A230" s="6" t="s">
        <v>420</v>
      </c>
      <c r="B230" s="6"/>
      <c r="C230" s="51">
        <v>1650</v>
      </c>
      <c r="D230" s="51">
        <v>2</v>
      </c>
      <c r="E230" s="51"/>
      <c r="F230" s="104">
        <f t="shared" ref="F230" si="22">C230/D230</f>
        <v>825</v>
      </c>
      <c r="G230" s="6"/>
      <c r="H230" s="6">
        <f t="shared" si="18"/>
        <v>1175</v>
      </c>
      <c r="J230">
        <v>400</v>
      </c>
    </row>
    <row r="231" spans="1:10" x14ac:dyDescent="0.3">
      <c r="A231" s="6" t="s">
        <v>421</v>
      </c>
      <c r="B231" s="6"/>
      <c r="C231" s="51">
        <v>440</v>
      </c>
      <c r="D231" s="51">
        <v>1</v>
      </c>
      <c r="E231" s="51">
        <f t="shared" si="21"/>
        <v>440</v>
      </c>
      <c r="F231" s="51"/>
      <c r="G231" s="6"/>
      <c r="H231" s="6">
        <f t="shared" si="18"/>
        <v>1615</v>
      </c>
      <c r="J231">
        <v>400</v>
      </c>
    </row>
    <row r="232" spans="1:10" x14ac:dyDescent="0.3">
      <c r="A232" s="6" t="s">
        <v>417</v>
      </c>
      <c r="B232" s="6"/>
      <c r="C232" s="51">
        <v>400</v>
      </c>
      <c r="D232" s="51">
        <v>2</v>
      </c>
      <c r="E232" s="51">
        <f t="shared" si="21"/>
        <v>200</v>
      </c>
      <c r="F232" s="51"/>
      <c r="G232" s="6"/>
      <c r="H232" s="6">
        <f t="shared" si="18"/>
        <v>1815</v>
      </c>
      <c r="J232">
        <v>400</v>
      </c>
    </row>
    <row r="233" spans="1:10" x14ac:dyDescent="0.3">
      <c r="A233" s="6" t="s">
        <v>356</v>
      </c>
      <c r="B233" s="6"/>
      <c r="C233" s="51">
        <v>350</v>
      </c>
      <c r="D233" s="51">
        <v>2</v>
      </c>
      <c r="E233" s="51">
        <f t="shared" si="21"/>
        <v>175</v>
      </c>
      <c r="F233" s="51"/>
      <c r="G233" s="6"/>
      <c r="H233" s="6">
        <f t="shared" si="18"/>
        <v>1990</v>
      </c>
    </row>
    <row r="234" spans="1:10" x14ac:dyDescent="0.3">
      <c r="A234" s="6" t="s">
        <v>418</v>
      </c>
      <c r="B234" s="6"/>
      <c r="C234" s="51">
        <v>1300</v>
      </c>
      <c r="D234" s="51">
        <v>2</v>
      </c>
      <c r="E234" s="51">
        <f t="shared" si="21"/>
        <v>650</v>
      </c>
      <c r="F234" s="51"/>
      <c r="G234" s="6"/>
      <c r="H234" s="6">
        <f t="shared" si="18"/>
        <v>2640</v>
      </c>
    </row>
    <row r="236" spans="1:10" x14ac:dyDescent="0.3">
      <c r="A236" s="6" t="s">
        <v>422</v>
      </c>
      <c r="B236" s="6"/>
      <c r="C236" s="51">
        <v>4000</v>
      </c>
      <c r="D236" s="51">
        <v>2</v>
      </c>
      <c r="E236" s="51">
        <f t="shared" si="21"/>
        <v>2000</v>
      </c>
      <c r="F236" s="51"/>
      <c r="G236" s="6"/>
      <c r="H236" s="6">
        <f t="shared" ref="H236:H242" si="23">H235+E236-F236</f>
        <v>2000</v>
      </c>
    </row>
    <row r="237" spans="1:10" x14ac:dyDescent="0.3">
      <c r="A237" s="6" t="s">
        <v>451</v>
      </c>
      <c r="B237" s="6"/>
      <c r="C237" s="51">
        <v>1650</v>
      </c>
      <c r="D237" s="51">
        <v>2</v>
      </c>
      <c r="E237" s="51"/>
      <c r="F237" s="51">
        <f>C237/D237</f>
        <v>825</v>
      </c>
      <c r="G237" s="6"/>
      <c r="H237" s="6">
        <f t="shared" si="23"/>
        <v>1175</v>
      </c>
    </row>
    <row r="238" spans="1:10" x14ac:dyDescent="0.3">
      <c r="A238" s="6" t="s">
        <v>423</v>
      </c>
      <c r="B238" s="6"/>
      <c r="C238" s="51">
        <v>950</v>
      </c>
      <c r="D238" s="51">
        <v>2</v>
      </c>
      <c r="E238" s="51">
        <f t="shared" si="21"/>
        <v>475</v>
      </c>
      <c r="F238" s="51"/>
      <c r="G238" s="6"/>
      <c r="H238" s="6">
        <f t="shared" si="23"/>
        <v>1650</v>
      </c>
    </row>
    <row r="239" spans="1:10" x14ac:dyDescent="0.3">
      <c r="A239" s="6" t="s">
        <v>418</v>
      </c>
      <c r="B239" s="6"/>
      <c r="C239" s="51">
        <v>850</v>
      </c>
      <c r="D239" s="51">
        <v>2</v>
      </c>
      <c r="E239" s="51">
        <f t="shared" si="21"/>
        <v>425</v>
      </c>
      <c r="F239" s="51"/>
      <c r="G239" s="6"/>
      <c r="H239" s="6">
        <f t="shared" si="23"/>
        <v>2075</v>
      </c>
    </row>
    <row r="240" spans="1:10" x14ac:dyDescent="0.3">
      <c r="A240" s="6" t="s">
        <v>425</v>
      </c>
      <c r="B240" s="6"/>
      <c r="C240" s="51">
        <v>250</v>
      </c>
      <c r="D240" s="51">
        <v>2</v>
      </c>
      <c r="E240" s="51">
        <f t="shared" si="21"/>
        <v>125</v>
      </c>
      <c r="F240" s="51"/>
      <c r="G240" s="6"/>
      <c r="H240" s="6">
        <f t="shared" si="23"/>
        <v>2200</v>
      </c>
    </row>
    <row r="241" spans="1:8" x14ac:dyDescent="0.3">
      <c r="A241" s="6" t="s">
        <v>424</v>
      </c>
      <c r="B241" s="6"/>
      <c r="C241" s="51">
        <v>350</v>
      </c>
      <c r="D241" s="51">
        <v>2</v>
      </c>
      <c r="E241" s="51">
        <f t="shared" si="21"/>
        <v>175</v>
      </c>
      <c r="F241" s="51"/>
      <c r="G241" s="6"/>
      <c r="H241" s="6">
        <f t="shared" si="23"/>
        <v>2375</v>
      </c>
    </row>
    <row r="242" spans="1:8" x14ac:dyDescent="0.3">
      <c r="A242" s="6" t="s">
        <v>449</v>
      </c>
      <c r="B242" s="6"/>
      <c r="C242" s="51">
        <v>500</v>
      </c>
      <c r="D242" s="51">
        <v>2</v>
      </c>
      <c r="E242" s="51">
        <f t="shared" si="21"/>
        <v>250</v>
      </c>
      <c r="F242" s="51"/>
      <c r="G242" s="6"/>
      <c r="H242" s="6">
        <f t="shared" si="23"/>
        <v>2625</v>
      </c>
    </row>
    <row r="244" spans="1:8" x14ac:dyDescent="0.3">
      <c r="A244" s="34" t="s">
        <v>450</v>
      </c>
      <c r="B244" s="34"/>
      <c r="C244" s="57">
        <v>4000</v>
      </c>
      <c r="D244" s="57">
        <v>2</v>
      </c>
      <c r="E244" s="57">
        <f t="shared" ref="E244" si="24">C244/D244</f>
        <v>2000</v>
      </c>
      <c r="F244" s="57"/>
      <c r="G244" s="34"/>
      <c r="H244" s="34">
        <f t="shared" ref="H244:H268" si="25">H243+E244-F244</f>
        <v>2000</v>
      </c>
    </row>
    <row r="245" spans="1:8" x14ac:dyDescent="0.3">
      <c r="A245" s="34" t="s">
        <v>452</v>
      </c>
      <c r="B245" s="34"/>
      <c r="C245" s="57">
        <v>1650</v>
      </c>
      <c r="D245" s="57">
        <v>2</v>
      </c>
      <c r="E245" s="57"/>
      <c r="F245" s="57">
        <f>C245/D245</f>
        <v>825</v>
      </c>
      <c r="G245" s="34"/>
      <c r="H245" s="34">
        <f t="shared" si="25"/>
        <v>1175</v>
      </c>
    </row>
    <row r="246" spans="1:8" x14ac:dyDescent="0.3">
      <c r="A246" s="34" t="s">
        <v>453</v>
      </c>
      <c r="B246" s="34"/>
      <c r="C246" s="57">
        <v>1100</v>
      </c>
      <c r="D246" s="57">
        <v>2</v>
      </c>
      <c r="E246" s="57">
        <f t="shared" ref="E246:E247" si="26">C246/D246</f>
        <v>550</v>
      </c>
      <c r="F246" s="57"/>
      <c r="G246" s="34"/>
      <c r="H246" s="34">
        <f t="shared" si="25"/>
        <v>1725</v>
      </c>
    </row>
    <row r="247" spans="1:8" x14ac:dyDescent="0.3">
      <c r="A247" s="34" t="s">
        <v>457</v>
      </c>
      <c r="B247" s="34"/>
      <c r="C247" s="57">
        <v>400</v>
      </c>
      <c r="D247" s="57">
        <v>2</v>
      </c>
      <c r="E247" s="57">
        <f t="shared" si="26"/>
        <v>200</v>
      </c>
      <c r="F247" s="57"/>
      <c r="G247" s="34"/>
      <c r="H247" s="34">
        <f t="shared" si="25"/>
        <v>1925</v>
      </c>
    </row>
    <row r="248" spans="1:8" x14ac:dyDescent="0.3">
      <c r="A248" s="152" t="s">
        <v>454</v>
      </c>
      <c r="B248" s="152"/>
      <c r="C248" s="153">
        <v>4000</v>
      </c>
      <c r="D248" s="153">
        <v>2</v>
      </c>
      <c r="E248" s="153">
        <f t="shared" ref="E248" si="27">C248/D248</f>
        <v>2000</v>
      </c>
      <c r="F248" s="153"/>
      <c r="G248" s="152"/>
      <c r="H248" s="152">
        <f t="shared" si="25"/>
        <v>3925</v>
      </c>
    </row>
    <row r="249" spans="1:8" x14ac:dyDescent="0.3">
      <c r="A249" s="152" t="s">
        <v>455</v>
      </c>
      <c r="B249" s="152"/>
      <c r="C249" s="153">
        <v>1650</v>
      </c>
      <c r="D249" s="153">
        <v>2</v>
      </c>
      <c r="E249" s="153"/>
      <c r="F249" s="153">
        <f>C249/D249</f>
        <v>825</v>
      </c>
      <c r="G249" s="152"/>
      <c r="H249" s="152">
        <f t="shared" si="25"/>
        <v>3100</v>
      </c>
    </row>
    <row r="250" spans="1:8" x14ac:dyDescent="0.3">
      <c r="A250" s="152" t="s">
        <v>456</v>
      </c>
      <c r="B250" s="152"/>
      <c r="C250" s="153">
        <v>1100</v>
      </c>
      <c r="D250" s="153">
        <v>2</v>
      </c>
      <c r="E250" s="153">
        <f t="shared" ref="E250:E254" si="28">C250/D250</f>
        <v>550</v>
      </c>
      <c r="F250" s="153"/>
      <c r="G250" s="152"/>
      <c r="H250" s="152">
        <f t="shared" si="25"/>
        <v>3650</v>
      </c>
    </row>
    <row r="251" spans="1:8" x14ac:dyDescent="0.3">
      <c r="A251" s="152" t="s">
        <v>463</v>
      </c>
      <c r="B251" s="152"/>
      <c r="C251" s="153"/>
      <c r="D251" s="153"/>
      <c r="E251" s="153"/>
      <c r="F251" s="153">
        <v>3650</v>
      </c>
      <c r="G251" s="152"/>
      <c r="H251" s="152">
        <f t="shared" si="25"/>
        <v>0</v>
      </c>
    </row>
    <row r="252" spans="1:8" x14ac:dyDescent="0.3">
      <c r="A252" s="6" t="s">
        <v>458</v>
      </c>
      <c r="B252" s="6"/>
      <c r="C252" s="51">
        <v>1110</v>
      </c>
      <c r="D252" s="51">
        <v>2</v>
      </c>
      <c r="E252" s="51">
        <f t="shared" si="28"/>
        <v>555</v>
      </c>
      <c r="F252" s="51"/>
      <c r="G252" s="6"/>
      <c r="H252" s="6">
        <f t="shared" si="25"/>
        <v>555</v>
      </c>
    </row>
    <row r="253" spans="1:8" x14ac:dyDescent="0.3">
      <c r="A253" s="6" t="s">
        <v>459</v>
      </c>
      <c r="B253" s="6"/>
      <c r="C253" s="51">
        <v>800</v>
      </c>
      <c r="D253" s="51">
        <v>2</v>
      </c>
      <c r="E253" s="51">
        <f t="shared" si="28"/>
        <v>400</v>
      </c>
      <c r="F253" s="51"/>
      <c r="G253" s="6"/>
      <c r="H253" s="6">
        <f t="shared" si="25"/>
        <v>955</v>
      </c>
    </row>
    <row r="254" spans="1:8" x14ac:dyDescent="0.3">
      <c r="A254" s="6" t="s">
        <v>464</v>
      </c>
      <c r="B254" s="6"/>
      <c r="C254" s="51">
        <v>3400</v>
      </c>
      <c r="D254" s="51">
        <v>2</v>
      </c>
      <c r="E254" s="51">
        <f t="shared" si="28"/>
        <v>1700</v>
      </c>
      <c r="F254" s="51"/>
      <c r="G254" s="6"/>
      <c r="H254" s="6">
        <f t="shared" si="25"/>
        <v>2655</v>
      </c>
    </row>
    <row r="255" spans="1:8" x14ac:dyDescent="0.3">
      <c r="A255" s="6" t="s">
        <v>460</v>
      </c>
      <c r="B255" s="6"/>
      <c r="C255" s="51">
        <v>4000</v>
      </c>
      <c r="D255" s="51">
        <v>2</v>
      </c>
      <c r="E255" s="51">
        <f t="shared" ref="E255" si="29">C255/D255</f>
        <v>2000</v>
      </c>
      <c r="F255" s="51"/>
      <c r="G255" s="6"/>
      <c r="H255" s="6">
        <f t="shared" si="25"/>
        <v>4655</v>
      </c>
    </row>
    <row r="256" spans="1:8" x14ac:dyDescent="0.3">
      <c r="A256" s="6" t="s">
        <v>461</v>
      </c>
      <c r="B256" s="6"/>
      <c r="C256" s="51">
        <v>1650</v>
      </c>
      <c r="D256" s="51">
        <v>2</v>
      </c>
      <c r="E256" s="51"/>
      <c r="F256" s="51">
        <f>C256/D256</f>
        <v>825</v>
      </c>
      <c r="G256" s="6"/>
      <c r="H256" s="6">
        <f t="shared" si="25"/>
        <v>3830</v>
      </c>
    </row>
    <row r="257" spans="1:8" x14ac:dyDescent="0.3">
      <c r="A257" s="6" t="s">
        <v>462</v>
      </c>
      <c r="B257" s="6"/>
      <c r="C257" s="51">
        <v>1100</v>
      </c>
      <c r="D257" s="51">
        <v>2</v>
      </c>
      <c r="E257" s="51">
        <f t="shared" ref="E257:E268" si="30">C257/D257</f>
        <v>550</v>
      </c>
      <c r="F257" s="51"/>
      <c r="G257" s="6"/>
      <c r="H257" s="6">
        <f t="shared" si="25"/>
        <v>4380</v>
      </c>
    </row>
    <row r="258" spans="1:8" x14ac:dyDescent="0.3">
      <c r="A258" s="6" t="s">
        <v>465</v>
      </c>
      <c r="B258" s="6"/>
      <c r="C258" s="51">
        <v>600</v>
      </c>
      <c r="D258" s="51">
        <v>2</v>
      </c>
      <c r="E258" s="51"/>
      <c r="F258" s="51">
        <f>C258/D258</f>
        <v>300</v>
      </c>
      <c r="G258" s="6"/>
      <c r="H258" s="6">
        <f t="shared" si="25"/>
        <v>4080</v>
      </c>
    </row>
    <row r="259" spans="1:8" x14ac:dyDescent="0.3">
      <c r="A259" s="6" t="s">
        <v>469</v>
      </c>
      <c r="B259" s="6"/>
      <c r="C259" s="51">
        <v>4080</v>
      </c>
      <c r="D259" s="51">
        <v>1</v>
      </c>
      <c r="E259" s="51"/>
      <c r="F259" s="51">
        <f>C259/D259</f>
        <v>4080</v>
      </c>
      <c r="G259" s="6"/>
      <c r="H259" s="6">
        <f t="shared" si="25"/>
        <v>0</v>
      </c>
    </row>
    <row r="260" spans="1:8" x14ac:dyDescent="0.3">
      <c r="A260" s="6" t="s">
        <v>468</v>
      </c>
      <c r="B260" s="6"/>
      <c r="C260" s="52">
        <v>468</v>
      </c>
      <c r="D260" s="51">
        <v>2</v>
      </c>
      <c r="E260" s="51">
        <f t="shared" si="30"/>
        <v>234</v>
      </c>
      <c r="F260" s="51"/>
      <c r="G260" s="6"/>
      <c r="H260" s="6">
        <f t="shared" si="25"/>
        <v>234</v>
      </c>
    </row>
    <row r="261" spans="1:8" x14ac:dyDescent="0.3">
      <c r="A261" s="6" t="s">
        <v>466</v>
      </c>
      <c r="B261" s="6"/>
      <c r="C261" s="51">
        <v>4000</v>
      </c>
      <c r="D261" s="51">
        <v>2</v>
      </c>
      <c r="E261" s="51">
        <f t="shared" si="30"/>
        <v>2000</v>
      </c>
      <c r="F261" s="51"/>
      <c r="G261" s="6"/>
      <c r="H261" s="6">
        <f t="shared" si="25"/>
        <v>2234</v>
      </c>
    </row>
    <row r="262" spans="1:8" x14ac:dyDescent="0.3">
      <c r="A262" s="6" t="s">
        <v>467</v>
      </c>
      <c r="B262" s="6"/>
      <c r="C262" s="51">
        <v>4400</v>
      </c>
      <c r="D262" s="51">
        <v>2</v>
      </c>
      <c r="E262" s="51">
        <f t="shared" si="30"/>
        <v>2200</v>
      </c>
      <c r="F262" s="51"/>
      <c r="G262" s="6"/>
      <c r="H262" s="6">
        <f t="shared" si="25"/>
        <v>4434</v>
      </c>
    </row>
    <row r="263" spans="1:8" x14ac:dyDescent="0.3">
      <c r="A263" s="6" t="s">
        <v>470</v>
      </c>
      <c r="B263" s="6"/>
      <c r="C263" s="51">
        <v>1650</v>
      </c>
      <c r="D263" s="51">
        <v>2</v>
      </c>
      <c r="E263" s="51"/>
      <c r="F263" s="51">
        <f t="shared" ref="F263:F265" si="31">C263/D263</f>
        <v>825</v>
      </c>
      <c r="G263" s="6"/>
      <c r="H263" s="6">
        <f t="shared" si="25"/>
        <v>3609</v>
      </c>
    </row>
    <row r="264" spans="1:8" x14ac:dyDescent="0.3">
      <c r="A264" s="6" t="s">
        <v>471</v>
      </c>
      <c r="B264" s="6"/>
      <c r="C264" s="52">
        <v>1900</v>
      </c>
      <c r="D264" s="51">
        <v>2</v>
      </c>
      <c r="E264" s="51">
        <f t="shared" si="30"/>
        <v>950</v>
      </c>
      <c r="F264" s="51"/>
      <c r="G264" s="6"/>
      <c r="H264" s="10">
        <f t="shared" si="25"/>
        <v>4559</v>
      </c>
    </row>
    <row r="265" spans="1:8" x14ac:dyDescent="0.3">
      <c r="A265" s="6" t="s">
        <v>469</v>
      </c>
      <c r="B265" s="6"/>
      <c r="C265" s="51">
        <v>4559</v>
      </c>
      <c r="D265" s="51">
        <v>1</v>
      </c>
      <c r="E265" s="51"/>
      <c r="F265" s="51">
        <f t="shared" si="31"/>
        <v>4559</v>
      </c>
      <c r="G265" s="6"/>
      <c r="H265" s="10">
        <f t="shared" si="25"/>
        <v>0</v>
      </c>
    </row>
    <row r="266" spans="1:8" x14ac:dyDescent="0.3">
      <c r="A266" s="6" t="s">
        <v>473</v>
      </c>
      <c r="B266" s="6"/>
      <c r="C266" s="52">
        <v>936</v>
      </c>
      <c r="D266" s="51">
        <v>2</v>
      </c>
      <c r="E266" s="51">
        <f t="shared" si="30"/>
        <v>468</v>
      </c>
      <c r="F266" s="51"/>
      <c r="G266" s="6"/>
      <c r="H266" s="10">
        <f t="shared" si="25"/>
        <v>468</v>
      </c>
    </row>
    <row r="267" spans="1:8" x14ac:dyDescent="0.3">
      <c r="A267" s="6" t="s">
        <v>188</v>
      </c>
      <c r="B267" s="6"/>
      <c r="C267" s="51">
        <v>3150</v>
      </c>
      <c r="D267" s="51">
        <v>2</v>
      </c>
      <c r="E267" s="51">
        <f t="shared" si="30"/>
        <v>1575</v>
      </c>
      <c r="F267" s="51"/>
      <c r="G267" s="6"/>
      <c r="H267" s="10">
        <f t="shared" si="25"/>
        <v>2043</v>
      </c>
    </row>
    <row r="268" spans="1:8" x14ac:dyDescent="0.3">
      <c r="A268" s="6" t="s">
        <v>475</v>
      </c>
      <c r="B268" s="6"/>
      <c r="C268" s="51">
        <v>300</v>
      </c>
      <c r="D268" s="51">
        <v>2</v>
      </c>
      <c r="E268" s="51">
        <f t="shared" si="30"/>
        <v>150</v>
      </c>
      <c r="F268" s="51"/>
      <c r="G268" s="6"/>
      <c r="H268" s="35">
        <f t="shared" si="25"/>
        <v>2193</v>
      </c>
    </row>
    <row r="269" spans="1:8" x14ac:dyDescent="0.3">
      <c r="A269" s="6" t="s">
        <v>474</v>
      </c>
      <c r="B269" s="6"/>
      <c r="C269" s="51"/>
      <c r="D269" s="51"/>
      <c r="E269" s="51"/>
      <c r="F269" s="51"/>
      <c r="G269" s="6"/>
      <c r="H269" s="6"/>
    </row>
    <row r="270" spans="1:8" x14ac:dyDescent="0.3">
      <c r="A270" s="6" t="s">
        <v>174</v>
      </c>
      <c r="B270" s="6"/>
      <c r="C270" s="51"/>
      <c r="D270" s="51"/>
      <c r="E270" s="51"/>
      <c r="F270" s="51"/>
      <c r="G270" s="6"/>
      <c r="H270" s="6">
        <v>0</v>
      </c>
    </row>
    <row r="271" spans="1:8" x14ac:dyDescent="0.3">
      <c r="A271" s="6" t="s">
        <v>489</v>
      </c>
      <c r="B271" s="6"/>
      <c r="C271" s="51">
        <v>2200</v>
      </c>
      <c r="D271" s="51">
        <v>2</v>
      </c>
      <c r="E271" s="51">
        <f t="shared" ref="E271:E277" si="32">C271/D271</f>
        <v>1100</v>
      </c>
      <c r="F271" s="51"/>
      <c r="G271" s="6"/>
      <c r="H271" s="10">
        <f t="shared" ref="H271:H330" si="33">H270+E271-F271</f>
        <v>1100</v>
      </c>
    </row>
    <row r="272" spans="1:8" x14ac:dyDescent="0.3">
      <c r="A272" s="6" t="s">
        <v>488</v>
      </c>
      <c r="B272" s="6"/>
      <c r="C272" s="51">
        <v>600</v>
      </c>
      <c r="D272" s="51">
        <v>2</v>
      </c>
      <c r="E272" s="51">
        <f t="shared" si="32"/>
        <v>300</v>
      </c>
      <c r="F272" s="51"/>
      <c r="G272" s="6"/>
      <c r="H272" s="10">
        <f t="shared" si="33"/>
        <v>1400</v>
      </c>
    </row>
    <row r="273" spans="1:14" x14ac:dyDescent="0.3">
      <c r="A273" s="6" t="s">
        <v>170</v>
      </c>
      <c r="B273" s="6"/>
      <c r="C273" s="51">
        <v>460</v>
      </c>
      <c r="D273" s="51">
        <v>2</v>
      </c>
      <c r="E273" s="51">
        <f t="shared" si="32"/>
        <v>230</v>
      </c>
      <c r="F273" s="51"/>
      <c r="G273" s="6"/>
      <c r="H273" s="10">
        <f t="shared" si="33"/>
        <v>1630</v>
      </c>
    </row>
    <row r="274" spans="1:14" x14ac:dyDescent="0.3">
      <c r="A274" s="6" t="s">
        <v>502</v>
      </c>
      <c r="B274" s="6"/>
      <c r="C274" s="51">
        <v>2750</v>
      </c>
      <c r="D274" s="51">
        <v>2</v>
      </c>
      <c r="E274" s="51">
        <f t="shared" si="32"/>
        <v>1375</v>
      </c>
      <c r="F274" s="51"/>
      <c r="G274" s="6"/>
      <c r="H274" s="10">
        <f t="shared" si="33"/>
        <v>3005</v>
      </c>
    </row>
    <row r="275" spans="1:14" x14ac:dyDescent="0.3">
      <c r="A275" s="6" t="s">
        <v>503</v>
      </c>
      <c r="B275" s="6"/>
      <c r="C275" s="51">
        <v>1230</v>
      </c>
      <c r="D275" s="51">
        <v>2</v>
      </c>
      <c r="E275" s="51"/>
      <c r="F275" s="51">
        <f>C275/D275</f>
        <v>615</v>
      </c>
      <c r="G275" s="6"/>
      <c r="H275" s="10">
        <f t="shared" si="33"/>
        <v>2390</v>
      </c>
      <c r="J275">
        <v>1665.6</v>
      </c>
    </row>
    <row r="276" spans="1:14" x14ac:dyDescent="0.3">
      <c r="A276" s="6" t="s">
        <v>417</v>
      </c>
      <c r="B276" s="6"/>
      <c r="C276" s="51">
        <v>200</v>
      </c>
      <c r="D276" s="51">
        <v>2</v>
      </c>
      <c r="E276" s="51">
        <f t="shared" si="32"/>
        <v>100</v>
      </c>
      <c r="F276" s="51"/>
      <c r="G276" s="6"/>
      <c r="H276" s="10">
        <f t="shared" si="33"/>
        <v>2490</v>
      </c>
      <c r="J276">
        <v>210</v>
      </c>
    </row>
    <row r="277" spans="1:14" x14ac:dyDescent="0.3">
      <c r="A277" s="6" t="s">
        <v>356</v>
      </c>
      <c r="B277" s="6"/>
      <c r="C277" s="51">
        <v>300</v>
      </c>
      <c r="D277" s="51">
        <v>2</v>
      </c>
      <c r="E277" s="51">
        <f t="shared" si="32"/>
        <v>150</v>
      </c>
      <c r="F277" s="51"/>
      <c r="G277" s="6"/>
      <c r="H277" s="10">
        <f t="shared" si="33"/>
        <v>2640</v>
      </c>
    </row>
    <row r="278" spans="1:14" x14ac:dyDescent="0.3">
      <c r="A278" s="6" t="s">
        <v>491</v>
      </c>
      <c r="B278" s="6"/>
      <c r="C278" s="51">
        <v>1000</v>
      </c>
      <c r="D278" s="51">
        <v>2</v>
      </c>
      <c r="E278" s="51"/>
      <c r="F278" s="51">
        <f>C278/D278</f>
        <v>500</v>
      </c>
      <c r="G278" s="6"/>
      <c r="H278" s="10">
        <f t="shared" si="33"/>
        <v>2140</v>
      </c>
    </row>
    <row r="279" spans="1:14" x14ac:dyDescent="0.3">
      <c r="A279" s="6" t="s">
        <v>174</v>
      </c>
      <c r="B279" s="6"/>
      <c r="C279" s="51">
        <v>2140</v>
      </c>
      <c r="D279" s="51">
        <v>1</v>
      </c>
      <c r="E279" s="51"/>
      <c r="F279" s="51">
        <f>C279/D279</f>
        <v>2140</v>
      </c>
      <c r="G279" s="6"/>
      <c r="H279" s="10">
        <f t="shared" si="33"/>
        <v>0</v>
      </c>
    </row>
    <row r="280" spans="1:14" x14ac:dyDescent="0.3">
      <c r="A280" s="6" t="s">
        <v>170</v>
      </c>
      <c r="B280" s="6"/>
      <c r="C280" s="51">
        <v>375</v>
      </c>
      <c r="D280" s="51">
        <v>2</v>
      </c>
      <c r="E280" s="51">
        <f t="shared" ref="E280:E293" si="34">C280/D280</f>
        <v>187.5</v>
      </c>
      <c r="F280" s="51"/>
      <c r="G280" s="6"/>
      <c r="H280" s="10">
        <f t="shared" si="33"/>
        <v>187.5</v>
      </c>
    </row>
    <row r="281" spans="1:14" x14ac:dyDescent="0.3">
      <c r="A281" s="6" t="s">
        <v>501</v>
      </c>
      <c r="B281" s="6"/>
      <c r="C281" s="156">
        <v>3080</v>
      </c>
      <c r="D281" s="51">
        <v>2</v>
      </c>
      <c r="E281" s="51">
        <f t="shared" si="34"/>
        <v>1540</v>
      </c>
      <c r="F281" s="51"/>
      <c r="G281" s="6"/>
      <c r="H281" s="10">
        <f t="shared" si="33"/>
        <v>1727.5</v>
      </c>
    </row>
    <row r="282" spans="1:14" x14ac:dyDescent="0.3">
      <c r="A282" s="6" t="s">
        <v>504</v>
      </c>
      <c r="B282" s="6"/>
      <c r="C282" s="51">
        <v>6400</v>
      </c>
      <c r="D282" s="51">
        <v>2</v>
      </c>
      <c r="E282" s="51">
        <f t="shared" si="34"/>
        <v>3200</v>
      </c>
      <c r="F282" s="51"/>
      <c r="G282" s="6"/>
      <c r="H282" s="10">
        <f t="shared" si="33"/>
        <v>4927.5</v>
      </c>
    </row>
    <row r="283" spans="1:14" x14ac:dyDescent="0.3">
      <c r="A283" s="6" t="s">
        <v>174</v>
      </c>
      <c r="B283" s="6"/>
      <c r="C283" s="51"/>
      <c r="D283" s="51"/>
      <c r="E283" s="51"/>
      <c r="F283" s="51">
        <v>4927.5</v>
      </c>
      <c r="G283" s="6"/>
      <c r="H283" s="10">
        <f t="shared" si="33"/>
        <v>0</v>
      </c>
      <c r="K283">
        <v>26050</v>
      </c>
      <c r="L283">
        <f>K283/2</f>
        <v>13025</v>
      </c>
    </row>
    <row r="284" spans="1:14" x14ac:dyDescent="0.3">
      <c r="A284" s="6" t="s">
        <v>505</v>
      </c>
      <c r="B284" s="6"/>
      <c r="C284" s="51">
        <v>3200</v>
      </c>
      <c r="D284" s="51">
        <v>2</v>
      </c>
      <c r="E284" s="51">
        <f t="shared" si="34"/>
        <v>1600</v>
      </c>
      <c r="F284" s="51"/>
      <c r="G284" s="6"/>
      <c r="H284" s="10">
        <f t="shared" si="33"/>
        <v>1600</v>
      </c>
      <c r="L284">
        <v>150</v>
      </c>
    </row>
    <row r="285" spans="1:14" x14ac:dyDescent="0.3">
      <c r="A285" s="6" t="s">
        <v>170</v>
      </c>
      <c r="B285" s="6"/>
      <c r="C285" s="51">
        <v>375</v>
      </c>
      <c r="D285" s="51">
        <v>2</v>
      </c>
      <c r="E285" s="51">
        <f t="shared" si="34"/>
        <v>187.5</v>
      </c>
      <c r="F285" s="51"/>
      <c r="G285" s="6"/>
      <c r="H285" s="10">
        <f t="shared" si="33"/>
        <v>1787.5</v>
      </c>
      <c r="L285">
        <v>1787.5</v>
      </c>
    </row>
    <row r="286" spans="1:14" x14ac:dyDescent="0.3">
      <c r="A286" s="34" t="s">
        <v>145</v>
      </c>
      <c r="B286" s="34"/>
      <c r="C286" s="34">
        <v>5000</v>
      </c>
      <c r="D286" s="57">
        <v>2</v>
      </c>
      <c r="E286" s="57">
        <f t="shared" si="34"/>
        <v>2500</v>
      </c>
      <c r="F286" s="57"/>
      <c r="G286" s="34"/>
      <c r="H286" s="35">
        <f t="shared" si="33"/>
        <v>4287.5</v>
      </c>
      <c r="L286">
        <f>SUM(L283:L285)</f>
        <v>14962.5</v>
      </c>
    </row>
    <row r="287" spans="1:14" x14ac:dyDescent="0.3">
      <c r="A287" s="34" t="s">
        <v>494</v>
      </c>
      <c r="B287" s="34"/>
      <c r="C287" s="34">
        <v>18050</v>
      </c>
      <c r="D287" s="57">
        <v>2</v>
      </c>
      <c r="E287" s="57">
        <f t="shared" si="34"/>
        <v>9025</v>
      </c>
      <c r="F287" s="57"/>
      <c r="G287" s="34"/>
      <c r="H287" s="35">
        <f t="shared" si="33"/>
        <v>13312.5</v>
      </c>
      <c r="K287" s="27">
        <v>45222</v>
      </c>
      <c r="M287">
        <v>-1787.5</v>
      </c>
      <c r="N287" t="s">
        <v>506</v>
      </c>
    </row>
    <row r="288" spans="1:14" x14ac:dyDescent="0.3">
      <c r="A288" s="34" t="s">
        <v>492</v>
      </c>
      <c r="B288" s="34"/>
      <c r="C288" s="34">
        <v>1000</v>
      </c>
      <c r="D288" s="57">
        <v>2</v>
      </c>
      <c r="E288" s="57">
        <f t="shared" si="34"/>
        <v>500</v>
      </c>
      <c r="F288" s="57"/>
      <c r="G288" s="34"/>
      <c r="H288" s="35">
        <f t="shared" si="33"/>
        <v>13812.5</v>
      </c>
      <c r="K288" s="27"/>
    </row>
    <row r="289" spans="1:11" x14ac:dyDescent="0.3">
      <c r="A289" s="34" t="s">
        <v>492</v>
      </c>
      <c r="B289" s="34"/>
      <c r="C289" s="34">
        <v>1000</v>
      </c>
      <c r="D289" s="57">
        <v>2</v>
      </c>
      <c r="E289" s="57">
        <f t="shared" si="34"/>
        <v>500</v>
      </c>
      <c r="F289" s="57"/>
      <c r="G289" s="34"/>
      <c r="H289" s="35">
        <f t="shared" si="33"/>
        <v>14312.5</v>
      </c>
    </row>
    <row r="290" spans="1:11" x14ac:dyDescent="0.3">
      <c r="A290" s="34" t="s">
        <v>492</v>
      </c>
      <c r="B290" s="34"/>
      <c r="C290" s="34">
        <v>1000</v>
      </c>
      <c r="D290" s="57">
        <v>2</v>
      </c>
      <c r="E290" s="57">
        <f t="shared" si="34"/>
        <v>500</v>
      </c>
      <c r="F290" s="57"/>
      <c r="G290" s="34"/>
      <c r="H290" s="35">
        <f t="shared" si="33"/>
        <v>14812.5</v>
      </c>
    </row>
    <row r="291" spans="1:11" x14ac:dyDescent="0.3">
      <c r="A291" s="6" t="s">
        <v>507</v>
      </c>
      <c r="B291" s="6"/>
      <c r="C291" s="51">
        <v>150</v>
      </c>
      <c r="D291" s="51">
        <v>1</v>
      </c>
      <c r="E291" s="51">
        <v>150</v>
      </c>
      <c r="F291" s="51"/>
      <c r="G291" s="6"/>
      <c r="H291" s="10">
        <f t="shared" si="33"/>
        <v>14962.5</v>
      </c>
    </row>
    <row r="292" spans="1:11" x14ac:dyDescent="0.3">
      <c r="A292" s="6" t="s">
        <v>174</v>
      </c>
      <c r="B292" s="6"/>
      <c r="C292" s="6">
        <v>4962.5</v>
      </c>
      <c r="D292" s="51">
        <v>1</v>
      </c>
      <c r="E292" s="51"/>
      <c r="F292" s="51">
        <v>4962.5</v>
      </c>
      <c r="G292" s="6"/>
      <c r="H292" s="10">
        <f t="shared" si="33"/>
        <v>10000</v>
      </c>
    </row>
    <row r="293" spans="1:11" x14ac:dyDescent="0.3">
      <c r="A293" s="6" t="s">
        <v>507</v>
      </c>
      <c r="B293" s="6"/>
      <c r="C293" s="51">
        <v>100</v>
      </c>
      <c r="D293" s="51">
        <v>1</v>
      </c>
      <c r="E293" s="51">
        <f t="shared" si="34"/>
        <v>100</v>
      </c>
      <c r="F293" s="51"/>
      <c r="G293" s="6"/>
      <c r="H293" s="10">
        <f t="shared" si="33"/>
        <v>10100</v>
      </c>
      <c r="J293">
        <v>750</v>
      </c>
    </row>
    <row r="294" spans="1:11" x14ac:dyDescent="0.3">
      <c r="A294" s="34" t="s">
        <v>492</v>
      </c>
      <c r="B294" s="34"/>
      <c r="C294" s="57">
        <v>1500</v>
      </c>
      <c r="D294" s="57">
        <v>2</v>
      </c>
      <c r="E294" s="57">
        <f t="shared" ref="E294" si="35">C294/D294</f>
        <v>750</v>
      </c>
      <c r="F294" s="57"/>
      <c r="G294" s="34"/>
      <c r="H294" s="35">
        <f t="shared" si="33"/>
        <v>10850</v>
      </c>
      <c r="J294">
        <v>100</v>
      </c>
    </row>
    <row r="295" spans="1:11" x14ac:dyDescent="0.3">
      <c r="A295" s="6" t="s">
        <v>170</v>
      </c>
      <c r="B295" s="6"/>
      <c r="C295" s="51">
        <v>375</v>
      </c>
      <c r="D295" s="51">
        <v>2</v>
      </c>
      <c r="E295" s="51">
        <f t="shared" ref="E295:E296" si="36">C295/D295</f>
        <v>187.5</v>
      </c>
      <c r="F295" s="51"/>
      <c r="G295" s="6"/>
      <c r="H295" s="10">
        <f t="shared" si="33"/>
        <v>11037.5</v>
      </c>
      <c r="J295">
        <v>1600</v>
      </c>
    </row>
    <row r="296" spans="1:11" x14ac:dyDescent="0.3">
      <c r="A296" s="6" t="s">
        <v>513</v>
      </c>
      <c r="B296" s="6"/>
      <c r="C296" s="51">
        <v>3200</v>
      </c>
      <c r="D296" s="51">
        <v>2</v>
      </c>
      <c r="E296" s="51">
        <f t="shared" si="36"/>
        <v>1600</v>
      </c>
      <c r="F296" s="51"/>
      <c r="G296" s="6" t="s">
        <v>508</v>
      </c>
      <c r="H296" s="10">
        <f t="shared" si="33"/>
        <v>12637.5</v>
      </c>
      <c r="J296">
        <v>187.5</v>
      </c>
    </row>
    <row r="297" spans="1:11" x14ac:dyDescent="0.3">
      <c r="A297" s="157" t="s">
        <v>511</v>
      </c>
      <c r="B297" s="158">
        <v>45237</v>
      </c>
      <c r="C297" s="15">
        <v>5637</v>
      </c>
      <c r="D297" s="51">
        <v>1</v>
      </c>
      <c r="E297" s="51"/>
      <c r="F297" s="51">
        <f>C297/D297</f>
        <v>5637</v>
      </c>
      <c r="G297" s="6"/>
      <c r="H297" s="10">
        <f t="shared" si="33"/>
        <v>7000.5</v>
      </c>
    </row>
    <row r="298" spans="1:11" x14ac:dyDescent="0.3">
      <c r="A298" s="157" t="s">
        <v>512</v>
      </c>
      <c r="B298" s="158">
        <v>45244</v>
      </c>
      <c r="C298" s="15">
        <v>3000</v>
      </c>
      <c r="D298" s="51">
        <v>1</v>
      </c>
      <c r="E298" s="51"/>
      <c r="F298" s="51">
        <f t="shared" ref="F298:F299" si="37">C298/D298</f>
        <v>3000</v>
      </c>
      <c r="G298" s="6"/>
      <c r="H298" s="10">
        <f t="shared" si="33"/>
        <v>4000.5</v>
      </c>
    </row>
    <row r="299" spans="1:11" x14ac:dyDescent="0.3">
      <c r="A299" s="157" t="s">
        <v>512</v>
      </c>
      <c r="B299" s="158">
        <v>45248</v>
      </c>
      <c r="C299" s="15">
        <v>2000</v>
      </c>
      <c r="D299" s="51">
        <v>1</v>
      </c>
      <c r="E299" s="51"/>
      <c r="F299" s="51">
        <f t="shared" si="37"/>
        <v>2000</v>
      </c>
      <c r="G299" s="6"/>
      <c r="H299" s="10">
        <f t="shared" si="33"/>
        <v>2000.5</v>
      </c>
    </row>
    <row r="300" spans="1:11" x14ac:dyDescent="0.3">
      <c r="A300" s="6" t="s">
        <v>510</v>
      </c>
      <c r="B300" s="6"/>
      <c r="C300" s="51">
        <v>4000</v>
      </c>
      <c r="D300" s="51">
        <v>2</v>
      </c>
      <c r="E300" s="51">
        <f>C300/D300</f>
        <v>2000</v>
      </c>
      <c r="F300" s="51"/>
      <c r="G300" s="6"/>
      <c r="H300" s="10">
        <f t="shared" si="33"/>
        <v>4000.5</v>
      </c>
    </row>
    <row r="301" spans="1:11" x14ac:dyDescent="0.3">
      <c r="A301" s="6" t="s">
        <v>514</v>
      </c>
      <c r="B301" s="5"/>
      <c r="C301" s="51">
        <v>3200</v>
      </c>
      <c r="D301" s="51">
        <v>2</v>
      </c>
      <c r="E301" s="51">
        <f t="shared" ref="E301:E313" si="38">C301/D301</f>
        <v>1600</v>
      </c>
      <c r="F301" s="51"/>
      <c r="G301" s="6"/>
      <c r="H301" s="10">
        <f t="shared" si="33"/>
        <v>5600.5</v>
      </c>
      <c r="K301">
        <v>6030</v>
      </c>
    </row>
    <row r="302" spans="1:11" x14ac:dyDescent="0.3">
      <c r="A302" s="11" t="s">
        <v>170</v>
      </c>
      <c r="B302" s="11"/>
      <c r="C302" s="156">
        <v>375</v>
      </c>
      <c r="D302" s="156">
        <v>2</v>
      </c>
      <c r="E302" s="156">
        <f t="shared" si="38"/>
        <v>187.5</v>
      </c>
      <c r="F302" s="51"/>
      <c r="G302" s="6"/>
      <c r="H302" s="10">
        <f t="shared" si="33"/>
        <v>5788</v>
      </c>
      <c r="K302">
        <v>50</v>
      </c>
    </row>
    <row r="303" spans="1:11" x14ac:dyDescent="0.3">
      <c r="A303" s="11" t="s">
        <v>492</v>
      </c>
      <c r="B303" s="24"/>
      <c r="C303" s="156">
        <v>1500</v>
      </c>
      <c r="D303" s="156">
        <v>2</v>
      </c>
      <c r="E303" s="156">
        <f t="shared" si="38"/>
        <v>750</v>
      </c>
      <c r="F303" s="51"/>
      <c r="G303" s="6"/>
      <c r="H303" s="10">
        <f t="shared" si="33"/>
        <v>6538</v>
      </c>
    </row>
    <row r="304" spans="1:11" x14ac:dyDescent="0.3">
      <c r="A304" s="11" t="s">
        <v>529</v>
      </c>
      <c r="B304" s="11"/>
      <c r="C304" s="156">
        <v>1200</v>
      </c>
      <c r="D304" s="156">
        <v>2</v>
      </c>
      <c r="E304" s="156">
        <f t="shared" si="38"/>
        <v>600</v>
      </c>
      <c r="F304" s="51"/>
      <c r="G304" s="6"/>
      <c r="H304" s="10">
        <f t="shared" si="33"/>
        <v>7138</v>
      </c>
    </row>
    <row r="305" spans="1:8" x14ac:dyDescent="0.3">
      <c r="A305" s="11" t="s">
        <v>524</v>
      </c>
      <c r="B305" s="11"/>
      <c r="C305" s="156">
        <v>1350</v>
      </c>
      <c r="D305" s="156">
        <v>2</v>
      </c>
      <c r="E305" s="156">
        <f t="shared" si="38"/>
        <v>675</v>
      </c>
      <c r="F305" s="51"/>
      <c r="G305" s="6"/>
      <c r="H305" s="10">
        <f t="shared" si="33"/>
        <v>7813</v>
      </c>
    </row>
    <row r="306" spans="1:8" x14ac:dyDescent="0.3">
      <c r="A306" s="6" t="s">
        <v>511</v>
      </c>
      <c r="B306" s="6"/>
      <c r="C306" s="51">
        <v>7813</v>
      </c>
      <c r="D306" s="51">
        <v>1</v>
      </c>
      <c r="E306" s="51"/>
      <c r="F306" s="51">
        <f t="shared" ref="F306" si="39">C306/D306</f>
        <v>7813</v>
      </c>
      <c r="G306" s="6"/>
      <c r="H306" s="10">
        <f t="shared" si="33"/>
        <v>0</v>
      </c>
    </row>
    <row r="307" spans="1:8" x14ac:dyDescent="0.3">
      <c r="A307" s="11" t="s">
        <v>510</v>
      </c>
      <c r="B307" s="6"/>
      <c r="C307" s="51">
        <v>6700</v>
      </c>
      <c r="D307" s="51">
        <v>2</v>
      </c>
      <c r="E307" s="156">
        <f t="shared" si="38"/>
        <v>3350</v>
      </c>
      <c r="F307" s="51"/>
      <c r="G307" s="6"/>
      <c r="H307" s="10">
        <f t="shared" si="33"/>
        <v>3350</v>
      </c>
    </row>
    <row r="308" spans="1:8" x14ac:dyDescent="0.3">
      <c r="A308" s="6" t="s">
        <v>525</v>
      </c>
      <c r="B308" s="6"/>
      <c r="C308" s="51">
        <v>2700</v>
      </c>
      <c r="D308" s="51">
        <v>1</v>
      </c>
      <c r="E308" s="51">
        <f t="shared" si="38"/>
        <v>2700</v>
      </c>
      <c r="F308" s="51"/>
      <c r="G308" s="6"/>
      <c r="H308" s="10">
        <f t="shared" si="33"/>
        <v>6050</v>
      </c>
    </row>
    <row r="309" spans="1:8" x14ac:dyDescent="0.3">
      <c r="A309" s="6" t="s">
        <v>530</v>
      </c>
      <c r="B309" s="5"/>
      <c r="C309" s="51">
        <v>3200</v>
      </c>
      <c r="D309" s="51">
        <v>2</v>
      </c>
      <c r="E309" s="51">
        <f t="shared" si="38"/>
        <v>1600</v>
      </c>
      <c r="F309" s="51"/>
      <c r="G309" s="6"/>
      <c r="H309" s="10">
        <f t="shared" si="33"/>
        <v>7650</v>
      </c>
    </row>
    <row r="310" spans="1:8" x14ac:dyDescent="0.3">
      <c r="A310" s="11" t="s">
        <v>492</v>
      </c>
      <c r="B310" s="24"/>
      <c r="C310" s="156">
        <v>1000</v>
      </c>
      <c r="D310" s="51">
        <v>2</v>
      </c>
      <c r="E310" s="51">
        <f t="shared" si="38"/>
        <v>500</v>
      </c>
      <c r="F310" s="51"/>
      <c r="G310" s="6"/>
      <c r="H310" s="10">
        <f t="shared" si="33"/>
        <v>8150</v>
      </c>
    </row>
    <row r="311" spans="1:8" x14ac:dyDescent="0.3">
      <c r="A311" s="11" t="s">
        <v>170</v>
      </c>
      <c r="B311" s="11"/>
      <c r="C311" s="156">
        <v>375</v>
      </c>
      <c r="D311" s="156">
        <v>2</v>
      </c>
      <c r="E311" s="51">
        <f t="shared" si="38"/>
        <v>187.5</v>
      </c>
      <c r="F311" s="51"/>
      <c r="G311" s="6"/>
      <c r="H311" s="10">
        <f t="shared" si="33"/>
        <v>8337.5</v>
      </c>
    </row>
    <row r="312" spans="1:8" x14ac:dyDescent="0.3">
      <c r="A312" s="11" t="s">
        <v>531</v>
      </c>
      <c r="B312" s="6"/>
      <c r="C312" s="51">
        <v>400</v>
      </c>
      <c r="D312" s="51">
        <v>1</v>
      </c>
      <c r="E312" s="51">
        <f t="shared" si="38"/>
        <v>400</v>
      </c>
      <c r="F312" s="51"/>
      <c r="G312" s="6"/>
      <c r="H312" s="10">
        <f t="shared" si="33"/>
        <v>8737.5</v>
      </c>
    </row>
    <row r="313" spans="1:8" x14ac:dyDescent="0.3">
      <c r="A313" s="11" t="s">
        <v>159</v>
      </c>
      <c r="B313" s="6"/>
      <c r="C313" s="51">
        <v>6080</v>
      </c>
      <c r="D313" s="51">
        <v>2</v>
      </c>
      <c r="E313" s="51">
        <f t="shared" si="38"/>
        <v>3040</v>
      </c>
      <c r="F313" s="51"/>
      <c r="G313" s="6"/>
      <c r="H313" s="10">
        <f t="shared" si="33"/>
        <v>11777.5</v>
      </c>
    </row>
    <row r="314" spans="1:8" x14ac:dyDescent="0.3">
      <c r="A314" s="11" t="s">
        <v>534</v>
      </c>
      <c r="B314" s="6"/>
      <c r="C314" s="51">
        <v>400</v>
      </c>
      <c r="D314" s="51">
        <v>1</v>
      </c>
      <c r="E314" s="51"/>
      <c r="F314" s="51">
        <f t="shared" ref="F314:F316" si="40">C314/D314</f>
        <v>400</v>
      </c>
      <c r="G314" s="6"/>
      <c r="H314" s="10">
        <f t="shared" si="33"/>
        <v>11377.5</v>
      </c>
    </row>
    <row r="315" spans="1:8" x14ac:dyDescent="0.3">
      <c r="A315" s="6" t="s">
        <v>511</v>
      </c>
      <c r="B315" s="6"/>
      <c r="C315" s="6">
        <v>2700</v>
      </c>
      <c r="D315" s="51">
        <v>1</v>
      </c>
      <c r="E315" s="51"/>
      <c r="F315" s="51">
        <f t="shared" si="40"/>
        <v>2700</v>
      </c>
      <c r="G315" s="6"/>
      <c r="H315" s="10">
        <f t="shared" si="33"/>
        <v>8677.5</v>
      </c>
    </row>
    <row r="316" spans="1:8" x14ac:dyDescent="0.3">
      <c r="A316" s="6" t="s">
        <v>511</v>
      </c>
      <c r="B316" s="6"/>
      <c r="C316" s="6">
        <v>3677</v>
      </c>
      <c r="D316" s="51">
        <v>1</v>
      </c>
      <c r="E316" s="51"/>
      <c r="F316" s="51">
        <f t="shared" si="40"/>
        <v>3677</v>
      </c>
      <c r="G316" s="6"/>
      <c r="H316" s="10">
        <f t="shared" si="33"/>
        <v>5000.5</v>
      </c>
    </row>
    <row r="317" spans="1:8" x14ac:dyDescent="0.3">
      <c r="A317" s="11" t="s">
        <v>492</v>
      </c>
      <c r="B317" s="24">
        <v>45322</v>
      </c>
      <c r="C317" s="156">
        <v>1200</v>
      </c>
      <c r="D317" s="51">
        <v>2</v>
      </c>
      <c r="E317" s="51">
        <f t="shared" ref="E317:E321" si="41">C317/D317</f>
        <v>600</v>
      </c>
      <c r="F317" s="51"/>
      <c r="G317" s="6"/>
      <c r="H317" s="10">
        <f t="shared" si="33"/>
        <v>5600.5</v>
      </c>
    </row>
    <row r="318" spans="1:8" x14ac:dyDescent="0.3">
      <c r="A318" s="11" t="s">
        <v>170</v>
      </c>
      <c r="B318" s="24">
        <v>45322</v>
      </c>
      <c r="C318" s="156">
        <v>375</v>
      </c>
      <c r="D318" s="156">
        <v>2</v>
      </c>
      <c r="E318" s="51">
        <f t="shared" si="41"/>
        <v>187.5</v>
      </c>
      <c r="F318" s="51"/>
      <c r="G318" s="6"/>
      <c r="H318" s="10">
        <f t="shared" si="33"/>
        <v>5788</v>
      </c>
    </row>
    <row r="319" spans="1:8" x14ac:dyDescent="0.3">
      <c r="A319" s="6" t="s">
        <v>535</v>
      </c>
      <c r="B319" s="24">
        <v>45322</v>
      </c>
      <c r="C319" s="51">
        <v>3200</v>
      </c>
      <c r="D319" s="51">
        <v>2</v>
      </c>
      <c r="E319" s="51">
        <f t="shared" si="41"/>
        <v>1600</v>
      </c>
      <c r="F319" s="51"/>
      <c r="G319" s="6"/>
      <c r="H319" s="10">
        <f t="shared" si="33"/>
        <v>7388</v>
      </c>
    </row>
    <row r="320" spans="1:8" x14ac:dyDescent="0.3">
      <c r="A320" s="6" t="s">
        <v>536</v>
      </c>
      <c r="B320" s="6"/>
      <c r="C320" s="51">
        <v>300</v>
      </c>
      <c r="D320" s="51">
        <v>2</v>
      </c>
      <c r="E320" s="51">
        <f t="shared" si="41"/>
        <v>150</v>
      </c>
      <c r="F320" s="51"/>
      <c r="G320" s="6"/>
      <c r="H320" s="10">
        <f t="shared" si="33"/>
        <v>7538</v>
      </c>
    </row>
    <row r="321" spans="1:8" x14ac:dyDescent="0.3">
      <c r="A321" s="6" t="s">
        <v>537</v>
      </c>
      <c r="B321" s="6"/>
      <c r="C321" s="51">
        <v>200</v>
      </c>
      <c r="D321" s="51">
        <v>1</v>
      </c>
      <c r="E321" s="51">
        <f t="shared" si="41"/>
        <v>200</v>
      </c>
      <c r="F321" s="51"/>
      <c r="G321" s="6"/>
      <c r="H321" s="10">
        <f t="shared" si="33"/>
        <v>7738</v>
      </c>
    </row>
    <row r="322" spans="1:8" x14ac:dyDescent="0.3">
      <c r="A322" s="11" t="s">
        <v>492</v>
      </c>
      <c r="B322" s="24">
        <v>45351</v>
      </c>
      <c r="C322" s="156">
        <v>1200</v>
      </c>
      <c r="D322" s="51">
        <v>2</v>
      </c>
      <c r="E322" s="51">
        <f t="shared" ref="E322:E329" si="42">C322/D322</f>
        <v>600</v>
      </c>
      <c r="F322" s="51"/>
      <c r="G322" s="6"/>
      <c r="H322" s="10">
        <f t="shared" si="33"/>
        <v>8338</v>
      </c>
    </row>
    <row r="323" spans="1:8" x14ac:dyDescent="0.3">
      <c r="A323" s="11" t="s">
        <v>170</v>
      </c>
      <c r="B323" s="24">
        <v>45351</v>
      </c>
      <c r="C323" s="156">
        <v>375</v>
      </c>
      <c r="D323" s="156">
        <v>2</v>
      </c>
      <c r="E323" s="51">
        <f t="shared" si="42"/>
        <v>187.5</v>
      </c>
      <c r="F323" s="51"/>
      <c r="G323" s="6"/>
      <c r="H323" s="10">
        <f t="shared" si="33"/>
        <v>8525.5</v>
      </c>
    </row>
    <row r="324" spans="1:8" x14ac:dyDescent="0.3">
      <c r="A324" s="6" t="s">
        <v>538</v>
      </c>
      <c r="B324" s="24">
        <v>45351</v>
      </c>
      <c r="C324" s="51">
        <v>3200</v>
      </c>
      <c r="D324" s="51">
        <v>2</v>
      </c>
      <c r="E324" s="51">
        <f t="shared" si="42"/>
        <v>1600</v>
      </c>
      <c r="F324" s="51"/>
      <c r="G324" s="6"/>
      <c r="H324" s="10">
        <f t="shared" si="33"/>
        <v>10125.5</v>
      </c>
    </row>
    <row r="325" spans="1:8" x14ac:dyDescent="0.3">
      <c r="A325" s="6" t="s">
        <v>511</v>
      </c>
      <c r="B325" s="6"/>
      <c r="C325" s="51">
        <v>5125.5</v>
      </c>
      <c r="D325" s="51">
        <v>1</v>
      </c>
      <c r="E325" s="51"/>
      <c r="F325" s="51">
        <f t="shared" ref="F325" si="43">C325/D325</f>
        <v>5125.5</v>
      </c>
      <c r="G325" s="6"/>
      <c r="H325" s="10">
        <f t="shared" si="33"/>
        <v>5000</v>
      </c>
    </row>
    <row r="326" spans="1:8" x14ac:dyDescent="0.3">
      <c r="A326" s="11" t="s">
        <v>492</v>
      </c>
      <c r="B326" s="24">
        <v>45382</v>
      </c>
      <c r="C326" s="156">
        <v>1000</v>
      </c>
      <c r="D326" s="51">
        <v>2</v>
      </c>
      <c r="E326" s="51">
        <f t="shared" si="42"/>
        <v>500</v>
      </c>
      <c r="F326" s="51"/>
      <c r="G326" s="6"/>
      <c r="H326" s="10">
        <f t="shared" si="33"/>
        <v>5500</v>
      </c>
    </row>
    <row r="327" spans="1:8" x14ac:dyDescent="0.3">
      <c r="A327" s="11" t="s">
        <v>170</v>
      </c>
      <c r="B327" s="24">
        <v>45382</v>
      </c>
      <c r="C327" s="156">
        <v>375</v>
      </c>
      <c r="D327" s="156">
        <v>2</v>
      </c>
      <c r="E327" s="51">
        <f t="shared" si="42"/>
        <v>187.5</v>
      </c>
      <c r="F327" s="51"/>
      <c r="G327" s="6"/>
      <c r="H327" s="10">
        <f t="shared" si="33"/>
        <v>5687.5</v>
      </c>
    </row>
    <row r="328" spans="1:8" x14ac:dyDescent="0.3">
      <c r="A328" s="6" t="s">
        <v>539</v>
      </c>
      <c r="B328" s="24">
        <v>45384</v>
      </c>
      <c r="C328" s="51">
        <v>3200</v>
      </c>
      <c r="D328" s="51">
        <v>2</v>
      </c>
      <c r="E328" s="51">
        <f t="shared" si="42"/>
        <v>1600</v>
      </c>
      <c r="F328" s="51"/>
      <c r="G328" s="6"/>
      <c r="H328" s="10">
        <f t="shared" si="33"/>
        <v>7287.5</v>
      </c>
    </row>
    <row r="329" spans="1:8" x14ac:dyDescent="0.3">
      <c r="A329" s="6" t="s">
        <v>145</v>
      </c>
      <c r="B329" s="24">
        <v>45384</v>
      </c>
      <c r="C329" s="51">
        <v>4800</v>
      </c>
      <c r="D329" s="51">
        <v>2</v>
      </c>
      <c r="E329" s="51">
        <f t="shared" si="42"/>
        <v>2400</v>
      </c>
      <c r="F329" s="51"/>
      <c r="G329" s="6"/>
      <c r="H329" s="10">
        <f t="shared" si="33"/>
        <v>9687.5</v>
      </c>
    </row>
    <row r="330" spans="1:8" x14ac:dyDescent="0.3">
      <c r="A330" s="6" t="s">
        <v>540</v>
      </c>
      <c r="B330" s="5">
        <v>45366</v>
      </c>
      <c r="C330" s="51">
        <v>4330</v>
      </c>
      <c r="D330" s="51">
        <v>2</v>
      </c>
      <c r="E330" s="51"/>
      <c r="F330" s="51">
        <f t="shared" ref="F330:F331" si="44">C330/D330</f>
        <v>2165</v>
      </c>
      <c r="G330" s="6"/>
      <c r="H330" s="10">
        <f t="shared" si="33"/>
        <v>7522.5</v>
      </c>
    </row>
    <row r="331" spans="1:8" x14ac:dyDescent="0.3">
      <c r="A331" s="6" t="s">
        <v>511</v>
      </c>
      <c r="B331" s="6"/>
      <c r="C331" s="51">
        <v>7522.5</v>
      </c>
      <c r="D331" s="51">
        <v>1</v>
      </c>
      <c r="E331" s="51"/>
      <c r="F331" s="51">
        <f t="shared" si="44"/>
        <v>7522.5</v>
      </c>
      <c r="G331" s="6"/>
      <c r="H331" s="10">
        <f t="shared" ref="H331:H337" si="45">H330+E331-F331</f>
        <v>0</v>
      </c>
    </row>
    <row r="332" spans="1:8" x14ac:dyDescent="0.3">
      <c r="A332" s="11" t="s">
        <v>492</v>
      </c>
      <c r="B332" s="24">
        <v>45415</v>
      </c>
      <c r="C332" s="156">
        <v>1000</v>
      </c>
      <c r="D332" s="51">
        <v>2</v>
      </c>
      <c r="E332" s="51">
        <f t="shared" ref="E332:E336" si="46">C332/D332</f>
        <v>500</v>
      </c>
      <c r="F332" s="51"/>
      <c r="G332" s="6"/>
      <c r="H332" s="10">
        <f t="shared" si="45"/>
        <v>500</v>
      </c>
    </row>
    <row r="333" spans="1:8" x14ac:dyDescent="0.3">
      <c r="A333" s="11" t="s">
        <v>170</v>
      </c>
      <c r="B333" s="24">
        <v>45412</v>
      </c>
      <c r="C333" s="156">
        <v>375</v>
      </c>
      <c r="D333" s="156">
        <v>2</v>
      </c>
      <c r="E333" s="51">
        <f t="shared" si="46"/>
        <v>187.5</v>
      </c>
      <c r="F333" s="51"/>
      <c r="G333" s="6"/>
      <c r="H333" s="10">
        <f t="shared" si="45"/>
        <v>687.5</v>
      </c>
    </row>
    <row r="334" spans="1:8" x14ac:dyDescent="0.3">
      <c r="A334" s="6" t="s">
        <v>539</v>
      </c>
      <c r="B334" s="24">
        <v>45414</v>
      </c>
      <c r="C334" s="51">
        <v>3200</v>
      </c>
      <c r="D334" s="51">
        <v>2</v>
      </c>
      <c r="E334" s="51">
        <f t="shared" si="46"/>
        <v>1600</v>
      </c>
      <c r="F334" s="51"/>
      <c r="G334" s="6"/>
      <c r="H334" s="10">
        <f t="shared" si="45"/>
        <v>2287.5</v>
      </c>
    </row>
    <row r="335" spans="1:8" x14ac:dyDescent="0.3">
      <c r="A335" s="6" t="s">
        <v>541</v>
      </c>
      <c r="B335" s="24">
        <v>45412</v>
      </c>
      <c r="C335" s="51">
        <v>9800</v>
      </c>
      <c r="D335" s="51">
        <v>2</v>
      </c>
      <c r="E335" s="51">
        <f t="shared" si="46"/>
        <v>4900</v>
      </c>
      <c r="F335" s="51"/>
      <c r="G335" s="6"/>
      <c r="H335" s="10">
        <f t="shared" si="45"/>
        <v>7187.5</v>
      </c>
    </row>
    <row r="336" spans="1:8" x14ac:dyDescent="0.3">
      <c r="A336" s="6" t="s">
        <v>542</v>
      </c>
      <c r="B336" s="6"/>
      <c r="C336" s="51">
        <v>3000</v>
      </c>
      <c r="D336" s="51">
        <v>2</v>
      </c>
      <c r="E336" s="51">
        <f t="shared" si="46"/>
        <v>1500</v>
      </c>
      <c r="F336" s="51"/>
      <c r="G336" s="6"/>
      <c r="H336" s="10">
        <f t="shared" si="45"/>
        <v>8687.5</v>
      </c>
    </row>
    <row r="337" spans="1:8" x14ac:dyDescent="0.3">
      <c r="A337" s="6" t="s">
        <v>511</v>
      </c>
      <c r="B337" s="6"/>
      <c r="C337" s="51">
        <v>8687.5</v>
      </c>
      <c r="D337" s="51">
        <v>1</v>
      </c>
      <c r="E337" s="51"/>
      <c r="F337" s="51">
        <f t="shared" ref="F337" si="47">C337/D337</f>
        <v>8687.5</v>
      </c>
      <c r="G337" s="6"/>
      <c r="H337" s="10">
        <f t="shared" si="45"/>
        <v>0</v>
      </c>
    </row>
    <row r="338" spans="1:8" x14ac:dyDescent="0.3">
      <c r="A338" s="11" t="s">
        <v>492</v>
      </c>
      <c r="B338" s="24">
        <v>45446</v>
      </c>
      <c r="C338" s="156">
        <v>1000</v>
      </c>
      <c r="D338" s="51">
        <v>2</v>
      </c>
      <c r="E338" s="51">
        <f t="shared" ref="E338:E339" si="48">C338/D338</f>
        <v>500</v>
      </c>
      <c r="F338" s="51"/>
      <c r="G338" s="6"/>
      <c r="H338" s="10">
        <f t="shared" ref="H338:H340" si="49">H337+E338-F338</f>
        <v>500</v>
      </c>
    </row>
    <row r="339" spans="1:8" x14ac:dyDescent="0.3">
      <c r="A339" s="11" t="s">
        <v>170</v>
      </c>
      <c r="B339" s="24">
        <v>45446</v>
      </c>
      <c r="C339" s="156">
        <v>375</v>
      </c>
      <c r="D339" s="156">
        <v>2</v>
      </c>
      <c r="E339" s="51">
        <f t="shared" si="48"/>
        <v>187.5</v>
      </c>
      <c r="F339" s="51"/>
      <c r="G339" s="6"/>
      <c r="H339" s="10">
        <f t="shared" si="49"/>
        <v>687.5</v>
      </c>
    </row>
    <row r="340" spans="1:8" x14ac:dyDescent="0.3">
      <c r="A340" s="11" t="s">
        <v>170</v>
      </c>
      <c r="B340" s="24">
        <v>45477</v>
      </c>
      <c r="C340" s="156">
        <v>375</v>
      </c>
      <c r="D340" s="156">
        <v>2</v>
      </c>
      <c r="E340" s="51">
        <f t="shared" ref="E340" si="50">C340/D340</f>
        <v>187.5</v>
      </c>
      <c r="F340" s="51"/>
      <c r="G340" s="6"/>
      <c r="H340" s="10">
        <f t="shared" si="49"/>
        <v>875</v>
      </c>
    </row>
    <row r="341" spans="1:8" x14ac:dyDescent="0.3">
      <c r="A341" s="11" t="s">
        <v>170</v>
      </c>
      <c r="B341" s="24">
        <v>45505</v>
      </c>
      <c r="C341" s="156">
        <v>375</v>
      </c>
      <c r="D341" s="156">
        <v>2</v>
      </c>
      <c r="E341" s="51">
        <f t="shared" ref="E341:E342" si="51">C341/D341</f>
        <v>187.5</v>
      </c>
      <c r="F341" s="51"/>
      <c r="G341" s="6"/>
      <c r="H341" s="10">
        <f t="shared" ref="H341:H346" si="52">H340+E341-F341</f>
        <v>1062.5</v>
      </c>
    </row>
    <row r="342" spans="1:8" x14ac:dyDescent="0.3">
      <c r="A342" s="6" t="s">
        <v>598</v>
      </c>
      <c r="B342" s="5">
        <v>45519</v>
      </c>
      <c r="C342" s="51">
        <v>2330</v>
      </c>
      <c r="D342" s="51">
        <v>2</v>
      </c>
      <c r="E342" s="51">
        <f t="shared" si="51"/>
        <v>1165</v>
      </c>
      <c r="F342" s="51"/>
      <c r="G342" s="6"/>
      <c r="H342" s="10">
        <f t="shared" si="52"/>
        <v>2227.5</v>
      </c>
    </row>
    <row r="343" spans="1:8" x14ac:dyDescent="0.3">
      <c r="A343" s="6" t="s">
        <v>511</v>
      </c>
      <c r="B343" s="6"/>
      <c r="C343" s="6">
        <v>2227.5</v>
      </c>
      <c r="D343" s="51">
        <v>1</v>
      </c>
      <c r="E343" s="51"/>
      <c r="F343" s="51">
        <f>C343/D343</f>
        <v>2227.5</v>
      </c>
      <c r="G343" s="6"/>
      <c r="H343" s="10">
        <f t="shared" si="52"/>
        <v>0</v>
      </c>
    </row>
    <row r="344" spans="1:8" x14ac:dyDescent="0.3">
      <c r="A344" s="11" t="s">
        <v>170</v>
      </c>
      <c r="B344" s="24">
        <v>45536</v>
      </c>
      <c r="C344" s="156">
        <v>375</v>
      </c>
      <c r="D344" s="156">
        <v>2</v>
      </c>
      <c r="E344" s="51">
        <f t="shared" ref="E344:E346" si="53">C344/D344</f>
        <v>187.5</v>
      </c>
      <c r="F344" s="51"/>
      <c r="G344" s="6"/>
      <c r="H344" s="10">
        <f t="shared" si="52"/>
        <v>187.5</v>
      </c>
    </row>
    <row r="345" spans="1:8" x14ac:dyDescent="0.3">
      <c r="A345" s="6" t="s">
        <v>609</v>
      </c>
      <c r="B345" s="24">
        <v>45536</v>
      </c>
      <c r="C345" s="51">
        <v>3700</v>
      </c>
      <c r="D345" s="51">
        <v>2</v>
      </c>
      <c r="E345" s="51">
        <f t="shared" si="53"/>
        <v>1850</v>
      </c>
      <c r="F345" s="51"/>
      <c r="G345" s="6"/>
      <c r="H345" s="10">
        <f t="shared" si="52"/>
        <v>2037.5</v>
      </c>
    </row>
    <row r="346" spans="1:8" x14ac:dyDescent="0.3">
      <c r="A346" s="6" t="s">
        <v>607</v>
      </c>
      <c r="B346" s="24">
        <v>45536</v>
      </c>
      <c r="C346" s="51">
        <v>1200</v>
      </c>
      <c r="D346" s="156">
        <v>2</v>
      </c>
      <c r="E346" s="51">
        <f t="shared" si="53"/>
        <v>600</v>
      </c>
      <c r="F346" s="51"/>
      <c r="G346" s="6"/>
      <c r="H346" s="10">
        <f t="shared" si="52"/>
        <v>2637.5</v>
      </c>
    </row>
    <row r="347" spans="1:8" x14ac:dyDescent="0.3">
      <c r="A347" s="6" t="s">
        <v>608</v>
      </c>
      <c r="B347" s="27">
        <v>38245</v>
      </c>
      <c r="C347" s="60">
        <v>800</v>
      </c>
      <c r="D347" s="51">
        <v>2</v>
      </c>
      <c r="E347" s="51">
        <f t="shared" ref="E347" si="54">C347/D347</f>
        <v>400</v>
      </c>
      <c r="F347" s="51"/>
      <c r="G347" s="6"/>
      <c r="H347" s="10">
        <f t="shared" ref="H347:H363" si="55">H346+E347-F347</f>
        <v>3037.5</v>
      </c>
    </row>
    <row r="348" spans="1:8" x14ac:dyDescent="0.3">
      <c r="A348" s="6" t="s">
        <v>606</v>
      </c>
      <c r="B348" s="24">
        <v>45543</v>
      </c>
      <c r="C348" s="51">
        <v>8400</v>
      </c>
      <c r="D348" s="51">
        <v>2</v>
      </c>
      <c r="E348" s="51">
        <f>C348/D348</f>
        <v>4200</v>
      </c>
      <c r="F348" s="51"/>
      <c r="G348" s="6"/>
      <c r="H348" s="10">
        <f t="shared" si="55"/>
        <v>7237.5</v>
      </c>
    </row>
    <row r="349" spans="1:8" x14ac:dyDescent="0.3">
      <c r="A349" s="6" t="s">
        <v>511</v>
      </c>
      <c r="B349" s="5">
        <v>45567</v>
      </c>
      <c r="C349" s="51">
        <v>7237.5</v>
      </c>
      <c r="D349" s="51">
        <v>1</v>
      </c>
      <c r="E349" s="51"/>
      <c r="F349" s="51">
        <f t="shared" ref="F349" si="56">C349/D349</f>
        <v>7237.5</v>
      </c>
      <c r="G349" s="6"/>
      <c r="H349" s="10">
        <f t="shared" si="55"/>
        <v>0</v>
      </c>
    </row>
    <row r="350" spans="1:8" x14ac:dyDescent="0.3">
      <c r="A350" s="6" t="s">
        <v>610</v>
      </c>
      <c r="B350" s="5">
        <v>45567</v>
      </c>
      <c r="C350" s="51">
        <v>7400</v>
      </c>
      <c r="D350" s="51">
        <v>2</v>
      </c>
      <c r="E350" s="51">
        <f>C350/D350</f>
        <v>3700</v>
      </c>
      <c r="F350" s="51"/>
      <c r="G350" s="6"/>
      <c r="H350" s="10">
        <f t="shared" si="55"/>
        <v>3700</v>
      </c>
    </row>
    <row r="351" spans="1:8" x14ac:dyDescent="0.3">
      <c r="A351" s="6" t="s">
        <v>607</v>
      </c>
      <c r="B351" s="5">
        <v>45567</v>
      </c>
      <c r="C351" s="51">
        <v>2000</v>
      </c>
      <c r="D351" s="51">
        <v>2</v>
      </c>
      <c r="E351" s="51">
        <f t="shared" ref="E351:E358" si="57">C351/D351</f>
        <v>1000</v>
      </c>
      <c r="F351" s="51"/>
      <c r="G351" s="6"/>
      <c r="H351" s="10">
        <f t="shared" si="55"/>
        <v>4700</v>
      </c>
    </row>
    <row r="352" spans="1:8" x14ac:dyDescent="0.3">
      <c r="A352" s="11" t="s">
        <v>170</v>
      </c>
      <c r="B352" s="5">
        <v>45567</v>
      </c>
      <c r="C352" s="51">
        <v>375</v>
      </c>
      <c r="D352" s="51">
        <v>2</v>
      </c>
      <c r="E352" s="51">
        <f t="shared" si="57"/>
        <v>187.5</v>
      </c>
      <c r="F352" s="51"/>
      <c r="G352" s="6"/>
      <c r="H352" s="10">
        <f t="shared" si="55"/>
        <v>4887.5</v>
      </c>
    </row>
    <row r="353" spans="1:10" x14ac:dyDescent="0.3">
      <c r="A353" s="6" t="s">
        <v>611</v>
      </c>
      <c r="B353" s="5">
        <v>45567</v>
      </c>
      <c r="C353" s="51">
        <v>850</v>
      </c>
      <c r="D353" s="51">
        <v>2</v>
      </c>
      <c r="E353" s="51">
        <f t="shared" si="57"/>
        <v>425</v>
      </c>
      <c r="F353" s="51"/>
      <c r="G353" s="6"/>
      <c r="H353" s="10">
        <f t="shared" si="55"/>
        <v>5312.5</v>
      </c>
    </row>
    <row r="354" spans="1:10" x14ac:dyDescent="0.3">
      <c r="A354" s="6" t="s">
        <v>612</v>
      </c>
      <c r="B354" s="5">
        <v>45567</v>
      </c>
      <c r="C354" s="51">
        <v>18050</v>
      </c>
      <c r="D354" s="51">
        <v>2</v>
      </c>
      <c r="E354" s="51">
        <f t="shared" si="57"/>
        <v>9025</v>
      </c>
      <c r="F354" s="51"/>
      <c r="G354" s="6"/>
      <c r="H354" s="10">
        <f t="shared" si="55"/>
        <v>14337.5</v>
      </c>
    </row>
    <row r="355" spans="1:10" x14ac:dyDescent="0.3">
      <c r="A355" s="6" t="s">
        <v>511</v>
      </c>
      <c r="B355" s="6"/>
      <c r="C355" s="51">
        <v>5000</v>
      </c>
      <c r="D355" s="51">
        <v>1</v>
      </c>
      <c r="E355" s="51"/>
      <c r="F355" s="51">
        <f t="shared" ref="F355" si="58">C355/D355</f>
        <v>5000</v>
      </c>
      <c r="G355" s="6"/>
      <c r="H355" s="35">
        <f t="shared" si="55"/>
        <v>9337.5</v>
      </c>
      <c r="J355">
        <v>1850</v>
      </c>
    </row>
    <row r="356" spans="1:10" x14ac:dyDescent="0.3">
      <c r="A356" s="6" t="s">
        <v>610</v>
      </c>
      <c r="B356" s="5">
        <v>45598</v>
      </c>
      <c r="C356" s="51">
        <v>3700</v>
      </c>
      <c r="D356" s="51">
        <v>2</v>
      </c>
      <c r="E356" s="51">
        <f t="shared" si="57"/>
        <v>1850</v>
      </c>
      <c r="F356" s="51"/>
      <c r="G356" s="6"/>
      <c r="H356" s="10">
        <f t="shared" si="55"/>
        <v>11187.5</v>
      </c>
      <c r="J356">
        <v>1000</v>
      </c>
    </row>
    <row r="357" spans="1:10" x14ac:dyDescent="0.3">
      <c r="A357" s="6" t="s">
        <v>607</v>
      </c>
      <c r="B357" s="5">
        <v>45598</v>
      </c>
      <c r="C357" s="51">
        <v>2000</v>
      </c>
      <c r="D357" s="51">
        <v>2</v>
      </c>
      <c r="E357" s="51">
        <f t="shared" si="57"/>
        <v>1000</v>
      </c>
      <c r="F357" s="51"/>
      <c r="G357" s="6"/>
      <c r="H357" s="10">
        <f t="shared" si="55"/>
        <v>12187.5</v>
      </c>
      <c r="J357">
        <v>187.5</v>
      </c>
    </row>
    <row r="358" spans="1:10" x14ac:dyDescent="0.3">
      <c r="A358" s="11" t="s">
        <v>170</v>
      </c>
      <c r="B358" s="5">
        <v>45598</v>
      </c>
      <c r="C358" s="51">
        <v>375</v>
      </c>
      <c r="D358" s="51">
        <v>2</v>
      </c>
      <c r="E358" s="51">
        <f t="shared" si="57"/>
        <v>187.5</v>
      </c>
      <c r="F358" s="51"/>
      <c r="G358" s="6"/>
      <c r="H358" s="10">
        <f t="shared" si="55"/>
        <v>12375</v>
      </c>
      <c r="J358">
        <f>SUM(J355:J357)</f>
        <v>3037.5</v>
      </c>
    </row>
    <row r="359" spans="1:10" x14ac:dyDescent="0.3">
      <c r="A359" s="6" t="s">
        <v>613</v>
      </c>
      <c r="B359" s="6"/>
      <c r="C359" s="51">
        <v>1100</v>
      </c>
      <c r="D359" s="51">
        <v>2</v>
      </c>
      <c r="E359" s="51"/>
      <c r="F359" s="51">
        <f t="shared" ref="F359:F362" si="59">C359/D359</f>
        <v>550</v>
      </c>
      <c r="G359" s="6"/>
      <c r="H359" s="10">
        <f t="shared" si="55"/>
        <v>11825</v>
      </c>
    </row>
    <row r="360" spans="1:10" x14ac:dyDescent="0.3">
      <c r="A360" s="6" t="s">
        <v>614</v>
      </c>
      <c r="B360" s="6"/>
      <c r="C360" s="51">
        <v>550</v>
      </c>
      <c r="D360" s="51">
        <v>2</v>
      </c>
      <c r="E360" s="51"/>
      <c r="F360" s="51">
        <f t="shared" si="59"/>
        <v>275</v>
      </c>
      <c r="G360" s="6"/>
      <c r="H360" s="10">
        <f t="shared" si="55"/>
        <v>11550</v>
      </c>
    </row>
    <row r="361" spans="1:10" x14ac:dyDescent="0.3">
      <c r="A361" s="6" t="s">
        <v>615</v>
      </c>
      <c r="B361" s="6"/>
      <c r="C361" s="51">
        <v>400</v>
      </c>
      <c r="D361" s="51">
        <v>2</v>
      </c>
      <c r="E361" s="51"/>
      <c r="F361" s="51">
        <f t="shared" si="59"/>
        <v>200</v>
      </c>
      <c r="G361" s="6"/>
      <c r="H361" s="10">
        <f t="shared" si="55"/>
        <v>11350</v>
      </c>
    </row>
    <row r="362" spans="1:10" x14ac:dyDescent="0.3">
      <c r="A362" s="6" t="s">
        <v>511</v>
      </c>
      <c r="B362" s="6"/>
      <c r="C362" s="51">
        <v>6000</v>
      </c>
      <c r="D362" s="51">
        <v>1</v>
      </c>
      <c r="E362" s="51"/>
      <c r="F362" s="51">
        <f t="shared" si="59"/>
        <v>6000</v>
      </c>
      <c r="G362" s="6"/>
      <c r="H362" s="35">
        <f t="shared" si="55"/>
        <v>5350</v>
      </c>
    </row>
    <row r="363" spans="1:10" x14ac:dyDescent="0.3">
      <c r="A363" s="6" t="s">
        <v>616</v>
      </c>
      <c r="B363" s="6"/>
      <c r="C363" s="51">
        <v>400</v>
      </c>
      <c r="D363" s="51">
        <v>1</v>
      </c>
      <c r="E363" s="51">
        <f t="shared" ref="E363:E366" si="60">C363/D363</f>
        <v>400</v>
      </c>
      <c r="F363" s="51"/>
      <c r="G363" s="6"/>
      <c r="H363" s="10">
        <f t="shared" si="55"/>
        <v>5750</v>
      </c>
    </row>
    <row r="364" spans="1:10" x14ac:dyDescent="0.3">
      <c r="A364" s="6" t="s">
        <v>617</v>
      </c>
      <c r="B364" s="5">
        <v>45628</v>
      </c>
      <c r="C364" s="51">
        <v>3700</v>
      </c>
      <c r="D364" s="51">
        <v>2</v>
      </c>
      <c r="E364" s="51">
        <f t="shared" si="60"/>
        <v>1850</v>
      </c>
      <c r="F364" s="51"/>
      <c r="G364" s="6"/>
      <c r="H364" s="10">
        <f t="shared" ref="H364:H401" si="61">H363+E364-F364</f>
        <v>7600</v>
      </c>
    </row>
    <row r="365" spans="1:10" x14ac:dyDescent="0.3">
      <c r="A365" s="6" t="s">
        <v>607</v>
      </c>
      <c r="B365" s="5">
        <v>45628</v>
      </c>
      <c r="C365" s="51">
        <v>1000</v>
      </c>
      <c r="D365" s="51">
        <v>2</v>
      </c>
      <c r="E365" s="51">
        <f t="shared" si="60"/>
        <v>500</v>
      </c>
      <c r="F365" s="51"/>
      <c r="G365" s="6"/>
      <c r="H365" s="10">
        <f t="shared" si="61"/>
        <v>8100</v>
      </c>
    </row>
    <row r="366" spans="1:10" x14ac:dyDescent="0.3">
      <c r="A366" s="11" t="s">
        <v>170</v>
      </c>
      <c r="B366" s="5">
        <v>45628</v>
      </c>
      <c r="C366" s="51">
        <v>375</v>
      </c>
      <c r="D366" s="51">
        <v>2</v>
      </c>
      <c r="E366" s="51">
        <f t="shared" si="60"/>
        <v>187.5</v>
      </c>
      <c r="F366" s="51"/>
      <c r="G366" s="6"/>
      <c r="H366" s="10">
        <f t="shared" si="61"/>
        <v>8287.5</v>
      </c>
    </row>
    <row r="367" spans="1:10" x14ac:dyDescent="0.3">
      <c r="A367" s="6" t="s">
        <v>511</v>
      </c>
      <c r="B367" s="6"/>
      <c r="C367" s="51">
        <v>5000</v>
      </c>
      <c r="D367" s="51">
        <v>1</v>
      </c>
      <c r="E367" s="51"/>
      <c r="F367" s="51">
        <f>C367/D367</f>
        <v>5000</v>
      </c>
      <c r="G367" s="6"/>
      <c r="H367" s="35">
        <f t="shared" si="61"/>
        <v>3287.5</v>
      </c>
    </row>
    <row r="368" spans="1:10" x14ac:dyDescent="0.3">
      <c r="A368" s="6" t="s">
        <v>617</v>
      </c>
      <c r="B368" s="5">
        <v>45293</v>
      </c>
      <c r="C368" s="51">
        <v>3700</v>
      </c>
      <c r="D368" s="51">
        <v>2</v>
      </c>
      <c r="E368" s="51">
        <f>C368/D368</f>
        <v>1850</v>
      </c>
      <c r="F368" s="51"/>
      <c r="G368" s="6"/>
      <c r="H368" s="10">
        <f t="shared" si="61"/>
        <v>5137.5</v>
      </c>
    </row>
    <row r="369" spans="1:8" x14ac:dyDescent="0.3">
      <c r="A369" s="6" t="s">
        <v>607</v>
      </c>
      <c r="B369" s="5">
        <v>45293</v>
      </c>
      <c r="C369" s="51">
        <v>2000</v>
      </c>
      <c r="D369" s="51">
        <v>2</v>
      </c>
      <c r="E369" s="51">
        <f>C369/D369</f>
        <v>1000</v>
      </c>
      <c r="F369" s="51"/>
      <c r="G369" s="6"/>
      <c r="H369" s="10">
        <f t="shared" si="61"/>
        <v>6137.5</v>
      </c>
    </row>
    <row r="370" spans="1:8" x14ac:dyDescent="0.3">
      <c r="A370" s="11" t="s">
        <v>170</v>
      </c>
      <c r="B370" s="5">
        <v>45293</v>
      </c>
      <c r="C370" s="51">
        <v>375</v>
      </c>
      <c r="D370" s="51">
        <v>2</v>
      </c>
      <c r="E370" s="51">
        <f>C370/D370</f>
        <v>187.5</v>
      </c>
      <c r="F370" s="51"/>
      <c r="G370" s="6"/>
      <c r="H370" s="10">
        <f t="shared" si="61"/>
        <v>6325</v>
      </c>
    </row>
    <row r="371" spans="1:8" x14ac:dyDescent="0.3">
      <c r="A371" s="6" t="s">
        <v>620</v>
      </c>
      <c r="B371" s="5">
        <v>45293</v>
      </c>
      <c r="C371" s="51">
        <v>470</v>
      </c>
      <c r="D371" s="51">
        <v>2</v>
      </c>
      <c r="E371" s="51"/>
      <c r="F371" s="51">
        <f>C371/D371</f>
        <v>235</v>
      </c>
      <c r="G371" s="6"/>
      <c r="H371" s="10">
        <f t="shared" si="61"/>
        <v>6090</v>
      </c>
    </row>
    <row r="372" spans="1:8" x14ac:dyDescent="0.3">
      <c r="A372" s="6" t="s">
        <v>618</v>
      </c>
      <c r="B372" s="5">
        <v>45293</v>
      </c>
      <c r="C372" s="51">
        <v>400</v>
      </c>
      <c r="D372" s="51">
        <v>2</v>
      </c>
      <c r="E372" s="51">
        <f>C372/D372</f>
        <v>200</v>
      </c>
      <c r="F372" s="51"/>
      <c r="G372" s="6"/>
      <c r="H372" s="10">
        <f t="shared" si="61"/>
        <v>6290</v>
      </c>
    </row>
    <row r="373" spans="1:8" x14ac:dyDescent="0.3">
      <c r="A373" s="6" t="s">
        <v>619</v>
      </c>
      <c r="B373" s="5">
        <v>45293</v>
      </c>
      <c r="C373" s="51">
        <v>550</v>
      </c>
      <c r="D373" s="51">
        <v>2</v>
      </c>
      <c r="E373" s="51">
        <f>C373/D373</f>
        <v>275</v>
      </c>
      <c r="F373" s="51"/>
      <c r="G373" s="6"/>
      <c r="H373" s="10">
        <f t="shared" si="61"/>
        <v>6565</v>
      </c>
    </row>
    <row r="374" spans="1:8" x14ac:dyDescent="0.3">
      <c r="A374" s="6"/>
      <c r="B374" s="6"/>
      <c r="C374" s="51">
        <v>600</v>
      </c>
      <c r="D374" s="51">
        <v>2</v>
      </c>
      <c r="E374" s="51"/>
      <c r="F374" s="51">
        <f>C374/D374</f>
        <v>300</v>
      </c>
      <c r="G374" s="6"/>
      <c r="H374" s="10">
        <f t="shared" si="61"/>
        <v>6265</v>
      </c>
    </row>
    <row r="375" spans="1:8" x14ac:dyDescent="0.3">
      <c r="A375" s="6" t="s">
        <v>621</v>
      </c>
      <c r="B375" s="6"/>
      <c r="C375" s="51">
        <v>4230</v>
      </c>
      <c r="D375" s="51">
        <v>1</v>
      </c>
      <c r="E375" s="51">
        <f>C375/D375</f>
        <v>4230</v>
      </c>
      <c r="F375" s="51"/>
      <c r="G375" s="6"/>
      <c r="H375" s="10">
        <f t="shared" si="61"/>
        <v>10495</v>
      </c>
    </row>
    <row r="376" spans="1:8" x14ac:dyDescent="0.3">
      <c r="A376" s="6" t="s">
        <v>511</v>
      </c>
      <c r="B376" s="6"/>
      <c r="C376" s="51">
        <v>10495</v>
      </c>
      <c r="D376" s="51">
        <v>1</v>
      </c>
      <c r="E376" s="51"/>
      <c r="F376" s="51">
        <f>C376/D376</f>
        <v>10495</v>
      </c>
      <c r="G376" s="6"/>
      <c r="H376" s="10">
        <f t="shared" si="61"/>
        <v>0</v>
      </c>
    </row>
    <row r="377" spans="1:8" x14ac:dyDescent="0.3">
      <c r="A377" s="6" t="s">
        <v>617</v>
      </c>
      <c r="B377" s="5">
        <v>45326</v>
      </c>
      <c r="C377" s="51">
        <v>3700</v>
      </c>
      <c r="D377" s="51">
        <v>2</v>
      </c>
      <c r="E377" s="51">
        <f>C377/D377</f>
        <v>1850</v>
      </c>
      <c r="F377" s="51"/>
      <c r="G377" s="6"/>
      <c r="H377" s="10">
        <f t="shared" si="61"/>
        <v>1850</v>
      </c>
    </row>
    <row r="378" spans="1:8" x14ac:dyDescent="0.3">
      <c r="A378" s="6" t="s">
        <v>607</v>
      </c>
      <c r="B378" s="5">
        <v>45323</v>
      </c>
      <c r="C378" s="51">
        <v>1500</v>
      </c>
      <c r="D378" s="51">
        <v>2</v>
      </c>
      <c r="E378" s="51">
        <f t="shared" ref="E378:E379" si="62">C378/D378</f>
        <v>750</v>
      </c>
      <c r="F378" s="51"/>
      <c r="G378" s="6"/>
      <c r="H378" s="10">
        <f t="shared" si="61"/>
        <v>2600</v>
      </c>
    </row>
    <row r="379" spans="1:8" x14ac:dyDescent="0.3">
      <c r="A379" s="11" t="s">
        <v>170</v>
      </c>
      <c r="B379" s="5">
        <v>45323</v>
      </c>
      <c r="C379" s="51">
        <v>375</v>
      </c>
      <c r="D379" s="51">
        <v>2</v>
      </c>
      <c r="E379" s="51">
        <f t="shared" si="62"/>
        <v>187.5</v>
      </c>
      <c r="F379" s="51"/>
      <c r="G379" s="6"/>
      <c r="H379" s="10">
        <f t="shared" si="61"/>
        <v>2787.5</v>
      </c>
    </row>
    <row r="380" spans="1:8" x14ac:dyDescent="0.3">
      <c r="A380" s="6" t="s">
        <v>623</v>
      </c>
      <c r="B380" s="5">
        <v>45323</v>
      </c>
      <c r="C380" s="51">
        <v>2400</v>
      </c>
      <c r="D380" s="51">
        <v>2</v>
      </c>
      <c r="E380" s="51"/>
      <c r="F380" s="51">
        <f>C380/D380</f>
        <v>1200</v>
      </c>
      <c r="G380" s="6"/>
      <c r="H380" s="10">
        <f t="shared" si="61"/>
        <v>1587.5</v>
      </c>
    </row>
    <row r="381" spans="1:8" x14ac:dyDescent="0.3">
      <c r="A381" s="6" t="s">
        <v>622</v>
      </c>
      <c r="B381" s="5">
        <v>45323</v>
      </c>
      <c r="C381" s="51">
        <v>300</v>
      </c>
      <c r="D381" s="51">
        <v>2</v>
      </c>
      <c r="E381" s="51"/>
      <c r="F381" s="51">
        <f>C381/D381</f>
        <v>150</v>
      </c>
      <c r="G381" s="6"/>
      <c r="H381" s="10">
        <f t="shared" si="61"/>
        <v>1437.5</v>
      </c>
    </row>
    <row r="382" spans="1:8" x14ac:dyDescent="0.3">
      <c r="A382" s="28" t="s">
        <v>625</v>
      </c>
      <c r="C382" s="60">
        <v>650</v>
      </c>
      <c r="D382" s="51">
        <v>2</v>
      </c>
      <c r="F382" s="51">
        <f>C382/D382</f>
        <v>325</v>
      </c>
      <c r="H382" s="10">
        <f t="shared" si="61"/>
        <v>1112.5</v>
      </c>
    </row>
    <row r="383" spans="1:8" x14ac:dyDescent="0.3">
      <c r="A383" s="6" t="s">
        <v>511</v>
      </c>
      <c r="B383" s="6"/>
      <c r="C383" s="51">
        <v>1112.5</v>
      </c>
      <c r="D383" s="51">
        <v>1</v>
      </c>
      <c r="E383" s="51"/>
      <c r="F383" s="51">
        <f>C383/D383</f>
        <v>1112.5</v>
      </c>
      <c r="G383" s="6"/>
      <c r="H383" s="10">
        <f t="shared" si="61"/>
        <v>0</v>
      </c>
    </row>
    <row r="384" spans="1:8" x14ac:dyDescent="0.3">
      <c r="A384" s="6" t="s">
        <v>617</v>
      </c>
      <c r="B384" s="5">
        <v>45356</v>
      </c>
      <c r="C384" s="51">
        <v>3700</v>
      </c>
      <c r="D384" s="51">
        <v>2</v>
      </c>
      <c r="E384" s="51">
        <f t="shared" ref="E384:E390" si="63">C384/D384</f>
        <v>1850</v>
      </c>
      <c r="F384" s="51"/>
      <c r="G384" s="6"/>
      <c r="H384" s="10">
        <f t="shared" si="61"/>
        <v>1850</v>
      </c>
    </row>
    <row r="385" spans="1:8" x14ac:dyDescent="0.3">
      <c r="A385" s="6" t="s">
        <v>607</v>
      </c>
      <c r="B385" s="5">
        <v>45356</v>
      </c>
      <c r="C385" s="51">
        <v>1500</v>
      </c>
      <c r="D385" s="51">
        <v>2</v>
      </c>
      <c r="E385" s="51">
        <f t="shared" si="63"/>
        <v>750</v>
      </c>
      <c r="F385" s="51"/>
      <c r="G385" s="6"/>
      <c r="H385" s="10">
        <f t="shared" si="61"/>
        <v>2600</v>
      </c>
    </row>
    <row r="386" spans="1:8" x14ac:dyDescent="0.3">
      <c r="A386" s="11" t="s">
        <v>170</v>
      </c>
      <c r="B386" s="5">
        <v>45356</v>
      </c>
      <c r="C386" s="51">
        <v>375</v>
      </c>
      <c r="D386" s="51">
        <v>2</v>
      </c>
      <c r="E386" s="51">
        <f t="shared" si="63"/>
        <v>187.5</v>
      </c>
      <c r="F386" s="51"/>
      <c r="G386" s="6"/>
      <c r="H386" s="10">
        <f t="shared" si="61"/>
        <v>2787.5</v>
      </c>
    </row>
    <row r="387" spans="1:8" x14ac:dyDescent="0.3">
      <c r="A387" s="6" t="s">
        <v>624</v>
      </c>
      <c r="B387" s="5">
        <v>45356</v>
      </c>
      <c r="C387" s="51">
        <v>500</v>
      </c>
      <c r="D387" s="51">
        <v>2</v>
      </c>
      <c r="E387" s="51">
        <f t="shared" si="63"/>
        <v>250</v>
      </c>
      <c r="F387" s="51"/>
      <c r="G387" s="6"/>
      <c r="H387" s="10">
        <f t="shared" si="61"/>
        <v>3037.5</v>
      </c>
    </row>
    <row r="388" spans="1:8" x14ac:dyDescent="0.3">
      <c r="A388" s="6" t="s">
        <v>511</v>
      </c>
      <c r="B388" s="6"/>
      <c r="C388" s="51">
        <v>3037.5</v>
      </c>
      <c r="D388" s="51">
        <v>1</v>
      </c>
      <c r="E388" s="51"/>
      <c r="F388" s="51">
        <f>C388/D388</f>
        <v>3037.5</v>
      </c>
      <c r="G388" s="6"/>
      <c r="H388" s="10">
        <f t="shared" si="61"/>
        <v>0</v>
      </c>
    </row>
    <row r="389" spans="1:8" x14ac:dyDescent="0.3">
      <c r="A389" s="6" t="s">
        <v>617</v>
      </c>
      <c r="B389" s="5">
        <v>45383</v>
      </c>
      <c r="C389" s="51">
        <v>3700</v>
      </c>
      <c r="D389" s="51">
        <v>2</v>
      </c>
      <c r="E389" s="51">
        <f t="shared" si="63"/>
        <v>1850</v>
      </c>
      <c r="F389" s="51"/>
      <c r="G389" s="6"/>
      <c r="H389" s="10">
        <f t="shared" si="61"/>
        <v>1850</v>
      </c>
    </row>
    <row r="390" spans="1:8" x14ac:dyDescent="0.3">
      <c r="A390" s="6" t="s">
        <v>626</v>
      </c>
      <c r="B390" s="5">
        <v>45383</v>
      </c>
      <c r="C390" s="51">
        <v>4900</v>
      </c>
      <c r="D390" s="51">
        <v>2</v>
      </c>
      <c r="E390" s="51">
        <f t="shared" si="63"/>
        <v>2450</v>
      </c>
      <c r="F390" s="51"/>
      <c r="G390" s="6"/>
      <c r="H390" s="10">
        <f t="shared" si="61"/>
        <v>4300</v>
      </c>
    </row>
    <row r="391" spans="1:8" x14ac:dyDescent="0.3">
      <c r="A391" s="6" t="s">
        <v>607</v>
      </c>
      <c r="B391" s="5">
        <v>45384</v>
      </c>
      <c r="C391" s="51">
        <v>1500</v>
      </c>
      <c r="D391" s="51">
        <v>2</v>
      </c>
      <c r="E391" s="51">
        <f>C391/D391</f>
        <v>750</v>
      </c>
      <c r="F391" s="51"/>
      <c r="G391" s="6"/>
      <c r="H391" s="10">
        <f t="shared" si="61"/>
        <v>5050</v>
      </c>
    </row>
    <row r="392" spans="1:8" x14ac:dyDescent="0.3">
      <c r="A392" s="11" t="s">
        <v>170</v>
      </c>
      <c r="B392" s="5">
        <v>45385</v>
      </c>
      <c r="C392" s="51">
        <v>375</v>
      </c>
      <c r="D392" s="51">
        <v>2</v>
      </c>
      <c r="E392" s="51">
        <f>C392/D392</f>
        <v>187.5</v>
      </c>
      <c r="F392" s="51"/>
      <c r="G392" s="6"/>
      <c r="H392" s="10">
        <f t="shared" si="61"/>
        <v>5237.5</v>
      </c>
    </row>
    <row r="393" spans="1:8" x14ac:dyDescent="0.3">
      <c r="A393" s="6" t="s">
        <v>511</v>
      </c>
      <c r="B393" s="6"/>
      <c r="C393" s="10">
        <v>5237.5</v>
      </c>
      <c r="D393" s="51">
        <v>1</v>
      </c>
      <c r="E393" s="51"/>
      <c r="F393" s="51">
        <f>C393/D393</f>
        <v>5237.5</v>
      </c>
      <c r="G393" s="6"/>
      <c r="H393" s="10">
        <f t="shared" si="61"/>
        <v>0</v>
      </c>
    </row>
    <row r="394" spans="1:8" x14ac:dyDescent="0.3">
      <c r="A394" s="6" t="s">
        <v>617</v>
      </c>
      <c r="B394" s="5">
        <v>45417</v>
      </c>
      <c r="C394" s="51">
        <v>3700</v>
      </c>
      <c r="D394" s="51">
        <v>2</v>
      </c>
      <c r="E394" s="51">
        <f>C394/D394</f>
        <v>1850</v>
      </c>
      <c r="F394" s="51"/>
      <c r="G394" s="6"/>
      <c r="H394" s="10">
        <f t="shared" si="61"/>
        <v>1850</v>
      </c>
    </row>
    <row r="395" spans="1:8" x14ac:dyDescent="0.3">
      <c r="A395" s="6" t="s">
        <v>607</v>
      </c>
      <c r="B395" s="5">
        <v>45417</v>
      </c>
      <c r="C395" s="51">
        <v>1000</v>
      </c>
      <c r="D395" s="51">
        <v>2</v>
      </c>
      <c r="E395" s="51">
        <f t="shared" ref="E395:E401" si="64">C395/D395</f>
        <v>500</v>
      </c>
      <c r="F395" s="51"/>
      <c r="G395" s="6"/>
      <c r="H395" s="10">
        <f t="shared" si="61"/>
        <v>2350</v>
      </c>
    </row>
    <row r="396" spans="1:8" x14ac:dyDescent="0.3">
      <c r="A396" s="11" t="s">
        <v>170</v>
      </c>
      <c r="B396" s="5">
        <v>45417</v>
      </c>
      <c r="C396" s="51">
        <v>375</v>
      </c>
      <c r="D396" s="51">
        <v>2</v>
      </c>
      <c r="E396" s="51">
        <f t="shared" si="64"/>
        <v>187.5</v>
      </c>
      <c r="F396" s="51"/>
      <c r="G396" s="6"/>
      <c r="H396" s="10">
        <f t="shared" si="61"/>
        <v>2537.5</v>
      </c>
    </row>
    <row r="397" spans="1:8" x14ac:dyDescent="0.3">
      <c r="A397" s="6" t="s">
        <v>627</v>
      </c>
      <c r="B397" s="5">
        <v>45417</v>
      </c>
      <c r="C397" s="51">
        <v>1840</v>
      </c>
      <c r="D397" s="51">
        <v>1</v>
      </c>
      <c r="E397" s="51">
        <f t="shared" si="64"/>
        <v>1840</v>
      </c>
      <c r="F397" s="51"/>
      <c r="G397" s="6"/>
      <c r="H397" s="10">
        <f t="shared" si="61"/>
        <v>4377.5</v>
      </c>
    </row>
    <row r="398" spans="1:8" x14ac:dyDescent="0.3">
      <c r="A398" s="6" t="s">
        <v>511</v>
      </c>
      <c r="B398" s="6"/>
      <c r="C398" s="51">
        <v>4377.5</v>
      </c>
      <c r="D398" s="51">
        <v>1</v>
      </c>
      <c r="E398" s="51"/>
      <c r="F398" s="51">
        <f>C398/D398</f>
        <v>4377.5</v>
      </c>
      <c r="G398" s="6"/>
      <c r="H398" s="10">
        <f t="shared" si="61"/>
        <v>0</v>
      </c>
    </row>
    <row r="399" spans="1:8" x14ac:dyDescent="0.3">
      <c r="A399" s="165" t="s">
        <v>635</v>
      </c>
      <c r="B399" s="6"/>
      <c r="C399" s="51">
        <v>200</v>
      </c>
      <c r="D399" s="51">
        <v>1</v>
      </c>
      <c r="E399" s="51">
        <f t="shared" si="64"/>
        <v>200</v>
      </c>
      <c r="F399" s="51"/>
      <c r="G399" s="6"/>
      <c r="H399" s="10">
        <f t="shared" si="61"/>
        <v>200</v>
      </c>
    </row>
    <row r="400" spans="1:8" x14ac:dyDescent="0.3">
      <c r="A400" s="6" t="s">
        <v>607</v>
      </c>
      <c r="B400" s="5">
        <v>45444</v>
      </c>
      <c r="C400" s="51">
        <v>1500</v>
      </c>
      <c r="D400" s="51">
        <v>2</v>
      </c>
      <c r="E400" s="51">
        <f t="shared" si="64"/>
        <v>750</v>
      </c>
      <c r="F400" s="51"/>
      <c r="G400" s="6"/>
      <c r="H400" s="10">
        <f t="shared" si="61"/>
        <v>950</v>
      </c>
    </row>
    <row r="401" spans="1:8" x14ac:dyDescent="0.3">
      <c r="A401" s="11" t="s">
        <v>170</v>
      </c>
      <c r="B401" s="5">
        <v>45444</v>
      </c>
      <c r="C401" s="51">
        <v>375</v>
      </c>
      <c r="D401" s="51">
        <v>2</v>
      </c>
      <c r="E401" s="51">
        <f t="shared" si="64"/>
        <v>187.5</v>
      </c>
      <c r="F401" s="51"/>
      <c r="G401" s="6"/>
      <c r="H401" s="10">
        <f t="shared" si="61"/>
        <v>1137.5</v>
      </c>
    </row>
  </sheetData>
  <phoneticPr fontId="6" type="noConversion"/>
  <pageMargins left="0.25" right="0.25" top="0.75" bottom="0.75" header="0.3" footer="0.3"/>
  <pageSetup paperSize="9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18868-F086-4581-8E95-8FB75B653EC1}">
  <dimension ref="A1:I40"/>
  <sheetViews>
    <sheetView zoomScaleNormal="100" workbookViewId="0">
      <selection activeCell="E20" sqref="E20"/>
    </sheetView>
  </sheetViews>
  <sheetFormatPr baseColWidth="10" defaultColWidth="11.44140625" defaultRowHeight="14.4" x14ac:dyDescent="0.3"/>
  <cols>
    <col min="1" max="1" width="21.33203125" style="139" customWidth="1"/>
    <col min="2" max="2" width="16.6640625" customWidth="1"/>
    <col min="3" max="4" width="5" bestFit="1" customWidth="1"/>
    <col min="5" max="5" width="6.109375" style="16" customWidth="1"/>
    <col min="6" max="6" width="3.6640625" customWidth="1"/>
    <col min="7" max="7" width="27.33203125" customWidth="1"/>
    <col min="8" max="8" width="6" customWidth="1"/>
    <col min="9" max="9" width="5" bestFit="1" customWidth="1"/>
  </cols>
  <sheetData>
    <row r="1" spans="1:9" ht="15" thickBot="1" x14ac:dyDescent="0.35">
      <c r="A1" s="134">
        <v>44411</v>
      </c>
      <c r="B1" s="63" t="s">
        <v>286</v>
      </c>
      <c r="C1" s="63">
        <v>155</v>
      </c>
      <c r="D1" s="63"/>
      <c r="E1" s="124"/>
      <c r="G1" s="130" t="s">
        <v>391</v>
      </c>
      <c r="H1" s="37"/>
      <c r="I1" s="37"/>
    </row>
    <row r="2" spans="1:9" x14ac:dyDescent="0.3">
      <c r="A2" s="135"/>
      <c r="B2" t="s">
        <v>389</v>
      </c>
      <c r="C2">
        <v>38</v>
      </c>
      <c r="E2" s="111"/>
      <c r="G2" s="106" t="s">
        <v>390</v>
      </c>
      <c r="H2" s="63">
        <v>2100</v>
      </c>
      <c r="I2" s="64"/>
    </row>
    <row r="3" spans="1:9" ht="15" thickBot="1" x14ac:dyDescent="0.35">
      <c r="A3" s="135"/>
      <c r="B3" t="s">
        <v>59</v>
      </c>
      <c r="C3">
        <v>10</v>
      </c>
      <c r="E3" s="111"/>
      <c r="G3" s="107" t="s">
        <v>119</v>
      </c>
      <c r="H3" s="66">
        <v>300</v>
      </c>
      <c r="I3" s="85">
        <f>SUM(H2:H3)</f>
        <v>2400</v>
      </c>
    </row>
    <row r="4" spans="1:9" ht="15" thickBot="1" x14ac:dyDescent="0.35">
      <c r="A4" s="136"/>
      <c r="B4" s="66" t="s">
        <v>287</v>
      </c>
      <c r="C4" s="66">
        <v>55</v>
      </c>
      <c r="D4" s="66"/>
      <c r="E4" s="123">
        <v>258</v>
      </c>
      <c r="F4" s="7"/>
    </row>
    <row r="5" spans="1:9" ht="15" thickBot="1" x14ac:dyDescent="0.35">
      <c r="A5" s="134">
        <v>44412</v>
      </c>
      <c r="B5" s="63"/>
      <c r="C5" s="63"/>
      <c r="D5" s="63"/>
      <c r="E5" s="124"/>
      <c r="G5" s="127" t="s">
        <v>331</v>
      </c>
      <c r="H5" s="128"/>
      <c r="I5" s="129"/>
    </row>
    <row r="6" spans="1:9" x14ac:dyDescent="0.3">
      <c r="A6" s="135"/>
      <c r="B6" t="s">
        <v>70</v>
      </c>
      <c r="D6">
        <v>50</v>
      </c>
      <c r="E6" s="111"/>
      <c r="G6" s="106" t="s">
        <v>48</v>
      </c>
      <c r="H6" s="63">
        <v>840</v>
      </c>
      <c r="I6" s="64"/>
    </row>
    <row r="7" spans="1:9" x14ac:dyDescent="0.3">
      <c r="A7" s="135"/>
      <c r="B7" t="s">
        <v>286</v>
      </c>
      <c r="D7">
        <v>220</v>
      </c>
      <c r="E7" s="111"/>
      <c r="G7" s="108" t="s">
        <v>43</v>
      </c>
      <c r="H7">
        <v>406</v>
      </c>
      <c r="I7" s="65"/>
    </row>
    <row r="8" spans="1:9" x14ac:dyDescent="0.3">
      <c r="A8" s="135"/>
      <c r="B8" t="s">
        <v>117</v>
      </c>
      <c r="D8">
        <v>33</v>
      </c>
      <c r="E8" s="111"/>
      <c r="G8" s="108" t="s">
        <v>292</v>
      </c>
      <c r="H8">
        <v>80</v>
      </c>
      <c r="I8" s="65"/>
    </row>
    <row r="9" spans="1:9" ht="15" thickBot="1" x14ac:dyDescent="0.35">
      <c r="A9" s="136"/>
      <c r="B9" s="66" t="s">
        <v>108</v>
      </c>
      <c r="C9" s="66"/>
      <c r="D9" s="66">
        <v>200</v>
      </c>
      <c r="E9" s="123">
        <v>503</v>
      </c>
      <c r="F9" s="7"/>
      <c r="G9" s="73" t="s">
        <v>289</v>
      </c>
      <c r="H9">
        <v>300</v>
      </c>
      <c r="I9" s="65"/>
    </row>
    <row r="10" spans="1:9" ht="15" thickBot="1" x14ac:dyDescent="0.35">
      <c r="A10" s="134">
        <v>44413</v>
      </c>
      <c r="B10" s="63" t="s">
        <v>295</v>
      </c>
      <c r="C10" s="63"/>
      <c r="D10" s="63">
        <v>50</v>
      </c>
      <c r="E10" s="125"/>
      <c r="G10" s="107" t="s">
        <v>326</v>
      </c>
      <c r="H10" s="66">
        <v>680</v>
      </c>
      <c r="I10" s="85">
        <f>SUM(H6:H10)</f>
        <v>2306</v>
      </c>
    </row>
    <row r="11" spans="1:9" ht="15" thickBot="1" x14ac:dyDescent="0.35">
      <c r="A11" s="135"/>
      <c r="B11" t="s">
        <v>296</v>
      </c>
      <c r="D11">
        <v>33</v>
      </c>
      <c r="E11" s="111"/>
    </row>
    <row r="12" spans="1:9" ht="15" thickBot="1" x14ac:dyDescent="0.35">
      <c r="A12" s="135"/>
      <c r="B12" s="37" t="s">
        <v>297</v>
      </c>
      <c r="D12" s="37">
        <v>110</v>
      </c>
      <c r="E12" s="111"/>
      <c r="G12" s="126" t="s">
        <v>330</v>
      </c>
      <c r="H12" s="112"/>
      <c r="I12" s="110"/>
    </row>
    <row r="13" spans="1:9" x14ac:dyDescent="0.3">
      <c r="A13" s="135"/>
      <c r="B13" t="s">
        <v>298</v>
      </c>
      <c r="D13">
        <v>20</v>
      </c>
      <c r="E13" s="111"/>
      <c r="G13" s="106" t="s">
        <v>33</v>
      </c>
      <c r="H13" s="63">
        <v>150</v>
      </c>
      <c r="I13" s="64"/>
    </row>
    <row r="14" spans="1:9" x14ac:dyDescent="0.3">
      <c r="A14" s="135"/>
      <c r="B14" t="s">
        <v>286</v>
      </c>
      <c r="D14">
        <v>400</v>
      </c>
      <c r="E14" s="111"/>
      <c r="G14" s="108" t="s">
        <v>33</v>
      </c>
      <c r="H14">
        <v>200</v>
      </c>
      <c r="I14" s="65"/>
    </row>
    <row r="15" spans="1:9" ht="15" thickBot="1" x14ac:dyDescent="0.35">
      <c r="A15" s="136"/>
      <c r="B15" s="66" t="s">
        <v>117</v>
      </c>
      <c r="C15" s="66"/>
      <c r="D15" s="66">
        <v>50</v>
      </c>
      <c r="E15" s="123">
        <f>SUM(D10:D15)</f>
        <v>663</v>
      </c>
      <c r="F15" s="7"/>
      <c r="G15" s="108" t="s">
        <v>324</v>
      </c>
      <c r="H15">
        <v>200</v>
      </c>
      <c r="I15" s="65"/>
    </row>
    <row r="16" spans="1:9" x14ac:dyDescent="0.3">
      <c r="A16" s="134">
        <v>44414</v>
      </c>
      <c r="B16" s="63" t="s">
        <v>40</v>
      </c>
      <c r="C16" s="63"/>
      <c r="D16" s="63">
        <v>20</v>
      </c>
      <c r="E16" s="124"/>
      <c r="G16" s="108" t="s">
        <v>325</v>
      </c>
      <c r="H16">
        <v>300</v>
      </c>
      <c r="I16" s="65"/>
    </row>
    <row r="17" spans="1:9" x14ac:dyDescent="0.3">
      <c r="A17" s="135"/>
      <c r="B17" t="s">
        <v>286</v>
      </c>
      <c r="D17">
        <v>150</v>
      </c>
      <c r="E17" s="111"/>
      <c r="G17" s="73" t="s">
        <v>33</v>
      </c>
      <c r="H17">
        <v>300</v>
      </c>
      <c r="I17" s="65"/>
    </row>
    <row r="18" spans="1:9" ht="15" thickBot="1" x14ac:dyDescent="0.35">
      <c r="A18" s="135"/>
      <c r="B18" t="s">
        <v>257</v>
      </c>
      <c r="D18">
        <v>45</v>
      </c>
      <c r="E18" s="111"/>
      <c r="G18" s="107" t="s">
        <v>34</v>
      </c>
      <c r="H18" s="66">
        <v>560</v>
      </c>
      <c r="I18" s="85">
        <f>SUM(H13:H18)</f>
        <v>1710</v>
      </c>
    </row>
    <row r="19" spans="1:9" ht="15" thickBot="1" x14ac:dyDescent="0.35">
      <c r="A19" s="135"/>
      <c r="B19" t="s">
        <v>35</v>
      </c>
      <c r="D19">
        <v>40</v>
      </c>
      <c r="E19" s="111"/>
    </row>
    <row r="20" spans="1:9" x14ac:dyDescent="0.3">
      <c r="A20" s="135"/>
      <c r="B20" t="s">
        <v>36</v>
      </c>
      <c r="D20">
        <v>64</v>
      </c>
      <c r="E20" s="111"/>
      <c r="G20" s="109" t="s">
        <v>333</v>
      </c>
      <c r="H20" s="112"/>
      <c r="I20" s="64"/>
    </row>
    <row r="21" spans="1:9" ht="15" thickBot="1" x14ac:dyDescent="0.35">
      <c r="A21" s="136"/>
      <c r="B21" s="66" t="s">
        <v>259</v>
      </c>
      <c r="C21" s="66"/>
      <c r="D21" s="66">
        <v>20</v>
      </c>
      <c r="E21" s="123">
        <f>SUM(D16:D21)</f>
        <v>339</v>
      </c>
      <c r="F21" s="7"/>
      <c r="G21" s="71">
        <v>44411</v>
      </c>
      <c r="H21">
        <v>367</v>
      </c>
      <c r="I21" s="65"/>
    </row>
    <row r="22" spans="1:9" ht="15" thickBot="1" x14ac:dyDescent="0.35">
      <c r="A22" s="137">
        <v>44415</v>
      </c>
      <c r="B22" s="131" t="s">
        <v>311</v>
      </c>
      <c r="C22" s="131"/>
      <c r="D22" s="131">
        <v>209</v>
      </c>
      <c r="E22" s="84">
        <v>209</v>
      </c>
      <c r="F22" s="7"/>
      <c r="G22" s="71">
        <v>44412</v>
      </c>
      <c r="H22">
        <v>503</v>
      </c>
      <c r="I22" s="65"/>
    </row>
    <row r="23" spans="1:9" x14ac:dyDescent="0.3">
      <c r="A23" s="134">
        <v>44416</v>
      </c>
      <c r="B23" s="132" t="s">
        <v>286</v>
      </c>
      <c r="C23" s="63"/>
      <c r="D23" s="63">
        <v>350</v>
      </c>
      <c r="E23" s="124"/>
      <c r="G23" s="71">
        <v>44413</v>
      </c>
      <c r="H23">
        <v>663</v>
      </c>
      <c r="I23" s="65"/>
    </row>
    <row r="24" spans="1:9" x14ac:dyDescent="0.3">
      <c r="A24" s="135"/>
      <c r="B24" s="69" t="s">
        <v>259</v>
      </c>
      <c r="D24">
        <v>40</v>
      </c>
      <c r="E24" s="111"/>
      <c r="G24" s="71">
        <v>44414</v>
      </c>
      <c r="H24">
        <v>339</v>
      </c>
      <c r="I24" s="65"/>
    </row>
    <row r="25" spans="1:9" ht="15" thickBot="1" x14ac:dyDescent="0.35">
      <c r="A25" s="136"/>
      <c r="B25" s="133" t="s">
        <v>308</v>
      </c>
      <c r="C25" s="66"/>
      <c r="D25" s="66">
        <v>120</v>
      </c>
      <c r="E25" s="123">
        <f>SUM(D23:D25)</f>
        <v>510</v>
      </c>
      <c r="F25" s="7"/>
      <c r="G25" s="71">
        <v>44415</v>
      </c>
      <c r="H25">
        <v>209</v>
      </c>
      <c r="I25" s="65"/>
    </row>
    <row r="26" spans="1:9" x14ac:dyDescent="0.3">
      <c r="A26" s="134">
        <v>44417</v>
      </c>
      <c r="B26" s="63" t="s">
        <v>316</v>
      </c>
      <c r="C26" s="63"/>
      <c r="D26" s="63">
        <v>290</v>
      </c>
      <c r="E26" s="124"/>
      <c r="G26" s="71">
        <v>44416</v>
      </c>
      <c r="H26">
        <v>510</v>
      </c>
      <c r="I26" s="65"/>
    </row>
    <row r="27" spans="1:9" x14ac:dyDescent="0.3">
      <c r="A27" s="135"/>
      <c r="B27" t="s">
        <v>259</v>
      </c>
      <c r="D27">
        <v>20</v>
      </c>
      <c r="E27" s="111"/>
      <c r="G27" s="71">
        <v>44417</v>
      </c>
      <c r="H27">
        <v>343</v>
      </c>
      <c r="I27" s="65"/>
    </row>
    <row r="28" spans="1:9" x14ac:dyDescent="0.3">
      <c r="A28" s="135"/>
      <c r="B28" t="s">
        <v>318</v>
      </c>
      <c r="D28">
        <v>18</v>
      </c>
      <c r="E28" s="111"/>
      <c r="G28" s="71">
        <v>44418</v>
      </c>
      <c r="H28">
        <v>180</v>
      </c>
      <c r="I28" s="65"/>
    </row>
    <row r="29" spans="1:9" ht="15" thickBot="1" x14ac:dyDescent="0.35">
      <c r="A29" s="136"/>
      <c r="B29" s="66" t="s">
        <v>110</v>
      </c>
      <c r="C29" s="66"/>
      <c r="D29" s="66">
        <v>15</v>
      </c>
      <c r="E29" s="123">
        <f>SUM(D26:D29)</f>
        <v>343</v>
      </c>
      <c r="F29" s="7"/>
      <c r="G29" s="71">
        <v>44419</v>
      </c>
      <c r="H29">
        <v>430</v>
      </c>
      <c r="I29" s="65"/>
    </row>
    <row r="30" spans="1:9" ht="15" thickBot="1" x14ac:dyDescent="0.35">
      <c r="A30" s="134">
        <v>44418</v>
      </c>
      <c r="B30" s="63" t="s">
        <v>319</v>
      </c>
      <c r="C30" s="63"/>
      <c r="D30" s="63">
        <v>20</v>
      </c>
      <c r="E30" s="124"/>
      <c r="G30" s="72">
        <v>44420</v>
      </c>
      <c r="H30" s="66">
        <v>235</v>
      </c>
      <c r="I30" s="122">
        <f>SUM(H21:H31)</f>
        <v>3779</v>
      </c>
    </row>
    <row r="31" spans="1:9" ht="15" thickBot="1" x14ac:dyDescent="0.35">
      <c r="A31" s="135"/>
      <c r="B31" t="s">
        <v>320</v>
      </c>
      <c r="D31">
        <v>30</v>
      </c>
      <c r="E31" s="111"/>
      <c r="G31" s="68"/>
    </row>
    <row r="32" spans="1:9" ht="15" thickBot="1" x14ac:dyDescent="0.35">
      <c r="A32" s="136"/>
      <c r="B32" s="66" t="s">
        <v>108</v>
      </c>
      <c r="C32" s="66"/>
      <c r="D32" s="66">
        <v>130</v>
      </c>
      <c r="E32" s="123">
        <f>SUM(D30:D32)</f>
        <v>180</v>
      </c>
      <c r="F32" s="16"/>
      <c r="G32" s="113" t="s">
        <v>332</v>
      </c>
      <c r="H32" s="114">
        <v>2400</v>
      </c>
    </row>
    <row r="33" spans="1:8" x14ac:dyDescent="0.3">
      <c r="A33" s="134">
        <v>44419</v>
      </c>
      <c r="B33" s="63" t="s">
        <v>70</v>
      </c>
      <c r="C33" s="63"/>
      <c r="D33" s="63">
        <v>10</v>
      </c>
      <c r="E33" s="124"/>
      <c r="G33" s="115" t="s">
        <v>335</v>
      </c>
      <c r="H33" s="116">
        <v>2306</v>
      </c>
    </row>
    <row r="34" spans="1:8" x14ac:dyDescent="0.3">
      <c r="A34" s="135"/>
      <c r="B34" t="s">
        <v>319</v>
      </c>
      <c r="D34">
        <v>20</v>
      </c>
      <c r="E34" s="111"/>
      <c r="G34" s="115" t="s">
        <v>334</v>
      </c>
      <c r="H34" s="116">
        <v>1710</v>
      </c>
    </row>
    <row r="35" spans="1:8" ht="15" thickBot="1" x14ac:dyDescent="0.35">
      <c r="A35" s="136"/>
      <c r="B35" s="66" t="s">
        <v>286</v>
      </c>
      <c r="C35" s="66"/>
      <c r="D35" s="66">
        <v>400</v>
      </c>
      <c r="E35" s="123">
        <f>SUM(D33:D35)</f>
        <v>430</v>
      </c>
      <c r="F35" s="7"/>
      <c r="G35" s="115" t="s">
        <v>333</v>
      </c>
      <c r="H35" s="116">
        <v>3779</v>
      </c>
    </row>
    <row r="36" spans="1:8" x14ac:dyDescent="0.3">
      <c r="A36" s="134">
        <v>44420</v>
      </c>
      <c r="B36" s="63" t="s">
        <v>70</v>
      </c>
      <c r="C36" s="63"/>
      <c r="D36" s="63">
        <v>15</v>
      </c>
      <c r="E36" s="124"/>
      <c r="G36" s="117" t="s">
        <v>261</v>
      </c>
      <c r="H36" s="118">
        <f>SUM(H32:H35)</f>
        <v>10195</v>
      </c>
    </row>
    <row r="37" spans="1:8" ht="15" thickBot="1" x14ac:dyDescent="0.35">
      <c r="A37" s="135"/>
      <c r="B37" t="s">
        <v>110</v>
      </c>
      <c r="D37">
        <v>10</v>
      </c>
      <c r="E37" s="111"/>
    </row>
    <row r="38" spans="1:8" x14ac:dyDescent="0.3">
      <c r="A38" s="135"/>
      <c r="B38" t="s">
        <v>286</v>
      </c>
      <c r="D38">
        <v>180</v>
      </c>
      <c r="E38" s="111"/>
      <c r="G38" s="113" t="s">
        <v>392</v>
      </c>
      <c r="H38" s="114">
        <v>610</v>
      </c>
    </row>
    <row r="39" spans="1:8" x14ac:dyDescent="0.3">
      <c r="A39" s="138"/>
      <c r="B39" t="s">
        <v>327</v>
      </c>
      <c r="D39">
        <v>20</v>
      </c>
      <c r="E39" s="111"/>
      <c r="G39" s="119"/>
      <c r="H39" s="116"/>
    </row>
    <row r="40" spans="1:8" ht="15" thickBot="1" x14ac:dyDescent="0.35">
      <c r="A40" s="136"/>
      <c r="B40" s="66" t="s">
        <v>259</v>
      </c>
      <c r="C40" s="66"/>
      <c r="D40" s="66">
        <v>10</v>
      </c>
      <c r="E40" s="123">
        <v>235</v>
      </c>
      <c r="F40" s="7"/>
      <c r="G40" s="120" t="s">
        <v>19</v>
      </c>
      <c r="H40" s="121">
        <f>H36/2-H38</f>
        <v>4487.5</v>
      </c>
    </row>
  </sheetData>
  <pageMargins left="0.25" right="0.25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5BEA0-D60F-44C4-A4B8-EC62C6576DDF}">
  <dimension ref="A1:Q105"/>
  <sheetViews>
    <sheetView topLeftCell="A79" zoomScaleNormal="100" workbookViewId="0">
      <selection activeCell="E24" sqref="E24"/>
    </sheetView>
  </sheetViews>
  <sheetFormatPr baseColWidth="10" defaultColWidth="11.5546875" defaultRowHeight="14.4" x14ac:dyDescent="0.3"/>
  <cols>
    <col min="1" max="1" width="26.109375" style="69" customWidth="1"/>
    <col min="2" max="2" width="23.5546875" customWidth="1"/>
    <col min="3" max="3" width="24" customWidth="1"/>
    <col min="4" max="4" width="21.6640625" customWidth="1"/>
    <col min="7" max="7" width="21.109375" customWidth="1"/>
  </cols>
  <sheetData>
    <row r="1" spans="1:17" ht="15" thickBot="1" x14ac:dyDescent="0.35">
      <c r="A1" s="81"/>
      <c r="B1" s="63" t="s">
        <v>313</v>
      </c>
      <c r="C1" s="63">
        <v>2100</v>
      </c>
      <c r="D1" s="63"/>
      <c r="E1" s="63"/>
      <c r="F1" s="63"/>
      <c r="G1" s="63"/>
      <c r="H1" s="64"/>
    </row>
    <row r="2" spans="1:17" ht="15" thickBot="1" x14ac:dyDescent="0.35">
      <c r="A2" s="74"/>
      <c r="B2" s="79" t="s">
        <v>314</v>
      </c>
      <c r="C2" s="80">
        <v>2100</v>
      </c>
      <c r="D2" s="66"/>
      <c r="E2" s="66"/>
      <c r="F2" s="66"/>
      <c r="G2" s="66"/>
      <c r="H2" s="67"/>
    </row>
    <row r="3" spans="1:17" ht="15" thickBot="1" x14ac:dyDescent="0.35"/>
    <row r="4" spans="1:17" x14ac:dyDescent="0.3">
      <c r="A4" s="70">
        <v>44411</v>
      </c>
      <c r="B4" s="63" t="s">
        <v>43</v>
      </c>
      <c r="C4" s="63">
        <v>406</v>
      </c>
      <c r="D4" s="63"/>
      <c r="E4" s="63"/>
      <c r="F4" s="63"/>
      <c r="G4" s="63"/>
      <c r="H4" s="64"/>
      <c r="K4">
        <v>2100</v>
      </c>
      <c r="P4" t="s">
        <v>289</v>
      </c>
      <c r="Q4">
        <f>6*25</f>
        <v>150</v>
      </c>
    </row>
    <row r="5" spans="1:17" x14ac:dyDescent="0.3">
      <c r="A5" s="73"/>
      <c r="B5" t="s">
        <v>48</v>
      </c>
      <c r="C5">
        <v>840</v>
      </c>
      <c r="H5" s="65"/>
      <c r="K5">
        <v>1843</v>
      </c>
      <c r="P5" t="s">
        <v>291</v>
      </c>
      <c r="Q5">
        <v>26</v>
      </c>
    </row>
    <row r="6" spans="1:17" x14ac:dyDescent="0.3">
      <c r="A6" s="73"/>
      <c r="B6" t="s">
        <v>286</v>
      </c>
      <c r="C6">
        <v>155</v>
      </c>
      <c r="H6" s="65"/>
      <c r="K6">
        <v>1013</v>
      </c>
      <c r="P6" t="s">
        <v>291</v>
      </c>
      <c r="Q6">
        <v>20</v>
      </c>
    </row>
    <row r="7" spans="1:17" x14ac:dyDescent="0.3">
      <c r="A7" s="73"/>
      <c r="B7" t="s">
        <v>68</v>
      </c>
      <c r="C7">
        <v>38</v>
      </c>
      <c r="H7" s="65"/>
      <c r="K7">
        <v>728</v>
      </c>
      <c r="P7" t="s">
        <v>290</v>
      </c>
      <c r="Q7">
        <v>35</v>
      </c>
    </row>
    <row r="8" spans="1:17" x14ac:dyDescent="0.3">
      <c r="A8" s="73"/>
      <c r="B8" t="s">
        <v>59</v>
      </c>
      <c r="C8">
        <v>10</v>
      </c>
      <c r="H8" s="65"/>
      <c r="K8">
        <v>400</v>
      </c>
      <c r="Q8">
        <f>SUM(Q4:Q7)</f>
        <v>231</v>
      </c>
    </row>
    <row r="9" spans="1:17" x14ac:dyDescent="0.3">
      <c r="A9" s="73"/>
      <c r="B9" t="s">
        <v>259</v>
      </c>
      <c r="C9">
        <v>62</v>
      </c>
      <c r="H9" s="65"/>
      <c r="K9">
        <v>209</v>
      </c>
    </row>
    <row r="10" spans="1:17" x14ac:dyDescent="0.3">
      <c r="A10" s="73"/>
      <c r="B10" t="s">
        <v>288</v>
      </c>
      <c r="C10">
        <v>47</v>
      </c>
      <c r="H10" s="65"/>
      <c r="K10">
        <v>1110</v>
      </c>
    </row>
    <row r="11" spans="1:17" x14ac:dyDescent="0.3">
      <c r="A11" s="73"/>
      <c r="B11" t="s">
        <v>292</v>
      </c>
      <c r="C11">
        <v>80</v>
      </c>
      <c r="H11" s="65"/>
      <c r="K11">
        <v>480</v>
      </c>
    </row>
    <row r="12" spans="1:17" x14ac:dyDescent="0.3">
      <c r="A12" s="73"/>
      <c r="B12" t="s">
        <v>287</v>
      </c>
      <c r="C12">
        <v>55</v>
      </c>
      <c r="H12" s="65"/>
      <c r="K12">
        <v>465</v>
      </c>
    </row>
    <row r="13" spans="1:17" x14ac:dyDescent="0.3">
      <c r="A13" s="73"/>
      <c r="B13" t="s">
        <v>33</v>
      </c>
      <c r="C13">
        <v>150</v>
      </c>
      <c r="H13" s="65"/>
      <c r="K13">
        <v>1484</v>
      </c>
    </row>
    <row r="14" spans="1:17" ht="15" thickBot="1" x14ac:dyDescent="0.35">
      <c r="A14" s="73"/>
      <c r="B14" t="s">
        <v>293</v>
      </c>
      <c r="C14">
        <v>15</v>
      </c>
      <c r="H14" s="65"/>
    </row>
    <row r="15" spans="1:17" ht="15" thickBot="1" x14ac:dyDescent="0.35">
      <c r="A15" s="74"/>
      <c r="B15" s="79" t="s">
        <v>312</v>
      </c>
      <c r="C15" s="80">
        <f>SUM(C4:C13)</f>
        <v>1843</v>
      </c>
      <c r="D15" s="66"/>
      <c r="E15" s="66" t="s">
        <v>294</v>
      </c>
      <c r="F15" s="66">
        <v>320</v>
      </c>
      <c r="G15" s="66"/>
      <c r="H15" s="67"/>
      <c r="K15">
        <f>SUM(K4:K13)</f>
        <v>9832</v>
      </c>
    </row>
    <row r="16" spans="1:17" ht="15" thickBot="1" x14ac:dyDescent="0.35">
      <c r="B16" s="77"/>
      <c r="C16" s="7"/>
    </row>
    <row r="17" spans="1:8" x14ac:dyDescent="0.3">
      <c r="A17" s="70">
        <v>44412</v>
      </c>
      <c r="B17" s="63"/>
      <c r="C17" s="63"/>
      <c r="D17" s="63"/>
      <c r="E17" s="63"/>
      <c r="F17" s="63"/>
      <c r="G17" s="63" t="s">
        <v>302</v>
      </c>
      <c r="H17" s="64">
        <v>320</v>
      </c>
    </row>
    <row r="18" spans="1:8" x14ac:dyDescent="0.3">
      <c r="A18" s="73"/>
      <c r="B18" t="s">
        <v>72</v>
      </c>
      <c r="C18">
        <v>10</v>
      </c>
      <c r="G18" t="s">
        <v>22</v>
      </c>
      <c r="H18" s="65">
        <v>500</v>
      </c>
    </row>
    <row r="19" spans="1:8" x14ac:dyDescent="0.3">
      <c r="A19" s="73"/>
      <c r="B19" t="s">
        <v>119</v>
      </c>
      <c r="C19">
        <v>200</v>
      </c>
      <c r="G19" t="s">
        <v>301</v>
      </c>
      <c r="H19" s="65">
        <v>200</v>
      </c>
    </row>
    <row r="20" spans="1:8" x14ac:dyDescent="0.3">
      <c r="A20" s="73"/>
      <c r="B20" t="s">
        <v>70</v>
      </c>
      <c r="C20">
        <v>50</v>
      </c>
      <c r="G20" t="s">
        <v>303</v>
      </c>
      <c r="H20" s="65">
        <f>-C26</f>
        <v>-1013</v>
      </c>
    </row>
    <row r="21" spans="1:8" x14ac:dyDescent="0.3">
      <c r="A21" s="73"/>
      <c r="B21" t="s">
        <v>286</v>
      </c>
      <c r="C21">
        <v>220</v>
      </c>
      <c r="G21" t="s">
        <v>294</v>
      </c>
      <c r="H21" s="65">
        <f>SUM(H17:H20)</f>
        <v>7</v>
      </c>
    </row>
    <row r="22" spans="1:8" x14ac:dyDescent="0.3">
      <c r="A22" s="73"/>
      <c r="B22" t="s">
        <v>117</v>
      </c>
      <c r="C22">
        <v>33</v>
      </c>
      <c r="H22" s="65"/>
    </row>
    <row r="23" spans="1:8" x14ac:dyDescent="0.3">
      <c r="A23" s="73"/>
      <c r="B23" t="s">
        <v>108</v>
      </c>
      <c r="C23">
        <v>200</v>
      </c>
      <c r="H23" s="65"/>
    </row>
    <row r="24" spans="1:8" x14ac:dyDescent="0.3">
      <c r="A24" s="73"/>
      <c r="B24" t="s">
        <v>33</v>
      </c>
      <c r="C24">
        <v>200</v>
      </c>
      <c r="H24" s="65"/>
    </row>
    <row r="25" spans="1:8" ht="15" thickBot="1" x14ac:dyDescent="0.35">
      <c r="A25" s="73"/>
      <c r="B25" t="s">
        <v>304</v>
      </c>
      <c r="C25">
        <v>100</v>
      </c>
      <c r="H25" s="65"/>
    </row>
    <row r="26" spans="1:8" ht="15" thickBot="1" x14ac:dyDescent="0.35">
      <c r="A26" s="74"/>
      <c r="B26" s="79" t="s">
        <v>312</v>
      </c>
      <c r="C26" s="80">
        <f>SUM(C18:C25)</f>
        <v>1013</v>
      </c>
      <c r="D26" s="66"/>
      <c r="E26" s="66" t="s">
        <v>294</v>
      </c>
      <c r="F26" s="66">
        <v>7</v>
      </c>
      <c r="G26" s="66"/>
      <c r="H26" s="67"/>
    </row>
    <row r="27" spans="1:8" ht="15" thickBot="1" x14ac:dyDescent="0.35"/>
    <row r="28" spans="1:8" x14ac:dyDescent="0.3">
      <c r="A28" s="70">
        <v>44413</v>
      </c>
      <c r="B28" s="63" t="s">
        <v>295</v>
      </c>
      <c r="C28" s="63">
        <v>50</v>
      </c>
      <c r="D28" s="63"/>
      <c r="E28" s="63"/>
      <c r="F28" s="63"/>
      <c r="G28" s="63" t="s">
        <v>49</v>
      </c>
      <c r="H28" s="64">
        <v>2000</v>
      </c>
    </row>
    <row r="29" spans="1:8" x14ac:dyDescent="0.3">
      <c r="A29" s="73"/>
      <c r="B29" t="s">
        <v>296</v>
      </c>
      <c r="C29">
        <v>33</v>
      </c>
      <c r="G29" t="s">
        <v>307</v>
      </c>
      <c r="H29" s="65">
        <v>220</v>
      </c>
    </row>
    <row r="30" spans="1:8" x14ac:dyDescent="0.3">
      <c r="A30" s="73"/>
      <c r="B30" t="s">
        <v>297</v>
      </c>
      <c r="C30">
        <v>110</v>
      </c>
      <c r="G30" t="s">
        <v>302</v>
      </c>
      <c r="H30" s="65">
        <v>7</v>
      </c>
    </row>
    <row r="31" spans="1:8" x14ac:dyDescent="0.3">
      <c r="A31" s="73"/>
      <c r="B31" t="s">
        <v>298</v>
      </c>
      <c r="C31">
        <v>20</v>
      </c>
      <c r="G31" t="s">
        <v>297</v>
      </c>
      <c r="H31" s="65">
        <v>110</v>
      </c>
    </row>
    <row r="32" spans="1:8" x14ac:dyDescent="0.3">
      <c r="A32" s="73"/>
      <c r="B32" t="s">
        <v>286</v>
      </c>
      <c r="C32">
        <v>400</v>
      </c>
      <c r="G32" t="s">
        <v>303</v>
      </c>
      <c r="H32" s="65">
        <f>-C36</f>
        <v>-728</v>
      </c>
    </row>
    <row r="33" spans="1:8" x14ac:dyDescent="0.3">
      <c r="A33" s="73"/>
      <c r="B33" s="82" t="s">
        <v>299</v>
      </c>
      <c r="C33" s="82">
        <v>60</v>
      </c>
      <c r="G33" t="s">
        <v>294</v>
      </c>
      <c r="H33" s="65">
        <f>SUM(H28:H32)</f>
        <v>1609</v>
      </c>
    </row>
    <row r="34" spans="1:8" x14ac:dyDescent="0.3">
      <c r="A34" s="73"/>
      <c r="B34" t="s">
        <v>300</v>
      </c>
      <c r="C34">
        <v>5</v>
      </c>
      <c r="H34" s="65"/>
    </row>
    <row r="35" spans="1:8" ht="15" thickBot="1" x14ac:dyDescent="0.35">
      <c r="A35" s="73"/>
      <c r="B35" t="s">
        <v>117</v>
      </c>
      <c r="C35">
        <v>50</v>
      </c>
      <c r="H35" s="65"/>
    </row>
    <row r="36" spans="1:8" ht="15" thickBot="1" x14ac:dyDescent="0.35">
      <c r="A36" s="74"/>
      <c r="B36" s="79" t="s">
        <v>312</v>
      </c>
      <c r="C36" s="80">
        <f>SUM(C28:C35)</f>
        <v>728</v>
      </c>
      <c r="D36" s="66"/>
      <c r="E36" s="66" t="s">
        <v>294</v>
      </c>
      <c r="F36" s="66">
        <f>H33</f>
        <v>1609</v>
      </c>
      <c r="G36" s="66"/>
      <c r="H36" s="67"/>
    </row>
    <row r="37" spans="1:8" ht="15" thickBot="1" x14ac:dyDescent="0.35">
      <c r="B37" s="77"/>
      <c r="C37" s="7"/>
    </row>
    <row r="38" spans="1:8" x14ac:dyDescent="0.3">
      <c r="A38" s="70">
        <v>44414</v>
      </c>
      <c r="B38" s="63"/>
      <c r="C38" s="63"/>
      <c r="D38" s="63"/>
      <c r="E38" s="63"/>
      <c r="F38" s="63"/>
      <c r="G38" s="63"/>
      <c r="H38" s="64"/>
    </row>
    <row r="39" spans="1:8" x14ac:dyDescent="0.3">
      <c r="A39" s="73"/>
      <c r="B39" t="s">
        <v>40</v>
      </c>
      <c r="C39">
        <v>20</v>
      </c>
      <c r="G39" t="s">
        <v>302</v>
      </c>
      <c r="H39" s="65">
        <f>F36</f>
        <v>1609</v>
      </c>
    </row>
    <row r="40" spans="1:8" x14ac:dyDescent="0.3">
      <c r="A40" s="73"/>
      <c r="B40" t="s">
        <v>286</v>
      </c>
      <c r="C40">
        <v>150</v>
      </c>
      <c r="G40" t="s">
        <v>303</v>
      </c>
      <c r="H40" s="65">
        <f>-C48</f>
        <v>-400</v>
      </c>
    </row>
    <row r="41" spans="1:8" x14ac:dyDescent="0.3">
      <c r="A41" s="73"/>
      <c r="B41" t="s">
        <v>257</v>
      </c>
      <c r="C41">
        <v>45</v>
      </c>
      <c r="G41" t="s">
        <v>294</v>
      </c>
      <c r="H41" s="65">
        <f>SUM(H39:H40)</f>
        <v>1209</v>
      </c>
    </row>
    <row r="42" spans="1:8" x14ac:dyDescent="0.3">
      <c r="A42" s="73"/>
      <c r="B42" t="s">
        <v>35</v>
      </c>
      <c r="C42">
        <v>40</v>
      </c>
      <c r="H42" s="65"/>
    </row>
    <row r="43" spans="1:8" x14ac:dyDescent="0.3">
      <c r="A43" s="73"/>
      <c r="B43" s="82" t="s">
        <v>305</v>
      </c>
      <c r="C43" s="82">
        <v>5</v>
      </c>
      <c r="H43" s="65"/>
    </row>
    <row r="44" spans="1:8" x14ac:dyDescent="0.3">
      <c r="A44" s="73"/>
      <c r="B44" t="s">
        <v>36</v>
      </c>
      <c r="C44">
        <v>64</v>
      </c>
      <c r="H44" s="65"/>
    </row>
    <row r="45" spans="1:8" x14ac:dyDescent="0.3">
      <c r="A45" s="73"/>
      <c r="B45" t="s">
        <v>259</v>
      </c>
      <c r="C45">
        <v>20</v>
      </c>
      <c r="H45" s="65"/>
    </row>
    <row r="46" spans="1:8" x14ac:dyDescent="0.3">
      <c r="A46" s="73"/>
      <c r="B46" s="82" t="s">
        <v>306</v>
      </c>
      <c r="C46" s="82">
        <v>50</v>
      </c>
      <c r="H46" s="65"/>
    </row>
    <row r="47" spans="1:8" ht="15" thickBot="1" x14ac:dyDescent="0.35">
      <c r="A47" s="73"/>
      <c r="B47" t="s">
        <v>72</v>
      </c>
      <c r="C47">
        <v>6</v>
      </c>
      <c r="H47" s="65"/>
    </row>
    <row r="48" spans="1:8" ht="15" thickBot="1" x14ac:dyDescent="0.35">
      <c r="A48" s="74"/>
      <c r="B48" s="79" t="s">
        <v>312</v>
      </c>
      <c r="C48" s="80">
        <f>SUM(C39:C47)</f>
        <v>400</v>
      </c>
      <c r="D48" s="66"/>
      <c r="E48" s="66"/>
      <c r="F48" s="66"/>
      <c r="G48" s="66"/>
      <c r="H48" s="67"/>
    </row>
    <row r="49" spans="1:8" ht="15" thickBot="1" x14ac:dyDescent="0.35"/>
    <row r="50" spans="1:8" x14ac:dyDescent="0.3">
      <c r="A50" s="75">
        <v>44415</v>
      </c>
      <c r="B50" s="63"/>
      <c r="C50" s="63"/>
      <c r="D50" s="63"/>
      <c r="E50" s="63"/>
      <c r="F50" s="63"/>
      <c r="G50" s="63" t="s">
        <v>302</v>
      </c>
      <c r="H50" s="64">
        <v>1309</v>
      </c>
    </row>
    <row r="51" spans="1:8" ht="15" thickBot="1" x14ac:dyDescent="0.35">
      <c r="A51" s="71"/>
      <c r="B51" t="s">
        <v>311</v>
      </c>
      <c r="C51">
        <v>209</v>
      </c>
      <c r="G51" t="s">
        <v>303</v>
      </c>
      <c r="H51" s="65">
        <f>-C51</f>
        <v>-209</v>
      </c>
    </row>
    <row r="52" spans="1:8" ht="15" thickBot="1" x14ac:dyDescent="0.35">
      <c r="A52" s="72"/>
      <c r="B52" s="79" t="s">
        <v>312</v>
      </c>
      <c r="C52" s="80">
        <v>209</v>
      </c>
      <c r="D52" s="66"/>
      <c r="E52" s="66"/>
      <c r="F52" s="66"/>
      <c r="G52" s="66" t="s">
        <v>310</v>
      </c>
      <c r="H52" s="67">
        <f>SUM(H50:H51)</f>
        <v>1100</v>
      </c>
    </row>
    <row r="53" spans="1:8" ht="15" thickBot="1" x14ac:dyDescent="0.35">
      <c r="A53" s="68"/>
    </row>
    <row r="54" spans="1:8" x14ac:dyDescent="0.3">
      <c r="A54" s="75">
        <v>44416</v>
      </c>
      <c r="B54" s="63"/>
      <c r="C54" s="63"/>
      <c r="D54" s="63"/>
      <c r="E54" s="63"/>
      <c r="F54" s="63"/>
      <c r="G54" s="63"/>
      <c r="H54" s="64"/>
    </row>
    <row r="55" spans="1:8" x14ac:dyDescent="0.3">
      <c r="A55" s="73"/>
      <c r="B55" s="69" t="s">
        <v>33</v>
      </c>
      <c r="C55">
        <v>300</v>
      </c>
      <c r="G55" t="s">
        <v>302</v>
      </c>
      <c r="H55" s="65">
        <f>H52</f>
        <v>1100</v>
      </c>
    </row>
    <row r="56" spans="1:8" x14ac:dyDescent="0.3">
      <c r="A56" s="73"/>
      <c r="B56" s="69" t="s">
        <v>286</v>
      </c>
      <c r="C56">
        <v>350</v>
      </c>
      <c r="G56" t="s">
        <v>309</v>
      </c>
      <c r="H56" s="65">
        <v>130</v>
      </c>
    </row>
    <row r="57" spans="1:8" x14ac:dyDescent="0.3">
      <c r="A57" s="73"/>
      <c r="B57" s="69" t="s">
        <v>289</v>
      </c>
      <c r="C57">
        <v>300</v>
      </c>
      <c r="G57" t="s">
        <v>303</v>
      </c>
      <c r="H57" s="65">
        <f>-C60</f>
        <v>-1110</v>
      </c>
    </row>
    <row r="58" spans="1:8" x14ac:dyDescent="0.3">
      <c r="A58" s="73"/>
      <c r="B58" s="69" t="s">
        <v>259</v>
      </c>
      <c r="C58">
        <v>40</v>
      </c>
      <c r="G58" t="s">
        <v>310</v>
      </c>
      <c r="H58" s="65">
        <f>SUM(H55:H57)</f>
        <v>120</v>
      </c>
    </row>
    <row r="59" spans="1:8" x14ac:dyDescent="0.3">
      <c r="A59" s="73"/>
      <c r="B59" s="69" t="s">
        <v>308</v>
      </c>
      <c r="C59">
        <v>120</v>
      </c>
      <c r="H59" s="65"/>
    </row>
    <row r="60" spans="1:8" ht="15" thickBot="1" x14ac:dyDescent="0.35">
      <c r="A60" s="74"/>
      <c r="B60" s="78" t="s">
        <v>312</v>
      </c>
      <c r="C60" s="76">
        <f>SUM(C55:C59)</f>
        <v>1110</v>
      </c>
      <c r="D60" s="66"/>
      <c r="E60" s="66"/>
      <c r="F60" s="66"/>
      <c r="G60" s="66"/>
      <c r="H60" s="67"/>
    </row>
    <row r="61" spans="1:8" ht="15" thickBot="1" x14ac:dyDescent="0.35">
      <c r="A61" s="68"/>
    </row>
    <row r="62" spans="1:8" x14ac:dyDescent="0.3">
      <c r="A62" s="75">
        <v>44417</v>
      </c>
      <c r="B62" s="63"/>
      <c r="C62" s="63"/>
      <c r="D62" s="63"/>
      <c r="E62" s="63"/>
      <c r="F62" s="63"/>
      <c r="G62" s="63" t="s">
        <v>302</v>
      </c>
      <c r="H62" s="64">
        <v>120</v>
      </c>
    </row>
    <row r="63" spans="1:8" x14ac:dyDescent="0.3">
      <c r="A63" s="73"/>
      <c r="B63" t="s">
        <v>316</v>
      </c>
      <c r="C63">
        <v>290</v>
      </c>
      <c r="G63" t="s">
        <v>315</v>
      </c>
      <c r="H63" s="65">
        <v>2000</v>
      </c>
    </row>
    <row r="64" spans="1:8" x14ac:dyDescent="0.3">
      <c r="A64" s="73"/>
      <c r="B64" t="s">
        <v>259</v>
      </c>
      <c r="C64">
        <v>20</v>
      </c>
      <c r="G64" t="s">
        <v>312</v>
      </c>
      <c r="H64" s="65">
        <f>-C71</f>
        <v>-400</v>
      </c>
    </row>
    <row r="65" spans="1:8" x14ac:dyDescent="0.3">
      <c r="A65" s="73"/>
      <c r="B65" s="82" t="s">
        <v>72</v>
      </c>
      <c r="C65" s="82">
        <v>5</v>
      </c>
      <c r="G65" t="s">
        <v>321</v>
      </c>
      <c r="H65" s="65">
        <f>SUM(H62:H64)</f>
        <v>1720</v>
      </c>
    </row>
    <row r="66" spans="1:8" x14ac:dyDescent="0.3">
      <c r="A66" s="73"/>
      <c r="B66" s="82" t="s">
        <v>317</v>
      </c>
      <c r="C66" s="82">
        <v>30</v>
      </c>
      <c r="H66" s="65"/>
    </row>
    <row r="67" spans="1:8" x14ac:dyDescent="0.3">
      <c r="A67" s="73"/>
      <c r="B67" t="s">
        <v>318</v>
      </c>
      <c r="C67">
        <v>18</v>
      </c>
      <c r="H67" s="65"/>
    </row>
    <row r="68" spans="1:8" x14ac:dyDescent="0.3">
      <c r="A68" s="73"/>
      <c r="B68" t="s">
        <v>110</v>
      </c>
      <c r="C68">
        <v>15</v>
      </c>
      <c r="H68" s="65"/>
    </row>
    <row r="69" spans="1:8" x14ac:dyDescent="0.3">
      <c r="A69" s="73"/>
      <c r="B69" s="83" t="s">
        <v>306</v>
      </c>
      <c r="C69" s="83">
        <v>4</v>
      </c>
      <c r="H69" s="65"/>
    </row>
    <row r="70" spans="1:8" ht="15" thickBot="1" x14ac:dyDescent="0.35">
      <c r="A70" s="73"/>
      <c r="B70" t="s">
        <v>304</v>
      </c>
      <c r="C70">
        <v>18</v>
      </c>
      <c r="H70" s="65"/>
    </row>
    <row r="71" spans="1:8" ht="15" thickBot="1" x14ac:dyDescent="0.35">
      <c r="A71" s="74"/>
      <c r="B71" s="79" t="s">
        <v>312</v>
      </c>
      <c r="C71" s="84">
        <f>SUM(C63:C70)</f>
        <v>400</v>
      </c>
      <c r="D71" s="66"/>
      <c r="E71" s="66"/>
      <c r="F71" s="66"/>
      <c r="G71" s="66"/>
      <c r="H71" s="67"/>
    </row>
    <row r="72" spans="1:8" ht="15" thickBot="1" x14ac:dyDescent="0.35"/>
    <row r="73" spans="1:8" x14ac:dyDescent="0.3">
      <c r="A73" s="75">
        <v>44418</v>
      </c>
      <c r="B73" s="63" t="s">
        <v>119</v>
      </c>
      <c r="C73" s="63">
        <v>300</v>
      </c>
      <c r="D73" s="63"/>
      <c r="E73" s="63"/>
      <c r="F73" s="63"/>
      <c r="G73" s="63" t="s">
        <v>302</v>
      </c>
      <c r="H73" s="64">
        <v>1720</v>
      </c>
    </row>
    <row r="74" spans="1:8" x14ac:dyDescent="0.3">
      <c r="B74" t="s">
        <v>319</v>
      </c>
      <c r="C74">
        <v>20</v>
      </c>
      <c r="G74" t="s">
        <v>312</v>
      </c>
      <c r="H74" s="65">
        <f>-C80</f>
        <v>-480</v>
      </c>
    </row>
    <row r="75" spans="1:8" x14ac:dyDescent="0.3">
      <c r="B75" t="s">
        <v>320</v>
      </c>
      <c r="C75">
        <v>30</v>
      </c>
      <c r="G75" t="s">
        <v>7</v>
      </c>
      <c r="H75" s="65">
        <f>SUM(H73:H74)</f>
        <v>1240</v>
      </c>
    </row>
    <row r="76" spans="1:8" x14ac:dyDescent="0.3">
      <c r="A76" s="73"/>
      <c r="B76" t="s">
        <v>108</v>
      </c>
      <c r="C76">
        <v>130</v>
      </c>
      <c r="H76" s="65"/>
    </row>
    <row r="77" spans="1:8" x14ac:dyDescent="0.3">
      <c r="A77" s="73"/>
      <c r="H77" s="65"/>
    </row>
    <row r="78" spans="1:8" x14ac:dyDescent="0.3">
      <c r="A78" s="73"/>
      <c r="H78" s="65"/>
    </row>
    <row r="79" spans="1:8" ht="15" thickBot="1" x14ac:dyDescent="0.35">
      <c r="A79" s="73"/>
      <c r="H79" s="65"/>
    </row>
    <row r="80" spans="1:8" ht="15" thickBot="1" x14ac:dyDescent="0.35">
      <c r="A80" s="74"/>
      <c r="B80" s="79" t="s">
        <v>312</v>
      </c>
      <c r="C80" s="84">
        <f>SUM(C73:C79)</f>
        <v>480</v>
      </c>
      <c r="D80" s="66"/>
      <c r="E80" s="66"/>
      <c r="F80" s="66"/>
      <c r="G80" s="66"/>
      <c r="H80" s="67"/>
    </row>
    <row r="81" spans="1:9" ht="15" thickBot="1" x14ac:dyDescent="0.35"/>
    <row r="82" spans="1:9" x14ac:dyDescent="0.3">
      <c r="A82" s="75">
        <v>44419</v>
      </c>
      <c r="B82" s="63" t="s">
        <v>70</v>
      </c>
      <c r="C82" s="63">
        <v>10</v>
      </c>
      <c r="D82" s="63"/>
      <c r="E82" s="63"/>
      <c r="F82" s="63"/>
      <c r="G82" s="63" t="s">
        <v>302</v>
      </c>
      <c r="H82" s="64">
        <f>H75</f>
        <v>1240</v>
      </c>
    </row>
    <row r="83" spans="1:9" x14ac:dyDescent="0.3">
      <c r="A83" s="73"/>
      <c r="B83" t="s">
        <v>319</v>
      </c>
      <c r="C83">
        <v>20</v>
      </c>
      <c r="G83" t="s">
        <v>312</v>
      </c>
      <c r="H83" s="65">
        <f>-C87</f>
        <v>-465</v>
      </c>
    </row>
    <row r="84" spans="1:9" x14ac:dyDescent="0.3">
      <c r="A84" s="73"/>
      <c r="B84" t="s">
        <v>286</v>
      </c>
      <c r="C84">
        <v>400</v>
      </c>
      <c r="G84" t="s">
        <v>7</v>
      </c>
      <c r="H84" s="65">
        <f>SUM(H82:H83)</f>
        <v>775</v>
      </c>
    </row>
    <row r="85" spans="1:9" x14ac:dyDescent="0.3">
      <c r="A85" s="73"/>
      <c r="B85" t="s">
        <v>258</v>
      </c>
      <c r="C85">
        <v>5</v>
      </c>
      <c r="H85" s="65"/>
    </row>
    <row r="86" spans="1:9" ht="15" thickBot="1" x14ac:dyDescent="0.35">
      <c r="A86" s="73"/>
      <c r="B86" t="s">
        <v>304</v>
      </c>
      <c r="C86">
        <v>30</v>
      </c>
      <c r="H86" s="65"/>
    </row>
    <row r="87" spans="1:9" ht="15" thickBot="1" x14ac:dyDescent="0.35">
      <c r="A87" s="74"/>
      <c r="B87" s="79" t="s">
        <v>312</v>
      </c>
      <c r="C87" s="66">
        <f>SUM(C82:C86)</f>
        <v>465</v>
      </c>
      <c r="D87" s="66"/>
      <c r="E87" s="66"/>
      <c r="F87" s="66"/>
      <c r="G87" s="66"/>
      <c r="H87" s="67"/>
    </row>
    <row r="88" spans="1:9" ht="15" thickBot="1" x14ac:dyDescent="0.35"/>
    <row r="89" spans="1:9" ht="15" thickBot="1" x14ac:dyDescent="0.35">
      <c r="A89" s="75">
        <v>44420</v>
      </c>
      <c r="B89" t="s">
        <v>70</v>
      </c>
      <c r="C89">
        <v>15</v>
      </c>
      <c r="G89" s="63" t="s">
        <v>302</v>
      </c>
      <c r="H89">
        <f>H84</f>
        <v>775</v>
      </c>
    </row>
    <row r="90" spans="1:9" x14ac:dyDescent="0.3">
      <c r="A90" s="75"/>
      <c r="B90" t="s">
        <v>110</v>
      </c>
      <c r="C90">
        <v>10</v>
      </c>
      <c r="G90" t="s">
        <v>49</v>
      </c>
      <c r="H90">
        <v>2000</v>
      </c>
    </row>
    <row r="91" spans="1:9" x14ac:dyDescent="0.3">
      <c r="B91" t="s">
        <v>323</v>
      </c>
      <c r="C91">
        <v>15</v>
      </c>
      <c r="G91" t="s">
        <v>322</v>
      </c>
      <c r="H91">
        <v>200</v>
      </c>
    </row>
    <row r="92" spans="1:9" x14ac:dyDescent="0.3">
      <c r="B92" t="s">
        <v>324</v>
      </c>
      <c r="C92">
        <v>200</v>
      </c>
      <c r="G92" t="s">
        <v>312</v>
      </c>
      <c r="H92">
        <f>-C100</f>
        <v>-1484</v>
      </c>
    </row>
    <row r="93" spans="1:9" x14ac:dyDescent="0.3">
      <c r="B93" t="s">
        <v>325</v>
      </c>
      <c r="C93">
        <v>300</v>
      </c>
      <c r="H93">
        <f>SUM(H89:H92)</f>
        <v>1491</v>
      </c>
      <c r="I93">
        <v>1495</v>
      </c>
    </row>
    <row r="94" spans="1:9" x14ac:dyDescent="0.3">
      <c r="B94" t="s">
        <v>286</v>
      </c>
      <c r="C94">
        <v>180</v>
      </c>
    </row>
    <row r="95" spans="1:9" x14ac:dyDescent="0.3">
      <c r="B95" t="s">
        <v>326</v>
      </c>
      <c r="C95">
        <v>680</v>
      </c>
    </row>
    <row r="96" spans="1:9" x14ac:dyDescent="0.3">
      <c r="B96" t="s">
        <v>327</v>
      </c>
      <c r="C96">
        <v>20</v>
      </c>
    </row>
    <row r="97" spans="1:8" x14ac:dyDescent="0.3">
      <c r="B97" t="s">
        <v>259</v>
      </c>
      <c r="C97">
        <v>10</v>
      </c>
    </row>
    <row r="98" spans="1:8" x14ac:dyDescent="0.3">
      <c r="B98" t="s">
        <v>328</v>
      </c>
      <c r="C98">
        <v>15</v>
      </c>
    </row>
    <row r="99" spans="1:8" ht="15" thickBot="1" x14ac:dyDescent="0.35">
      <c r="B99" t="s">
        <v>304</v>
      </c>
      <c r="C99">
        <v>39</v>
      </c>
    </row>
    <row r="100" spans="1:8" ht="15" thickBot="1" x14ac:dyDescent="0.35">
      <c r="B100" s="79" t="s">
        <v>312</v>
      </c>
      <c r="C100">
        <f>SUM(C89:C99)</f>
        <v>1484</v>
      </c>
    </row>
    <row r="101" spans="1:8" ht="15" thickBot="1" x14ac:dyDescent="0.35"/>
    <row r="102" spans="1:8" ht="15" thickBot="1" x14ac:dyDescent="0.35">
      <c r="A102" s="75">
        <v>44421</v>
      </c>
      <c r="B102" t="s">
        <v>329</v>
      </c>
      <c r="C102">
        <v>200</v>
      </c>
      <c r="G102" s="63" t="s">
        <v>302</v>
      </c>
      <c r="H102">
        <v>1490</v>
      </c>
    </row>
    <row r="103" spans="1:8" ht="15" thickBot="1" x14ac:dyDescent="0.35">
      <c r="B103" s="79" t="s">
        <v>312</v>
      </c>
      <c r="C103">
        <v>200</v>
      </c>
      <c r="G103" t="s">
        <v>49</v>
      </c>
      <c r="H103">
        <v>2000</v>
      </c>
    </row>
    <row r="104" spans="1:8" x14ac:dyDescent="0.3">
      <c r="G104" t="s">
        <v>312</v>
      </c>
      <c r="H104">
        <f>-C103</f>
        <v>-200</v>
      </c>
    </row>
    <row r="105" spans="1:8" x14ac:dyDescent="0.3">
      <c r="H105">
        <f>SUM(H102:H104)</f>
        <v>3290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21CA0-728B-472A-80F7-005ADE21368F}">
  <dimension ref="A1:M40"/>
  <sheetViews>
    <sheetView workbookViewId="0">
      <selection activeCell="F25" sqref="F25"/>
    </sheetView>
  </sheetViews>
  <sheetFormatPr baseColWidth="10" defaultColWidth="11.5546875" defaultRowHeight="14.4" x14ac:dyDescent="0.3"/>
  <cols>
    <col min="1" max="1" width="24.109375" customWidth="1"/>
    <col min="2" max="2" width="17.44140625" customWidth="1"/>
    <col min="7" max="7" width="22.33203125" customWidth="1"/>
    <col min="8" max="8" width="11.44140625" style="87"/>
  </cols>
  <sheetData>
    <row r="1" spans="1:13" x14ac:dyDescent="0.3">
      <c r="B1" s="8" t="s">
        <v>33</v>
      </c>
      <c r="C1" s="8">
        <v>400</v>
      </c>
      <c r="G1" s="70">
        <v>44424</v>
      </c>
      <c r="H1" s="97" t="s">
        <v>41</v>
      </c>
      <c r="I1" s="93">
        <v>300</v>
      </c>
      <c r="J1" s="64"/>
    </row>
    <row r="2" spans="1:13" ht="15" thickBot="1" x14ac:dyDescent="0.35">
      <c r="B2" s="8" t="s">
        <v>34</v>
      </c>
      <c r="C2" s="8">
        <v>160</v>
      </c>
      <c r="G2" s="72">
        <v>44424</v>
      </c>
      <c r="H2" s="98" t="s">
        <v>108</v>
      </c>
      <c r="I2" s="94">
        <v>300</v>
      </c>
      <c r="J2" s="67"/>
      <c r="K2">
        <v>600</v>
      </c>
    </row>
    <row r="3" spans="1:13" x14ac:dyDescent="0.3">
      <c r="B3" t="s">
        <v>119</v>
      </c>
      <c r="C3">
        <f>7*350</f>
        <v>2450</v>
      </c>
      <c r="G3" s="70">
        <v>44425</v>
      </c>
      <c r="H3" s="97" t="s">
        <v>41</v>
      </c>
      <c r="I3" s="93">
        <v>230</v>
      </c>
      <c r="J3" s="64"/>
    </row>
    <row r="4" spans="1:13" x14ac:dyDescent="0.3">
      <c r="A4" s="68">
        <v>44424</v>
      </c>
      <c r="B4" s="88" t="s">
        <v>41</v>
      </c>
      <c r="C4" s="88">
        <v>300</v>
      </c>
      <c r="G4" s="71">
        <v>44425</v>
      </c>
      <c r="H4" s="99" t="s">
        <v>303</v>
      </c>
      <c r="I4" s="88">
        <v>30</v>
      </c>
      <c r="J4" s="65"/>
    </row>
    <row r="5" spans="1:13" ht="15" thickBot="1" x14ac:dyDescent="0.35">
      <c r="A5" s="68"/>
      <c r="B5" s="88" t="s">
        <v>108</v>
      </c>
      <c r="C5" s="88">
        <v>300</v>
      </c>
      <c r="G5" s="72">
        <v>44425</v>
      </c>
      <c r="H5" s="98" t="s">
        <v>117</v>
      </c>
      <c r="I5" s="66"/>
      <c r="J5" s="92">
        <v>250</v>
      </c>
      <c r="K5">
        <v>510</v>
      </c>
    </row>
    <row r="6" spans="1:13" x14ac:dyDescent="0.3">
      <c r="A6" s="68"/>
      <c r="B6" t="s">
        <v>112</v>
      </c>
      <c r="C6">
        <v>100</v>
      </c>
      <c r="G6" s="70">
        <v>44426</v>
      </c>
      <c r="H6" s="97" t="s">
        <v>70</v>
      </c>
      <c r="I6" s="63"/>
      <c r="J6" s="90">
        <v>30</v>
      </c>
      <c r="M6" s="96"/>
    </row>
    <row r="7" spans="1:13" x14ac:dyDescent="0.3">
      <c r="A7" s="68"/>
      <c r="B7" t="s">
        <v>72</v>
      </c>
      <c r="C7">
        <v>10</v>
      </c>
      <c r="G7" s="71">
        <v>44426</v>
      </c>
      <c r="H7" s="99" t="s">
        <v>41</v>
      </c>
      <c r="J7" s="91">
        <v>300</v>
      </c>
      <c r="M7" s="86"/>
    </row>
    <row r="8" spans="1:13" x14ac:dyDescent="0.3">
      <c r="A8" s="68"/>
      <c r="G8" s="71">
        <v>44426</v>
      </c>
      <c r="H8" s="99" t="s">
        <v>336</v>
      </c>
      <c r="J8" s="91">
        <v>258</v>
      </c>
      <c r="M8" s="86"/>
    </row>
    <row r="9" spans="1:13" x14ac:dyDescent="0.3">
      <c r="A9" s="68">
        <v>44425</v>
      </c>
      <c r="B9" s="88" t="s">
        <v>41</v>
      </c>
      <c r="C9" s="88">
        <v>230</v>
      </c>
      <c r="G9" s="71">
        <v>44426</v>
      </c>
      <c r="H9" s="99" t="s">
        <v>337</v>
      </c>
      <c r="J9" s="91"/>
      <c r="M9" s="86"/>
    </row>
    <row r="10" spans="1:13" ht="15" thickBot="1" x14ac:dyDescent="0.35">
      <c r="B10" s="88" t="s">
        <v>303</v>
      </c>
      <c r="C10" s="88">
        <v>30</v>
      </c>
      <c r="G10" s="72">
        <v>44426</v>
      </c>
      <c r="H10" s="98" t="s">
        <v>338</v>
      </c>
      <c r="I10" s="66"/>
      <c r="J10" s="92"/>
      <c r="K10">
        <v>588</v>
      </c>
      <c r="M10" s="85"/>
    </row>
    <row r="11" spans="1:13" x14ac:dyDescent="0.3">
      <c r="B11" t="s">
        <v>48</v>
      </c>
      <c r="C11">
        <v>100</v>
      </c>
      <c r="G11" s="70">
        <v>44427</v>
      </c>
      <c r="H11" s="97" t="s">
        <v>341</v>
      </c>
      <c r="I11" s="63">
        <v>90</v>
      </c>
      <c r="J11" s="90"/>
    </row>
    <row r="12" spans="1:13" x14ac:dyDescent="0.3">
      <c r="B12" s="89" t="s">
        <v>117</v>
      </c>
      <c r="C12" s="89">
        <v>250</v>
      </c>
      <c r="G12" s="71">
        <v>44427</v>
      </c>
      <c r="H12" s="99" t="s">
        <v>286</v>
      </c>
      <c r="J12" s="91">
        <v>280</v>
      </c>
    </row>
    <row r="13" spans="1:13" ht="15" thickBot="1" x14ac:dyDescent="0.35">
      <c r="B13" t="s">
        <v>112</v>
      </c>
      <c r="C13">
        <v>130</v>
      </c>
      <c r="G13" s="72">
        <v>44427</v>
      </c>
      <c r="H13" s="95" t="s">
        <v>117</v>
      </c>
      <c r="I13" s="95">
        <v>175</v>
      </c>
      <c r="J13" s="67"/>
      <c r="K13">
        <v>545</v>
      </c>
    </row>
    <row r="14" spans="1:13" x14ac:dyDescent="0.3">
      <c r="G14" s="68">
        <v>44428</v>
      </c>
      <c r="H14" s="87" t="s">
        <v>70</v>
      </c>
      <c r="I14" s="7"/>
      <c r="J14" s="7">
        <v>120</v>
      </c>
    </row>
    <row r="15" spans="1:13" x14ac:dyDescent="0.3">
      <c r="H15" s="99" t="s">
        <v>41</v>
      </c>
      <c r="I15">
        <v>235</v>
      </c>
    </row>
    <row r="16" spans="1:13" x14ac:dyDescent="0.3">
      <c r="A16" s="68">
        <v>44426</v>
      </c>
      <c r="B16" s="89" t="s">
        <v>70</v>
      </c>
      <c r="C16" s="89">
        <v>30</v>
      </c>
      <c r="H16" s="99" t="s">
        <v>117</v>
      </c>
    </row>
    <row r="17" spans="1:10" x14ac:dyDescent="0.3">
      <c r="B17" s="89" t="s">
        <v>41</v>
      </c>
      <c r="C17" s="89">
        <v>300</v>
      </c>
      <c r="G17" s="68">
        <v>44429</v>
      </c>
      <c r="H17" s="87" t="s">
        <v>70</v>
      </c>
    </row>
    <row r="18" spans="1:10" x14ac:dyDescent="0.3">
      <c r="B18" s="89" t="s">
        <v>336</v>
      </c>
      <c r="C18" s="89">
        <v>130</v>
      </c>
      <c r="H18" s="99" t="s">
        <v>41</v>
      </c>
    </row>
    <row r="19" spans="1:10" x14ac:dyDescent="0.3">
      <c r="B19" s="89" t="s">
        <v>337</v>
      </c>
      <c r="C19" s="89">
        <v>58</v>
      </c>
      <c r="H19" s="99" t="s">
        <v>117</v>
      </c>
    </row>
    <row r="20" spans="1:10" x14ac:dyDescent="0.3">
      <c r="B20" s="89" t="s">
        <v>338</v>
      </c>
      <c r="C20" s="89">
        <v>70</v>
      </c>
      <c r="G20" s="68">
        <v>44430</v>
      </c>
      <c r="H20" s="87" t="s">
        <v>70</v>
      </c>
    </row>
    <row r="21" spans="1:10" x14ac:dyDescent="0.3">
      <c r="B21" s="87" t="s">
        <v>339</v>
      </c>
      <c r="C21" s="87">
        <v>200</v>
      </c>
      <c r="H21" s="99" t="s">
        <v>41</v>
      </c>
    </row>
    <row r="22" spans="1:10" x14ac:dyDescent="0.3">
      <c r="B22" s="87" t="s">
        <v>112</v>
      </c>
      <c r="C22" s="87">
        <v>140</v>
      </c>
      <c r="H22" s="99" t="s">
        <v>117</v>
      </c>
    </row>
    <row r="23" spans="1:10" x14ac:dyDescent="0.3">
      <c r="A23" s="68">
        <v>44427</v>
      </c>
      <c r="B23" s="88" t="s">
        <v>341</v>
      </c>
      <c r="C23" s="88">
        <v>90</v>
      </c>
      <c r="I23">
        <f>SUM(I1:I19)</f>
        <v>1360</v>
      </c>
      <c r="J23">
        <f>SUM(J5:J11)</f>
        <v>838</v>
      </c>
    </row>
    <row r="24" spans="1:10" x14ac:dyDescent="0.3">
      <c r="B24" t="s">
        <v>340</v>
      </c>
    </row>
    <row r="25" spans="1:10" x14ac:dyDescent="0.3">
      <c r="B25" s="89" t="s">
        <v>286</v>
      </c>
      <c r="C25" s="89">
        <v>280</v>
      </c>
    </row>
    <row r="26" spans="1:10" x14ac:dyDescent="0.3">
      <c r="B26" s="88" t="s">
        <v>117</v>
      </c>
      <c r="C26" s="88">
        <v>175</v>
      </c>
    </row>
    <row r="27" spans="1:10" x14ac:dyDescent="0.3">
      <c r="B27" t="s">
        <v>112</v>
      </c>
      <c r="C27">
        <v>250</v>
      </c>
    </row>
    <row r="28" spans="1:10" x14ac:dyDescent="0.3">
      <c r="A28" s="68">
        <v>44428</v>
      </c>
      <c r="B28" s="89" t="s">
        <v>70</v>
      </c>
      <c r="C28" s="89">
        <v>120</v>
      </c>
    </row>
    <row r="29" spans="1:10" x14ac:dyDescent="0.3">
      <c r="B29" t="s">
        <v>41</v>
      </c>
      <c r="C29">
        <v>235</v>
      </c>
    </row>
    <row r="30" spans="1:10" x14ac:dyDescent="0.3">
      <c r="B30" t="s">
        <v>342</v>
      </c>
      <c r="C30">
        <v>55</v>
      </c>
    </row>
    <row r="31" spans="1:10" x14ac:dyDescent="0.3">
      <c r="B31" t="s">
        <v>117</v>
      </c>
    </row>
    <row r="32" spans="1:10" x14ac:dyDescent="0.3">
      <c r="B32" t="s">
        <v>112</v>
      </c>
      <c r="C32">
        <v>200</v>
      </c>
    </row>
    <row r="33" spans="1:4" x14ac:dyDescent="0.3">
      <c r="A33" s="68">
        <v>44429</v>
      </c>
      <c r="B33" t="s">
        <v>70</v>
      </c>
      <c r="C33">
        <v>90</v>
      </c>
    </row>
    <row r="34" spans="1:4" x14ac:dyDescent="0.3">
      <c r="B34" t="s">
        <v>41</v>
      </c>
    </row>
    <row r="35" spans="1:4" x14ac:dyDescent="0.3">
      <c r="B35" t="s">
        <v>117</v>
      </c>
    </row>
    <row r="36" spans="1:4" x14ac:dyDescent="0.3">
      <c r="B36" t="s">
        <v>112</v>
      </c>
      <c r="C36">
        <v>280</v>
      </c>
    </row>
    <row r="37" spans="1:4" x14ac:dyDescent="0.3">
      <c r="B37" t="s">
        <v>344</v>
      </c>
      <c r="C37">
        <v>470</v>
      </c>
    </row>
    <row r="38" spans="1:4" x14ac:dyDescent="0.3">
      <c r="A38" s="68">
        <v>44430</v>
      </c>
      <c r="B38" t="s">
        <v>70</v>
      </c>
      <c r="C38">
        <v>90</v>
      </c>
    </row>
    <row r="39" spans="1:4" x14ac:dyDescent="0.3">
      <c r="B39" t="s">
        <v>343</v>
      </c>
      <c r="C39">
        <v>250</v>
      </c>
      <c r="D39" t="s">
        <v>21</v>
      </c>
    </row>
    <row r="40" spans="1:4" x14ac:dyDescent="0.3">
      <c r="B40" t="s">
        <v>117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A87F0-4B73-4F66-A0BB-F4ED9A4167C9}">
  <dimension ref="A2:G41"/>
  <sheetViews>
    <sheetView topLeftCell="A18" workbookViewId="0">
      <selection activeCell="C33" sqref="C33"/>
    </sheetView>
  </sheetViews>
  <sheetFormatPr baseColWidth="10" defaultColWidth="8.88671875" defaultRowHeight="14.4" x14ac:dyDescent="0.3"/>
  <cols>
    <col min="1" max="1" width="23.6640625" customWidth="1"/>
  </cols>
  <sheetData>
    <row r="2" spans="1:5" x14ac:dyDescent="0.3">
      <c r="A2" s="8" t="s">
        <v>446</v>
      </c>
    </row>
    <row r="3" spans="1:5" x14ac:dyDescent="0.3">
      <c r="A3" t="s">
        <v>432</v>
      </c>
      <c r="B3">
        <v>35</v>
      </c>
    </row>
    <row r="4" spans="1:5" x14ac:dyDescent="0.3">
      <c r="A4" t="s">
        <v>426</v>
      </c>
      <c r="B4">
        <v>200</v>
      </c>
      <c r="E4">
        <v>200</v>
      </c>
    </row>
    <row r="5" spans="1:5" x14ac:dyDescent="0.3">
      <c r="A5" t="s">
        <v>427</v>
      </c>
      <c r="B5">
        <v>120</v>
      </c>
    </row>
    <row r="6" spans="1:5" x14ac:dyDescent="0.3">
      <c r="A6" t="s">
        <v>428</v>
      </c>
      <c r="B6">
        <v>180</v>
      </c>
    </row>
    <row r="7" spans="1:5" x14ac:dyDescent="0.3">
      <c r="A7" t="s">
        <v>429</v>
      </c>
      <c r="B7">
        <v>50</v>
      </c>
    </row>
    <row r="8" spans="1:5" x14ac:dyDescent="0.3">
      <c r="A8" t="s">
        <v>430</v>
      </c>
      <c r="B8">
        <v>80</v>
      </c>
    </row>
    <row r="9" spans="1:5" x14ac:dyDescent="0.3">
      <c r="A9" t="s">
        <v>431</v>
      </c>
      <c r="B9">
        <v>35</v>
      </c>
    </row>
    <row r="10" spans="1:5" x14ac:dyDescent="0.3">
      <c r="A10" t="s">
        <v>258</v>
      </c>
      <c r="B10">
        <v>5</v>
      </c>
    </row>
    <row r="11" spans="1:5" x14ac:dyDescent="0.3">
      <c r="A11" t="s">
        <v>119</v>
      </c>
      <c r="B11">
        <v>600</v>
      </c>
      <c r="E11">
        <v>600</v>
      </c>
    </row>
    <row r="12" spans="1:5" x14ac:dyDescent="0.3">
      <c r="A12" t="s">
        <v>433</v>
      </c>
      <c r="B12">
        <v>30</v>
      </c>
      <c r="E12">
        <v>30</v>
      </c>
    </row>
    <row r="13" spans="1:5" x14ac:dyDescent="0.3">
      <c r="A13" t="s">
        <v>258</v>
      </c>
      <c r="B13">
        <v>15</v>
      </c>
    </row>
    <row r="14" spans="1:5" x14ac:dyDescent="0.3">
      <c r="A14" t="s">
        <v>286</v>
      </c>
      <c r="B14">
        <v>115</v>
      </c>
    </row>
    <row r="15" spans="1:5" x14ac:dyDescent="0.3">
      <c r="A15" t="s">
        <v>77</v>
      </c>
      <c r="B15">
        <v>20</v>
      </c>
    </row>
    <row r="16" spans="1:5" x14ac:dyDescent="0.3">
      <c r="A16" t="s">
        <v>434</v>
      </c>
      <c r="B16">
        <v>10</v>
      </c>
    </row>
    <row r="17" spans="1:5" x14ac:dyDescent="0.3">
      <c r="A17" t="s">
        <v>436</v>
      </c>
      <c r="B17">
        <v>100</v>
      </c>
    </row>
    <row r="18" spans="1:5" x14ac:dyDescent="0.3">
      <c r="A18" t="s">
        <v>437</v>
      </c>
      <c r="B18">
        <v>100</v>
      </c>
      <c r="E18">
        <v>100</v>
      </c>
    </row>
    <row r="19" spans="1:5" x14ac:dyDescent="0.3">
      <c r="A19" t="s">
        <v>438</v>
      </c>
      <c r="B19">
        <v>30</v>
      </c>
    </row>
    <row r="20" spans="1:5" x14ac:dyDescent="0.3">
      <c r="C20">
        <f>SUM(B3:B19)</f>
        <v>1725</v>
      </c>
    </row>
    <row r="21" spans="1:5" x14ac:dyDescent="0.3">
      <c r="A21" s="8" t="s">
        <v>447</v>
      </c>
    </row>
    <row r="22" spans="1:5" x14ac:dyDescent="0.3">
      <c r="A22" t="s">
        <v>439</v>
      </c>
      <c r="B22">
        <v>5</v>
      </c>
      <c r="E22">
        <v>5</v>
      </c>
    </row>
    <row r="23" spans="1:5" x14ac:dyDescent="0.3">
      <c r="A23" t="s">
        <v>258</v>
      </c>
      <c r="B23">
        <v>10</v>
      </c>
      <c r="E23">
        <v>10</v>
      </c>
    </row>
    <row r="24" spans="1:5" x14ac:dyDescent="0.3">
      <c r="A24" t="s">
        <v>435</v>
      </c>
      <c r="B24">
        <v>70</v>
      </c>
      <c r="E24">
        <v>70</v>
      </c>
    </row>
    <row r="25" spans="1:5" x14ac:dyDescent="0.3">
      <c r="A25" t="s">
        <v>440</v>
      </c>
      <c r="B25">
        <v>120</v>
      </c>
      <c r="E25">
        <v>120</v>
      </c>
    </row>
    <row r="26" spans="1:5" x14ac:dyDescent="0.3">
      <c r="A26" t="s">
        <v>441</v>
      </c>
      <c r="B26">
        <v>15</v>
      </c>
      <c r="E26">
        <v>15</v>
      </c>
    </row>
    <row r="27" spans="1:5" x14ac:dyDescent="0.3">
      <c r="A27" t="s">
        <v>442</v>
      </c>
      <c r="B27">
        <v>10</v>
      </c>
      <c r="E27">
        <v>10</v>
      </c>
    </row>
    <row r="28" spans="1:5" x14ac:dyDescent="0.3">
      <c r="A28" t="s">
        <v>448</v>
      </c>
      <c r="B28">
        <v>20</v>
      </c>
      <c r="E28">
        <v>20</v>
      </c>
    </row>
    <row r="30" spans="1:5" x14ac:dyDescent="0.3">
      <c r="A30" t="s">
        <v>443</v>
      </c>
      <c r="B30">
        <v>300</v>
      </c>
      <c r="E30">
        <v>300</v>
      </c>
    </row>
    <row r="31" spans="1:5" x14ac:dyDescent="0.3">
      <c r="A31" t="s">
        <v>293</v>
      </c>
      <c r="B31">
        <v>10</v>
      </c>
      <c r="E31">
        <v>10</v>
      </c>
    </row>
    <row r="32" spans="1:5" x14ac:dyDescent="0.3">
      <c r="A32" t="s">
        <v>116</v>
      </c>
      <c r="B32">
        <v>15</v>
      </c>
      <c r="E32">
        <v>15</v>
      </c>
    </row>
    <row r="33" spans="1:7" x14ac:dyDescent="0.3">
      <c r="A33" t="s">
        <v>444</v>
      </c>
      <c r="B33">
        <v>15</v>
      </c>
      <c r="E33">
        <v>15</v>
      </c>
    </row>
    <row r="34" spans="1:7" x14ac:dyDescent="0.3">
      <c r="A34" t="s">
        <v>437</v>
      </c>
      <c r="B34">
        <v>25</v>
      </c>
      <c r="E34">
        <v>25</v>
      </c>
    </row>
    <row r="35" spans="1:7" x14ac:dyDescent="0.3">
      <c r="A35" t="s">
        <v>445</v>
      </c>
      <c r="B35">
        <v>15</v>
      </c>
      <c r="E35">
        <v>15</v>
      </c>
    </row>
    <row r="36" spans="1:7" x14ac:dyDescent="0.3">
      <c r="A36" t="s">
        <v>7</v>
      </c>
      <c r="B36">
        <v>100</v>
      </c>
      <c r="E36">
        <v>100</v>
      </c>
    </row>
    <row r="40" spans="1:7" x14ac:dyDescent="0.3">
      <c r="C40">
        <f>SUM(B22:B39)</f>
        <v>730</v>
      </c>
      <c r="E40">
        <f>SUM(E1:E39)</f>
        <v>1660</v>
      </c>
      <c r="G40">
        <v>340</v>
      </c>
    </row>
    <row r="41" spans="1:7" x14ac:dyDescent="0.3">
      <c r="C41">
        <f>SUM(C20:C40)</f>
        <v>2455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7"/>
  <sheetViews>
    <sheetView workbookViewId="0">
      <selection activeCell="D29" sqref="D29"/>
    </sheetView>
  </sheetViews>
  <sheetFormatPr baseColWidth="10" defaultColWidth="9.109375" defaultRowHeight="14.4" x14ac:dyDescent="0.3"/>
  <cols>
    <col min="1" max="1" width="9.109375" style="48"/>
    <col min="2" max="2" width="18.33203125" customWidth="1"/>
    <col min="3" max="3" width="16" customWidth="1"/>
    <col min="4" max="4" width="14.33203125" customWidth="1"/>
    <col min="5" max="5" width="13.33203125" customWidth="1"/>
    <col min="6" max="6" width="26.5546875" customWidth="1"/>
    <col min="7" max="7" width="15.88671875" bestFit="1" customWidth="1"/>
  </cols>
  <sheetData>
    <row r="1" spans="1:7" x14ac:dyDescent="0.3">
      <c r="B1" s="6" t="s">
        <v>176</v>
      </c>
      <c r="C1" s="6">
        <v>160000</v>
      </c>
    </row>
    <row r="2" spans="1:7" x14ac:dyDescent="0.3">
      <c r="C2" s="8">
        <f>SUM(C1:C1)</f>
        <v>160000</v>
      </c>
    </row>
    <row r="4" spans="1:7" x14ac:dyDescent="0.3">
      <c r="B4" s="15" t="s">
        <v>3</v>
      </c>
      <c r="C4" s="15" t="s">
        <v>199</v>
      </c>
      <c r="D4" s="15" t="s">
        <v>198</v>
      </c>
      <c r="E4" s="15" t="s">
        <v>197</v>
      </c>
      <c r="F4" s="15" t="s">
        <v>220</v>
      </c>
      <c r="G4" s="28"/>
    </row>
    <row r="5" spans="1:7" x14ac:dyDescent="0.3">
      <c r="B5" s="29">
        <v>43890</v>
      </c>
      <c r="C5" s="6">
        <v>50000</v>
      </c>
      <c r="D5" s="6">
        <f>C5</f>
        <v>50000</v>
      </c>
      <c r="E5" s="6">
        <f>C$2-D5</f>
        <v>110000</v>
      </c>
      <c r="F5" s="6"/>
    </row>
    <row r="6" spans="1:7" x14ac:dyDescent="0.3">
      <c r="B6" s="29">
        <v>43899</v>
      </c>
      <c r="C6" s="6">
        <v>10000</v>
      </c>
      <c r="D6" s="6">
        <f>D5+C6</f>
        <v>60000</v>
      </c>
      <c r="E6" s="6">
        <f t="shared" ref="E6:E15" si="0">C$2-D6</f>
        <v>100000</v>
      </c>
      <c r="F6" s="6"/>
    </row>
    <row r="7" spans="1:7" x14ac:dyDescent="0.3">
      <c r="A7" s="48">
        <v>1</v>
      </c>
      <c r="B7" s="29">
        <v>43921</v>
      </c>
      <c r="C7" s="6">
        <v>3000</v>
      </c>
      <c r="D7" s="6">
        <f>D6+C7</f>
        <v>63000</v>
      </c>
      <c r="E7" s="6">
        <f t="shared" si="0"/>
        <v>97000</v>
      </c>
      <c r="F7" s="6"/>
    </row>
    <row r="8" spans="1:7" x14ac:dyDescent="0.3">
      <c r="A8" s="48">
        <v>2</v>
      </c>
      <c r="B8" s="29">
        <v>43929</v>
      </c>
      <c r="C8" s="6">
        <v>3000</v>
      </c>
      <c r="D8" s="6">
        <f>D7+C8</f>
        <v>66000</v>
      </c>
      <c r="E8" s="6">
        <f t="shared" si="0"/>
        <v>94000</v>
      </c>
      <c r="F8" s="29">
        <f>(E8/3000)*30+B8</f>
        <v>44869</v>
      </c>
      <c r="G8" s="32"/>
    </row>
    <row r="9" spans="1:7" x14ac:dyDescent="0.3">
      <c r="A9" s="48">
        <v>3</v>
      </c>
      <c r="B9" s="29">
        <v>43976</v>
      </c>
      <c r="C9" s="6">
        <v>3000</v>
      </c>
      <c r="D9" s="6">
        <f>D8+C9</f>
        <v>69000</v>
      </c>
      <c r="E9" s="6">
        <f t="shared" si="0"/>
        <v>91000</v>
      </c>
      <c r="F9" s="29">
        <f>(E9/3000)*30+B9</f>
        <v>44886</v>
      </c>
      <c r="G9" s="27"/>
    </row>
    <row r="10" spans="1:7" x14ac:dyDescent="0.3">
      <c r="A10" s="48">
        <v>4</v>
      </c>
      <c r="B10" s="29">
        <v>44012</v>
      </c>
      <c r="C10" s="6">
        <v>3000</v>
      </c>
      <c r="D10" s="6">
        <f t="shared" ref="D10:D25" si="1">D9+C10</f>
        <v>72000</v>
      </c>
      <c r="E10" s="6">
        <f t="shared" si="0"/>
        <v>88000</v>
      </c>
      <c r="F10" s="29">
        <f>(E10/3000)*30+B10</f>
        <v>44892</v>
      </c>
    </row>
    <row r="11" spans="1:7" x14ac:dyDescent="0.3">
      <c r="A11" s="48">
        <v>5</v>
      </c>
      <c r="B11" s="29">
        <v>44042</v>
      </c>
      <c r="C11" s="6">
        <v>3000</v>
      </c>
      <c r="D11" s="6">
        <f t="shared" si="1"/>
        <v>75000</v>
      </c>
      <c r="E11" s="6">
        <f t="shared" si="0"/>
        <v>85000</v>
      </c>
      <c r="F11" s="6"/>
    </row>
    <row r="12" spans="1:7" x14ac:dyDescent="0.3">
      <c r="A12" s="48">
        <v>6</v>
      </c>
      <c r="B12" s="49">
        <v>44073</v>
      </c>
      <c r="C12" s="11">
        <v>3000</v>
      </c>
      <c r="D12" s="11">
        <f t="shared" si="1"/>
        <v>78000</v>
      </c>
      <c r="E12" s="6">
        <f t="shared" si="0"/>
        <v>82000</v>
      </c>
      <c r="F12" s="29">
        <v>44072</v>
      </c>
    </row>
    <row r="13" spans="1:7" x14ac:dyDescent="0.3">
      <c r="A13" s="48">
        <v>7</v>
      </c>
      <c r="B13" s="49">
        <v>44104</v>
      </c>
      <c r="C13" s="11">
        <v>3000</v>
      </c>
      <c r="D13" s="11">
        <f t="shared" si="1"/>
        <v>81000</v>
      </c>
      <c r="E13" s="6">
        <f t="shared" si="0"/>
        <v>79000</v>
      </c>
      <c r="F13" s="10"/>
    </row>
    <row r="14" spans="1:7" x14ac:dyDescent="0.3">
      <c r="A14" s="48">
        <v>8</v>
      </c>
      <c r="B14" s="49">
        <v>44134</v>
      </c>
      <c r="C14" s="11">
        <v>3000</v>
      </c>
      <c r="D14" s="11">
        <f t="shared" si="1"/>
        <v>84000</v>
      </c>
      <c r="E14" s="6">
        <f t="shared" si="0"/>
        <v>76000</v>
      </c>
      <c r="F14" s="29">
        <v>44133</v>
      </c>
    </row>
    <row r="15" spans="1:7" x14ac:dyDescent="0.3">
      <c r="A15" s="48">
        <v>9</v>
      </c>
      <c r="B15" s="49">
        <v>44165</v>
      </c>
      <c r="C15" s="11">
        <v>23000</v>
      </c>
      <c r="D15" s="11">
        <f t="shared" si="1"/>
        <v>107000</v>
      </c>
      <c r="E15" s="6">
        <f t="shared" si="0"/>
        <v>53000</v>
      </c>
      <c r="F15" s="24">
        <v>44168</v>
      </c>
    </row>
    <row r="16" spans="1:7" x14ac:dyDescent="0.3">
      <c r="A16" s="48">
        <v>10</v>
      </c>
      <c r="B16" s="49">
        <v>44195</v>
      </c>
      <c r="C16" s="11">
        <v>3000</v>
      </c>
      <c r="D16" s="11">
        <f t="shared" si="1"/>
        <v>110000</v>
      </c>
      <c r="E16" s="11">
        <f t="shared" ref="E16:E25" si="2">C$2-D16</f>
        <v>50000</v>
      </c>
      <c r="F16" s="24">
        <v>44197</v>
      </c>
    </row>
    <row r="17" spans="1:6" x14ac:dyDescent="0.3">
      <c r="A17" s="48">
        <v>11</v>
      </c>
      <c r="B17" s="49">
        <v>44226</v>
      </c>
      <c r="C17" s="11">
        <v>3000</v>
      </c>
      <c r="D17" s="11">
        <f t="shared" si="1"/>
        <v>113000</v>
      </c>
      <c r="E17" s="11">
        <f t="shared" si="2"/>
        <v>47000</v>
      </c>
      <c r="F17" s="24">
        <v>44226</v>
      </c>
    </row>
    <row r="18" spans="1:6" x14ac:dyDescent="0.3">
      <c r="A18" s="48">
        <v>12</v>
      </c>
      <c r="B18" s="49">
        <v>44255</v>
      </c>
      <c r="C18" s="11">
        <v>7000</v>
      </c>
      <c r="D18" s="11">
        <f t="shared" si="1"/>
        <v>120000</v>
      </c>
      <c r="E18" s="11">
        <f t="shared" si="2"/>
        <v>40000</v>
      </c>
      <c r="F18" s="24">
        <v>44254</v>
      </c>
    </row>
    <row r="19" spans="1:6" x14ac:dyDescent="0.3">
      <c r="A19" s="48">
        <v>13</v>
      </c>
      <c r="B19" s="49">
        <v>44285</v>
      </c>
      <c r="C19" s="11">
        <v>3000</v>
      </c>
      <c r="D19" s="11">
        <f t="shared" si="1"/>
        <v>123000</v>
      </c>
      <c r="E19" s="11">
        <f t="shared" si="2"/>
        <v>37000</v>
      </c>
      <c r="F19" s="24">
        <v>44287</v>
      </c>
    </row>
    <row r="20" spans="1:6" x14ac:dyDescent="0.3">
      <c r="A20" s="48">
        <v>14</v>
      </c>
      <c r="B20" s="49">
        <v>44316</v>
      </c>
      <c r="C20" s="11">
        <v>3000</v>
      </c>
      <c r="D20" s="11">
        <f t="shared" si="1"/>
        <v>126000</v>
      </c>
      <c r="E20" s="11">
        <f t="shared" si="2"/>
        <v>34000</v>
      </c>
      <c r="F20" s="24">
        <v>44317</v>
      </c>
    </row>
    <row r="21" spans="1:6" x14ac:dyDescent="0.3">
      <c r="A21" s="48">
        <v>15</v>
      </c>
      <c r="B21" s="49">
        <v>44346</v>
      </c>
      <c r="C21" s="11">
        <v>3000</v>
      </c>
      <c r="D21" s="11">
        <f t="shared" si="1"/>
        <v>129000</v>
      </c>
      <c r="E21" s="11">
        <f t="shared" si="2"/>
        <v>31000</v>
      </c>
      <c r="F21" s="24">
        <v>44348</v>
      </c>
    </row>
    <row r="22" spans="1:6" x14ac:dyDescent="0.3">
      <c r="A22" s="48">
        <v>16</v>
      </c>
      <c r="B22" s="49">
        <v>44377</v>
      </c>
      <c r="C22" s="11">
        <v>3000</v>
      </c>
      <c r="D22" s="11">
        <f t="shared" si="1"/>
        <v>132000</v>
      </c>
      <c r="E22" s="11">
        <f t="shared" si="2"/>
        <v>28000</v>
      </c>
      <c r="F22" s="24">
        <v>44377</v>
      </c>
    </row>
    <row r="23" spans="1:6" x14ac:dyDescent="0.3">
      <c r="A23" s="48">
        <v>17</v>
      </c>
      <c r="B23" s="49">
        <v>44407</v>
      </c>
      <c r="C23" s="11">
        <v>3000</v>
      </c>
      <c r="D23" s="11">
        <f t="shared" si="1"/>
        <v>135000</v>
      </c>
      <c r="E23" s="11">
        <f t="shared" si="2"/>
        <v>25000</v>
      </c>
      <c r="F23" s="24">
        <v>44402</v>
      </c>
    </row>
    <row r="24" spans="1:6" x14ac:dyDescent="0.3">
      <c r="A24" s="48">
        <v>18</v>
      </c>
      <c r="B24" s="49">
        <v>44438</v>
      </c>
      <c r="C24" s="11">
        <v>3000</v>
      </c>
      <c r="D24" s="11">
        <f t="shared" si="1"/>
        <v>138000</v>
      </c>
      <c r="E24" s="11">
        <f t="shared" si="2"/>
        <v>22000</v>
      </c>
      <c r="F24" s="24">
        <v>44440</v>
      </c>
    </row>
    <row r="25" spans="1:6" x14ac:dyDescent="0.3">
      <c r="A25" s="48">
        <v>19</v>
      </c>
      <c r="B25" s="49">
        <v>44469</v>
      </c>
      <c r="C25" s="11">
        <v>7000</v>
      </c>
      <c r="D25" s="11">
        <f t="shared" si="1"/>
        <v>145000</v>
      </c>
      <c r="E25" s="11">
        <f t="shared" si="2"/>
        <v>15000</v>
      </c>
      <c r="F25" s="24">
        <v>44470</v>
      </c>
    </row>
    <row r="26" spans="1:6" x14ac:dyDescent="0.3">
      <c r="A26" s="48">
        <v>20</v>
      </c>
      <c r="B26" s="49">
        <v>44499</v>
      </c>
      <c r="C26" s="11">
        <v>5000</v>
      </c>
      <c r="D26" s="11">
        <f t="shared" ref="D26:D27" si="3">D25+C26</f>
        <v>150000</v>
      </c>
      <c r="E26" s="11">
        <f t="shared" ref="E26:E27" si="4">C$2-D26</f>
        <v>10000</v>
      </c>
      <c r="F26" s="24">
        <v>44499</v>
      </c>
    </row>
    <row r="27" spans="1:6" x14ac:dyDescent="0.3">
      <c r="A27" s="48">
        <v>21</v>
      </c>
      <c r="B27" s="47">
        <v>44530</v>
      </c>
      <c r="C27" s="10">
        <v>10000</v>
      </c>
      <c r="D27" s="10">
        <f t="shared" si="3"/>
        <v>160000</v>
      </c>
      <c r="E27" s="10">
        <f t="shared" si="4"/>
        <v>0</v>
      </c>
      <c r="F27" s="100">
        <v>44501</v>
      </c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1:I22"/>
  <sheetViews>
    <sheetView topLeftCell="A11" workbookViewId="0">
      <selection activeCell="C16" sqref="C16"/>
    </sheetView>
  </sheetViews>
  <sheetFormatPr baseColWidth="10" defaultColWidth="11.44140625" defaultRowHeight="14.4" x14ac:dyDescent="0.3"/>
  <cols>
    <col min="1" max="1" width="13.5546875" bestFit="1" customWidth="1"/>
    <col min="5" max="5" width="14.6640625" customWidth="1"/>
  </cols>
  <sheetData>
    <row r="11" spans="1:9" x14ac:dyDescent="0.3">
      <c r="A11" s="6" t="s">
        <v>12</v>
      </c>
      <c r="B11" s="6">
        <v>1000</v>
      </c>
    </row>
    <row r="12" spans="1:9" x14ac:dyDescent="0.3">
      <c r="A12" s="6" t="s">
        <v>124</v>
      </c>
      <c r="B12" s="6">
        <v>2000</v>
      </c>
    </row>
    <row r="13" spans="1:9" x14ac:dyDescent="0.3">
      <c r="A13" s="6" t="s">
        <v>125</v>
      </c>
      <c r="B13" s="6">
        <v>3350</v>
      </c>
      <c r="C13" t="s">
        <v>126</v>
      </c>
      <c r="H13">
        <v>2600</v>
      </c>
      <c r="I13" t="s">
        <v>134</v>
      </c>
    </row>
    <row r="14" spans="1:9" x14ac:dyDescent="0.3">
      <c r="B14" s="8">
        <f>SUM(B11:B13)</f>
        <v>6350</v>
      </c>
      <c r="H14">
        <v>350</v>
      </c>
      <c r="I14" t="s">
        <v>135</v>
      </c>
    </row>
    <row r="15" spans="1:9" x14ac:dyDescent="0.3">
      <c r="H15">
        <v>250</v>
      </c>
      <c r="I15" t="s">
        <v>136</v>
      </c>
    </row>
    <row r="16" spans="1:9" x14ac:dyDescent="0.3">
      <c r="A16" s="6" t="s">
        <v>17</v>
      </c>
      <c r="B16" s="6" t="s">
        <v>15</v>
      </c>
      <c r="C16" s="6" t="s">
        <v>16</v>
      </c>
      <c r="D16" s="6" t="s">
        <v>7</v>
      </c>
      <c r="E16" s="6" t="s">
        <v>18</v>
      </c>
      <c r="H16">
        <v>150</v>
      </c>
      <c r="I16" t="s">
        <v>137</v>
      </c>
    </row>
    <row r="17" spans="1:9" x14ac:dyDescent="0.3">
      <c r="A17" s="9">
        <v>43678</v>
      </c>
      <c r="B17" s="6">
        <v>1250</v>
      </c>
      <c r="C17" s="6">
        <f>B17</f>
        <v>1250</v>
      </c>
      <c r="D17" s="6">
        <f>$B$14-C17</f>
        <v>5100</v>
      </c>
      <c r="E17" s="6" t="s">
        <v>133</v>
      </c>
      <c r="H17">
        <f>SUM(H13:H16)</f>
        <v>3350</v>
      </c>
      <c r="I17" t="s">
        <v>138</v>
      </c>
    </row>
    <row r="18" spans="1:9" x14ac:dyDescent="0.3">
      <c r="A18" s="9">
        <v>43718</v>
      </c>
      <c r="B18" s="6">
        <v>800</v>
      </c>
      <c r="C18" s="6">
        <f>C17+B18</f>
        <v>2050</v>
      </c>
      <c r="D18" s="6">
        <f>$B$14-C18</f>
        <v>4300</v>
      </c>
      <c r="E18" s="6" t="s">
        <v>147</v>
      </c>
    </row>
    <row r="19" spans="1:9" x14ac:dyDescent="0.3">
      <c r="A19" s="9">
        <v>43739</v>
      </c>
      <c r="B19" s="6">
        <v>4300</v>
      </c>
      <c r="C19" s="6">
        <f>C18+B19</f>
        <v>6350</v>
      </c>
      <c r="D19" s="6">
        <f>$B$14-C19</f>
        <v>0</v>
      </c>
      <c r="E19" s="6" t="s">
        <v>178</v>
      </c>
    </row>
    <row r="20" spans="1:9" x14ac:dyDescent="0.3">
      <c r="A20" s="9"/>
      <c r="B20" s="6"/>
      <c r="C20" s="6"/>
      <c r="D20" s="6"/>
      <c r="E20" s="6"/>
    </row>
    <row r="21" spans="1:9" x14ac:dyDescent="0.3">
      <c r="A21" s="9"/>
      <c r="B21" s="6"/>
      <c r="C21" s="6"/>
      <c r="D21" s="6"/>
      <c r="E21" s="6"/>
    </row>
    <row r="22" spans="1:9" x14ac:dyDescent="0.3">
      <c r="A22" s="9"/>
      <c r="B22" s="6"/>
      <c r="C22" s="6"/>
      <c r="D22" s="6"/>
      <c r="E22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57"/>
  <sheetViews>
    <sheetView topLeftCell="A31" workbookViewId="0">
      <selection activeCell="E49" sqref="E49"/>
    </sheetView>
  </sheetViews>
  <sheetFormatPr baseColWidth="10" defaultColWidth="11.44140625" defaultRowHeight="14.4" x14ac:dyDescent="0.3"/>
  <cols>
    <col min="1" max="1" width="16.109375" customWidth="1"/>
    <col min="5" max="5" width="33.88671875" customWidth="1"/>
  </cols>
  <sheetData>
    <row r="2" spans="1:5" x14ac:dyDescent="0.3">
      <c r="A2" s="6" t="s">
        <v>12</v>
      </c>
      <c r="B2" s="6">
        <v>2200</v>
      </c>
    </row>
    <row r="3" spans="1:5" x14ac:dyDescent="0.3">
      <c r="A3" s="6" t="s">
        <v>13</v>
      </c>
      <c r="B3" s="6">
        <v>10000</v>
      </c>
    </row>
    <row r="4" spans="1:5" x14ac:dyDescent="0.3">
      <c r="A4" s="6" t="s">
        <v>14</v>
      </c>
      <c r="B4" s="6">
        <v>20000</v>
      </c>
    </row>
    <row r="5" spans="1:5" x14ac:dyDescent="0.3">
      <c r="B5" s="8">
        <f>SUM(B2:B4)</f>
        <v>32200</v>
      </c>
    </row>
    <row r="7" spans="1:5" x14ac:dyDescent="0.3">
      <c r="A7" s="6" t="s">
        <v>17</v>
      </c>
      <c r="B7" s="6" t="s">
        <v>15</v>
      </c>
      <c r="C7" s="6" t="s">
        <v>16</v>
      </c>
      <c r="D7" s="6" t="s">
        <v>7</v>
      </c>
      <c r="E7" s="6" t="s">
        <v>18</v>
      </c>
    </row>
    <row r="8" spans="1:5" x14ac:dyDescent="0.3">
      <c r="A8" s="9">
        <v>43038</v>
      </c>
      <c r="B8" s="6">
        <v>900</v>
      </c>
      <c r="C8" s="6">
        <v>900</v>
      </c>
      <c r="D8" s="6">
        <f>$B$5-C8</f>
        <v>31300</v>
      </c>
      <c r="E8" s="6"/>
    </row>
    <row r="9" spans="1:5" x14ac:dyDescent="0.3">
      <c r="A9" s="9">
        <f>EDATE(A8,1)</f>
        <v>43069</v>
      </c>
      <c r="B9" s="6">
        <v>900</v>
      </c>
      <c r="C9" s="6">
        <f>B8+C8</f>
        <v>1800</v>
      </c>
      <c r="D9" s="6">
        <f t="shared" ref="D9:D30" si="0">$B$5-C9</f>
        <v>30400</v>
      </c>
      <c r="E9" s="6"/>
    </row>
    <row r="10" spans="1:5" x14ac:dyDescent="0.3">
      <c r="A10" s="9">
        <f t="shared" ref="A10:A26" si="1">EDATE(A9,1)</f>
        <v>43099</v>
      </c>
      <c r="B10" s="6">
        <v>900</v>
      </c>
      <c r="C10" s="6">
        <f>B9+C9</f>
        <v>2700</v>
      </c>
      <c r="D10" s="6">
        <f t="shared" si="0"/>
        <v>29500</v>
      </c>
      <c r="E10" s="6"/>
    </row>
    <row r="11" spans="1:5" x14ac:dyDescent="0.3">
      <c r="A11" s="9">
        <f t="shared" si="1"/>
        <v>43130</v>
      </c>
      <c r="B11" s="6">
        <v>900</v>
      </c>
      <c r="C11" s="6">
        <f t="shared" ref="C11:C26" si="2">B10+C10</f>
        <v>3600</v>
      </c>
      <c r="D11" s="6">
        <f t="shared" si="0"/>
        <v>28600</v>
      </c>
      <c r="E11" s="6"/>
    </row>
    <row r="12" spans="1:5" x14ac:dyDescent="0.3">
      <c r="A12" s="9">
        <f t="shared" si="1"/>
        <v>43159</v>
      </c>
      <c r="B12" s="6">
        <v>900</v>
      </c>
      <c r="C12" s="6">
        <f t="shared" si="2"/>
        <v>4500</v>
      </c>
      <c r="D12" s="6">
        <f t="shared" si="0"/>
        <v>27700</v>
      </c>
      <c r="E12" s="6"/>
    </row>
    <row r="13" spans="1:5" x14ac:dyDescent="0.3">
      <c r="A13" s="9">
        <f t="shared" si="1"/>
        <v>43187</v>
      </c>
      <c r="B13" s="6">
        <v>900</v>
      </c>
      <c r="C13" s="6">
        <f t="shared" si="2"/>
        <v>5400</v>
      </c>
      <c r="D13" s="6">
        <f t="shared" si="0"/>
        <v>26800</v>
      </c>
      <c r="E13" s="6"/>
    </row>
    <row r="14" spans="1:5" x14ac:dyDescent="0.3">
      <c r="A14" s="9">
        <f t="shared" si="1"/>
        <v>43218</v>
      </c>
      <c r="B14" s="6">
        <v>900</v>
      </c>
      <c r="C14" s="6">
        <f t="shared" si="2"/>
        <v>6300</v>
      </c>
      <c r="D14" s="6">
        <f t="shared" si="0"/>
        <v>25900</v>
      </c>
      <c r="E14" s="6"/>
    </row>
    <row r="15" spans="1:5" x14ac:dyDescent="0.3">
      <c r="A15" s="9">
        <f t="shared" si="1"/>
        <v>43248</v>
      </c>
      <c r="B15" s="6">
        <v>900</v>
      </c>
      <c r="C15" s="6">
        <f t="shared" si="2"/>
        <v>7200</v>
      </c>
      <c r="D15" s="6">
        <f t="shared" si="0"/>
        <v>25000</v>
      </c>
      <c r="E15" s="6"/>
    </row>
    <row r="16" spans="1:5" x14ac:dyDescent="0.3">
      <c r="A16" s="9">
        <f t="shared" si="1"/>
        <v>43279</v>
      </c>
      <c r="B16" s="6">
        <v>900</v>
      </c>
      <c r="C16" s="6">
        <f t="shared" si="2"/>
        <v>8100</v>
      </c>
      <c r="D16" s="6">
        <f t="shared" si="0"/>
        <v>24100</v>
      </c>
      <c r="E16" s="6"/>
    </row>
    <row r="17" spans="1:5" x14ac:dyDescent="0.3">
      <c r="A17" s="9">
        <f t="shared" si="1"/>
        <v>43309</v>
      </c>
      <c r="B17" s="6">
        <v>900</v>
      </c>
      <c r="C17" s="6">
        <f t="shared" si="2"/>
        <v>9000</v>
      </c>
      <c r="D17" s="6">
        <f t="shared" si="0"/>
        <v>23200</v>
      </c>
      <c r="E17" s="6"/>
    </row>
    <row r="18" spans="1:5" x14ac:dyDescent="0.3">
      <c r="A18" s="9">
        <f t="shared" si="1"/>
        <v>43340</v>
      </c>
      <c r="B18" s="6">
        <v>900</v>
      </c>
      <c r="C18" s="6">
        <f t="shared" si="2"/>
        <v>9900</v>
      </c>
      <c r="D18" s="6">
        <f t="shared" si="0"/>
        <v>22300</v>
      </c>
      <c r="E18" s="6"/>
    </row>
    <row r="19" spans="1:5" x14ac:dyDescent="0.3">
      <c r="A19" s="9">
        <f t="shared" si="1"/>
        <v>43371</v>
      </c>
      <c r="B19" s="6">
        <v>900</v>
      </c>
      <c r="C19" s="6">
        <f t="shared" si="2"/>
        <v>10800</v>
      </c>
      <c r="D19" s="6">
        <f t="shared" si="0"/>
        <v>21400</v>
      </c>
      <c r="E19" s="6"/>
    </row>
    <row r="20" spans="1:5" x14ac:dyDescent="0.3">
      <c r="A20" s="9">
        <f t="shared" si="1"/>
        <v>43401</v>
      </c>
      <c r="B20" s="6">
        <v>900</v>
      </c>
      <c r="C20" s="6">
        <f t="shared" si="2"/>
        <v>11700</v>
      </c>
      <c r="D20" s="6">
        <f t="shared" si="0"/>
        <v>20500</v>
      </c>
      <c r="E20" s="6"/>
    </row>
    <row r="21" spans="1:5" x14ac:dyDescent="0.3">
      <c r="A21" s="9">
        <f t="shared" si="1"/>
        <v>43432</v>
      </c>
      <c r="B21" s="6">
        <v>900</v>
      </c>
      <c r="C21" s="6">
        <f t="shared" si="2"/>
        <v>12600</v>
      </c>
      <c r="D21" s="6">
        <f t="shared" si="0"/>
        <v>19600</v>
      </c>
      <c r="E21" s="6"/>
    </row>
    <row r="22" spans="1:5" x14ac:dyDescent="0.3">
      <c r="A22" s="9">
        <f t="shared" si="1"/>
        <v>43462</v>
      </c>
      <c r="B22" s="6">
        <v>900</v>
      </c>
      <c r="C22" s="6">
        <f t="shared" si="2"/>
        <v>13500</v>
      </c>
      <c r="D22" s="6">
        <f t="shared" si="0"/>
        <v>18700</v>
      </c>
      <c r="E22" s="6"/>
    </row>
    <row r="23" spans="1:5" x14ac:dyDescent="0.3">
      <c r="A23" s="9">
        <f t="shared" si="1"/>
        <v>43493</v>
      </c>
      <c r="B23" s="6">
        <v>900</v>
      </c>
      <c r="C23" s="6">
        <f t="shared" si="2"/>
        <v>14400</v>
      </c>
      <c r="D23" s="6">
        <f t="shared" si="0"/>
        <v>17800</v>
      </c>
      <c r="E23" s="6"/>
    </row>
    <row r="24" spans="1:5" x14ac:dyDescent="0.3">
      <c r="A24" s="9">
        <f>EDATE(A23,1)</f>
        <v>43524</v>
      </c>
      <c r="B24" s="6">
        <v>900</v>
      </c>
      <c r="C24" s="6">
        <f t="shared" si="2"/>
        <v>15300</v>
      </c>
      <c r="D24" s="6">
        <f t="shared" si="0"/>
        <v>16900</v>
      </c>
      <c r="E24" s="6"/>
    </row>
    <row r="25" spans="1:5" x14ac:dyDescent="0.3">
      <c r="A25" s="9">
        <f t="shared" si="1"/>
        <v>43552</v>
      </c>
      <c r="B25" s="6">
        <v>1900</v>
      </c>
      <c r="C25" s="6">
        <f t="shared" si="2"/>
        <v>16200</v>
      </c>
      <c r="D25" s="6">
        <f t="shared" si="0"/>
        <v>16000</v>
      </c>
      <c r="E25" s="6" t="s">
        <v>11</v>
      </c>
    </row>
    <row r="26" spans="1:5" x14ac:dyDescent="0.3">
      <c r="A26" s="9">
        <f t="shared" si="1"/>
        <v>43583</v>
      </c>
      <c r="B26" s="6">
        <v>900</v>
      </c>
      <c r="C26" s="6">
        <f t="shared" si="2"/>
        <v>18100</v>
      </c>
      <c r="D26" s="6">
        <f t="shared" si="0"/>
        <v>14100</v>
      </c>
      <c r="E26" s="6"/>
    </row>
    <row r="27" spans="1:5" x14ac:dyDescent="0.3">
      <c r="A27" s="9">
        <f>EDATE(A26,1)</f>
        <v>43613</v>
      </c>
      <c r="B27" s="6">
        <v>0</v>
      </c>
      <c r="C27" s="6">
        <f>B27+C26</f>
        <v>18100</v>
      </c>
      <c r="D27" s="6">
        <f t="shared" si="0"/>
        <v>14100</v>
      </c>
      <c r="E27" s="6"/>
    </row>
    <row r="28" spans="1:5" x14ac:dyDescent="0.3">
      <c r="A28" s="9">
        <f>EDATE(A27,1)</f>
        <v>43644</v>
      </c>
      <c r="B28" s="6">
        <v>1000</v>
      </c>
      <c r="C28" s="6">
        <f>B28+C27</f>
        <v>19100</v>
      </c>
      <c r="D28" s="6">
        <f t="shared" si="0"/>
        <v>13100</v>
      </c>
      <c r="E28" s="6"/>
    </row>
    <row r="29" spans="1:5" x14ac:dyDescent="0.3">
      <c r="A29" s="9">
        <f>EDATE(A28,1)</f>
        <v>43674</v>
      </c>
      <c r="B29" s="6">
        <v>1250</v>
      </c>
      <c r="C29" s="6">
        <f>B29+C28</f>
        <v>20350</v>
      </c>
      <c r="D29" s="6">
        <f t="shared" si="0"/>
        <v>11850</v>
      </c>
      <c r="E29" s="6" t="s">
        <v>121</v>
      </c>
    </row>
    <row r="30" spans="1:5" x14ac:dyDescent="0.3">
      <c r="A30" s="18">
        <f>EDATE(A29,1)</f>
        <v>43705</v>
      </c>
      <c r="B30" s="19">
        <v>1000</v>
      </c>
      <c r="C30" s="19">
        <f>B30+C29</f>
        <v>21350</v>
      </c>
      <c r="D30" s="6">
        <f t="shared" si="0"/>
        <v>10850</v>
      </c>
      <c r="E30" s="6"/>
    </row>
    <row r="31" spans="1:5" x14ac:dyDescent="0.3">
      <c r="A31" s="25">
        <f t="shared" ref="A31:A38" si="3">EDATE(A30,1)</f>
        <v>43736</v>
      </c>
      <c r="B31" s="11">
        <v>1000</v>
      </c>
      <c r="C31" s="11">
        <f t="shared" ref="C31:C38" si="4">B31+C30</f>
        <v>22350</v>
      </c>
      <c r="D31" s="11">
        <f t="shared" ref="D31:D38" si="5">$B$5-C31</f>
        <v>9850</v>
      </c>
      <c r="E31" s="6"/>
    </row>
    <row r="32" spans="1:5" x14ac:dyDescent="0.3">
      <c r="A32" s="25">
        <f t="shared" si="3"/>
        <v>43766</v>
      </c>
      <c r="B32" s="26">
        <v>1000</v>
      </c>
      <c r="C32" s="11">
        <f t="shared" si="4"/>
        <v>23350</v>
      </c>
      <c r="D32" s="11">
        <f t="shared" si="5"/>
        <v>8850</v>
      </c>
      <c r="E32" s="6"/>
    </row>
    <row r="33" spans="1:5" x14ac:dyDescent="0.3">
      <c r="A33" s="25">
        <f t="shared" si="3"/>
        <v>43797</v>
      </c>
      <c r="B33" s="11">
        <v>1000</v>
      </c>
      <c r="C33" s="11">
        <f t="shared" si="4"/>
        <v>24350</v>
      </c>
      <c r="D33" s="11">
        <f t="shared" si="5"/>
        <v>7850</v>
      </c>
      <c r="E33" s="6"/>
    </row>
    <row r="34" spans="1:5" x14ac:dyDescent="0.3">
      <c r="A34" s="25">
        <f t="shared" si="3"/>
        <v>43827</v>
      </c>
      <c r="B34" s="26">
        <v>1000</v>
      </c>
      <c r="C34" s="11">
        <f t="shared" si="4"/>
        <v>25350</v>
      </c>
      <c r="D34" s="11">
        <f t="shared" si="5"/>
        <v>6850</v>
      </c>
      <c r="E34" s="6"/>
    </row>
    <row r="35" spans="1:5" x14ac:dyDescent="0.3">
      <c r="A35" s="25">
        <f t="shared" si="3"/>
        <v>43858</v>
      </c>
      <c r="B35" s="11">
        <v>1000</v>
      </c>
      <c r="C35" s="11">
        <f t="shared" si="4"/>
        <v>26350</v>
      </c>
      <c r="D35" s="11">
        <f t="shared" si="5"/>
        <v>5850</v>
      </c>
      <c r="E35" s="6"/>
    </row>
    <row r="36" spans="1:5" x14ac:dyDescent="0.3">
      <c r="A36" s="25">
        <f t="shared" si="3"/>
        <v>43889</v>
      </c>
      <c r="B36" s="26">
        <v>1000</v>
      </c>
      <c r="C36" s="11">
        <f t="shared" si="4"/>
        <v>27350</v>
      </c>
      <c r="D36" s="11">
        <f t="shared" si="5"/>
        <v>4850</v>
      </c>
      <c r="E36" s="6"/>
    </row>
    <row r="37" spans="1:5" x14ac:dyDescent="0.3">
      <c r="A37" s="25">
        <f t="shared" si="3"/>
        <v>43918</v>
      </c>
      <c r="B37" s="11">
        <v>3000</v>
      </c>
      <c r="C37" s="11">
        <f t="shared" si="4"/>
        <v>30350</v>
      </c>
      <c r="D37" s="30">
        <f t="shared" si="5"/>
        <v>1850</v>
      </c>
      <c r="E37" s="6" t="s">
        <v>186</v>
      </c>
    </row>
    <row r="38" spans="1:5" x14ac:dyDescent="0.3">
      <c r="A38" s="22">
        <f t="shared" si="3"/>
        <v>43949</v>
      </c>
      <c r="B38" s="23">
        <v>2000</v>
      </c>
      <c r="C38" s="10">
        <f t="shared" si="4"/>
        <v>32350</v>
      </c>
      <c r="D38" s="10">
        <f t="shared" si="5"/>
        <v>-150</v>
      </c>
      <c r="E38" s="6"/>
    </row>
    <row r="41" spans="1:5" x14ac:dyDescent="0.3">
      <c r="A41" s="22" t="s">
        <v>472</v>
      </c>
      <c r="B41" s="10">
        <v>7000</v>
      </c>
      <c r="D41" s="11">
        <f>$B$41</f>
        <v>7000</v>
      </c>
      <c r="E41" s="6"/>
    </row>
    <row r="42" spans="1:5" x14ac:dyDescent="0.3">
      <c r="A42" t="s">
        <v>178</v>
      </c>
      <c r="C42">
        <v>5000</v>
      </c>
      <c r="D42" s="11">
        <v>600</v>
      </c>
    </row>
    <row r="43" spans="1:5" x14ac:dyDescent="0.3">
      <c r="C43">
        <v>1000</v>
      </c>
    </row>
    <row r="44" spans="1:5" x14ac:dyDescent="0.3">
      <c r="C44">
        <v>1000</v>
      </c>
    </row>
    <row r="45" spans="1:5" x14ac:dyDescent="0.3">
      <c r="C45">
        <v>900</v>
      </c>
    </row>
    <row r="46" spans="1:5" x14ac:dyDescent="0.3">
      <c r="C46">
        <v>1500</v>
      </c>
    </row>
    <row r="48" spans="1:5" x14ac:dyDescent="0.3">
      <c r="C48">
        <f>SUM(C41:C47)</f>
        <v>9400</v>
      </c>
      <c r="D48">
        <f>SUM(D41:D47)</f>
        <v>7600</v>
      </c>
      <c r="E48">
        <f>C48-D48</f>
        <v>1800</v>
      </c>
    </row>
    <row r="51" spans="1:4" x14ac:dyDescent="0.3">
      <c r="A51" t="s">
        <v>628</v>
      </c>
      <c r="B51">
        <v>40</v>
      </c>
    </row>
    <row r="52" spans="1:4" x14ac:dyDescent="0.3">
      <c r="A52" t="s">
        <v>629</v>
      </c>
      <c r="B52">
        <v>76</v>
      </c>
    </row>
    <row r="53" spans="1:4" x14ac:dyDescent="0.3">
      <c r="A53" t="s">
        <v>630</v>
      </c>
      <c r="B53">
        <v>31.98</v>
      </c>
      <c r="C53" t="s">
        <v>200</v>
      </c>
    </row>
    <row r="54" spans="1:4" x14ac:dyDescent="0.3">
      <c r="B54">
        <v>34.07</v>
      </c>
      <c r="C54" t="s">
        <v>200</v>
      </c>
    </row>
    <row r="55" spans="1:4" x14ac:dyDescent="0.3">
      <c r="B55">
        <v>13.98</v>
      </c>
      <c r="D55" t="s">
        <v>631</v>
      </c>
    </row>
    <row r="56" spans="1:4" x14ac:dyDescent="0.3">
      <c r="A56" t="s">
        <v>632</v>
      </c>
      <c r="D56" t="s">
        <v>633</v>
      </c>
    </row>
    <row r="57" spans="1:4" x14ac:dyDescent="0.3">
      <c r="A57" t="s">
        <v>634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selection activeCell="A9" sqref="A9"/>
    </sheetView>
  </sheetViews>
  <sheetFormatPr baseColWidth="10" defaultColWidth="9.109375" defaultRowHeight="14.4" x14ac:dyDescent="0.3"/>
  <cols>
    <col min="1" max="1" width="43" customWidth="1"/>
    <col min="2" max="2" width="15.33203125" customWidth="1"/>
    <col min="3" max="3" width="21" customWidth="1"/>
  </cols>
  <sheetData>
    <row r="1" spans="1:3" x14ac:dyDescent="0.3">
      <c r="A1" s="12" t="s">
        <v>31</v>
      </c>
      <c r="B1" s="5">
        <v>43657</v>
      </c>
      <c r="C1" s="6">
        <v>1000</v>
      </c>
    </row>
    <row r="2" spans="1:3" x14ac:dyDescent="0.3">
      <c r="A2" s="11" t="s">
        <v>132</v>
      </c>
      <c r="B2" s="24">
        <v>43738</v>
      </c>
      <c r="C2" s="11">
        <v>3350</v>
      </c>
    </row>
    <row r="3" spans="1:3" x14ac:dyDescent="0.3">
      <c r="A3" s="6" t="s">
        <v>158</v>
      </c>
      <c r="B3" s="5">
        <v>43762</v>
      </c>
      <c r="C3" s="6">
        <v>3200</v>
      </c>
    </row>
    <row r="4" spans="1:3" x14ac:dyDescent="0.3">
      <c r="A4" s="6" t="s">
        <v>159</v>
      </c>
      <c r="B4" s="6"/>
      <c r="C4" s="6">
        <v>3400</v>
      </c>
    </row>
    <row r="5" spans="1:3" x14ac:dyDescent="0.3">
      <c r="A5" s="6" t="s">
        <v>188</v>
      </c>
      <c r="B5" s="5">
        <v>43935</v>
      </c>
      <c r="C5" s="6">
        <v>2790</v>
      </c>
    </row>
    <row r="6" spans="1:3" x14ac:dyDescent="0.3">
      <c r="A6" s="28" t="s">
        <v>189</v>
      </c>
    </row>
    <row r="7" spans="1:3" x14ac:dyDescent="0.3">
      <c r="A7" s="6" t="s">
        <v>158</v>
      </c>
      <c r="C7">
        <v>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5A4A9-F0D9-4AE0-BB02-6D1C5F002B86}">
  <dimension ref="A1:G62"/>
  <sheetViews>
    <sheetView topLeftCell="A32" zoomScaleNormal="100" workbookViewId="0">
      <selection activeCell="B59" sqref="B59"/>
    </sheetView>
  </sheetViews>
  <sheetFormatPr baseColWidth="10" defaultColWidth="11.44140625" defaultRowHeight="14.4" x14ac:dyDescent="0.3"/>
  <cols>
    <col min="1" max="1" width="24.88671875" style="159" customWidth="1"/>
    <col min="2" max="2" width="16.6640625" customWidth="1"/>
    <col min="3" max="3" width="7.21875" customWidth="1"/>
    <col min="4" max="4" width="7.109375" style="16" customWidth="1"/>
    <col min="5" max="5" width="3.6640625" customWidth="1"/>
    <col min="6" max="6" width="27.33203125" customWidth="1"/>
    <col min="7" max="7" width="7.88671875" customWidth="1"/>
    <col min="8" max="8" width="7.33203125" customWidth="1"/>
  </cols>
  <sheetData>
    <row r="1" spans="1:7" x14ac:dyDescent="0.3">
      <c r="A1" s="159">
        <v>45508</v>
      </c>
      <c r="F1" s="106" t="s">
        <v>585</v>
      </c>
      <c r="G1" s="64">
        <v>340</v>
      </c>
    </row>
    <row r="2" spans="1:7" x14ac:dyDescent="0.3">
      <c r="B2" t="s">
        <v>37</v>
      </c>
      <c r="C2">
        <v>10</v>
      </c>
      <c r="F2" s="108" t="s">
        <v>589</v>
      </c>
      <c r="G2" s="65">
        <v>1750</v>
      </c>
    </row>
    <row r="3" spans="1:7" ht="15" thickBot="1" x14ac:dyDescent="0.35">
      <c r="B3" t="s">
        <v>545</v>
      </c>
      <c r="C3">
        <v>30</v>
      </c>
      <c r="F3" s="107" t="s">
        <v>580</v>
      </c>
      <c r="G3" s="67">
        <v>-220</v>
      </c>
    </row>
    <row r="4" spans="1:7" x14ac:dyDescent="0.3">
      <c r="B4" t="s">
        <v>544</v>
      </c>
      <c r="C4">
        <v>26</v>
      </c>
      <c r="G4">
        <f>SUM(G1:G3)</f>
        <v>1870</v>
      </c>
    </row>
    <row r="5" spans="1:7" ht="15" thickBot="1" x14ac:dyDescent="0.35">
      <c r="B5" t="s">
        <v>590</v>
      </c>
      <c r="C5">
        <v>200</v>
      </c>
    </row>
    <row r="6" spans="1:7" x14ac:dyDescent="0.3">
      <c r="B6" t="s">
        <v>110</v>
      </c>
      <c r="C6">
        <v>20</v>
      </c>
      <c r="F6" s="106" t="s">
        <v>33</v>
      </c>
      <c r="G6" s="64">
        <v>800</v>
      </c>
    </row>
    <row r="7" spans="1:7" x14ac:dyDescent="0.3">
      <c r="B7" t="s">
        <v>547</v>
      </c>
      <c r="C7">
        <v>110</v>
      </c>
      <c r="D7">
        <f>SUM(C2:C7)</f>
        <v>396</v>
      </c>
      <c r="F7" s="108" t="s">
        <v>574</v>
      </c>
      <c r="G7" s="65">
        <v>380</v>
      </c>
    </row>
    <row r="8" spans="1:7" x14ac:dyDescent="0.3">
      <c r="A8" s="159">
        <v>45509</v>
      </c>
      <c r="B8" t="s">
        <v>550</v>
      </c>
      <c r="C8">
        <v>100</v>
      </c>
      <c r="F8" s="108" t="s">
        <v>390</v>
      </c>
      <c r="G8" s="65">
        <v>1750</v>
      </c>
    </row>
    <row r="9" spans="1:7" x14ac:dyDescent="0.3">
      <c r="B9" t="s">
        <v>551</v>
      </c>
      <c r="C9">
        <v>215</v>
      </c>
      <c r="F9" s="108" t="s">
        <v>591</v>
      </c>
      <c r="G9" s="65">
        <v>400</v>
      </c>
    </row>
    <row r="10" spans="1:7" x14ac:dyDescent="0.3">
      <c r="B10" t="s">
        <v>553</v>
      </c>
      <c r="C10">
        <v>100</v>
      </c>
      <c r="F10" s="108" t="s">
        <v>543</v>
      </c>
      <c r="G10" s="65">
        <v>310</v>
      </c>
    </row>
    <row r="11" spans="1:7" ht="15" thickBot="1" x14ac:dyDescent="0.35">
      <c r="B11" t="s">
        <v>552</v>
      </c>
      <c r="C11">
        <v>15</v>
      </c>
      <c r="F11" s="107" t="s">
        <v>592</v>
      </c>
      <c r="G11" s="67">
        <f>D58</f>
        <v>3396</v>
      </c>
    </row>
    <row r="12" spans="1:7" x14ac:dyDescent="0.3">
      <c r="B12" t="s">
        <v>554</v>
      </c>
      <c r="C12">
        <v>226</v>
      </c>
      <c r="D12">
        <f>SUM(C8:C12)</f>
        <v>656</v>
      </c>
      <c r="G12">
        <f>SUM(G6:G11)</f>
        <v>7036</v>
      </c>
    </row>
    <row r="13" spans="1:7" x14ac:dyDescent="0.3">
      <c r="A13" s="159">
        <v>45510</v>
      </c>
      <c r="B13" t="s">
        <v>557</v>
      </c>
      <c r="C13">
        <v>20</v>
      </c>
      <c r="E13" s="7"/>
      <c r="F13" s="161">
        <f>G11/9</f>
        <v>377.33333333333331</v>
      </c>
      <c r="G13" t="s">
        <v>593</v>
      </c>
    </row>
    <row r="14" spans="1:7" x14ac:dyDescent="0.3">
      <c r="B14" t="s">
        <v>61</v>
      </c>
      <c r="C14">
        <v>55</v>
      </c>
      <c r="E14" s="7"/>
      <c r="F14" t="s">
        <v>597</v>
      </c>
      <c r="G14">
        <f>G12/2-G4</f>
        <v>1648</v>
      </c>
    </row>
    <row r="15" spans="1:7" x14ac:dyDescent="0.3">
      <c r="B15" t="s">
        <v>556</v>
      </c>
      <c r="C15">
        <v>50</v>
      </c>
      <c r="E15" s="7"/>
    </row>
    <row r="16" spans="1:7" x14ac:dyDescent="0.3">
      <c r="B16" t="s">
        <v>566</v>
      </c>
      <c r="C16">
        <v>6</v>
      </c>
      <c r="E16" s="7"/>
    </row>
    <row r="17" spans="1:5" x14ac:dyDescent="0.3">
      <c r="B17" t="s">
        <v>555</v>
      </c>
      <c r="C17">
        <v>15</v>
      </c>
      <c r="E17" s="7"/>
    </row>
    <row r="18" spans="1:5" x14ac:dyDescent="0.3">
      <c r="B18" t="s">
        <v>558</v>
      </c>
      <c r="C18">
        <v>55</v>
      </c>
      <c r="E18" s="7"/>
    </row>
    <row r="19" spans="1:5" x14ac:dyDescent="0.3">
      <c r="B19" t="s">
        <v>318</v>
      </c>
      <c r="C19">
        <v>5</v>
      </c>
      <c r="E19" s="7"/>
    </row>
    <row r="20" spans="1:5" x14ac:dyDescent="0.3">
      <c r="B20" t="s">
        <v>565</v>
      </c>
      <c r="C20">
        <v>6</v>
      </c>
      <c r="E20" s="7"/>
    </row>
    <row r="21" spans="1:5" x14ac:dyDescent="0.3">
      <c r="B21" t="s">
        <v>560</v>
      </c>
      <c r="C21">
        <v>4</v>
      </c>
      <c r="E21" s="7"/>
    </row>
    <row r="22" spans="1:5" x14ac:dyDescent="0.3">
      <c r="B22" t="s">
        <v>561</v>
      </c>
      <c r="C22">
        <v>5</v>
      </c>
      <c r="E22" s="7"/>
    </row>
    <row r="23" spans="1:5" x14ac:dyDescent="0.3">
      <c r="B23" t="s">
        <v>564</v>
      </c>
      <c r="C23">
        <v>20</v>
      </c>
      <c r="E23" s="7"/>
    </row>
    <row r="24" spans="1:5" x14ac:dyDescent="0.3">
      <c r="B24" t="s">
        <v>36</v>
      </c>
      <c r="C24">
        <v>19</v>
      </c>
      <c r="E24" s="7"/>
    </row>
    <row r="25" spans="1:5" x14ac:dyDescent="0.3">
      <c r="B25" t="s">
        <v>594</v>
      </c>
      <c r="C25">
        <v>24</v>
      </c>
      <c r="E25" s="7"/>
    </row>
    <row r="26" spans="1:5" x14ac:dyDescent="0.3">
      <c r="B26" t="s">
        <v>110</v>
      </c>
      <c r="C26">
        <v>13</v>
      </c>
      <c r="E26" s="7"/>
    </row>
    <row r="27" spans="1:5" x14ac:dyDescent="0.3">
      <c r="B27" t="s">
        <v>559</v>
      </c>
      <c r="C27">
        <v>26</v>
      </c>
      <c r="E27" s="7"/>
    </row>
    <row r="28" spans="1:5" x14ac:dyDescent="0.3">
      <c r="B28" t="s">
        <v>562</v>
      </c>
      <c r="C28">
        <v>6</v>
      </c>
      <c r="E28" s="7"/>
    </row>
    <row r="29" spans="1:5" x14ac:dyDescent="0.3">
      <c r="B29" t="s">
        <v>568</v>
      </c>
      <c r="C29">
        <v>10</v>
      </c>
      <c r="E29" s="7"/>
    </row>
    <row r="30" spans="1:5" x14ac:dyDescent="0.3">
      <c r="B30" t="s">
        <v>59</v>
      </c>
      <c r="C30">
        <v>20</v>
      </c>
      <c r="E30" s="7"/>
    </row>
    <row r="31" spans="1:5" x14ac:dyDescent="0.3">
      <c r="B31" t="s">
        <v>563</v>
      </c>
      <c r="C31">
        <v>42</v>
      </c>
      <c r="D31">
        <f>SUM(C13:C31)</f>
        <v>401</v>
      </c>
      <c r="E31" s="7"/>
    </row>
    <row r="32" spans="1:5" x14ac:dyDescent="0.3">
      <c r="A32" s="159">
        <v>45511</v>
      </c>
      <c r="B32" t="s">
        <v>569</v>
      </c>
      <c r="C32">
        <v>37</v>
      </c>
      <c r="E32" s="7"/>
    </row>
    <row r="33" spans="1:7" x14ac:dyDescent="0.3">
      <c r="B33" t="s">
        <v>61</v>
      </c>
      <c r="C33">
        <v>40</v>
      </c>
      <c r="E33" s="7"/>
    </row>
    <row r="34" spans="1:7" x14ac:dyDescent="0.3">
      <c r="B34" t="s">
        <v>36</v>
      </c>
      <c r="C34">
        <v>62</v>
      </c>
      <c r="E34" s="7"/>
    </row>
    <row r="35" spans="1:7" x14ac:dyDescent="0.3">
      <c r="B35" t="s">
        <v>63</v>
      </c>
      <c r="C35">
        <v>50</v>
      </c>
      <c r="E35" s="7"/>
    </row>
    <row r="36" spans="1:7" x14ac:dyDescent="0.3">
      <c r="B36" t="s">
        <v>117</v>
      </c>
      <c r="C36">
        <v>265</v>
      </c>
      <c r="E36" s="7"/>
    </row>
    <row r="37" spans="1:7" x14ac:dyDescent="0.3">
      <c r="B37" t="s">
        <v>571</v>
      </c>
      <c r="C37">
        <v>25</v>
      </c>
      <c r="D37">
        <f>SUM(C32:C37)</f>
        <v>479</v>
      </c>
      <c r="E37" s="7"/>
    </row>
    <row r="38" spans="1:7" x14ac:dyDescent="0.3">
      <c r="A38" s="159">
        <v>45512</v>
      </c>
      <c r="B38" t="s">
        <v>572</v>
      </c>
      <c r="C38">
        <v>43</v>
      </c>
      <c r="D38">
        <f>SUM(C38)</f>
        <v>43</v>
      </c>
      <c r="E38" s="7"/>
    </row>
    <row r="39" spans="1:7" x14ac:dyDescent="0.3">
      <c r="A39" s="159">
        <v>45513</v>
      </c>
      <c r="B39" t="s">
        <v>573</v>
      </c>
      <c r="C39">
        <v>48</v>
      </c>
    </row>
    <row r="40" spans="1:7" x14ac:dyDescent="0.3">
      <c r="B40" t="s">
        <v>577</v>
      </c>
      <c r="C40">
        <v>110</v>
      </c>
    </row>
    <row r="41" spans="1:7" x14ac:dyDescent="0.3">
      <c r="B41" t="s">
        <v>563</v>
      </c>
      <c r="C41">
        <v>45</v>
      </c>
    </row>
    <row r="42" spans="1:7" x14ac:dyDescent="0.3">
      <c r="B42" t="s">
        <v>110</v>
      </c>
      <c r="C42">
        <v>36</v>
      </c>
      <c r="F42" s="7"/>
      <c r="G42" s="7"/>
    </row>
    <row r="43" spans="1:7" x14ac:dyDescent="0.3">
      <c r="B43" t="s">
        <v>117</v>
      </c>
      <c r="C43">
        <v>270</v>
      </c>
      <c r="D43">
        <f>SUM(C39:C43)</f>
        <v>509</v>
      </c>
    </row>
    <row r="44" spans="1:7" x14ac:dyDescent="0.3">
      <c r="A44" s="159">
        <v>45514</v>
      </c>
      <c r="B44" t="s">
        <v>581</v>
      </c>
      <c r="C44">
        <v>70</v>
      </c>
    </row>
    <row r="45" spans="1:7" x14ac:dyDescent="0.3">
      <c r="B45" t="s">
        <v>595</v>
      </c>
      <c r="C45">
        <v>60</v>
      </c>
    </row>
    <row r="46" spans="1:7" x14ac:dyDescent="0.3">
      <c r="B46" t="s">
        <v>586</v>
      </c>
      <c r="C46">
        <v>18</v>
      </c>
    </row>
    <row r="47" spans="1:7" x14ac:dyDescent="0.3">
      <c r="B47" t="s">
        <v>61</v>
      </c>
      <c r="C47">
        <v>52</v>
      </c>
    </row>
    <row r="48" spans="1:7" x14ac:dyDescent="0.3">
      <c r="B48" t="s">
        <v>36</v>
      </c>
      <c r="C48">
        <v>12</v>
      </c>
    </row>
    <row r="49" spans="1:6" x14ac:dyDescent="0.3">
      <c r="B49" t="s">
        <v>585</v>
      </c>
      <c r="C49">
        <v>140</v>
      </c>
      <c r="D49">
        <f>SUM(C44:C49)</f>
        <v>352</v>
      </c>
      <c r="E49" s="7"/>
    </row>
    <row r="50" spans="1:6" x14ac:dyDescent="0.3">
      <c r="A50" s="159">
        <v>45515</v>
      </c>
      <c r="B50" t="s">
        <v>36</v>
      </c>
      <c r="C50">
        <v>6</v>
      </c>
    </row>
    <row r="51" spans="1:6" x14ac:dyDescent="0.3">
      <c r="B51" t="s">
        <v>555</v>
      </c>
      <c r="C51">
        <v>8</v>
      </c>
    </row>
    <row r="52" spans="1:6" x14ac:dyDescent="0.3">
      <c r="B52" t="s">
        <v>37</v>
      </c>
      <c r="C52">
        <v>10</v>
      </c>
    </row>
    <row r="53" spans="1:6" x14ac:dyDescent="0.3">
      <c r="B53" t="s">
        <v>37</v>
      </c>
      <c r="C53">
        <v>6</v>
      </c>
    </row>
    <row r="54" spans="1:6" x14ac:dyDescent="0.3">
      <c r="B54" t="s">
        <v>588</v>
      </c>
      <c r="C54">
        <v>200</v>
      </c>
      <c r="F54" s="68"/>
    </row>
    <row r="55" spans="1:6" x14ac:dyDescent="0.3">
      <c r="B55" t="s">
        <v>110</v>
      </c>
      <c r="C55">
        <v>10</v>
      </c>
      <c r="D55">
        <f>SUM(C50:C55)</f>
        <v>240</v>
      </c>
      <c r="F55" s="68"/>
    </row>
    <row r="56" spans="1:6" x14ac:dyDescent="0.3">
      <c r="A56" s="159">
        <v>45516</v>
      </c>
      <c r="B56" t="s">
        <v>41</v>
      </c>
      <c r="C56">
        <v>320</v>
      </c>
      <c r="D56" s="16">
        <v>320</v>
      </c>
    </row>
    <row r="57" spans="1:6" ht="15" thickBot="1" x14ac:dyDescent="0.35">
      <c r="E57" s="7"/>
    </row>
    <row r="58" spans="1:6" ht="15" thickBot="1" x14ac:dyDescent="0.35">
      <c r="A58" s="159" t="s">
        <v>596</v>
      </c>
      <c r="D58" s="162">
        <f>SUM(D1:D56)</f>
        <v>3396</v>
      </c>
    </row>
    <row r="62" spans="1:6" x14ac:dyDescent="0.3">
      <c r="E62" s="7"/>
    </row>
  </sheetData>
  <pageMargins left="0.25" right="0.25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739FB-3ACB-4E49-99E2-E3487224F401}">
  <dimension ref="A1:G62"/>
  <sheetViews>
    <sheetView topLeftCell="A18" zoomScaleNormal="100" workbookViewId="0">
      <selection activeCell="F39" sqref="F39"/>
    </sheetView>
  </sheetViews>
  <sheetFormatPr baseColWidth="10" defaultColWidth="11.44140625" defaultRowHeight="14.4" x14ac:dyDescent="0.3"/>
  <cols>
    <col min="1" max="1" width="24.88671875" style="159" customWidth="1"/>
    <col min="2" max="2" width="16.6640625" customWidth="1"/>
    <col min="3" max="3" width="7.21875" customWidth="1"/>
    <col min="4" max="4" width="7.109375" style="16" customWidth="1"/>
    <col min="5" max="5" width="3.6640625" customWidth="1"/>
    <col min="6" max="6" width="27.33203125" customWidth="1"/>
    <col min="7" max="7" width="7.88671875" customWidth="1"/>
    <col min="8" max="8" width="7.33203125" customWidth="1"/>
  </cols>
  <sheetData>
    <row r="1" spans="1:7" x14ac:dyDescent="0.3">
      <c r="A1" s="159">
        <v>45520</v>
      </c>
      <c r="F1" t="s">
        <v>599</v>
      </c>
      <c r="G1">
        <v>20</v>
      </c>
    </row>
    <row r="2" spans="1:7" x14ac:dyDescent="0.3">
      <c r="B2" t="s">
        <v>70</v>
      </c>
      <c r="C2">
        <v>20</v>
      </c>
      <c r="F2" t="s">
        <v>603</v>
      </c>
      <c r="G2">
        <v>20</v>
      </c>
    </row>
    <row r="3" spans="1:7" x14ac:dyDescent="0.3">
      <c r="B3" t="s">
        <v>41</v>
      </c>
      <c r="C3">
        <v>230</v>
      </c>
      <c r="F3" t="s">
        <v>604</v>
      </c>
      <c r="G3">
        <v>100</v>
      </c>
    </row>
    <row r="4" spans="1:7" x14ac:dyDescent="0.3">
      <c r="B4" t="s">
        <v>117</v>
      </c>
      <c r="C4">
        <v>267</v>
      </c>
      <c r="F4" t="s">
        <v>112</v>
      </c>
      <c r="G4">
        <v>170</v>
      </c>
    </row>
    <row r="5" spans="1:7" x14ac:dyDescent="0.3">
      <c r="D5">
        <f>SUM(C2:C4)</f>
        <v>517</v>
      </c>
    </row>
    <row r="6" spans="1:7" x14ac:dyDescent="0.3">
      <c r="A6" s="159">
        <v>45521</v>
      </c>
      <c r="B6" t="s">
        <v>70</v>
      </c>
      <c r="C6">
        <v>140</v>
      </c>
    </row>
    <row r="7" spans="1:7" x14ac:dyDescent="0.3">
      <c r="B7" t="s">
        <v>41</v>
      </c>
      <c r="C7">
        <v>281</v>
      </c>
      <c r="D7"/>
    </row>
    <row r="8" spans="1:7" x14ac:dyDescent="0.3">
      <c r="B8" t="s">
        <v>600</v>
      </c>
      <c r="C8">
        <v>200</v>
      </c>
    </row>
    <row r="9" spans="1:7" x14ac:dyDescent="0.3">
      <c r="B9" t="s">
        <v>601</v>
      </c>
      <c r="C9">
        <v>130</v>
      </c>
    </row>
    <row r="10" spans="1:7" x14ac:dyDescent="0.3">
      <c r="D10">
        <f>SUM(C6:C9)</f>
        <v>751</v>
      </c>
    </row>
    <row r="11" spans="1:7" x14ac:dyDescent="0.3">
      <c r="A11" s="159">
        <v>45522</v>
      </c>
      <c r="B11" t="s">
        <v>70</v>
      </c>
      <c r="C11">
        <v>150</v>
      </c>
    </row>
    <row r="12" spans="1:7" x14ac:dyDescent="0.3">
      <c r="B12" t="s">
        <v>41</v>
      </c>
      <c r="C12">
        <v>296</v>
      </c>
      <c r="D12"/>
    </row>
    <row r="13" spans="1:7" x14ac:dyDescent="0.3">
      <c r="B13" t="s">
        <v>117</v>
      </c>
      <c r="C13">
        <v>220</v>
      </c>
      <c r="E13" s="7"/>
      <c r="F13" s="161"/>
    </row>
    <row r="14" spans="1:7" x14ac:dyDescent="0.3">
      <c r="D14">
        <f>SUM(C11:C13)</f>
        <v>666</v>
      </c>
      <c r="E14" s="7"/>
    </row>
    <row r="15" spans="1:7" x14ac:dyDescent="0.3">
      <c r="A15" s="159">
        <v>45523</v>
      </c>
      <c r="B15" t="s">
        <v>70</v>
      </c>
      <c r="C15">
        <v>120</v>
      </c>
      <c r="E15" s="7"/>
    </row>
    <row r="16" spans="1:7" x14ac:dyDescent="0.3">
      <c r="B16" t="s">
        <v>41</v>
      </c>
      <c r="C16">
        <v>280</v>
      </c>
      <c r="E16" s="7"/>
    </row>
    <row r="17" spans="1:7" x14ac:dyDescent="0.3">
      <c r="B17" t="s">
        <v>117</v>
      </c>
      <c r="C17">
        <v>250</v>
      </c>
      <c r="E17" s="7"/>
    </row>
    <row r="18" spans="1:7" x14ac:dyDescent="0.3">
      <c r="B18" t="s">
        <v>602</v>
      </c>
      <c r="C18">
        <v>240</v>
      </c>
      <c r="E18" s="7"/>
    </row>
    <row r="19" spans="1:7" x14ac:dyDescent="0.3">
      <c r="D19">
        <f>SUM(C15:C18)</f>
        <v>890</v>
      </c>
      <c r="E19" s="7"/>
    </row>
    <row r="20" spans="1:7" x14ac:dyDescent="0.3">
      <c r="A20" s="159">
        <v>45524</v>
      </c>
      <c r="B20" t="s">
        <v>70</v>
      </c>
      <c r="C20">
        <v>120</v>
      </c>
      <c r="E20" s="7"/>
    </row>
    <row r="21" spans="1:7" x14ac:dyDescent="0.3">
      <c r="B21" t="s">
        <v>41</v>
      </c>
      <c r="C21">
        <v>300</v>
      </c>
      <c r="E21" s="7"/>
    </row>
    <row r="22" spans="1:7" x14ac:dyDescent="0.3">
      <c r="B22" t="s">
        <v>117</v>
      </c>
      <c r="C22">
        <v>170</v>
      </c>
      <c r="E22" s="7"/>
    </row>
    <row r="23" spans="1:7" x14ac:dyDescent="0.3">
      <c r="D23">
        <f>SUM(C20:C22)</f>
        <v>590</v>
      </c>
      <c r="E23" s="7"/>
    </row>
    <row r="24" spans="1:7" x14ac:dyDescent="0.3">
      <c r="A24" s="159">
        <v>45525</v>
      </c>
      <c r="B24" t="s">
        <v>70</v>
      </c>
      <c r="C24">
        <v>135</v>
      </c>
      <c r="E24" s="7"/>
    </row>
    <row r="25" spans="1:7" x14ac:dyDescent="0.3">
      <c r="B25" t="s">
        <v>41</v>
      </c>
      <c r="C25">
        <v>230</v>
      </c>
      <c r="E25" s="7"/>
    </row>
    <row r="26" spans="1:7" x14ac:dyDescent="0.3">
      <c r="B26" t="s">
        <v>117</v>
      </c>
      <c r="C26">
        <v>150</v>
      </c>
      <c r="E26" s="7"/>
    </row>
    <row r="27" spans="1:7" x14ac:dyDescent="0.3">
      <c r="D27">
        <f>SUM(C24:C26)</f>
        <v>515</v>
      </c>
      <c r="E27" s="7"/>
    </row>
    <row r="28" spans="1:7" x14ac:dyDescent="0.3">
      <c r="A28" s="159">
        <v>45526</v>
      </c>
      <c r="E28" s="7"/>
    </row>
    <row r="29" spans="1:7" ht="15" thickBot="1" x14ac:dyDescent="0.35">
      <c r="B29" t="s">
        <v>70</v>
      </c>
      <c r="C29">
        <v>150</v>
      </c>
      <c r="E29" s="7"/>
    </row>
    <row r="30" spans="1:7" x14ac:dyDescent="0.3">
      <c r="B30" t="s">
        <v>41</v>
      </c>
      <c r="C30">
        <v>305</v>
      </c>
      <c r="E30" s="7"/>
      <c r="F30" s="106" t="s">
        <v>33</v>
      </c>
      <c r="G30" s="64">
        <v>400</v>
      </c>
    </row>
    <row r="31" spans="1:7" x14ac:dyDescent="0.3">
      <c r="B31" t="s">
        <v>117</v>
      </c>
      <c r="C31">
        <v>173</v>
      </c>
      <c r="D31"/>
      <c r="E31" s="7"/>
      <c r="F31" s="108" t="s">
        <v>574</v>
      </c>
      <c r="G31" s="65">
        <v>182</v>
      </c>
    </row>
    <row r="32" spans="1:7" x14ac:dyDescent="0.3">
      <c r="D32">
        <f>SUM(C29:C31)</f>
        <v>628</v>
      </c>
      <c r="E32" s="7"/>
      <c r="F32" s="108" t="s">
        <v>390</v>
      </c>
      <c r="G32" s="65">
        <v>2520</v>
      </c>
    </row>
    <row r="33" spans="1:7" ht="15" thickBot="1" x14ac:dyDescent="0.35">
      <c r="A33" s="159">
        <v>45527</v>
      </c>
      <c r="B33" t="s">
        <v>70</v>
      </c>
      <c r="C33">
        <v>170</v>
      </c>
      <c r="E33" s="7"/>
      <c r="F33" s="107" t="s">
        <v>592</v>
      </c>
      <c r="G33" s="67">
        <f>D36</f>
        <v>4727</v>
      </c>
    </row>
    <row r="34" spans="1:7" ht="15" thickBot="1" x14ac:dyDescent="0.35">
      <c r="D34">
        <f>SUM(C33)</f>
        <v>170</v>
      </c>
      <c r="E34" s="7"/>
      <c r="F34" t="s">
        <v>261</v>
      </c>
      <c r="G34">
        <f>SUM(G30:G33)</f>
        <v>7829</v>
      </c>
    </row>
    <row r="35" spans="1:7" ht="15" thickBot="1" x14ac:dyDescent="0.35">
      <c r="E35" s="7"/>
      <c r="F35" s="163" t="s">
        <v>605</v>
      </c>
      <c r="G35" s="164">
        <f>G34/2</f>
        <v>3914.5</v>
      </c>
    </row>
    <row r="36" spans="1:7" x14ac:dyDescent="0.3">
      <c r="C36">
        <f>SUM(C2:C35)</f>
        <v>4727</v>
      </c>
      <c r="D36">
        <f>SUM(D2:D35)</f>
        <v>4727</v>
      </c>
      <c r="E36" s="7"/>
    </row>
    <row r="37" spans="1:7" x14ac:dyDescent="0.3">
      <c r="D37"/>
      <c r="E37" s="7"/>
    </row>
    <row r="38" spans="1:7" x14ac:dyDescent="0.3">
      <c r="D38"/>
      <c r="E38" s="7"/>
    </row>
    <row r="42" spans="1:7" x14ac:dyDescent="0.3">
      <c r="F42" s="7"/>
      <c r="G42" s="7"/>
    </row>
    <row r="43" spans="1:7" x14ac:dyDescent="0.3">
      <c r="D43"/>
    </row>
    <row r="49" spans="4:6" x14ac:dyDescent="0.3">
      <c r="D49"/>
      <c r="E49" s="7"/>
    </row>
    <row r="54" spans="4:6" x14ac:dyDescent="0.3">
      <c r="F54" s="68"/>
    </row>
    <row r="55" spans="4:6" x14ac:dyDescent="0.3">
      <c r="D55"/>
      <c r="F55" s="68"/>
    </row>
    <row r="57" spans="4:6" ht="15" thickBot="1" x14ac:dyDescent="0.35">
      <c r="E57" s="7"/>
    </row>
    <row r="58" spans="4:6" ht="15" thickBot="1" x14ac:dyDescent="0.35">
      <c r="D58" s="162"/>
    </row>
    <row r="62" spans="4:6" x14ac:dyDescent="0.3">
      <c r="E62" s="7"/>
    </row>
  </sheetData>
  <pageMargins left="0.25" right="0.25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BAE15-2AB9-4B50-AD1D-284D62AD9A98}">
  <dimension ref="A1:K72"/>
  <sheetViews>
    <sheetView zoomScaleNormal="100" workbookViewId="0">
      <selection activeCell="F70" sqref="F70"/>
    </sheetView>
  </sheetViews>
  <sheetFormatPr baseColWidth="10" defaultColWidth="11.44140625" defaultRowHeight="14.4" x14ac:dyDescent="0.3"/>
  <cols>
    <col min="1" max="1" width="26.21875" style="159" customWidth="1"/>
    <col min="2" max="2" width="16.6640625" customWidth="1"/>
    <col min="3" max="3" width="7.21875" customWidth="1"/>
    <col min="4" max="4" width="6.109375" style="16" customWidth="1"/>
    <col min="5" max="5" width="3.6640625" customWidth="1"/>
    <col min="6" max="6" width="27.33203125" customWidth="1"/>
    <col min="7" max="7" width="6" customWidth="1"/>
    <col min="8" max="8" width="5" bestFit="1" customWidth="1"/>
  </cols>
  <sheetData>
    <row r="1" spans="1:7" x14ac:dyDescent="0.3">
      <c r="A1" s="159" t="s">
        <v>546</v>
      </c>
      <c r="F1" t="s">
        <v>33</v>
      </c>
      <c r="G1">
        <v>800</v>
      </c>
    </row>
    <row r="2" spans="1:7" x14ac:dyDescent="0.3">
      <c r="A2" s="159">
        <v>45508</v>
      </c>
      <c r="F2" t="s">
        <v>574</v>
      </c>
      <c r="G2">
        <v>380</v>
      </c>
    </row>
    <row r="3" spans="1:7" x14ac:dyDescent="0.3">
      <c r="B3" t="s">
        <v>37</v>
      </c>
      <c r="C3">
        <v>10</v>
      </c>
      <c r="F3" t="s">
        <v>390</v>
      </c>
      <c r="G3">
        <v>1750</v>
      </c>
    </row>
    <row r="4" spans="1:7" x14ac:dyDescent="0.3">
      <c r="B4" t="s">
        <v>545</v>
      </c>
      <c r="C4">
        <v>30</v>
      </c>
      <c r="F4" t="s">
        <v>549</v>
      </c>
      <c r="G4">
        <v>400</v>
      </c>
    </row>
    <row r="5" spans="1:7" x14ac:dyDescent="0.3">
      <c r="B5" t="s">
        <v>33</v>
      </c>
      <c r="C5">
        <v>200</v>
      </c>
    </row>
    <row r="6" spans="1:7" x14ac:dyDescent="0.3">
      <c r="B6" t="s">
        <v>544</v>
      </c>
      <c r="C6">
        <v>26</v>
      </c>
    </row>
    <row r="7" spans="1:7" x14ac:dyDescent="0.3">
      <c r="B7" t="s">
        <v>548</v>
      </c>
      <c r="C7">
        <v>200</v>
      </c>
    </row>
    <row r="8" spans="1:7" x14ac:dyDescent="0.3">
      <c r="B8" t="s">
        <v>543</v>
      </c>
      <c r="C8">
        <v>310</v>
      </c>
    </row>
    <row r="9" spans="1:7" x14ac:dyDescent="0.3">
      <c r="B9" t="s">
        <v>110</v>
      </c>
      <c r="C9">
        <v>20</v>
      </c>
    </row>
    <row r="10" spans="1:7" x14ac:dyDescent="0.3">
      <c r="B10" t="s">
        <v>34</v>
      </c>
      <c r="C10">
        <v>120</v>
      </c>
    </row>
    <row r="11" spans="1:7" x14ac:dyDescent="0.3">
      <c r="B11" t="s">
        <v>547</v>
      </c>
      <c r="C11">
        <v>110</v>
      </c>
      <c r="D11">
        <f>SUM(C3:C11)</f>
        <v>1026</v>
      </c>
    </row>
    <row r="12" spans="1:7" x14ac:dyDescent="0.3">
      <c r="A12" s="159">
        <v>45509</v>
      </c>
      <c r="B12" t="s">
        <v>549</v>
      </c>
      <c r="C12">
        <v>400</v>
      </c>
    </row>
    <row r="13" spans="1:7" x14ac:dyDescent="0.3">
      <c r="B13" t="s">
        <v>550</v>
      </c>
      <c r="C13">
        <v>100</v>
      </c>
    </row>
    <row r="14" spans="1:7" x14ac:dyDescent="0.3">
      <c r="B14" t="s">
        <v>551</v>
      </c>
      <c r="C14">
        <v>215</v>
      </c>
    </row>
    <row r="15" spans="1:7" x14ac:dyDescent="0.3">
      <c r="B15" t="s">
        <v>553</v>
      </c>
      <c r="C15">
        <v>100</v>
      </c>
    </row>
    <row r="16" spans="1:7" x14ac:dyDescent="0.3">
      <c r="B16" t="s">
        <v>552</v>
      </c>
      <c r="C16">
        <v>15</v>
      </c>
      <c r="E16" s="7"/>
    </row>
    <row r="17" spans="1:5" x14ac:dyDescent="0.3">
      <c r="B17" t="s">
        <v>554</v>
      </c>
      <c r="C17">
        <v>226</v>
      </c>
      <c r="D17">
        <f>SUM(C12:C17)</f>
        <v>1056</v>
      </c>
      <c r="E17" s="7"/>
    </row>
    <row r="18" spans="1:5" x14ac:dyDescent="0.3">
      <c r="A18" s="159">
        <v>45510</v>
      </c>
      <c r="B18" t="s">
        <v>557</v>
      </c>
      <c r="C18">
        <v>20</v>
      </c>
      <c r="E18" s="7"/>
    </row>
    <row r="19" spans="1:5" x14ac:dyDescent="0.3">
      <c r="B19" t="s">
        <v>61</v>
      </c>
      <c r="C19">
        <v>55</v>
      </c>
      <c r="E19" s="7"/>
    </row>
    <row r="20" spans="1:5" x14ac:dyDescent="0.3">
      <c r="B20" t="s">
        <v>556</v>
      </c>
      <c r="C20">
        <v>50</v>
      </c>
      <c r="E20" s="7"/>
    </row>
    <row r="21" spans="1:5" x14ac:dyDescent="0.3">
      <c r="B21" t="s">
        <v>566</v>
      </c>
      <c r="C21">
        <v>6</v>
      </c>
      <c r="E21" s="7"/>
    </row>
    <row r="22" spans="1:5" x14ac:dyDescent="0.3">
      <c r="B22" t="s">
        <v>555</v>
      </c>
      <c r="C22">
        <v>15</v>
      </c>
      <c r="E22" s="7"/>
    </row>
    <row r="23" spans="1:5" x14ac:dyDescent="0.3">
      <c r="B23" t="s">
        <v>558</v>
      </c>
      <c r="C23">
        <v>55</v>
      </c>
      <c r="E23" s="7"/>
    </row>
    <row r="24" spans="1:5" x14ac:dyDescent="0.3">
      <c r="B24" t="s">
        <v>318</v>
      </c>
      <c r="C24">
        <v>5</v>
      </c>
      <c r="E24" s="7"/>
    </row>
    <row r="25" spans="1:5" x14ac:dyDescent="0.3">
      <c r="B25" t="s">
        <v>565</v>
      </c>
      <c r="C25">
        <v>6</v>
      </c>
      <c r="E25" s="7"/>
    </row>
    <row r="26" spans="1:5" x14ac:dyDescent="0.3">
      <c r="B26" t="s">
        <v>560</v>
      </c>
      <c r="C26">
        <v>4</v>
      </c>
      <c r="E26" s="7"/>
    </row>
    <row r="27" spans="1:5" x14ac:dyDescent="0.3">
      <c r="B27" t="s">
        <v>561</v>
      </c>
      <c r="C27">
        <v>5</v>
      </c>
      <c r="E27" s="7"/>
    </row>
    <row r="28" spans="1:5" x14ac:dyDescent="0.3">
      <c r="B28" t="s">
        <v>564</v>
      </c>
      <c r="C28">
        <v>20</v>
      </c>
      <c r="E28" s="7"/>
    </row>
    <row r="29" spans="1:5" x14ac:dyDescent="0.3">
      <c r="B29" t="s">
        <v>36</v>
      </c>
      <c r="C29">
        <v>19</v>
      </c>
      <c r="E29" s="7"/>
    </row>
    <row r="30" spans="1:5" x14ac:dyDescent="0.3">
      <c r="B30" t="s">
        <v>567</v>
      </c>
      <c r="C30">
        <v>24</v>
      </c>
      <c r="E30" s="7"/>
    </row>
    <row r="31" spans="1:5" x14ac:dyDescent="0.3">
      <c r="B31" t="s">
        <v>110</v>
      </c>
      <c r="C31">
        <v>13</v>
      </c>
      <c r="E31" s="7"/>
    </row>
    <row r="32" spans="1:5" x14ac:dyDescent="0.3">
      <c r="B32" t="s">
        <v>559</v>
      </c>
      <c r="C32">
        <v>26</v>
      </c>
      <c r="E32" s="7"/>
    </row>
    <row r="33" spans="1:11" x14ac:dyDescent="0.3">
      <c r="B33" t="s">
        <v>562</v>
      </c>
      <c r="C33">
        <v>6</v>
      </c>
      <c r="E33" s="7"/>
    </row>
    <row r="34" spans="1:11" x14ac:dyDescent="0.3">
      <c r="B34" t="s">
        <v>568</v>
      </c>
      <c r="C34">
        <v>10</v>
      </c>
      <c r="E34" s="7"/>
    </row>
    <row r="35" spans="1:11" x14ac:dyDescent="0.3">
      <c r="B35" t="s">
        <v>59</v>
      </c>
      <c r="C35">
        <v>20</v>
      </c>
      <c r="E35" s="7"/>
    </row>
    <row r="36" spans="1:11" x14ac:dyDescent="0.3">
      <c r="B36" t="s">
        <v>563</v>
      </c>
      <c r="C36">
        <v>42</v>
      </c>
      <c r="D36">
        <f>SUM(C18:C36)</f>
        <v>401</v>
      </c>
      <c r="E36" s="7"/>
    </row>
    <row r="37" spans="1:11" x14ac:dyDescent="0.3">
      <c r="A37" s="159">
        <v>45511</v>
      </c>
      <c r="E37" s="7"/>
      <c r="F37" t="s">
        <v>583</v>
      </c>
    </row>
    <row r="38" spans="1:11" x14ac:dyDescent="0.3">
      <c r="B38" t="s">
        <v>569</v>
      </c>
      <c r="C38">
        <v>37</v>
      </c>
      <c r="E38" s="7"/>
      <c r="F38" t="s">
        <v>570</v>
      </c>
      <c r="G38">
        <v>30</v>
      </c>
    </row>
    <row r="39" spans="1:11" x14ac:dyDescent="0.3">
      <c r="B39" t="s">
        <v>61</v>
      </c>
      <c r="C39">
        <v>40</v>
      </c>
      <c r="E39" s="7"/>
      <c r="F39" t="s">
        <v>570</v>
      </c>
      <c r="G39">
        <v>35</v>
      </c>
    </row>
    <row r="40" spans="1:11" x14ac:dyDescent="0.3">
      <c r="B40" t="s">
        <v>36</v>
      </c>
      <c r="C40">
        <v>62</v>
      </c>
      <c r="E40" s="7"/>
      <c r="F40" t="s">
        <v>575</v>
      </c>
      <c r="G40">
        <v>45</v>
      </c>
      <c r="K40">
        <v>52</v>
      </c>
    </row>
    <row r="41" spans="1:11" x14ac:dyDescent="0.3">
      <c r="B41" t="s">
        <v>63</v>
      </c>
      <c r="C41">
        <v>50</v>
      </c>
      <c r="E41" s="7"/>
      <c r="F41" t="s">
        <v>584</v>
      </c>
      <c r="G41">
        <v>25</v>
      </c>
    </row>
    <row r="42" spans="1:11" x14ac:dyDescent="0.3">
      <c r="B42" t="s">
        <v>117</v>
      </c>
      <c r="C42">
        <v>265</v>
      </c>
      <c r="E42" s="7"/>
      <c r="F42" t="s">
        <v>576</v>
      </c>
      <c r="G42">
        <v>30</v>
      </c>
    </row>
    <row r="43" spans="1:11" x14ac:dyDescent="0.3">
      <c r="B43" t="s">
        <v>571</v>
      </c>
      <c r="C43">
        <v>25</v>
      </c>
      <c r="D43">
        <f>SUM(C38:C43)</f>
        <v>479</v>
      </c>
      <c r="E43" s="7"/>
      <c r="F43" t="s">
        <v>579</v>
      </c>
      <c r="G43">
        <v>60</v>
      </c>
    </row>
    <row r="44" spans="1:11" x14ac:dyDescent="0.3">
      <c r="A44" s="159">
        <v>45512</v>
      </c>
      <c r="B44" t="s">
        <v>572</v>
      </c>
      <c r="C44">
        <v>43</v>
      </c>
      <c r="D44">
        <f>SUM(C44)</f>
        <v>43</v>
      </c>
      <c r="F44" t="s">
        <v>578</v>
      </c>
      <c r="G44">
        <v>9</v>
      </c>
    </row>
    <row r="45" spans="1:11" ht="15" thickBot="1" x14ac:dyDescent="0.35">
      <c r="F45" t="s">
        <v>582</v>
      </c>
      <c r="G45">
        <v>35</v>
      </c>
    </row>
    <row r="46" spans="1:11" x14ac:dyDescent="0.3">
      <c r="A46" s="159">
        <v>45513</v>
      </c>
      <c r="B46" t="s">
        <v>573</v>
      </c>
      <c r="C46">
        <v>48</v>
      </c>
      <c r="F46" s="160" t="s">
        <v>580</v>
      </c>
      <c r="G46" s="96">
        <v>220</v>
      </c>
    </row>
    <row r="47" spans="1:11" ht="15" thickBot="1" x14ac:dyDescent="0.35">
      <c r="B47" t="s">
        <v>577</v>
      </c>
      <c r="C47">
        <v>110</v>
      </c>
      <c r="F47" s="107" t="s">
        <v>585</v>
      </c>
      <c r="G47" s="67">
        <v>340</v>
      </c>
    </row>
    <row r="48" spans="1:11" x14ac:dyDescent="0.3">
      <c r="B48" t="s">
        <v>563</v>
      </c>
      <c r="C48">
        <v>45</v>
      </c>
      <c r="F48" t="s">
        <v>589</v>
      </c>
      <c r="G48">
        <v>1750</v>
      </c>
    </row>
    <row r="49" spans="1:7" x14ac:dyDescent="0.3">
      <c r="B49" t="s">
        <v>33</v>
      </c>
      <c r="C49">
        <v>200</v>
      </c>
    </row>
    <row r="50" spans="1:7" x14ac:dyDescent="0.3">
      <c r="B50" t="s">
        <v>110</v>
      </c>
      <c r="C50">
        <v>36</v>
      </c>
    </row>
    <row r="51" spans="1:7" x14ac:dyDescent="0.3">
      <c r="B51" t="s">
        <v>117</v>
      </c>
      <c r="C51">
        <v>270</v>
      </c>
      <c r="D51">
        <f>SUM(C46:C51)</f>
        <v>709</v>
      </c>
    </row>
    <row r="53" spans="1:7" x14ac:dyDescent="0.3">
      <c r="A53" s="159">
        <v>45514</v>
      </c>
      <c r="B53" t="s">
        <v>581</v>
      </c>
      <c r="C53">
        <v>70</v>
      </c>
    </row>
    <row r="54" spans="1:7" x14ac:dyDescent="0.3">
      <c r="B54" t="s">
        <v>434</v>
      </c>
      <c r="C54">
        <v>60</v>
      </c>
    </row>
    <row r="55" spans="1:7" x14ac:dyDescent="0.3">
      <c r="B55" t="s">
        <v>586</v>
      </c>
      <c r="C55">
        <v>18</v>
      </c>
    </row>
    <row r="56" spans="1:7" x14ac:dyDescent="0.3">
      <c r="B56" t="s">
        <v>61</v>
      </c>
      <c r="C56">
        <v>52</v>
      </c>
    </row>
    <row r="57" spans="1:7" x14ac:dyDescent="0.3">
      <c r="B57" t="s">
        <v>36</v>
      </c>
      <c r="C57">
        <v>12</v>
      </c>
    </row>
    <row r="58" spans="1:7" x14ac:dyDescent="0.3">
      <c r="B58" t="s">
        <v>585</v>
      </c>
      <c r="C58">
        <v>140</v>
      </c>
      <c r="D58">
        <f>SUM(C53:C58)</f>
        <v>352</v>
      </c>
      <c r="E58" s="7"/>
    </row>
    <row r="59" spans="1:7" x14ac:dyDescent="0.3">
      <c r="A59" s="159">
        <v>45515</v>
      </c>
      <c r="F59" t="s">
        <v>587</v>
      </c>
      <c r="G59">
        <v>20</v>
      </c>
    </row>
    <row r="60" spans="1:7" x14ac:dyDescent="0.3">
      <c r="B60" t="s">
        <v>36</v>
      </c>
      <c r="C60">
        <v>6</v>
      </c>
      <c r="F60" t="s">
        <v>434</v>
      </c>
      <c r="G60">
        <v>6</v>
      </c>
    </row>
    <row r="61" spans="1:7" x14ac:dyDescent="0.3">
      <c r="B61" t="s">
        <v>555</v>
      </c>
      <c r="C61">
        <v>8</v>
      </c>
    </row>
    <row r="62" spans="1:7" x14ac:dyDescent="0.3">
      <c r="B62" t="s">
        <v>37</v>
      </c>
      <c r="C62">
        <v>10</v>
      </c>
    </row>
    <row r="63" spans="1:7" x14ac:dyDescent="0.3">
      <c r="B63" t="s">
        <v>37</v>
      </c>
      <c r="C63">
        <v>6</v>
      </c>
      <c r="F63" s="68"/>
    </row>
    <row r="64" spans="1:7" x14ac:dyDescent="0.3">
      <c r="B64" t="s">
        <v>588</v>
      </c>
      <c r="C64">
        <v>200</v>
      </c>
      <c r="E64" s="16"/>
    </row>
    <row r="65" spans="1:6" x14ac:dyDescent="0.3">
      <c r="D65">
        <f>SUM(C60:C64)</f>
        <v>230</v>
      </c>
    </row>
    <row r="66" spans="1:6" x14ac:dyDescent="0.3">
      <c r="A66" s="159">
        <v>45516</v>
      </c>
    </row>
    <row r="67" spans="1:6" x14ac:dyDescent="0.3">
      <c r="B67" t="s">
        <v>41</v>
      </c>
      <c r="C67">
        <v>320</v>
      </c>
      <c r="E67" s="7"/>
    </row>
    <row r="69" spans="1:6" x14ac:dyDescent="0.3">
      <c r="F69" s="16">
        <f>SUM(D1:D65)</f>
        <v>4296</v>
      </c>
    </row>
    <row r="72" spans="1:6" x14ac:dyDescent="0.3">
      <c r="E72" s="7"/>
    </row>
  </sheetData>
  <pageMargins left="0.25" right="0.25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072C0-26CD-4E3C-BCB3-8169A11E097F}">
  <dimension ref="A2:M36"/>
  <sheetViews>
    <sheetView topLeftCell="A16" workbookViewId="0">
      <selection activeCell="C40" sqref="C40"/>
    </sheetView>
  </sheetViews>
  <sheetFormatPr baseColWidth="10" defaultRowHeight="14.4" x14ac:dyDescent="0.3"/>
  <cols>
    <col min="1" max="1" width="30.5546875" customWidth="1"/>
    <col min="2" max="2" width="20.109375" customWidth="1"/>
  </cols>
  <sheetData>
    <row r="2" spans="1:10" x14ac:dyDescent="0.3">
      <c r="A2" t="s">
        <v>509</v>
      </c>
      <c r="C2">
        <v>1225</v>
      </c>
      <c r="J2">
        <f>SUM(C2:I2)</f>
        <v>1225</v>
      </c>
    </row>
    <row r="4" spans="1:10" x14ac:dyDescent="0.3">
      <c r="A4" t="s">
        <v>515</v>
      </c>
      <c r="B4" t="s">
        <v>517</v>
      </c>
      <c r="C4">
        <v>8316</v>
      </c>
      <c r="D4">
        <v>650</v>
      </c>
      <c r="J4">
        <f t="shared" ref="J4:J6" si="0">SUM(C4:I4)</f>
        <v>8966</v>
      </c>
    </row>
    <row r="5" spans="1:10" x14ac:dyDescent="0.3">
      <c r="B5" t="s">
        <v>520</v>
      </c>
      <c r="C5">
        <v>5000</v>
      </c>
      <c r="J5">
        <f t="shared" si="0"/>
        <v>5000</v>
      </c>
    </row>
    <row r="6" spans="1:10" x14ac:dyDescent="0.3">
      <c r="B6" t="s">
        <v>41</v>
      </c>
      <c r="C6">
        <v>30</v>
      </c>
      <c r="D6">
        <v>20</v>
      </c>
      <c r="E6">
        <v>20</v>
      </c>
      <c r="F6">
        <v>50</v>
      </c>
      <c r="J6">
        <f t="shared" si="0"/>
        <v>120</v>
      </c>
    </row>
    <row r="11" spans="1:10" x14ac:dyDescent="0.3">
      <c r="A11" t="s">
        <v>516</v>
      </c>
    </row>
    <row r="12" spans="1:10" x14ac:dyDescent="0.3">
      <c r="B12" t="s">
        <v>517</v>
      </c>
      <c r="C12">
        <v>335</v>
      </c>
      <c r="J12">
        <f t="shared" ref="J12:J32" si="1">SUM(C12:I12)</f>
        <v>335</v>
      </c>
    </row>
    <row r="13" spans="1:10" x14ac:dyDescent="0.3">
      <c r="B13" t="s">
        <v>520</v>
      </c>
      <c r="C13">
        <v>400</v>
      </c>
      <c r="D13">
        <v>70</v>
      </c>
      <c r="J13">
        <f t="shared" si="1"/>
        <v>470</v>
      </c>
    </row>
    <row r="14" spans="1:10" x14ac:dyDescent="0.3">
      <c r="A14" t="s">
        <v>518</v>
      </c>
      <c r="J14">
        <f t="shared" si="1"/>
        <v>0</v>
      </c>
    </row>
    <row r="15" spans="1:10" x14ac:dyDescent="0.3">
      <c r="B15" t="s">
        <v>517</v>
      </c>
      <c r="C15">
        <v>662</v>
      </c>
      <c r="D15">
        <v>25</v>
      </c>
      <c r="J15">
        <f t="shared" si="1"/>
        <v>687</v>
      </c>
    </row>
    <row r="16" spans="1:10" x14ac:dyDescent="0.3">
      <c r="B16" t="s">
        <v>520</v>
      </c>
      <c r="C16">
        <v>1100</v>
      </c>
      <c r="J16">
        <f t="shared" si="1"/>
        <v>1100</v>
      </c>
    </row>
    <row r="17" spans="1:10" x14ac:dyDescent="0.3">
      <c r="J17">
        <f t="shared" si="1"/>
        <v>0</v>
      </c>
    </row>
    <row r="18" spans="1:10" x14ac:dyDescent="0.3">
      <c r="A18" t="s">
        <v>519</v>
      </c>
      <c r="J18">
        <f t="shared" si="1"/>
        <v>0</v>
      </c>
    </row>
    <row r="19" spans="1:10" x14ac:dyDescent="0.3">
      <c r="B19" t="s">
        <v>517</v>
      </c>
      <c r="C19">
        <v>195</v>
      </c>
      <c r="D19">
        <v>10</v>
      </c>
      <c r="J19">
        <f t="shared" si="1"/>
        <v>205</v>
      </c>
    </row>
    <row r="20" spans="1:10" x14ac:dyDescent="0.3">
      <c r="B20" t="s">
        <v>520</v>
      </c>
      <c r="C20">
        <v>60</v>
      </c>
      <c r="J20">
        <f t="shared" si="1"/>
        <v>60</v>
      </c>
    </row>
    <row r="24" spans="1:10" x14ac:dyDescent="0.3">
      <c r="A24" t="s">
        <v>521</v>
      </c>
      <c r="B24" t="s">
        <v>517</v>
      </c>
      <c r="C24">
        <v>370</v>
      </c>
      <c r="D24">
        <v>85</v>
      </c>
      <c r="J24">
        <f t="shared" si="1"/>
        <v>455</v>
      </c>
    </row>
    <row r="25" spans="1:10" x14ac:dyDescent="0.3">
      <c r="B25" t="s">
        <v>520</v>
      </c>
      <c r="C25">
        <v>200</v>
      </c>
      <c r="J25">
        <f t="shared" si="1"/>
        <v>200</v>
      </c>
    </row>
    <row r="28" spans="1:10" x14ac:dyDescent="0.3">
      <c r="A28" t="s">
        <v>112</v>
      </c>
      <c r="B28" t="s">
        <v>522</v>
      </c>
      <c r="C28">
        <v>500</v>
      </c>
      <c r="D28">
        <v>70</v>
      </c>
      <c r="J28">
        <f t="shared" si="1"/>
        <v>570</v>
      </c>
    </row>
    <row r="29" spans="1:10" x14ac:dyDescent="0.3">
      <c r="B29" t="s">
        <v>523</v>
      </c>
      <c r="C29">
        <v>15</v>
      </c>
      <c r="J29">
        <f t="shared" si="1"/>
        <v>15</v>
      </c>
    </row>
    <row r="30" spans="1:10" x14ac:dyDescent="0.3">
      <c r="B30" t="s">
        <v>526</v>
      </c>
      <c r="C30">
        <v>150</v>
      </c>
      <c r="J30">
        <f t="shared" si="1"/>
        <v>150</v>
      </c>
    </row>
    <row r="31" spans="1:10" x14ac:dyDescent="0.3">
      <c r="B31" t="s">
        <v>527</v>
      </c>
      <c r="C31">
        <v>70</v>
      </c>
      <c r="J31">
        <f t="shared" si="1"/>
        <v>70</v>
      </c>
    </row>
    <row r="32" spans="1:10" x14ac:dyDescent="0.3">
      <c r="B32" t="s">
        <v>533</v>
      </c>
      <c r="C32">
        <v>400</v>
      </c>
      <c r="J32">
        <f t="shared" si="1"/>
        <v>400</v>
      </c>
    </row>
    <row r="33" spans="1:13" x14ac:dyDescent="0.3">
      <c r="M33">
        <f>SUM(J2:J32)</f>
        <v>20028</v>
      </c>
    </row>
    <row r="35" spans="1:13" x14ac:dyDescent="0.3">
      <c r="A35" t="s">
        <v>119</v>
      </c>
      <c r="B35" t="s">
        <v>528</v>
      </c>
      <c r="C35">
        <v>600</v>
      </c>
      <c r="J35">
        <f t="shared" ref="J35:J36" si="2">SUM(C35:I35)</f>
        <v>600</v>
      </c>
    </row>
    <row r="36" spans="1:13" x14ac:dyDescent="0.3">
      <c r="B36" t="s">
        <v>532</v>
      </c>
      <c r="C36">
        <v>600</v>
      </c>
      <c r="J36">
        <f t="shared" si="2"/>
        <v>600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0C1B6-A729-429D-BBAA-73573807F6AE}">
  <dimension ref="A1:G7"/>
  <sheetViews>
    <sheetView workbookViewId="0">
      <selection activeCell="B22" sqref="B22"/>
    </sheetView>
  </sheetViews>
  <sheetFormatPr baseColWidth="10" defaultColWidth="8.88671875" defaultRowHeight="14.4" x14ac:dyDescent="0.3"/>
  <cols>
    <col min="1" max="2" width="33.33203125" customWidth="1"/>
    <col min="3" max="3" width="16.109375" customWidth="1"/>
    <col min="4" max="4" width="11.5546875" customWidth="1"/>
    <col min="6" max="6" width="15" customWidth="1"/>
  </cols>
  <sheetData>
    <row r="1" spans="1:7" s="155" customFormat="1" ht="28.8" x14ac:dyDescent="0.3">
      <c r="B1" s="155" t="s">
        <v>3</v>
      </c>
      <c r="C1" t="s">
        <v>496</v>
      </c>
      <c r="D1" s="155" t="s">
        <v>495</v>
      </c>
      <c r="E1" s="155" t="s">
        <v>499</v>
      </c>
      <c r="F1" s="155" t="s">
        <v>500</v>
      </c>
      <c r="G1" s="155" t="s">
        <v>497</v>
      </c>
    </row>
    <row r="2" spans="1:7" x14ac:dyDescent="0.3">
      <c r="A2" t="s">
        <v>145</v>
      </c>
      <c r="B2" t="s">
        <v>493</v>
      </c>
      <c r="C2">
        <v>5000</v>
      </c>
      <c r="F2">
        <f>D2+E2-C2</f>
        <v>-5000</v>
      </c>
    </row>
    <row r="3" spans="1:7" x14ac:dyDescent="0.3">
      <c r="A3" t="s">
        <v>494</v>
      </c>
      <c r="C3">
        <v>18050</v>
      </c>
      <c r="F3">
        <f>F2+D3+E3-C3</f>
        <v>-23050</v>
      </c>
      <c r="G3" t="s">
        <v>498</v>
      </c>
    </row>
    <row r="4" spans="1:7" x14ac:dyDescent="0.3">
      <c r="A4" t="s">
        <v>492</v>
      </c>
      <c r="B4" s="27">
        <v>45142</v>
      </c>
      <c r="C4">
        <v>1000</v>
      </c>
      <c r="F4">
        <f>F3+D4+E4-C4</f>
        <v>-24050</v>
      </c>
    </row>
    <row r="5" spans="1:7" x14ac:dyDescent="0.3">
      <c r="A5" t="s">
        <v>492</v>
      </c>
      <c r="B5" s="27">
        <v>45191</v>
      </c>
      <c r="C5">
        <v>1000</v>
      </c>
      <c r="F5">
        <f t="shared" ref="F5:F7" si="0">F4+D5+E5-C5</f>
        <v>-25050</v>
      </c>
    </row>
    <row r="6" spans="1:7" x14ac:dyDescent="0.3">
      <c r="A6" t="s">
        <v>492</v>
      </c>
      <c r="B6" s="27">
        <v>45210</v>
      </c>
      <c r="C6">
        <v>1000</v>
      </c>
      <c r="F6">
        <f t="shared" si="0"/>
        <v>-26050</v>
      </c>
    </row>
    <row r="7" spans="1:7" x14ac:dyDescent="0.3">
      <c r="A7" t="s">
        <v>492</v>
      </c>
      <c r="B7" s="27">
        <v>45230</v>
      </c>
      <c r="C7">
        <v>1500</v>
      </c>
      <c r="F7">
        <f t="shared" si="0"/>
        <v>-27550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94CA2-61C6-4507-9CE0-FE8403F1AF0F}">
  <dimension ref="A1:P21"/>
  <sheetViews>
    <sheetView zoomScaleNormal="100" workbookViewId="0">
      <selection activeCell="E20" sqref="E20"/>
    </sheetView>
  </sheetViews>
  <sheetFormatPr baseColWidth="10" defaultColWidth="11.44140625" defaultRowHeight="14.4" x14ac:dyDescent="0.3"/>
  <cols>
    <col min="1" max="1" width="21.33203125" style="139" customWidth="1"/>
    <col min="2" max="2" width="16.6640625" customWidth="1"/>
    <col min="3" max="3" width="9.21875" customWidth="1"/>
    <col min="4" max="4" width="5" bestFit="1" customWidth="1"/>
    <col min="5" max="5" width="6.109375" style="16" customWidth="1"/>
  </cols>
  <sheetData>
    <row r="1" spans="1:16" x14ac:dyDescent="0.3">
      <c r="A1" s="139" t="s">
        <v>490</v>
      </c>
      <c r="K1" t="s">
        <v>479</v>
      </c>
      <c r="L1">
        <v>2</v>
      </c>
      <c r="M1">
        <v>200</v>
      </c>
      <c r="N1" s="16"/>
      <c r="P1" s="16">
        <f>L1*M1</f>
        <v>400</v>
      </c>
    </row>
    <row r="2" spans="1:16" x14ac:dyDescent="0.3">
      <c r="A2" t="s">
        <v>21</v>
      </c>
      <c r="B2" t="s">
        <v>476</v>
      </c>
      <c r="C2">
        <v>2</v>
      </c>
      <c r="D2">
        <v>160</v>
      </c>
      <c r="E2" s="17">
        <f>C2*D2</f>
        <v>320</v>
      </c>
      <c r="K2" t="s">
        <v>482</v>
      </c>
      <c r="L2">
        <v>1</v>
      </c>
      <c r="M2">
        <v>0</v>
      </c>
      <c r="N2" s="17">
        <f>L2*M2</f>
        <v>0</v>
      </c>
      <c r="P2">
        <v>110</v>
      </c>
    </row>
    <row r="3" spans="1:16" x14ac:dyDescent="0.3">
      <c r="A3" s="154"/>
      <c r="B3" t="s">
        <v>477</v>
      </c>
      <c r="C3">
        <v>6</v>
      </c>
      <c r="D3">
        <v>130</v>
      </c>
      <c r="E3" s="17">
        <f>C3*D3</f>
        <v>780</v>
      </c>
    </row>
    <row r="4" spans="1:16" x14ac:dyDescent="0.3">
      <c r="B4" t="s">
        <v>478</v>
      </c>
      <c r="C4">
        <v>1</v>
      </c>
      <c r="D4">
        <v>280</v>
      </c>
      <c r="E4" s="17">
        <f>C4*D4</f>
        <v>280</v>
      </c>
    </row>
    <row r="5" spans="1:16" x14ac:dyDescent="0.3">
      <c r="B5" t="s">
        <v>480</v>
      </c>
      <c r="C5">
        <v>2</v>
      </c>
      <c r="D5">
        <v>120</v>
      </c>
      <c r="E5" s="17">
        <f t="shared" ref="E5:E11" si="0">C5*D5</f>
        <v>240</v>
      </c>
    </row>
    <row r="6" spans="1:16" x14ac:dyDescent="0.3">
      <c r="B6" t="s">
        <v>481</v>
      </c>
      <c r="C6">
        <v>1</v>
      </c>
      <c r="D6">
        <v>110</v>
      </c>
      <c r="E6" s="17">
        <f t="shared" si="0"/>
        <v>110</v>
      </c>
    </row>
    <row r="7" spans="1:16" x14ac:dyDescent="0.3">
      <c r="B7" t="s">
        <v>286</v>
      </c>
      <c r="C7">
        <v>1</v>
      </c>
      <c r="D7">
        <v>140</v>
      </c>
      <c r="E7" s="17">
        <f t="shared" si="0"/>
        <v>140</v>
      </c>
    </row>
    <row r="8" spans="1:16" x14ac:dyDescent="0.3">
      <c r="A8" s="135"/>
      <c r="B8" t="s">
        <v>483</v>
      </c>
      <c r="C8">
        <v>4</v>
      </c>
      <c r="D8">
        <v>20</v>
      </c>
      <c r="E8" s="17">
        <f t="shared" si="0"/>
        <v>80</v>
      </c>
    </row>
    <row r="9" spans="1:16" x14ac:dyDescent="0.3">
      <c r="A9" s="135"/>
      <c r="B9" t="s">
        <v>487</v>
      </c>
      <c r="C9">
        <v>2</v>
      </c>
      <c r="D9">
        <v>200</v>
      </c>
      <c r="E9" s="17">
        <f t="shared" si="0"/>
        <v>400</v>
      </c>
    </row>
    <row r="10" spans="1:16" x14ac:dyDescent="0.3">
      <c r="A10" s="154"/>
      <c r="B10" t="s">
        <v>443</v>
      </c>
      <c r="C10">
        <v>1</v>
      </c>
      <c r="D10">
        <v>300</v>
      </c>
      <c r="E10" s="17">
        <f t="shared" si="0"/>
        <v>300</v>
      </c>
    </row>
    <row r="11" spans="1:16" x14ac:dyDescent="0.3">
      <c r="A11" s="154"/>
      <c r="B11" t="s">
        <v>34</v>
      </c>
      <c r="C11">
        <v>1</v>
      </c>
      <c r="D11">
        <v>100</v>
      </c>
      <c r="E11" s="17">
        <f t="shared" si="0"/>
        <v>100</v>
      </c>
      <c r="F11" s="16">
        <f>SUM(E2:E11)</f>
        <v>2750</v>
      </c>
    </row>
    <row r="12" spans="1:16" x14ac:dyDescent="0.3">
      <c r="A12" s="154"/>
      <c r="E12" s="17"/>
    </row>
    <row r="13" spans="1:16" x14ac:dyDescent="0.3">
      <c r="A13" t="s">
        <v>22</v>
      </c>
      <c r="B13" t="s">
        <v>481</v>
      </c>
      <c r="C13">
        <v>1</v>
      </c>
      <c r="D13">
        <v>130</v>
      </c>
      <c r="E13" s="17">
        <f>C13*D13</f>
        <v>130</v>
      </c>
    </row>
    <row r="14" spans="1:16" x14ac:dyDescent="0.3">
      <c r="A14" s="135"/>
      <c r="B14" t="s">
        <v>48</v>
      </c>
      <c r="C14">
        <v>6</v>
      </c>
      <c r="D14">
        <v>100</v>
      </c>
      <c r="E14" s="17">
        <f>C14*D14</f>
        <v>600</v>
      </c>
    </row>
    <row r="15" spans="1:16" x14ac:dyDescent="0.3">
      <c r="A15" s="135"/>
      <c r="E15" s="87"/>
    </row>
    <row r="16" spans="1:16" x14ac:dyDescent="0.3">
      <c r="A16" s="154"/>
      <c r="B16" t="s">
        <v>484</v>
      </c>
      <c r="C16">
        <v>1</v>
      </c>
      <c r="D16">
        <v>300</v>
      </c>
      <c r="E16" s="17">
        <f>C16*D16</f>
        <v>300</v>
      </c>
    </row>
    <row r="17" spans="2:6" x14ac:dyDescent="0.3">
      <c r="B17" t="s">
        <v>485</v>
      </c>
      <c r="C17">
        <v>1</v>
      </c>
      <c r="D17">
        <v>100</v>
      </c>
      <c r="E17" s="17">
        <f>C17*D17</f>
        <v>100</v>
      </c>
    </row>
    <row r="18" spans="2:6" x14ac:dyDescent="0.3">
      <c r="B18" t="s">
        <v>486</v>
      </c>
      <c r="C18">
        <v>1</v>
      </c>
      <c r="D18">
        <v>100</v>
      </c>
      <c r="E18" s="17">
        <f>C18*D18</f>
        <v>100</v>
      </c>
      <c r="F18" s="16">
        <f>SUM(E13:E18)</f>
        <v>1230</v>
      </c>
    </row>
    <row r="19" spans="2:6" x14ac:dyDescent="0.3">
      <c r="E19"/>
    </row>
    <row r="20" spans="2:6" x14ac:dyDescent="0.3">
      <c r="E20"/>
    </row>
    <row r="21" spans="2:6" x14ac:dyDescent="0.3">
      <c r="E21"/>
    </row>
  </sheetData>
  <pageMargins left="0.25" right="0.25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N158"/>
  <sheetViews>
    <sheetView workbookViewId="0">
      <pane ySplit="852" topLeftCell="A126" activePane="bottomLeft"/>
      <selection activeCell="E20" sqref="E20"/>
      <selection pane="bottomLeft" activeCell="E20" sqref="E20"/>
    </sheetView>
  </sheetViews>
  <sheetFormatPr baseColWidth="10" defaultColWidth="11.44140625" defaultRowHeight="14.4" x14ac:dyDescent="0.3"/>
  <cols>
    <col min="1" max="1" width="20.6640625" customWidth="1"/>
    <col min="2" max="2" width="22.5546875" customWidth="1"/>
    <col min="4" max="4" width="11.44140625" style="8"/>
  </cols>
  <sheetData>
    <row r="1" spans="1:5" x14ac:dyDescent="0.3">
      <c r="A1" t="s">
        <v>3</v>
      </c>
      <c r="B1" t="s">
        <v>98</v>
      </c>
      <c r="C1" t="s">
        <v>99</v>
      </c>
      <c r="D1" s="8" t="s">
        <v>100</v>
      </c>
      <c r="E1" t="s">
        <v>101</v>
      </c>
    </row>
    <row r="2" spans="1:5" hidden="1" x14ac:dyDescent="0.3">
      <c r="C2">
        <v>400</v>
      </c>
      <c r="E2">
        <v>0</v>
      </c>
    </row>
    <row r="3" spans="1:5" hidden="1" x14ac:dyDescent="0.3">
      <c r="A3" s="13">
        <v>43681</v>
      </c>
      <c r="B3" t="s">
        <v>49</v>
      </c>
      <c r="C3">
        <v>2000</v>
      </c>
      <c r="E3">
        <v>0</v>
      </c>
    </row>
    <row r="4" spans="1:5" hidden="1" x14ac:dyDescent="0.3">
      <c r="A4" s="13">
        <v>43682</v>
      </c>
      <c r="B4" t="s">
        <v>49</v>
      </c>
      <c r="C4">
        <v>2000</v>
      </c>
      <c r="E4">
        <v>0</v>
      </c>
    </row>
    <row r="5" spans="1:5" hidden="1" x14ac:dyDescent="0.3">
      <c r="A5" s="13">
        <v>43685</v>
      </c>
      <c r="B5" t="s">
        <v>49</v>
      </c>
      <c r="C5">
        <v>5000</v>
      </c>
      <c r="E5">
        <v>0</v>
      </c>
    </row>
    <row r="6" spans="1:5" hidden="1" x14ac:dyDescent="0.3">
      <c r="A6" s="13">
        <v>43686</v>
      </c>
      <c r="B6" t="s">
        <v>49</v>
      </c>
      <c r="C6">
        <v>4000</v>
      </c>
      <c r="E6">
        <v>0</v>
      </c>
    </row>
    <row r="7" spans="1:5" hidden="1" x14ac:dyDescent="0.3">
      <c r="A7" s="13"/>
      <c r="B7" t="s">
        <v>22</v>
      </c>
      <c r="C7">
        <v>3000</v>
      </c>
    </row>
    <row r="8" spans="1:5" hidden="1" x14ac:dyDescent="0.3">
      <c r="A8" s="13"/>
      <c r="B8" t="s">
        <v>120</v>
      </c>
      <c r="C8">
        <v>150</v>
      </c>
    </row>
    <row r="9" spans="1:5" hidden="1" x14ac:dyDescent="0.3">
      <c r="C9">
        <f>SUM(C2:C8)</f>
        <v>16550</v>
      </c>
      <c r="E9">
        <v>0</v>
      </c>
    </row>
    <row r="10" spans="1:5" hidden="1" x14ac:dyDescent="0.3"/>
    <row r="11" spans="1:5" x14ac:dyDescent="0.3">
      <c r="A11" s="13">
        <v>43680</v>
      </c>
      <c r="B11" t="s">
        <v>33</v>
      </c>
      <c r="C11">
        <v>300</v>
      </c>
      <c r="D11" s="8">
        <v>300</v>
      </c>
      <c r="E11">
        <v>2</v>
      </c>
    </row>
    <row r="12" spans="1:5" x14ac:dyDescent="0.3">
      <c r="A12" s="13">
        <v>43681</v>
      </c>
      <c r="B12" t="s">
        <v>34</v>
      </c>
      <c r="C12">
        <v>100</v>
      </c>
      <c r="E12">
        <v>2</v>
      </c>
    </row>
    <row r="13" spans="1:5" x14ac:dyDescent="0.3">
      <c r="B13" t="s">
        <v>35</v>
      </c>
      <c r="C13">
        <v>43</v>
      </c>
      <c r="E13">
        <v>2</v>
      </c>
    </row>
    <row r="14" spans="1:5" x14ac:dyDescent="0.3">
      <c r="B14" t="s">
        <v>36</v>
      </c>
      <c r="C14">
        <v>20</v>
      </c>
      <c r="E14">
        <v>2</v>
      </c>
    </row>
    <row r="15" spans="1:5" x14ac:dyDescent="0.3">
      <c r="B15" t="s">
        <v>37</v>
      </c>
      <c r="C15">
        <v>7</v>
      </c>
      <c r="E15">
        <v>2</v>
      </c>
    </row>
    <row r="16" spans="1:5" x14ac:dyDescent="0.3">
      <c r="B16" t="s">
        <v>38</v>
      </c>
      <c r="C16">
        <v>10</v>
      </c>
      <c r="E16">
        <v>2</v>
      </c>
    </row>
    <row r="17" spans="1:5" x14ac:dyDescent="0.3">
      <c r="B17" t="s">
        <v>39</v>
      </c>
      <c r="C17">
        <v>20</v>
      </c>
      <c r="E17">
        <v>2</v>
      </c>
    </row>
    <row r="18" spans="1:5" x14ac:dyDescent="0.3">
      <c r="B18" t="s">
        <v>52</v>
      </c>
      <c r="C18">
        <v>50</v>
      </c>
      <c r="E18">
        <v>2</v>
      </c>
    </row>
    <row r="19" spans="1:5" x14ac:dyDescent="0.3">
      <c r="B19" t="s">
        <v>36</v>
      </c>
      <c r="C19">
        <v>20</v>
      </c>
      <c r="E19">
        <v>2</v>
      </c>
    </row>
    <row r="20" spans="1:5" x14ac:dyDescent="0.3">
      <c r="B20" t="s">
        <v>55</v>
      </c>
      <c r="C20">
        <v>10</v>
      </c>
      <c r="D20" s="8">
        <f>SUM(C12:C20)</f>
        <v>280</v>
      </c>
      <c r="E20">
        <v>2</v>
      </c>
    </row>
    <row r="21" spans="1:5" x14ac:dyDescent="0.3">
      <c r="A21" s="13">
        <v>43682</v>
      </c>
      <c r="B21" t="s">
        <v>40</v>
      </c>
      <c r="C21">
        <v>10</v>
      </c>
      <c r="E21">
        <v>2</v>
      </c>
    </row>
    <row r="22" spans="1:5" x14ac:dyDescent="0.3">
      <c r="B22" t="s">
        <v>41</v>
      </c>
      <c r="C22">
        <v>88</v>
      </c>
      <c r="E22">
        <v>2</v>
      </c>
    </row>
    <row r="23" spans="1:5" x14ac:dyDescent="0.3">
      <c r="B23" t="s">
        <v>42</v>
      </c>
      <c r="C23">
        <v>630</v>
      </c>
      <c r="E23">
        <v>2</v>
      </c>
    </row>
    <row r="24" spans="1:5" x14ac:dyDescent="0.3">
      <c r="B24" t="s">
        <v>43</v>
      </c>
      <c r="C24">
        <v>180</v>
      </c>
      <c r="E24">
        <v>2</v>
      </c>
    </row>
    <row r="25" spans="1:5" hidden="1" x14ac:dyDescent="0.3">
      <c r="B25" s="7" t="s">
        <v>44</v>
      </c>
      <c r="C25" s="7">
        <v>30</v>
      </c>
      <c r="E25">
        <v>1</v>
      </c>
    </row>
    <row r="26" spans="1:5" x14ac:dyDescent="0.3">
      <c r="B26" t="s">
        <v>53</v>
      </c>
      <c r="C26">
        <v>25</v>
      </c>
      <c r="E26">
        <v>2</v>
      </c>
    </row>
    <row r="27" spans="1:5" hidden="1" x14ac:dyDescent="0.3">
      <c r="B27" s="7" t="s">
        <v>54</v>
      </c>
      <c r="C27" s="7">
        <v>70</v>
      </c>
      <c r="E27">
        <v>1</v>
      </c>
    </row>
    <row r="28" spans="1:5" x14ac:dyDescent="0.3">
      <c r="B28" t="s">
        <v>55</v>
      </c>
      <c r="C28">
        <v>15</v>
      </c>
      <c r="E28">
        <v>2</v>
      </c>
    </row>
    <row r="29" spans="1:5" hidden="1" x14ac:dyDescent="0.3">
      <c r="B29" s="7" t="s">
        <v>47</v>
      </c>
      <c r="C29" s="7">
        <v>30</v>
      </c>
      <c r="E29">
        <v>1</v>
      </c>
    </row>
    <row r="30" spans="1:5" x14ac:dyDescent="0.3">
      <c r="B30" t="s">
        <v>48</v>
      </c>
      <c r="C30">
        <v>440</v>
      </c>
      <c r="E30">
        <v>2</v>
      </c>
    </row>
    <row r="31" spans="1:5" hidden="1" x14ac:dyDescent="0.3">
      <c r="B31" s="7" t="s">
        <v>45</v>
      </c>
      <c r="C31" s="7">
        <v>100</v>
      </c>
      <c r="E31">
        <v>1</v>
      </c>
    </row>
    <row r="32" spans="1:5" x14ac:dyDescent="0.3">
      <c r="B32" t="s">
        <v>46</v>
      </c>
      <c r="C32">
        <v>100</v>
      </c>
      <c r="E32">
        <v>2</v>
      </c>
    </row>
    <row r="33" spans="1:5" x14ac:dyDescent="0.3">
      <c r="B33" t="s">
        <v>56</v>
      </c>
      <c r="C33">
        <v>30</v>
      </c>
      <c r="E33">
        <v>2</v>
      </c>
    </row>
    <row r="34" spans="1:5" x14ac:dyDescent="0.3">
      <c r="B34" t="s">
        <v>60</v>
      </c>
      <c r="C34">
        <v>10</v>
      </c>
      <c r="E34">
        <v>2</v>
      </c>
    </row>
    <row r="35" spans="1:5" x14ac:dyDescent="0.3">
      <c r="B35" t="s">
        <v>57</v>
      </c>
      <c r="C35">
        <v>20</v>
      </c>
      <c r="E35">
        <v>2</v>
      </c>
    </row>
    <row r="36" spans="1:5" x14ac:dyDescent="0.3">
      <c r="B36" t="s">
        <v>65</v>
      </c>
      <c r="C36">
        <v>100</v>
      </c>
      <c r="E36">
        <v>2</v>
      </c>
    </row>
    <row r="37" spans="1:5" x14ac:dyDescent="0.3">
      <c r="B37" t="s">
        <v>61</v>
      </c>
      <c r="C37">
        <v>30</v>
      </c>
      <c r="E37">
        <v>2</v>
      </c>
    </row>
    <row r="38" spans="1:5" x14ac:dyDescent="0.3">
      <c r="B38" t="s">
        <v>62</v>
      </c>
      <c r="C38">
        <v>12</v>
      </c>
      <c r="E38">
        <v>2</v>
      </c>
    </row>
    <row r="39" spans="1:5" x14ac:dyDescent="0.3">
      <c r="B39" t="s">
        <v>63</v>
      </c>
      <c r="C39">
        <v>8</v>
      </c>
      <c r="D39" s="8">
        <f>SUM(C21:C39)</f>
        <v>1928</v>
      </c>
      <c r="E39">
        <v>2</v>
      </c>
    </row>
    <row r="40" spans="1:5" hidden="1" x14ac:dyDescent="0.3">
      <c r="A40" s="13">
        <v>43683</v>
      </c>
    </row>
    <row r="41" spans="1:5" x14ac:dyDescent="0.3">
      <c r="B41" t="s">
        <v>40</v>
      </c>
      <c r="C41">
        <v>12</v>
      </c>
      <c r="E41">
        <v>2</v>
      </c>
    </row>
    <row r="42" spans="1:5" x14ac:dyDescent="0.3">
      <c r="B42" t="s">
        <v>58</v>
      </c>
      <c r="C42">
        <v>32</v>
      </c>
      <c r="E42">
        <v>2</v>
      </c>
    </row>
    <row r="43" spans="1:5" x14ac:dyDescent="0.3">
      <c r="B43" t="s">
        <v>59</v>
      </c>
      <c r="C43">
        <v>10</v>
      </c>
      <c r="E43">
        <v>2</v>
      </c>
    </row>
    <row r="44" spans="1:5" x14ac:dyDescent="0.3">
      <c r="B44" t="s">
        <v>55</v>
      </c>
      <c r="C44">
        <v>5</v>
      </c>
      <c r="E44">
        <v>2</v>
      </c>
    </row>
    <row r="45" spans="1:5" x14ac:dyDescent="0.3">
      <c r="B45" t="s">
        <v>64</v>
      </c>
      <c r="C45">
        <v>40</v>
      </c>
      <c r="E45">
        <v>2</v>
      </c>
    </row>
    <row r="46" spans="1:5" x14ac:dyDescent="0.3">
      <c r="B46" t="s">
        <v>37</v>
      </c>
      <c r="C46">
        <v>6</v>
      </c>
      <c r="E46">
        <v>2</v>
      </c>
    </row>
    <row r="47" spans="1:5" x14ac:dyDescent="0.3">
      <c r="B47" t="s">
        <v>66</v>
      </c>
      <c r="C47">
        <v>175</v>
      </c>
      <c r="E47">
        <v>2</v>
      </c>
    </row>
    <row r="48" spans="1:5" x14ac:dyDescent="0.3">
      <c r="B48" t="s">
        <v>61</v>
      </c>
      <c r="C48">
        <v>30</v>
      </c>
      <c r="E48">
        <v>2</v>
      </c>
    </row>
    <row r="49" spans="1:13" x14ac:dyDescent="0.3">
      <c r="B49" t="s">
        <v>37</v>
      </c>
      <c r="C49">
        <v>10</v>
      </c>
      <c r="E49">
        <v>2</v>
      </c>
    </row>
    <row r="50" spans="1:13" x14ac:dyDescent="0.3">
      <c r="B50" t="s">
        <v>60</v>
      </c>
      <c r="C50">
        <v>8</v>
      </c>
      <c r="D50" s="8">
        <f>SUM(C41:C50)</f>
        <v>328</v>
      </c>
      <c r="E50">
        <v>2</v>
      </c>
    </row>
    <row r="51" spans="1:13" x14ac:dyDescent="0.3">
      <c r="A51" s="13">
        <v>43684</v>
      </c>
      <c r="B51" t="s">
        <v>40</v>
      </c>
      <c r="C51">
        <v>20</v>
      </c>
      <c r="E51">
        <v>2</v>
      </c>
    </row>
    <row r="52" spans="1:13" hidden="1" x14ac:dyDescent="0.3">
      <c r="B52" t="s">
        <v>67</v>
      </c>
      <c r="C52">
        <v>30</v>
      </c>
      <c r="E52">
        <v>1</v>
      </c>
    </row>
    <row r="53" spans="1:13" x14ac:dyDescent="0.3">
      <c r="B53" t="s">
        <v>68</v>
      </c>
      <c r="C53">
        <v>42</v>
      </c>
      <c r="E53">
        <v>2</v>
      </c>
    </row>
    <row r="54" spans="1:13" x14ac:dyDescent="0.3">
      <c r="B54" t="s">
        <v>41</v>
      </c>
      <c r="C54">
        <v>70</v>
      </c>
      <c r="E54">
        <v>2</v>
      </c>
      <c r="M54">
        <v>4168</v>
      </c>
    </row>
    <row r="55" spans="1:13" x14ac:dyDescent="0.3">
      <c r="B55" t="s">
        <v>55</v>
      </c>
      <c r="C55">
        <v>10</v>
      </c>
      <c r="E55">
        <v>2</v>
      </c>
    </row>
    <row r="56" spans="1:13" x14ac:dyDescent="0.3">
      <c r="B56" t="s">
        <v>69</v>
      </c>
      <c r="C56">
        <v>105</v>
      </c>
      <c r="E56">
        <v>2</v>
      </c>
    </row>
    <row r="57" spans="1:13" x14ac:dyDescent="0.3">
      <c r="B57" t="s">
        <v>55</v>
      </c>
      <c r="C57">
        <v>5</v>
      </c>
      <c r="E57">
        <v>2</v>
      </c>
    </row>
    <row r="58" spans="1:13" x14ac:dyDescent="0.3">
      <c r="B58" t="s">
        <v>37</v>
      </c>
      <c r="C58">
        <v>10</v>
      </c>
      <c r="E58">
        <v>2</v>
      </c>
    </row>
    <row r="59" spans="1:13" hidden="1" x14ac:dyDescent="0.3">
      <c r="B59" t="s">
        <v>79</v>
      </c>
      <c r="C59">
        <v>10</v>
      </c>
      <c r="D59" s="8">
        <f>SUM(C51:C59)</f>
        <v>302</v>
      </c>
      <c r="E59">
        <v>1</v>
      </c>
    </row>
    <row r="60" spans="1:13" hidden="1" x14ac:dyDescent="0.3">
      <c r="A60" s="13">
        <v>43685</v>
      </c>
    </row>
    <row r="61" spans="1:13" x14ac:dyDescent="0.3">
      <c r="B61" t="s">
        <v>70</v>
      </c>
      <c r="C61">
        <v>10</v>
      </c>
      <c r="E61">
        <v>2</v>
      </c>
    </row>
    <row r="62" spans="1:13" x14ac:dyDescent="0.3">
      <c r="B62" t="s">
        <v>37</v>
      </c>
      <c r="C62">
        <v>10</v>
      </c>
      <c r="E62">
        <v>2</v>
      </c>
    </row>
    <row r="63" spans="1:13" x14ac:dyDescent="0.3">
      <c r="B63" t="s">
        <v>71</v>
      </c>
      <c r="C63">
        <v>105</v>
      </c>
      <c r="E63">
        <v>2</v>
      </c>
    </row>
    <row r="64" spans="1:13" hidden="1" x14ac:dyDescent="0.3">
      <c r="B64" t="s">
        <v>72</v>
      </c>
      <c r="C64">
        <v>10</v>
      </c>
      <c r="E64">
        <v>1</v>
      </c>
    </row>
    <row r="65" spans="1:5" hidden="1" x14ac:dyDescent="0.3">
      <c r="B65" t="s">
        <v>73</v>
      </c>
      <c r="C65">
        <v>15</v>
      </c>
      <c r="E65">
        <v>1</v>
      </c>
    </row>
    <row r="66" spans="1:5" hidden="1" x14ac:dyDescent="0.3">
      <c r="B66" t="s">
        <v>74</v>
      </c>
      <c r="C66">
        <v>5</v>
      </c>
      <c r="E66">
        <v>1</v>
      </c>
    </row>
    <row r="67" spans="1:5" hidden="1" x14ac:dyDescent="0.3">
      <c r="B67" t="s">
        <v>36</v>
      </c>
      <c r="C67">
        <v>65</v>
      </c>
      <c r="E67">
        <v>1</v>
      </c>
    </row>
    <row r="68" spans="1:5" x14ac:dyDescent="0.3">
      <c r="B68" t="s">
        <v>75</v>
      </c>
      <c r="C68">
        <v>15</v>
      </c>
      <c r="D68" s="8">
        <f>SUM(C61:C68)</f>
        <v>235</v>
      </c>
      <c r="E68">
        <v>2</v>
      </c>
    </row>
    <row r="69" spans="1:5" x14ac:dyDescent="0.3">
      <c r="A69" s="13">
        <v>43686</v>
      </c>
      <c r="B69" t="s">
        <v>40</v>
      </c>
      <c r="C69">
        <v>12</v>
      </c>
      <c r="E69">
        <v>2</v>
      </c>
    </row>
    <row r="70" spans="1:5" hidden="1" x14ac:dyDescent="0.3">
      <c r="B70" t="s">
        <v>72</v>
      </c>
      <c r="C70">
        <v>8</v>
      </c>
      <c r="E70">
        <v>1</v>
      </c>
    </row>
    <row r="71" spans="1:5" x14ac:dyDescent="0.3">
      <c r="B71" t="s">
        <v>34</v>
      </c>
      <c r="C71">
        <v>180</v>
      </c>
      <c r="E71">
        <v>2</v>
      </c>
    </row>
    <row r="72" spans="1:5" x14ac:dyDescent="0.3">
      <c r="B72" t="s">
        <v>33</v>
      </c>
      <c r="C72">
        <v>200</v>
      </c>
      <c r="E72">
        <v>2</v>
      </c>
    </row>
    <row r="73" spans="1:5" hidden="1" x14ac:dyDescent="0.3">
      <c r="B73" t="s">
        <v>77</v>
      </c>
      <c r="C73">
        <v>50</v>
      </c>
      <c r="E73">
        <v>1</v>
      </c>
    </row>
    <row r="74" spans="1:5" hidden="1" x14ac:dyDescent="0.3">
      <c r="B74" t="s">
        <v>61</v>
      </c>
      <c r="C74">
        <v>162</v>
      </c>
      <c r="E74">
        <v>1</v>
      </c>
    </row>
    <row r="75" spans="1:5" hidden="1" x14ac:dyDescent="0.3">
      <c r="B75" t="s">
        <v>78</v>
      </c>
      <c r="C75">
        <v>18</v>
      </c>
      <c r="E75">
        <v>1</v>
      </c>
    </row>
    <row r="76" spans="1:5" hidden="1" x14ac:dyDescent="0.3">
      <c r="B76" t="s">
        <v>74</v>
      </c>
      <c r="C76">
        <v>5</v>
      </c>
      <c r="E76">
        <v>1</v>
      </c>
    </row>
    <row r="77" spans="1:5" hidden="1" x14ac:dyDescent="0.3">
      <c r="B77" t="s">
        <v>80</v>
      </c>
      <c r="C77">
        <v>35</v>
      </c>
      <c r="E77">
        <v>1</v>
      </c>
    </row>
    <row r="78" spans="1:5" hidden="1" x14ac:dyDescent="0.3">
      <c r="B78" s="7" t="s">
        <v>76</v>
      </c>
      <c r="C78" s="7">
        <v>6000</v>
      </c>
      <c r="E78">
        <v>1</v>
      </c>
    </row>
    <row r="79" spans="1:5" hidden="1" x14ac:dyDescent="0.3">
      <c r="B79" t="s">
        <v>81</v>
      </c>
      <c r="C79">
        <v>20</v>
      </c>
      <c r="E79">
        <v>1</v>
      </c>
    </row>
    <row r="80" spans="1:5" hidden="1" x14ac:dyDescent="0.3">
      <c r="B80" t="s">
        <v>82</v>
      </c>
      <c r="C80">
        <v>10</v>
      </c>
      <c r="E80">
        <v>1</v>
      </c>
    </row>
    <row r="81" spans="1:5" hidden="1" x14ac:dyDescent="0.3">
      <c r="B81" t="s">
        <v>83</v>
      </c>
      <c r="C81">
        <v>10</v>
      </c>
      <c r="D81" s="8">
        <f>SUM(C69:C81)</f>
        <v>6710</v>
      </c>
      <c r="E81">
        <v>1</v>
      </c>
    </row>
    <row r="82" spans="1:5" hidden="1" x14ac:dyDescent="0.3">
      <c r="A82" s="13">
        <v>43687</v>
      </c>
    </row>
    <row r="83" spans="1:5" hidden="1" x14ac:dyDescent="0.3">
      <c r="B83" t="s">
        <v>36</v>
      </c>
      <c r="C83">
        <v>30</v>
      </c>
      <c r="E83">
        <v>1</v>
      </c>
    </row>
    <row r="84" spans="1:5" hidden="1" x14ac:dyDescent="0.3">
      <c r="B84" t="s">
        <v>84</v>
      </c>
      <c r="C84">
        <v>24</v>
      </c>
      <c r="E84">
        <v>1</v>
      </c>
    </row>
    <row r="85" spans="1:5" hidden="1" x14ac:dyDescent="0.3">
      <c r="B85" t="s">
        <v>85</v>
      </c>
      <c r="C85">
        <v>8</v>
      </c>
      <c r="E85">
        <v>1</v>
      </c>
    </row>
    <row r="86" spans="1:5" hidden="1" x14ac:dyDescent="0.3">
      <c r="B86" t="s">
        <v>86</v>
      </c>
      <c r="C86">
        <v>20</v>
      </c>
      <c r="E86">
        <v>1</v>
      </c>
    </row>
    <row r="87" spans="1:5" hidden="1" x14ac:dyDescent="0.3">
      <c r="B87" t="s">
        <v>37</v>
      </c>
      <c r="C87">
        <v>10</v>
      </c>
      <c r="E87">
        <v>1</v>
      </c>
    </row>
    <row r="88" spans="1:5" x14ac:dyDescent="0.3">
      <c r="B88" t="s">
        <v>87</v>
      </c>
      <c r="C88">
        <v>20</v>
      </c>
      <c r="E88">
        <v>2</v>
      </c>
    </row>
    <row r="89" spans="1:5" hidden="1" x14ac:dyDescent="0.3">
      <c r="B89" t="s">
        <v>88</v>
      </c>
      <c r="C89">
        <v>10</v>
      </c>
      <c r="E89">
        <v>1</v>
      </c>
    </row>
    <row r="90" spans="1:5" hidden="1" x14ac:dyDescent="0.3">
      <c r="B90" t="s">
        <v>89</v>
      </c>
      <c r="C90">
        <v>7</v>
      </c>
      <c r="E90">
        <v>1</v>
      </c>
    </row>
    <row r="91" spans="1:5" hidden="1" x14ac:dyDescent="0.3">
      <c r="B91" t="s">
        <v>90</v>
      </c>
      <c r="C91">
        <v>5</v>
      </c>
      <c r="E91">
        <v>1</v>
      </c>
    </row>
    <row r="92" spans="1:5" hidden="1" x14ac:dyDescent="0.3">
      <c r="B92" t="s">
        <v>72</v>
      </c>
      <c r="C92">
        <v>10</v>
      </c>
      <c r="D92" s="8">
        <f>SUM(C83:C92)</f>
        <v>144</v>
      </c>
      <c r="E92">
        <v>1</v>
      </c>
    </row>
    <row r="93" spans="1:5" hidden="1" x14ac:dyDescent="0.3">
      <c r="A93" s="13">
        <v>43688</v>
      </c>
      <c r="B93" t="s">
        <v>91</v>
      </c>
      <c r="C93">
        <v>100</v>
      </c>
      <c r="E93">
        <v>1</v>
      </c>
    </row>
    <row r="94" spans="1:5" hidden="1" x14ac:dyDescent="0.3">
      <c r="B94" t="s">
        <v>92</v>
      </c>
      <c r="C94">
        <v>100</v>
      </c>
      <c r="E94">
        <v>1</v>
      </c>
    </row>
    <row r="95" spans="1:5" hidden="1" x14ac:dyDescent="0.3">
      <c r="B95" t="s">
        <v>40</v>
      </c>
      <c r="C95">
        <v>26</v>
      </c>
      <c r="E95">
        <v>1</v>
      </c>
    </row>
    <row r="96" spans="1:5" hidden="1" x14ac:dyDescent="0.3">
      <c r="B96" t="s">
        <v>93</v>
      </c>
      <c r="C96">
        <v>70</v>
      </c>
      <c r="E96">
        <v>1</v>
      </c>
    </row>
    <row r="97" spans="1:5" hidden="1" x14ac:dyDescent="0.3">
      <c r="B97" t="s">
        <v>64</v>
      </c>
      <c r="C97">
        <v>40</v>
      </c>
      <c r="E97">
        <v>1</v>
      </c>
    </row>
    <row r="98" spans="1:5" hidden="1" x14ac:dyDescent="0.3">
      <c r="B98" t="s">
        <v>96</v>
      </c>
      <c r="C98">
        <v>15</v>
      </c>
      <c r="E98">
        <v>1</v>
      </c>
    </row>
    <row r="99" spans="1:5" hidden="1" x14ac:dyDescent="0.3">
      <c r="B99" t="s">
        <v>37</v>
      </c>
      <c r="C99">
        <v>23</v>
      </c>
      <c r="E99">
        <v>1</v>
      </c>
    </row>
    <row r="100" spans="1:5" hidden="1" x14ac:dyDescent="0.3">
      <c r="B100" t="s">
        <v>55</v>
      </c>
      <c r="C100">
        <v>5</v>
      </c>
      <c r="E100">
        <v>1</v>
      </c>
    </row>
    <row r="101" spans="1:5" hidden="1" x14ac:dyDescent="0.3">
      <c r="B101" t="s">
        <v>90</v>
      </c>
      <c r="C101">
        <v>10</v>
      </c>
      <c r="E101">
        <v>1</v>
      </c>
    </row>
    <row r="102" spans="1:5" hidden="1" x14ac:dyDescent="0.3">
      <c r="B102" t="s">
        <v>72</v>
      </c>
      <c r="C102">
        <v>16</v>
      </c>
      <c r="E102">
        <v>1</v>
      </c>
    </row>
    <row r="103" spans="1:5" hidden="1" x14ac:dyDescent="0.3">
      <c r="B103" t="s">
        <v>89</v>
      </c>
      <c r="C103">
        <v>7</v>
      </c>
      <c r="E103">
        <v>1</v>
      </c>
    </row>
    <row r="104" spans="1:5" hidden="1" x14ac:dyDescent="0.3">
      <c r="B104" t="s">
        <v>61</v>
      </c>
      <c r="C104">
        <v>40</v>
      </c>
      <c r="E104">
        <v>1</v>
      </c>
    </row>
    <row r="105" spans="1:5" hidden="1" x14ac:dyDescent="0.3">
      <c r="B105" t="s">
        <v>36</v>
      </c>
      <c r="C105">
        <v>12</v>
      </c>
      <c r="E105">
        <v>1</v>
      </c>
    </row>
    <row r="106" spans="1:5" hidden="1" x14ac:dyDescent="0.3">
      <c r="B106" t="s">
        <v>97</v>
      </c>
      <c r="C106">
        <v>8</v>
      </c>
      <c r="D106" s="8">
        <f>SUM(C93:C106)</f>
        <v>472</v>
      </c>
      <c r="E106">
        <v>1</v>
      </c>
    </row>
    <row r="107" spans="1:5" hidden="1" x14ac:dyDescent="0.3">
      <c r="A107" s="13">
        <v>43689</v>
      </c>
      <c r="B107" t="s">
        <v>94</v>
      </c>
      <c r="C107">
        <v>400</v>
      </c>
      <c r="E107">
        <v>1</v>
      </c>
    </row>
    <row r="108" spans="1:5" hidden="1" x14ac:dyDescent="0.3">
      <c r="B108" t="s">
        <v>95</v>
      </c>
      <c r="C108">
        <v>40</v>
      </c>
      <c r="E108">
        <v>1</v>
      </c>
    </row>
    <row r="109" spans="1:5" hidden="1" x14ac:dyDescent="0.3">
      <c r="B109" t="s">
        <v>103</v>
      </c>
      <c r="C109">
        <v>200</v>
      </c>
      <c r="E109">
        <v>1</v>
      </c>
    </row>
    <row r="110" spans="1:5" hidden="1" x14ac:dyDescent="0.3">
      <c r="B110" t="s">
        <v>72</v>
      </c>
      <c r="C110">
        <v>10</v>
      </c>
      <c r="D110" s="8">
        <f>SUM(C107:C110)</f>
        <v>650</v>
      </c>
      <c r="E110">
        <v>1</v>
      </c>
    </row>
    <row r="111" spans="1:5" hidden="1" x14ac:dyDescent="0.3">
      <c r="A111" s="13">
        <v>43690</v>
      </c>
      <c r="B111" t="s">
        <v>72</v>
      </c>
      <c r="C111">
        <v>100</v>
      </c>
      <c r="D111">
        <f>SUM(C111)</f>
        <v>100</v>
      </c>
      <c r="E111">
        <v>1</v>
      </c>
    </row>
    <row r="112" spans="1:5" x14ac:dyDescent="0.3">
      <c r="A112" s="13">
        <v>43691</v>
      </c>
      <c r="B112" t="s">
        <v>33</v>
      </c>
      <c r="C112">
        <v>200</v>
      </c>
      <c r="E112">
        <v>2</v>
      </c>
    </row>
    <row r="113" spans="1:11" hidden="1" x14ac:dyDescent="0.3">
      <c r="B113" t="s">
        <v>60</v>
      </c>
      <c r="C113">
        <v>15</v>
      </c>
      <c r="E113">
        <v>1</v>
      </c>
    </row>
    <row r="114" spans="1:11" hidden="1" x14ac:dyDescent="0.3">
      <c r="B114" t="s">
        <v>37</v>
      </c>
      <c r="C114">
        <v>10</v>
      </c>
      <c r="E114">
        <v>1</v>
      </c>
    </row>
    <row r="115" spans="1:11" hidden="1" x14ac:dyDescent="0.3">
      <c r="B115" t="s">
        <v>104</v>
      </c>
      <c r="C115">
        <v>10</v>
      </c>
      <c r="E115">
        <v>1</v>
      </c>
    </row>
    <row r="116" spans="1:11" hidden="1" x14ac:dyDescent="0.3">
      <c r="B116" t="s">
        <v>105</v>
      </c>
      <c r="C116">
        <v>6</v>
      </c>
      <c r="E116">
        <v>1</v>
      </c>
    </row>
    <row r="117" spans="1:11" hidden="1" x14ac:dyDescent="0.3">
      <c r="B117" t="s">
        <v>106</v>
      </c>
      <c r="C117">
        <v>20</v>
      </c>
      <c r="E117">
        <v>1</v>
      </c>
    </row>
    <row r="118" spans="1:11" hidden="1" x14ac:dyDescent="0.3">
      <c r="B118" t="s">
        <v>72</v>
      </c>
      <c r="C118">
        <v>10</v>
      </c>
      <c r="E118">
        <v>1</v>
      </c>
    </row>
    <row r="119" spans="1:11" hidden="1" x14ac:dyDescent="0.3">
      <c r="B119" t="s">
        <v>107</v>
      </c>
      <c r="C119">
        <v>20</v>
      </c>
      <c r="D119">
        <f>SUM(C112:C119)</f>
        <v>291</v>
      </c>
      <c r="E119">
        <v>1</v>
      </c>
    </row>
    <row r="120" spans="1:11" x14ac:dyDescent="0.3">
      <c r="A120" s="13">
        <v>43692</v>
      </c>
      <c r="B120" t="s">
        <v>33</v>
      </c>
      <c r="C120">
        <v>100</v>
      </c>
      <c r="E120">
        <v>2</v>
      </c>
    </row>
    <row r="121" spans="1:11" x14ac:dyDescent="0.3">
      <c r="B121" t="s">
        <v>108</v>
      </c>
      <c r="C121">
        <v>226</v>
      </c>
      <c r="E121">
        <v>2</v>
      </c>
    </row>
    <row r="122" spans="1:11" x14ac:dyDescent="0.3">
      <c r="B122" t="s">
        <v>109</v>
      </c>
      <c r="C122">
        <v>140</v>
      </c>
      <c r="E122">
        <v>2</v>
      </c>
    </row>
    <row r="123" spans="1:11" x14ac:dyDescent="0.3">
      <c r="B123" t="s">
        <v>63</v>
      </c>
      <c r="C123">
        <v>35</v>
      </c>
      <c r="E123">
        <v>2</v>
      </c>
    </row>
    <row r="124" spans="1:11" x14ac:dyDescent="0.3">
      <c r="B124" t="s">
        <v>110</v>
      </c>
      <c r="C124">
        <v>5</v>
      </c>
      <c r="E124">
        <v>2</v>
      </c>
    </row>
    <row r="125" spans="1:11" x14ac:dyDescent="0.3">
      <c r="B125" t="s">
        <v>111</v>
      </c>
      <c r="C125">
        <v>22</v>
      </c>
      <c r="E125">
        <v>2</v>
      </c>
    </row>
    <row r="126" spans="1:11" x14ac:dyDescent="0.3">
      <c r="B126" t="s">
        <v>40</v>
      </c>
      <c r="C126">
        <v>20</v>
      </c>
      <c r="D126">
        <f>SUM(C120:C126)</f>
        <v>548</v>
      </c>
      <c r="E126">
        <v>2</v>
      </c>
    </row>
    <row r="127" spans="1:11" x14ac:dyDescent="0.3">
      <c r="A127" s="13">
        <v>43693</v>
      </c>
      <c r="B127" t="s">
        <v>40</v>
      </c>
      <c r="C127">
        <v>50</v>
      </c>
      <c r="E127">
        <v>2</v>
      </c>
      <c r="F127" t="s">
        <v>115</v>
      </c>
      <c r="G127" s="16">
        <v>6000</v>
      </c>
      <c r="H127" s="16">
        <v>2170</v>
      </c>
      <c r="I127" s="16">
        <v>4168</v>
      </c>
      <c r="K127" s="17">
        <v>2200</v>
      </c>
    </row>
    <row r="128" spans="1:11" x14ac:dyDescent="0.3">
      <c r="B128" t="s">
        <v>41</v>
      </c>
      <c r="C128">
        <v>105</v>
      </c>
      <c r="D128"/>
      <c r="E128">
        <v>2</v>
      </c>
      <c r="K128" s="17">
        <v>4200</v>
      </c>
    </row>
    <row r="129" spans="1:14" x14ac:dyDescent="0.3">
      <c r="B129" t="s">
        <v>108</v>
      </c>
      <c r="C129">
        <v>180</v>
      </c>
      <c r="E129">
        <v>2</v>
      </c>
    </row>
    <row r="130" spans="1:14" hidden="1" x14ac:dyDescent="0.3">
      <c r="B130" t="s">
        <v>112</v>
      </c>
      <c r="C130">
        <v>60</v>
      </c>
      <c r="E130">
        <v>1</v>
      </c>
    </row>
    <row r="131" spans="1:14" hidden="1" x14ac:dyDescent="0.3">
      <c r="B131" t="s">
        <v>72</v>
      </c>
      <c r="C131">
        <v>20</v>
      </c>
      <c r="E131">
        <v>1</v>
      </c>
    </row>
    <row r="132" spans="1:14" x14ac:dyDescent="0.3">
      <c r="B132" t="s">
        <v>116</v>
      </c>
      <c r="C132">
        <v>35</v>
      </c>
      <c r="D132">
        <f>SUM(C127:C132)</f>
        <v>450</v>
      </c>
      <c r="E132">
        <v>2</v>
      </c>
    </row>
    <row r="133" spans="1:14" x14ac:dyDescent="0.3">
      <c r="A133" s="13">
        <v>43694</v>
      </c>
      <c r="B133" t="s">
        <v>40</v>
      </c>
      <c r="C133">
        <v>60</v>
      </c>
      <c r="E133">
        <v>2</v>
      </c>
    </row>
    <row r="134" spans="1:14" x14ac:dyDescent="0.3">
      <c r="B134" t="s">
        <v>113</v>
      </c>
      <c r="C134">
        <v>80</v>
      </c>
      <c r="E134">
        <v>2</v>
      </c>
    </row>
    <row r="135" spans="1:14" x14ac:dyDescent="0.3">
      <c r="B135" t="s">
        <v>114</v>
      </c>
      <c r="C135">
        <v>65</v>
      </c>
      <c r="E135">
        <v>2</v>
      </c>
    </row>
    <row r="136" spans="1:14" x14ac:dyDescent="0.3">
      <c r="B136" t="s">
        <v>117</v>
      </c>
      <c r="C136">
        <v>150</v>
      </c>
      <c r="D136">
        <f>SUM(C133:C136)</f>
        <v>355</v>
      </c>
      <c r="E136">
        <v>2</v>
      </c>
    </row>
    <row r="137" spans="1:14" x14ac:dyDescent="0.3">
      <c r="A137" s="13">
        <v>43695</v>
      </c>
      <c r="B137" t="s">
        <v>40</v>
      </c>
      <c r="C137">
        <v>20</v>
      </c>
      <c r="E137">
        <v>2</v>
      </c>
      <c r="N137">
        <f>2020-150</f>
        <v>1870</v>
      </c>
    </row>
    <row r="138" spans="1:14" x14ac:dyDescent="0.3">
      <c r="B138" t="s">
        <v>41</v>
      </c>
      <c r="C138">
        <v>150</v>
      </c>
      <c r="E138">
        <v>2</v>
      </c>
    </row>
    <row r="139" spans="1:14" hidden="1" x14ac:dyDescent="0.3">
      <c r="B139" t="s">
        <v>112</v>
      </c>
      <c r="C139">
        <v>220</v>
      </c>
      <c r="E139">
        <v>1</v>
      </c>
    </row>
    <row r="140" spans="1:14" x14ac:dyDescent="0.3">
      <c r="B140" t="s">
        <v>63</v>
      </c>
      <c r="C140">
        <v>40</v>
      </c>
      <c r="E140">
        <v>2</v>
      </c>
    </row>
    <row r="141" spans="1:14" hidden="1" x14ac:dyDescent="0.3">
      <c r="B141" t="s">
        <v>72</v>
      </c>
      <c r="C141">
        <v>10</v>
      </c>
      <c r="D141">
        <f>SUM(C137:C141)</f>
        <v>440</v>
      </c>
      <c r="E141">
        <v>1</v>
      </c>
    </row>
    <row r="142" spans="1:14" x14ac:dyDescent="0.3">
      <c r="A142" s="13">
        <v>43696</v>
      </c>
      <c r="B142" t="s">
        <v>40</v>
      </c>
      <c r="C142">
        <v>15</v>
      </c>
      <c r="E142">
        <v>2</v>
      </c>
    </row>
    <row r="143" spans="1:14" x14ac:dyDescent="0.3">
      <c r="B143" t="s">
        <v>41</v>
      </c>
      <c r="C143">
        <v>150</v>
      </c>
      <c r="E143">
        <v>2</v>
      </c>
      <c r="G143" s="15" t="s">
        <v>50</v>
      </c>
      <c r="H143" s="15" t="s">
        <v>51</v>
      </c>
      <c r="I143" s="15"/>
    </row>
    <row r="144" spans="1:14" x14ac:dyDescent="0.3">
      <c r="B144" t="s">
        <v>117</v>
      </c>
      <c r="C144">
        <v>150</v>
      </c>
      <c r="E144">
        <v>2</v>
      </c>
      <c r="G144" s="14">
        <f>SUM(D11:D173)</f>
        <v>16149</v>
      </c>
      <c r="H144" s="15">
        <v>120</v>
      </c>
      <c r="I144" s="15">
        <f>G144+H144-C9</f>
        <v>-281</v>
      </c>
    </row>
    <row r="145" spans="1:14" x14ac:dyDescent="0.3">
      <c r="B145" t="s">
        <v>33</v>
      </c>
      <c r="C145">
        <v>200</v>
      </c>
      <c r="E145">
        <v>2</v>
      </c>
      <c r="N145">
        <f>5*380</f>
        <v>1900</v>
      </c>
    </row>
    <row r="146" spans="1:14" hidden="1" x14ac:dyDescent="0.3">
      <c r="B146" t="s">
        <v>112</v>
      </c>
      <c r="C146">
        <v>20</v>
      </c>
      <c r="E146">
        <v>1</v>
      </c>
    </row>
    <row r="147" spans="1:14" x14ac:dyDescent="0.3">
      <c r="B147" t="s">
        <v>118</v>
      </c>
      <c r="C147">
        <v>26</v>
      </c>
      <c r="E147">
        <v>2</v>
      </c>
    </row>
    <row r="148" spans="1:14" x14ac:dyDescent="0.3">
      <c r="B148" t="s">
        <v>55</v>
      </c>
      <c r="C148">
        <v>5</v>
      </c>
      <c r="D148">
        <f>SUM(C142:C148)</f>
        <v>566</v>
      </c>
      <c r="E148">
        <v>2</v>
      </c>
    </row>
    <row r="149" spans="1:14" x14ac:dyDescent="0.3">
      <c r="A149" s="13">
        <v>43697</v>
      </c>
      <c r="B149" t="s">
        <v>33</v>
      </c>
      <c r="C149">
        <v>100</v>
      </c>
      <c r="E149">
        <v>2</v>
      </c>
    </row>
    <row r="150" spans="1:14" x14ac:dyDescent="0.3">
      <c r="B150" t="s">
        <v>40</v>
      </c>
      <c r="C150">
        <v>50</v>
      </c>
      <c r="E150">
        <v>2</v>
      </c>
    </row>
    <row r="151" spans="1:14" x14ac:dyDescent="0.3">
      <c r="B151" t="s">
        <v>119</v>
      </c>
      <c r="C151">
        <v>1900</v>
      </c>
      <c r="D151">
        <f>SUM(C149:C151)</f>
        <v>2050</v>
      </c>
      <c r="E151">
        <v>2</v>
      </c>
    </row>
    <row r="152" spans="1:14" hidden="1" x14ac:dyDescent="0.3"/>
    <row r="154" spans="1:14" x14ac:dyDescent="0.3">
      <c r="C154" s="8">
        <f>SUBTOTAL(9,C11:C151)</f>
        <v>7699</v>
      </c>
    </row>
    <row r="156" spans="1:14" x14ac:dyDescent="0.3">
      <c r="K156">
        <f>7700/2</f>
        <v>3850</v>
      </c>
      <c r="M156">
        <v>7700</v>
      </c>
      <c r="N156">
        <v>2</v>
      </c>
    </row>
    <row r="157" spans="1:14" x14ac:dyDescent="0.3">
      <c r="M157">
        <v>8450</v>
      </c>
      <c r="N157">
        <v>1</v>
      </c>
    </row>
    <row r="158" spans="1:14" x14ac:dyDescent="0.3">
      <c r="M158">
        <f>SUM(M156:M157)</f>
        <v>16150</v>
      </c>
    </row>
  </sheetData>
  <autoFilter ref="A1:E152" xr:uid="{00000000-0009-0000-0000-000007000000}">
    <filterColumn colId="4">
      <filters>
        <filter val="2"/>
      </filters>
    </filterColumn>
  </autoFilter>
  <pageMargins left="0.7" right="0.7" top="0.75" bottom="0.75" header="0.3" footer="0.3"/>
  <pageSetup paperSize="9" orientation="portrait" r:id="rId1"/>
  <ignoredErrors>
    <ignoredError sqref="D39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55A31-76A5-44D6-8383-150C7D54984C}">
  <dimension ref="A1:R91"/>
  <sheetViews>
    <sheetView zoomScaleNormal="100" workbookViewId="0">
      <pane ySplit="612" topLeftCell="A80" activePane="bottomLeft"/>
      <selection activeCell="E20" sqref="E20"/>
      <selection pane="bottomLeft" activeCell="E20" sqref="E20"/>
    </sheetView>
  </sheetViews>
  <sheetFormatPr baseColWidth="10" defaultColWidth="11.5546875" defaultRowHeight="14.4" x14ac:dyDescent="0.3"/>
  <cols>
    <col min="1" max="1" width="26.109375" style="69" customWidth="1"/>
    <col min="2" max="2" width="23.5546875" customWidth="1"/>
    <col min="3" max="3" width="24" customWidth="1"/>
    <col min="4" max="4" width="21.6640625" customWidth="1"/>
    <col min="5" max="5" width="14.33203125" customWidth="1"/>
    <col min="6" max="7" width="16.5546875" customWidth="1"/>
    <col min="8" max="8" width="21.109375" customWidth="1"/>
  </cols>
  <sheetData>
    <row r="1" spans="1:18" ht="15" thickBot="1" x14ac:dyDescent="0.35">
      <c r="C1" t="s">
        <v>112</v>
      </c>
      <c r="D1" t="s">
        <v>355</v>
      </c>
      <c r="E1" t="s">
        <v>385</v>
      </c>
      <c r="F1" t="s">
        <v>386</v>
      </c>
      <c r="G1" t="s">
        <v>387</v>
      </c>
    </row>
    <row r="2" spans="1:18" ht="15" thickBot="1" x14ac:dyDescent="0.35">
      <c r="A2" s="81"/>
      <c r="B2" s="63" t="s">
        <v>313</v>
      </c>
      <c r="D2" s="63"/>
      <c r="E2" s="63"/>
      <c r="F2" s="63"/>
      <c r="G2" s="63">
        <v>2100</v>
      </c>
      <c r="H2" s="63"/>
      <c r="I2" s="64"/>
    </row>
    <row r="3" spans="1:18" ht="15" thickBot="1" x14ac:dyDescent="0.35">
      <c r="A3" s="74"/>
      <c r="B3" s="79" t="s">
        <v>388</v>
      </c>
      <c r="C3" s="80"/>
      <c r="D3" s="66"/>
      <c r="E3" s="66"/>
      <c r="F3" s="66"/>
      <c r="G3" s="66">
        <v>800</v>
      </c>
      <c r="H3" s="66"/>
      <c r="I3" s="67"/>
    </row>
    <row r="4" spans="1:18" ht="15" thickBot="1" x14ac:dyDescent="0.35"/>
    <row r="5" spans="1:18" x14ac:dyDescent="0.3">
      <c r="A5" s="70">
        <v>44411</v>
      </c>
      <c r="B5" s="63" t="s">
        <v>43</v>
      </c>
      <c r="D5" s="63">
        <v>406</v>
      </c>
      <c r="E5" s="63"/>
      <c r="F5" s="63"/>
      <c r="G5" s="63"/>
      <c r="H5" s="63"/>
      <c r="I5" s="64"/>
      <c r="Q5" t="s">
        <v>289</v>
      </c>
      <c r="R5">
        <f>6*25</f>
        <v>150</v>
      </c>
    </row>
    <row r="6" spans="1:18" x14ac:dyDescent="0.3">
      <c r="A6" s="73"/>
      <c r="B6" t="s">
        <v>48</v>
      </c>
      <c r="D6">
        <v>840</v>
      </c>
      <c r="I6" s="65"/>
      <c r="Q6" t="s">
        <v>291</v>
      </c>
      <c r="R6">
        <v>26</v>
      </c>
    </row>
    <row r="7" spans="1:18" x14ac:dyDescent="0.3">
      <c r="A7" s="73"/>
      <c r="B7" t="s">
        <v>286</v>
      </c>
      <c r="F7">
        <v>155</v>
      </c>
      <c r="I7" s="65"/>
      <c r="Q7" t="s">
        <v>291</v>
      </c>
      <c r="R7">
        <v>20</v>
      </c>
    </row>
    <row r="8" spans="1:18" x14ac:dyDescent="0.3">
      <c r="A8" s="73"/>
      <c r="B8" t="s">
        <v>68</v>
      </c>
      <c r="D8">
        <v>38</v>
      </c>
      <c r="I8" s="65"/>
      <c r="Q8" t="s">
        <v>290</v>
      </c>
      <c r="R8">
        <v>35</v>
      </c>
    </row>
    <row r="9" spans="1:18" x14ac:dyDescent="0.3">
      <c r="A9" s="73"/>
      <c r="B9" t="s">
        <v>59</v>
      </c>
      <c r="F9">
        <v>10</v>
      </c>
      <c r="I9" s="65"/>
      <c r="R9">
        <f>SUM(R5:R8)</f>
        <v>231</v>
      </c>
    </row>
    <row r="10" spans="1:18" x14ac:dyDescent="0.3">
      <c r="A10" s="73"/>
      <c r="B10" t="s">
        <v>259</v>
      </c>
      <c r="C10">
        <v>62</v>
      </c>
      <c r="I10" s="65"/>
    </row>
    <row r="11" spans="1:18" x14ac:dyDescent="0.3">
      <c r="A11" s="73"/>
      <c r="B11" t="s">
        <v>288</v>
      </c>
      <c r="F11">
        <v>47</v>
      </c>
      <c r="I11" s="65"/>
    </row>
    <row r="12" spans="1:18" x14ac:dyDescent="0.3">
      <c r="A12" s="73"/>
      <c r="B12" t="s">
        <v>292</v>
      </c>
      <c r="D12">
        <v>80</v>
      </c>
      <c r="I12" s="65"/>
    </row>
    <row r="13" spans="1:18" x14ac:dyDescent="0.3">
      <c r="A13" s="73"/>
      <c r="B13" t="s">
        <v>287</v>
      </c>
      <c r="D13">
        <v>55</v>
      </c>
      <c r="I13" s="65"/>
    </row>
    <row r="14" spans="1:18" x14ac:dyDescent="0.3">
      <c r="A14" s="73"/>
      <c r="B14" t="s">
        <v>33</v>
      </c>
      <c r="E14">
        <v>150</v>
      </c>
      <c r="I14" s="65"/>
    </row>
    <row r="15" spans="1:18" ht="15" thickBot="1" x14ac:dyDescent="0.35">
      <c r="A15" s="73"/>
      <c r="B15" t="s">
        <v>293</v>
      </c>
      <c r="C15">
        <v>15</v>
      </c>
      <c r="I15" s="65"/>
    </row>
    <row r="16" spans="1:18" ht="15" thickBot="1" x14ac:dyDescent="0.35">
      <c r="A16" s="74"/>
      <c r="B16" s="79"/>
      <c r="C16" s="80"/>
      <c r="D16" s="66"/>
      <c r="E16" s="66"/>
      <c r="F16" s="66"/>
      <c r="G16" s="66"/>
      <c r="H16" s="66"/>
      <c r="I16" s="67"/>
    </row>
    <row r="17" spans="1:9" ht="15" thickBot="1" x14ac:dyDescent="0.35">
      <c r="B17" s="77"/>
      <c r="C17" s="7"/>
    </row>
    <row r="18" spans="1:9" x14ac:dyDescent="0.3">
      <c r="A18" s="70">
        <v>44412</v>
      </c>
      <c r="B18" s="63"/>
      <c r="C18" s="63"/>
      <c r="D18" s="63"/>
      <c r="E18" s="63"/>
      <c r="F18" s="63"/>
      <c r="G18" s="63"/>
      <c r="H18" s="63"/>
      <c r="I18" s="64"/>
    </row>
    <row r="19" spans="1:9" x14ac:dyDescent="0.3">
      <c r="A19" s="73"/>
      <c r="B19" t="s">
        <v>72</v>
      </c>
      <c r="C19">
        <v>10</v>
      </c>
      <c r="I19" s="65"/>
    </row>
    <row r="20" spans="1:9" x14ac:dyDescent="0.3">
      <c r="A20" s="73"/>
      <c r="B20" t="s">
        <v>119</v>
      </c>
      <c r="C20">
        <v>200</v>
      </c>
      <c r="I20" s="65"/>
    </row>
    <row r="21" spans="1:9" x14ac:dyDescent="0.3">
      <c r="A21" s="73"/>
      <c r="B21" t="s">
        <v>70</v>
      </c>
      <c r="F21">
        <v>50</v>
      </c>
      <c r="I21" s="65"/>
    </row>
    <row r="22" spans="1:9" x14ac:dyDescent="0.3">
      <c r="A22" s="73"/>
      <c r="B22" t="s">
        <v>286</v>
      </c>
      <c r="F22">
        <v>220</v>
      </c>
      <c r="I22" s="65"/>
    </row>
    <row r="23" spans="1:9" x14ac:dyDescent="0.3">
      <c r="A23" s="73"/>
      <c r="B23" t="s">
        <v>117</v>
      </c>
      <c r="F23">
        <v>33</v>
      </c>
      <c r="I23" s="65"/>
    </row>
    <row r="24" spans="1:9" x14ac:dyDescent="0.3">
      <c r="A24" s="73"/>
      <c r="B24" t="s">
        <v>108</v>
      </c>
      <c r="F24">
        <v>200</v>
      </c>
      <c r="I24" s="65"/>
    </row>
    <row r="25" spans="1:9" x14ac:dyDescent="0.3">
      <c r="A25" s="73"/>
      <c r="B25" t="s">
        <v>33</v>
      </c>
      <c r="E25">
        <v>200</v>
      </c>
      <c r="I25" s="65"/>
    </row>
    <row r="26" spans="1:9" ht="15" thickBot="1" x14ac:dyDescent="0.35">
      <c r="A26" s="73"/>
      <c r="B26" t="s">
        <v>304</v>
      </c>
      <c r="C26">
        <v>100</v>
      </c>
      <c r="I26" s="65"/>
    </row>
    <row r="27" spans="1:9" ht="15" thickBot="1" x14ac:dyDescent="0.35">
      <c r="A27" s="74"/>
      <c r="B27" s="79"/>
      <c r="C27" s="80"/>
      <c r="D27" s="66"/>
      <c r="E27" s="66"/>
      <c r="F27" s="66"/>
      <c r="G27" s="66"/>
      <c r="H27" s="66"/>
      <c r="I27" s="67"/>
    </row>
    <row r="28" spans="1:9" ht="15" thickBot="1" x14ac:dyDescent="0.35"/>
    <row r="29" spans="1:9" x14ac:dyDescent="0.3">
      <c r="A29" s="70">
        <v>44413</v>
      </c>
      <c r="B29" s="63" t="s">
        <v>295</v>
      </c>
      <c r="D29" s="63"/>
      <c r="E29" s="63"/>
      <c r="F29" s="63">
        <v>50</v>
      </c>
      <c r="G29" s="63"/>
      <c r="H29" s="63"/>
      <c r="I29" s="64"/>
    </row>
    <row r="30" spans="1:9" x14ac:dyDescent="0.3">
      <c r="A30" s="73"/>
      <c r="B30" t="s">
        <v>296</v>
      </c>
      <c r="F30">
        <v>33</v>
      </c>
      <c r="I30" s="65"/>
    </row>
    <row r="31" spans="1:9" x14ac:dyDescent="0.3">
      <c r="A31" s="73"/>
      <c r="B31" t="s">
        <v>297</v>
      </c>
      <c r="G31">
        <v>110</v>
      </c>
      <c r="I31" s="65"/>
    </row>
    <row r="32" spans="1:9" x14ac:dyDescent="0.3">
      <c r="A32" s="73"/>
      <c r="B32" t="s">
        <v>298</v>
      </c>
      <c r="G32">
        <v>20</v>
      </c>
      <c r="I32" s="65"/>
    </row>
    <row r="33" spans="1:9" x14ac:dyDescent="0.3">
      <c r="A33" s="73"/>
      <c r="B33" t="s">
        <v>286</v>
      </c>
      <c r="F33">
        <v>400</v>
      </c>
      <c r="I33" s="65"/>
    </row>
    <row r="34" spans="1:9" x14ac:dyDescent="0.3">
      <c r="A34" s="73"/>
      <c r="B34" s="82" t="s">
        <v>299</v>
      </c>
      <c r="D34" s="82">
        <v>60</v>
      </c>
      <c r="I34" s="65"/>
    </row>
    <row r="35" spans="1:9" x14ac:dyDescent="0.3">
      <c r="A35" s="73"/>
      <c r="B35" t="s">
        <v>300</v>
      </c>
      <c r="F35">
        <v>5</v>
      </c>
      <c r="I35" s="65"/>
    </row>
    <row r="36" spans="1:9" ht="15" thickBot="1" x14ac:dyDescent="0.35">
      <c r="A36" s="73"/>
      <c r="B36" t="s">
        <v>117</v>
      </c>
      <c r="F36">
        <v>50</v>
      </c>
      <c r="I36" s="65"/>
    </row>
    <row r="37" spans="1:9" x14ac:dyDescent="0.3">
      <c r="A37" s="70">
        <v>44414</v>
      </c>
      <c r="B37" s="63"/>
      <c r="C37" s="63"/>
      <c r="D37" s="63"/>
      <c r="E37" s="63"/>
      <c r="F37" s="63"/>
      <c r="G37" s="63"/>
      <c r="H37" s="63"/>
      <c r="I37" s="64"/>
    </row>
    <row r="38" spans="1:9" x14ac:dyDescent="0.3">
      <c r="A38" s="73"/>
      <c r="B38" t="s">
        <v>40</v>
      </c>
      <c r="F38">
        <v>20</v>
      </c>
      <c r="I38" s="65"/>
    </row>
    <row r="39" spans="1:9" x14ac:dyDescent="0.3">
      <c r="A39" s="73"/>
      <c r="B39" t="s">
        <v>286</v>
      </c>
      <c r="F39">
        <v>150</v>
      </c>
      <c r="I39" s="65"/>
    </row>
    <row r="40" spans="1:9" x14ac:dyDescent="0.3">
      <c r="A40" s="73"/>
      <c r="B40" t="s">
        <v>257</v>
      </c>
      <c r="F40">
        <v>45</v>
      </c>
      <c r="I40" s="65"/>
    </row>
    <row r="41" spans="1:9" x14ac:dyDescent="0.3">
      <c r="A41" s="73"/>
      <c r="B41" t="s">
        <v>35</v>
      </c>
      <c r="F41">
        <v>40</v>
      </c>
      <c r="I41" s="65"/>
    </row>
    <row r="42" spans="1:9" x14ac:dyDescent="0.3">
      <c r="A42" s="73"/>
      <c r="B42" s="82" t="s">
        <v>305</v>
      </c>
      <c r="F42" s="82">
        <v>5</v>
      </c>
      <c r="I42" s="65"/>
    </row>
    <row r="43" spans="1:9" x14ac:dyDescent="0.3">
      <c r="A43" s="73"/>
      <c r="B43" t="s">
        <v>36</v>
      </c>
      <c r="F43">
        <v>64</v>
      </c>
      <c r="I43" s="65"/>
    </row>
    <row r="44" spans="1:9" x14ac:dyDescent="0.3">
      <c r="A44" s="73"/>
      <c r="B44" t="s">
        <v>259</v>
      </c>
      <c r="F44">
        <v>20</v>
      </c>
      <c r="I44" s="65"/>
    </row>
    <row r="45" spans="1:9" ht="15" thickBot="1" x14ac:dyDescent="0.35"/>
    <row r="46" spans="1:9" x14ac:dyDescent="0.3">
      <c r="A46" s="75">
        <v>44415</v>
      </c>
      <c r="B46" s="63"/>
      <c r="C46" s="63"/>
      <c r="D46" s="63"/>
      <c r="E46" s="63"/>
      <c r="F46" s="63"/>
      <c r="G46" s="63"/>
      <c r="H46" s="63"/>
      <c r="I46" s="64"/>
    </row>
    <row r="47" spans="1:9" x14ac:dyDescent="0.3">
      <c r="A47" s="71"/>
      <c r="B47" t="s">
        <v>311</v>
      </c>
      <c r="F47">
        <v>209</v>
      </c>
      <c r="I47" s="65"/>
    </row>
    <row r="48" spans="1:9" ht="15" thickBot="1" x14ac:dyDescent="0.35">
      <c r="A48" s="68"/>
    </row>
    <row r="49" spans="1:9" x14ac:dyDescent="0.3">
      <c r="A49" s="75">
        <v>44416</v>
      </c>
      <c r="B49" s="63"/>
      <c r="C49" s="63"/>
      <c r="D49" s="63"/>
      <c r="E49" s="63"/>
      <c r="F49" s="63"/>
      <c r="G49" s="63"/>
      <c r="H49" s="63"/>
      <c r="I49" s="64"/>
    </row>
    <row r="50" spans="1:9" x14ac:dyDescent="0.3">
      <c r="A50" s="73"/>
      <c r="B50" s="69" t="s">
        <v>33</v>
      </c>
      <c r="E50">
        <v>300</v>
      </c>
      <c r="I50" s="65"/>
    </row>
    <row r="51" spans="1:9" x14ac:dyDescent="0.3">
      <c r="A51" s="73"/>
      <c r="B51" s="69" t="s">
        <v>286</v>
      </c>
      <c r="F51">
        <v>350</v>
      </c>
      <c r="I51" s="65"/>
    </row>
    <row r="52" spans="1:9" x14ac:dyDescent="0.3">
      <c r="A52" s="73"/>
      <c r="B52" s="69" t="s">
        <v>289</v>
      </c>
      <c r="D52">
        <v>300</v>
      </c>
      <c r="I52" s="65"/>
    </row>
    <row r="53" spans="1:9" x14ac:dyDescent="0.3">
      <c r="A53" s="73"/>
      <c r="B53" s="69" t="s">
        <v>259</v>
      </c>
      <c r="F53">
        <v>40</v>
      </c>
      <c r="I53" s="65"/>
    </row>
    <row r="54" spans="1:9" ht="15" thickBot="1" x14ac:dyDescent="0.35">
      <c r="A54" s="73"/>
      <c r="B54" s="69" t="s">
        <v>308</v>
      </c>
      <c r="F54">
        <v>120</v>
      </c>
      <c r="I54" s="65"/>
    </row>
    <row r="55" spans="1:9" x14ac:dyDescent="0.3">
      <c r="A55" s="75">
        <v>44417</v>
      </c>
      <c r="B55" s="63"/>
      <c r="C55" s="63"/>
      <c r="D55" s="63"/>
      <c r="E55" s="63"/>
      <c r="F55" s="63"/>
      <c r="G55" s="63"/>
      <c r="H55" s="63"/>
      <c r="I55" s="64"/>
    </row>
    <row r="56" spans="1:9" x14ac:dyDescent="0.3">
      <c r="A56" s="73"/>
      <c r="B56" t="s">
        <v>316</v>
      </c>
      <c r="F56">
        <v>290</v>
      </c>
      <c r="I56" s="65"/>
    </row>
    <row r="57" spans="1:9" x14ac:dyDescent="0.3">
      <c r="A57" s="73"/>
      <c r="B57" t="s">
        <v>259</v>
      </c>
      <c r="F57">
        <v>20</v>
      </c>
      <c r="I57" s="65"/>
    </row>
    <row r="58" spans="1:9" x14ac:dyDescent="0.3">
      <c r="A58" s="73"/>
      <c r="B58" s="82" t="s">
        <v>72</v>
      </c>
      <c r="F58" s="82">
        <v>5</v>
      </c>
      <c r="I58" s="65"/>
    </row>
    <row r="59" spans="1:9" x14ac:dyDescent="0.3">
      <c r="A59" s="73"/>
      <c r="B59" s="82" t="s">
        <v>317</v>
      </c>
      <c r="F59" s="82">
        <v>30</v>
      </c>
      <c r="I59" s="65"/>
    </row>
    <row r="60" spans="1:9" x14ac:dyDescent="0.3">
      <c r="A60" s="73"/>
      <c r="B60" t="s">
        <v>318</v>
      </c>
      <c r="F60">
        <v>18</v>
      </c>
      <c r="I60" s="65"/>
    </row>
    <row r="61" spans="1:9" x14ac:dyDescent="0.3">
      <c r="A61" s="73"/>
      <c r="B61" t="s">
        <v>110</v>
      </c>
      <c r="F61">
        <v>15</v>
      </c>
      <c r="I61" s="65"/>
    </row>
    <row r="62" spans="1:9" x14ac:dyDescent="0.3">
      <c r="A62" s="73"/>
      <c r="B62" s="83" t="s">
        <v>306</v>
      </c>
      <c r="C62" s="83">
        <v>4</v>
      </c>
      <c r="I62" s="65"/>
    </row>
    <row r="63" spans="1:9" ht="15" thickBot="1" x14ac:dyDescent="0.35">
      <c r="A63" s="73"/>
      <c r="B63" t="s">
        <v>304</v>
      </c>
      <c r="C63">
        <v>18</v>
      </c>
      <c r="I63" s="65"/>
    </row>
    <row r="64" spans="1:9" ht="15" thickBot="1" x14ac:dyDescent="0.35">
      <c r="A64" s="74"/>
      <c r="B64" s="79"/>
      <c r="C64" s="84"/>
      <c r="D64" s="66"/>
      <c r="E64" s="66"/>
      <c r="F64" s="66"/>
      <c r="G64" s="66"/>
      <c r="H64" s="66"/>
      <c r="I64" s="67"/>
    </row>
    <row r="65" spans="1:10" x14ac:dyDescent="0.3">
      <c r="A65" s="75">
        <v>44418</v>
      </c>
      <c r="B65" s="63" t="s">
        <v>119</v>
      </c>
      <c r="D65" s="63"/>
      <c r="E65" s="63"/>
      <c r="F65" s="63"/>
      <c r="G65" s="63">
        <v>300</v>
      </c>
      <c r="H65" s="63"/>
      <c r="I65" s="64"/>
    </row>
    <row r="66" spans="1:10" x14ac:dyDescent="0.3">
      <c r="B66" t="s">
        <v>319</v>
      </c>
      <c r="G66">
        <v>20</v>
      </c>
      <c r="I66" s="65"/>
    </row>
    <row r="67" spans="1:10" x14ac:dyDescent="0.3">
      <c r="B67" t="s">
        <v>320</v>
      </c>
      <c r="F67">
        <v>30</v>
      </c>
      <c r="I67" s="65"/>
    </row>
    <row r="68" spans="1:10" ht="15" thickBot="1" x14ac:dyDescent="0.35">
      <c r="A68" s="73"/>
      <c r="B68" t="s">
        <v>108</v>
      </c>
      <c r="F68">
        <v>130</v>
      </c>
      <c r="I68" s="65"/>
    </row>
    <row r="69" spans="1:10" x14ac:dyDescent="0.3">
      <c r="A69" s="75">
        <v>44419</v>
      </c>
      <c r="B69" s="63" t="s">
        <v>70</v>
      </c>
      <c r="D69" s="63"/>
      <c r="E69" s="63"/>
      <c r="F69" s="63">
        <v>10</v>
      </c>
      <c r="G69" s="63"/>
      <c r="H69" s="63"/>
      <c r="I69" s="64"/>
    </row>
    <row r="70" spans="1:10" x14ac:dyDescent="0.3">
      <c r="A70" s="73"/>
      <c r="B70" t="s">
        <v>319</v>
      </c>
      <c r="G70">
        <v>20</v>
      </c>
      <c r="I70" s="65"/>
    </row>
    <row r="71" spans="1:10" x14ac:dyDescent="0.3">
      <c r="A71" s="73"/>
      <c r="B71" t="s">
        <v>286</v>
      </c>
      <c r="F71">
        <v>400</v>
      </c>
      <c r="I71" s="65"/>
    </row>
    <row r="72" spans="1:10" x14ac:dyDescent="0.3">
      <c r="A72" s="73"/>
      <c r="B72" t="s">
        <v>258</v>
      </c>
      <c r="C72">
        <v>5</v>
      </c>
      <c r="I72" s="65"/>
    </row>
    <row r="73" spans="1:10" x14ac:dyDescent="0.3">
      <c r="A73" s="73"/>
      <c r="B73" t="s">
        <v>304</v>
      </c>
      <c r="C73">
        <v>30</v>
      </c>
      <c r="I73" s="65"/>
    </row>
    <row r="74" spans="1:10" ht="15" thickBot="1" x14ac:dyDescent="0.35"/>
    <row r="75" spans="1:10" ht="15" thickBot="1" x14ac:dyDescent="0.35">
      <c r="A75" s="75">
        <v>44420</v>
      </c>
      <c r="B75" t="s">
        <v>70</v>
      </c>
      <c r="F75">
        <v>15</v>
      </c>
      <c r="H75" s="63"/>
    </row>
    <row r="76" spans="1:10" x14ac:dyDescent="0.3">
      <c r="A76" s="75"/>
      <c r="B76" t="s">
        <v>110</v>
      </c>
      <c r="F76">
        <v>10</v>
      </c>
    </row>
    <row r="77" spans="1:10" x14ac:dyDescent="0.3">
      <c r="B77" t="s">
        <v>323</v>
      </c>
      <c r="C77">
        <v>15</v>
      </c>
    </row>
    <row r="78" spans="1:10" x14ac:dyDescent="0.3">
      <c r="B78" t="s">
        <v>324</v>
      </c>
      <c r="E78">
        <v>200</v>
      </c>
    </row>
    <row r="79" spans="1:10" x14ac:dyDescent="0.3">
      <c r="B79" t="s">
        <v>325</v>
      </c>
      <c r="E79">
        <v>300</v>
      </c>
      <c r="J79">
        <v>1495</v>
      </c>
    </row>
    <row r="80" spans="1:10" x14ac:dyDescent="0.3">
      <c r="B80" t="s">
        <v>286</v>
      </c>
      <c r="F80">
        <v>180</v>
      </c>
    </row>
    <row r="81" spans="1:9" x14ac:dyDescent="0.3">
      <c r="B81" t="s">
        <v>326</v>
      </c>
      <c r="D81">
        <v>680</v>
      </c>
    </row>
    <row r="82" spans="1:9" x14ac:dyDescent="0.3">
      <c r="B82" t="s">
        <v>327</v>
      </c>
      <c r="F82">
        <v>20</v>
      </c>
    </row>
    <row r="83" spans="1:9" x14ac:dyDescent="0.3">
      <c r="B83" t="s">
        <v>259</v>
      </c>
      <c r="F83">
        <v>10</v>
      </c>
    </row>
    <row r="84" spans="1:9" x14ac:dyDescent="0.3">
      <c r="B84" t="s">
        <v>328</v>
      </c>
      <c r="C84">
        <v>15</v>
      </c>
    </row>
    <row r="85" spans="1:9" ht="15" thickBot="1" x14ac:dyDescent="0.35">
      <c r="B85" t="s">
        <v>304</v>
      </c>
      <c r="C85">
        <v>39</v>
      </c>
    </row>
    <row r="86" spans="1:9" ht="15" thickBot="1" x14ac:dyDescent="0.35">
      <c r="B86" s="79" t="s">
        <v>312</v>
      </c>
    </row>
    <row r="87" spans="1:9" ht="15" thickBot="1" x14ac:dyDescent="0.35"/>
    <row r="88" spans="1:9" ht="15" thickBot="1" x14ac:dyDescent="0.35">
      <c r="A88" s="75">
        <v>44421</v>
      </c>
      <c r="B88" t="s">
        <v>329</v>
      </c>
      <c r="F88">
        <v>200</v>
      </c>
      <c r="H88" s="63"/>
    </row>
    <row r="89" spans="1:9" ht="15" thickBot="1" x14ac:dyDescent="0.35">
      <c r="B89" s="79"/>
    </row>
    <row r="90" spans="1:9" x14ac:dyDescent="0.3">
      <c r="C90">
        <f>SUM(C2:C89)</f>
        <v>513</v>
      </c>
      <c r="D90">
        <f t="shared" ref="D90:G90" si="0">SUM(D2:D89)</f>
        <v>2459</v>
      </c>
      <c r="E90">
        <f t="shared" si="0"/>
        <v>1150</v>
      </c>
      <c r="F90">
        <f t="shared" si="0"/>
        <v>3699</v>
      </c>
      <c r="G90">
        <f t="shared" si="0"/>
        <v>3370</v>
      </c>
      <c r="H90">
        <f>SUM(C90:G90)</f>
        <v>11191</v>
      </c>
    </row>
    <row r="91" spans="1:9" x14ac:dyDescent="0.3">
      <c r="I91">
        <f>H90/2</f>
        <v>5595.5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depenses communes</vt:lpstr>
      <vt:lpstr>mois 8-2024 voyage  martil</vt:lpstr>
      <vt:lpstr>mois 8-2024 voyage  agadir</vt:lpstr>
      <vt:lpstr>mois 8-2024 voyage </vt:lpstr>
      <vt:lpstr>maison base</vt:lpstr>
      <vt:lpstr>UM6P</vt:lpstr>
      <vt:lpstr>mois 8-2023 voyage </vt:lpstr>
      <vt:lpstr>mois 8 2019</vt:lpstr>
      <vt:lpstr>mois 8-2021 (2)</vt:lpstr>
      <vt:lpstr>mois 8-2021 voyage casa saidia</vt:lpstr>
      <vt:lpstr>mois 8-2021</vt:lpstr>
      <vt:lpstr>mois 8-2021 voyage 2 agadir</vt:lpstr>
      <vt:lpstr>mly yaakoub</vt:lpstr>
      <vt:lpstr>Per</vt:lpstr>
      <vt:lpstr>Hamim</vt:lpstr>
      <vt:lpstr>yassine</vt:lpstr>
      <vt:lpstr>dep moi seul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</dc:creator>
  <cp:lastModifiedBy>Ahmed Youssef OUADINE</cp:lastModifiedBy>
  <cp:lastPrinted>2024-08-12T19:37:33Z</cp:lastPrinted>
  <dcterms:created xsi:type="dcterms:W3CDTF">2019-05-11T17:58:10Z</dcterms:created>
  <dcterms:modified xsi:type="dcterms:W3CDTF">2025-06-17T20:39:56Z</dcterms:modified>
</cp:coreProperties>
</file>