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chool\Gestion Portefeuille\Correction\"/>
    </mc:Choice>
  </mc:AlternateContent>
  <xr:revisionPtr revIDLastSave="0" documentId="13_ncr:1_{0E6F4459-4E69-4F51-8169-F575BD4704C0}" xr6:coauthVersionLast="47" xr6:coauthVersionMax="47" xr10:uidLastSave="{00000000-0000-0000-0000-000000000000}"/>
  <bookViews>
    <workbookView xWindow="-120" yWindow="-120" windowWidth="24240" windowHeight="13290" activeTab="2" xr2:uid="{00000000-000D-0000-FFFF-FFFF00000000}"/>
  </bookViews>
  <sheets>
    <sheet name="datas" sheetId="1" r:id="rId1"/>
    <sheet name="VCV" sheetId="2" r:id="rId2"/>
    <sheet name="Optim" sheetId="3" r:id="rId3"/>
  </sheets>
  <definedNames>
    <definedName name="BlP">#REF!</definedName>
    <definedName name="Q">#REF!</definedName>
    <definedName name="solver_adj" localSheetId="2" hidden="1">Optim!$C$20:$C$29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Optim!$C$32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Optim!$C$31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hs1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  <definedName name="V">Optim!$I$3:$R$12</definedName>
    <definedName name="λ">Optim!$I$15</definedName>
    <definedName name="Π">#REF!</definedName>
    <definedName name="Σ">#REF!</definedName>
    <definedName name="τ">#REF!</definedName>
    <definedName name="Ω">#REF!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2" i="3" l="1"/>
  <c r="C52" i="3"/>
  <c r="E33" i="3"/>
  <c r="E12" i="3"/>
  <c r="E11" i="3"/>
  <c r="E10" i="3"/>
  <c r="E9" i="3"/>
  <c r="E8" i="3"/>
  <c r="E7" i="3"/>
  <c r="E6" i="3"/>
  <c r="E5" i="3"/>
  <c r="E4" i="3"/>
  <c r="E3" i="3"/>
  <c r="D32" i="3"/>
  <c r="E32" i="3"/>
  <c r="C32" i="3"/>
  <c r="C27" i="2" a="1"/>
  <c r="C27" i="2" s="1"/>
  <c r="I3" i="3" l="1"/>
  <c r="D33" i="3"/>
  <c r="H36" i="2"/>
  <c r="D36" i="2"/>
  <c r="J35" i="2"/>
  <c r="F35" i="2"/>
  <c r="L34" i="2"/>
  <c r="H34" i="2"/>
  <c r="D34" i="2"/>
  <c r="J33" i="2"/>
  <c r="F33" i="2"/>
  <c r="L32" i="2"/>
  <c r="H32" i="2"/>
  <c r="D32" i="2"/>
  <c r="J31" i="2"/>
  <c r="F31" i="2"/>
  <c r="L30" i="2"/>
  <c r="H30" i="2"/>
  <c r="D30" i="2"/>
  <c r="J29" i="2"/>
  <c r="F29" i="2"/>
  <c r="L28" i="2"/>
  <c r="H28" i="2"/>
  <c r="D28" i="2"/>
  <c r="J27" i="2"/>
  <c r="F27" i="2"/>
  <c r="K36" i="2"/>
  <c r="G36" i="2"/>
  <c r="C36" i="2"/>
  <c r="I35" i="2"/>
  <c r="E35" i="2"/>
  <c r="K34" i="2"/>
  <c r="G34" i="2"/>
  <c r="C34" i="2"/>
  <c r="I33" i="2"/>
  <c r="E33" i="2"/>
  <c r="K32" i="2"/>
  <c r="G32" i="2"/>
  <c r="C32" i="2"/>
  <c r="I31" i="2"/>
  <c r="E31" i="2"/>
  <c r="K30" i="2"/>
  <c r="G30" i="2"/>
  <c r="C30" i="2"/>
  <c r="I29" i="2"/>
  <c r="E29" i="2"/>
  <c r="K28" i="2"/>
  <c r="G28" i="2"/>
  <c r="C28" i="2"/>
  <c r="I27" i="2"/>
  <c r="E27" i="2"/>
  <c r="J36" i="2"/>
  <c r="F36" i="2"/>
  <c r="L35" i="2"/>
  <c r="H35" i="2"/>
  <c r="D35" i="2"/>
  <c r="J34" i="2"/>
  <c r="F34" i="2"/>
  <c r="L33" i="2"/>
  <c r="H33" i="2"/>
  <c r="D33" i="2"/>
  <c r="J32" i="2"/>
  <c r="F32" i="2"/>
  <c r="L31" i="2"/>
  <c r="H31" i="2"/>
  <c r="D31" i="2"/>
  <c r="J30" i="2"/>
  <c r="F30" i="2"/>
  <c r="L29" i="2"/>
  <c r="H29" i="2"/>
  <c r="D29" i="2"/>
  <c r="J28" i="2"/>
  <c r="F28" i="2"/>
  <c r="L27" i="2"/>
  <c r="H27" i="2"/>
  <c r="D27" i="2"/>
  <c r="L36" i="2"/>
  <c r="I36" i="2"/>
  <c r="E36" i="2"/>
  <c r="K35" i="2"/>
  <c r="G35" i="2"/>
  <c r="C35" i="2"/>
  <c r="I34" i="2"/>
  <c r="E34" i="2"/>
  <c r="K33" i="2"/>
  <c r="G33" i="2"/>
  <c r="C33" i="2"/>
  <c r="I32" i="2"/>
  <c r="E32" i="2"/>
  <c r="K31" i="2"/>
  <c r="G31" i="2"/>
  <c r="C31" i="2"/>
  <c r="I30" i="2"/>
  <c r="E30" i="2"/>
  <c r="K29" i="2"/>
  <c r="G29" i="2"/>
  <c r="C29" i="2"/>
  <c r="I28" i="2"/>
  <c r="E28" i="2"/>
  <c r="K27" i="2"/>
  <c r="G27" i="2"/>
  <c r="M7" i="3" l="1"/>
  <c r="N3" i="3"/>
  <c r="R9" i="3"/>
  <c r="M6" i="3"/>
  <c r="Q12" i="3"/>
  <c r="N12" i="3"/>
  <c r="Q7" i="3"/>
  <c r="R3" i="3"/>
  <c r="L10" i="3"/>
  <c r="Q6" i="3"/>
  <c r="L3" i="3"/>
  <c r="P9" i="3"/>
  <c r="K8" i="3"/>
  <c r="L4" i="3"/>
  <c r="N7" i="3"/>
  <c r="I4" i="3"/>
  <c r="M10" i="3"/>
  <c r="J10" i="3"/>
  <c r="M5" i="3"/>
  <c r="Q11" i="3"/>
  <c r="R7" i="3"/>
  <c r="M4" i="3"/>
  <c r="Q10" i="3"/>
  <c r="L7" i="3"/>
  <c r="Q5" i="3"/>
  <c r="I9" i="3"/>
  <c r="K12" i="3"/>
  <c r="J5" i="3"/>
  <c r="L8" i="3"/>
  <c r="N11" i="3"/>
  <c r="Q4" i="3"/>
  <c r="I8" i="3"/>
  <c r="K11" i="3"/>
  <c r="N4" i="3"/>
  <c r="P7" i="3"/>
  <c r="R10" i="3"/>
  <c r="K6" i="3"/>
  <c r="M9" i="3"/>
  <c r="O12" i="3"/>
  <c r="N5" i="3"/>
  <c r="P8" i="3"/>
  <c r="R11" i="3"/>
  <c r="K5" i="3"/>
  <c r="M8" i="3"/>
  <c r="O11" i="3"/>
  <c r="R4" i="3"/>
  <c r="J8" i="3"/>
  <c r="L11" i="3"/>
  <c r="M3" i="3"/>
  <c r="O6" i="3"/>
  <c r="Q9" i="3"/>
  <c r="R12" i="3"/>
  <c r="R5" i="3"/>
  <c r="J9" i="3"/>
  <c r="L12" i="3"/>
  <c r="O5" i="3"/>
  <c r="Q8" i="3"/>
  <c r="I12" i="3"/>
  <c r="L5" i="3"/>
  <c r="N8" i="3"/>
  <c r="P11" i="3"/>
  <c r="K4" i="3"/>
  <c r="O10" i="3"/>
  <c r="P6" i="3"/>
  <c r="K3" i="3"/>
  <c r="O9" i="3"/>
  <c r="J6" i="3"/>
  <c r="L9" i="3"/>
  <c r="O4" i="3"/>
  <c r="I11" i="3"/>
  <c r="J7" i="3"/>
  <c r="O3" i="3"/>
  <c r="I10" i="3"/>
  <c r="N6" i="3"/>
  <c r="I5" i="3"/>
  <c r="M11" i="3"/>
  <c r="P10" i="3"/>
  <c r="K7" i="3"/>
  <c r="P3" i="3"/>
  <c r="R6" i="3"/>
  <c r="O8" i="3"/>
  <c r="P4" i="3"/>
  <c r="J11" i="3"/>
  <c r="O7" i="3"/>
  <c r="J4" i="3"/>
  <c r="N10" i="3"/>
  <c r="Q3" i="3"/>
  <c r="I7" i="3"/>
  <c r="K10" i="3"/>
  <c r="J3" i="3"/>
  <c r="C34" i="3" s="1" a="1"/>
  <c r="C34" i="3" s="1"/>
  <c r="L6" i="3"/>
  <c r="N9" i="3"/>
  <c r="P12" i="3"/>
  <c r="I6" i="3"/>
  <c r="K9" i="3"/>
  <c r="M12" i="3"/>
  <c r="P5" i="3"/>
  <c r="R8" i="3"/>
  <c r="J12" i="3"/>
  <c r="E31" i="3" l="1" a="1"/>
  <c r="E31" i="3" s="1"/>
  <c r="D34" i="3" a="1"/>
  <c r="D34" i="3" s="1"/>
  <c r="E34" i="3" a="1"/>
  <c r="E34" i="3" s="1"/>
  <c r="D31" i="3" a="1"/>
  <c r="D31" i="3" s="1"/>
  <c r="C53" i="3" s="1"/>
  <c r="D3" i="3" a="1"/>
  <c r="C54" i="3" a="1"/>
  <c r="C54" i="3" s="1"/>
  <c r="E54" i="3" a="1"/>
  <c r="E54" i="3" s="1"/>
  <c r="D3" i="3" l="1"/>
  <c r="D6" i="3"/>
  <c r="D11" i="3"/>
  <c r="D5" i="3"/>
  <c r="D7" i="3"/>
  <c r="D8" i="3"/>
  <c r="D9" i="3"/>
  <c r="D10" i="3"/>
  <c r="D12" i="3"/>
  <c r="D4" i="3"/>
  <c r="D44" i="3" l="1"/>
  <c r="D46" i="3"/>
  <c r="D47" i="3"/>
  <c r="D42" i="3"/>
  <c r="C31" i="3" a="1"/>
  <c r="C31" i="3" s="1"/>
  <c r="D41" i="3"/>
  <c r="D45" i="3"/>
  <c r="D48" i="3"/>
  <c r="D43" i="3"/>
  <c r="D49" i="3"/>
  <c r="D40" i="3"/>
  <c r="C33" i="3"/>
  <c r="C51" i="3" a="1"/>
  <c r="C51" i="3" s="1"/>
  <c r="E51" i="3" l="1" a="1"/>
  <c r="E51" i="3" s="1"/>
  <c r="E53" i="3"/>
</calcChain>
</file>

<file path=xl/sharedStrings.xml><?xml version="1.0" encoding="utf-8"?>
<sst xmlns="http://schemas.openxmlformats.org/spreadsheetml/2006/main" count="140" uniqueCount="47">
  <si>
    <t>Date</t>
  </si>
  <si>
    <t>Energy</t>
  </si>
  <si>
    <t>Financials</t>
  </si>
  <si>
    <t>Health Care</t>
  </si>
  <si>
    <t>Industrials</t>
  </si>
  <si>
    <t>Information Technology</t>
  </si>
  <si>
    <t>Materials</t>
  </si>
  <si>
    <t>Telecommunication Services</t>
  </si>
  <si>
    <t>Utilities</t>
  </si>
  <si>
    <t>Poids Global MSCI</t>
  </si>
  <si>
    <t>Indice Secteur</t>
  </si>
  <si>
    <t>Consumer Discretionary</t>
  </si>
  <si>
    <t>Consumer Staples</t>
  </si>
  <si>
    <t xml:space="preserve">Consumer D </t>
  </si>
  <si>
    <t xml:space="preserve">Consumer S </t>
  </si>
  <si>
    <t xml:space="preserve">CD </t>
  </si>
  <si>
    <t>CS</t>
  </si>
  <si>
    <t>EN</t>
  </si>
  <si>
    <t>FI</t>
  </si>
  <si>
    <t>HC</t>
  </si>
  <si>
    <t>ID</t>
  </si>
  <si>
    <t>IT</t>
  </si>
  <si>
    <t>MT</t>
  </si>
  <si>
    <t>TS</t>
  </si>
  <si>
    <t>UT</t>
  </si>
  <si>
    <t>CORREL</t>
  </si>
  <si>
    <t>VOL</t>
  </si>
  <si>
    <t>VCV</t>
  </si>
  <si>
    <t>Wi</t>
  </si>
  <si>
    <t>VCV (V)</t>
  </si>
  <si>
    <t>Perfs Eq (P)</t>
  </si>
  <si>
    <t>Perfs Histo(1Y)</t>
  </si>
  <si>
    <t>Perfs Id (P)</t>
  </si>
  <si>
    <t>W* (Perf Eq)</t>
  </si>
  <si>
    <t>W* (Perf Histo)</t>
  </si>
  <si>
    <t>W* (Perf Id)</t>
  </si>
  <si>
    <t>Util</t>
  </si>
  <si>
    <t>Somme</t>
  </si>
  <si>
    <t>λ</t>
  </si>
  <si>
    <t>Fonction d'utilité</t>
  </si>
  <si>
    <t>Perf</t>
  </si>
  <si>
    <t>Vol</t>
  </si>
  <si>
    <t>I) Comparaison de 3 méthodes de détermination des perfs</t>
  </si>
  <si>
    <t>II) Stabilité des expositions en modifiant les perfs</t>
  </si>
  <si>
    <t>Per Eq Modifiée</t>
  </si>
  <si>
    <r>
      <t xml:space="preserve">W* (Perf Eq  +/- </t>
    </r>
    <r>
      <rPr>
        <b/>
        <sz val="11"/>
        <color theme="1"/>
        <rFont val="Calibri"/>
        <family val="2"/>
      </rPr>
      <t>ε</t>
    </r>
    <r>
      <rPr>
        <b/>
        <sz val="11"/>
        <color theme="1"/>
        <rFont val="Calibri"/>
        <family val="2"/>
        <scheme val="minor"/>
      </rPr>
      <t>)</t>
    </r>
  </si>
  <si>
    <t>29/02/2017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</si>
</sst>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23"/>
      <name val="Calibri"/>
      <family val="2"/>
    </font>
    <font>
      <b/>
      <sz val="11"/>
      <color indexed="23"/>
      <name val="Calibri"/>
      <family val="2"/>
    </font>
    <font>
      <b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2" fontId="2" fillId="0" borderId="2" xfId="1" applyNumberFormat="1" applyBorder="1"/>
    <xf numFmtId="2" fontId="0" fillId="0" borderId="0" xfId="0" applyNumberFormat="1"/>
    <xf numFmtId="14" fontId="2" fillId="0" borderId="2" xfId="1" applyNumberFormat="1" applyBorder="1"/>
    <xf numFmtId="14" fontId="0" fillId="0" borderId="0" xfId="0" applyNumberFormat="1"/>
    <xf numFmtId="14" fontId="3" fillId="0" borderId="1" xfId="1" applyNumberFormat="1" applyFont="1" applyBorder="1" applyAlignment="1">
      <alignment wrapText="1"/>
    </xf>
    <xf numFmtId="0" fontId="4" fillId="0" borderId="1" xfId="1" applyFont="1" applyBorder="1"/>
    <xf numFmtId="164" fontId="2" fillId="0" borderId="2" xfId="1" applyNumberFormat="1" applyBorder="1"/>
    <xf numFmtId="10" fontId="2" fillId="0" borderId="2" xfId="1" applyNumberFormat="1" applyBorder="1"/>
    <xf numFmtId="2" fontId="2" fillId="0" borderId="2" xfId="1" applyNumberFormat="1" applyBorder="1" applyAlignment="1">
      <alignment wrapText="1"/>
    </xf>
    <xf numFmtId="0" fontId="0" fillId="0" borderId="0" xfId="0" applyAlignment="1">
      <alignment wrapText="1"/>
    </xf>
    <xf numFmtId="2" fontId="5" fillId="0" borderId="2" xfId="1" applyNumberFormat="1" applyFont="1" applyBorder="1" applyAlignment="1">
      <alignment wrapText="1"/>
    </xf>
    <xf numFmtId="2" fontId="2" fillId="0" borderId="3" xfId="1" applyNumberFormat="1" applyBorder="1"/>
    <xf numFmtId="2" fontId="2" fillId="0" borderId="4" xfId="1" applyNumberFormat="1" applyBorder="1"/>
    <xf numFmtId="2" fontId="2" fillId="0" borderId="5" xfId="1" applyNumberFormat="1" applyBorder="1"/>
    <xf numFmtId="2" fontId="2" fillId="0" borderId="6" xfId="1" applyNumberFormat="1" applyBorder="1"/>
    <xf numFmtId="2" fontId="2" fillId="0" borderId="0" xfId="1" applyNumberFormat="1" applyBorder="1"/>
    <xf numFmtId="2" fontId="2" fillId="0" borderId="7" xfId="1" applyNumberFormat="1" applyBorder="1"/>
    <xf numFmtId="2" fontId="2" fillId="0" borderId="8" xfId="1" applyNumberFormat="1" applyBorder="1"/>
    <xf numFmtId="2" fontId="2" fillId="0" borderId="9" xfId="1" applyNumberFormat="1" applyBorder="1"/>
    <xf numFmtId="2" fontId="2" fillId="0" borderId="10" xfId="1" applyNumberFormat="1" applyBorder="1"/>
    <xf numFmtId="10" fontId="2" fillId="0" borderId="3" xfId="1" applyNumberFormat="1" applyBorder="1"/>
    <xf numFmtId="3" fontId="2" fillId="0" borderId="4" xfId="1" applyNumberFormat="1" applyBorder="1"/>
    <xf numFmtId="3" fontId="2" fillId="0" borderId="5" xfId="1" applyNumberFormat="1" applyBorder="1"/>
    <xf numFmtId="3" fontId="2" fillId="0" borderId="6" xfId="1" applyNumberFormat="1" applyBorder="1"/>
    <xf numFmtId="10" fontId="2" fillId="0" borderId="0" xfId="1" applyNumberFormat="1" applyBorder="1"/>
    <xf numFmtId="3" fontId="2" fillId="0" borderId="0" xfId="1" applyNumberFormat="1" applyBorder="1"/>
    <xf numFmtId="3" fontId="2" fillId="0" borderId="7" xfId="1" applyNumberFormat="1" applyBorder="1"/>
    <xf numFmtId="3" fontId="2" fillId="0" borderId="8" xfId="1" applyNumberFormat="1" applyBorder="1"/>
    <xf numFmtId="3" fontId="2" fillId="0" borderId="9" xfId="1" applyNumberFormat="1" applyBorder="1"/>
    <xf numFmtId="10" fontId="2" fillId="0" borderId="10" xfId="1" applyNumberFormat="1" applyBorder="1"/>
    <xf numFmtId="2" fontId="5" fillId="0" borderId="0" xfId="1" applyNumberFormat="1" applyFont="1" applyBorder="1" applyAlignment="1">
      <alignment wrapText="1"/>
    </xf>
    <xf numFmtId="0" fontId="1" fillId="0" borderId="0" xfId="0" applyFont="1"/>
    <xf numFmtId="2" fontId="6" fillId="0" borderId="0" xfId="1" applyNumberFormat="1" applyFont="1" applyFill="1" applyBorder="1" applyAlignment="1">
      <alignment wrapText="1"/>
    </xf>
    <xf numFmtId="10" fontId="0" fillId="0" borderId="0" xfId="0" applyNumberFormat="1"/>
    <xf numFmtId="0" fontId="1" fillId="0" borderId="0" xfId="0" applyFont="1" applyAlignment="1">
      <alignment wrapText="1"/>
    </xf>
    <xf numFmtId="10" fontId="0" fillId="2" borderId="0" xfId="0" applyNumberFormat="1" applyFill="1"/>
    <xf numFmtId="0" fontId="0" fillId="0" borderId="0" xfId="0" applyNumberFormat="1"/>
    <xf numFmtId="10" fontId="0" fillId="0" borderId="0" xfId="0" applyNumberFormat="1" applyFill="1"/>
    <xf numFmtId="0" fontId="7" fillId="0" borderId="0" xfId="0" applyFont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0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2" fillId="3" borderId="3" xfId="1" applyNumberFormat="1" applyFill="1" applyBorder="1"/>
    <xf numFmtId="2" fontId="2" fillId="3" borderId="4" xfId="1" applyNumberFormat="1" applyFill="1" applyBorder="1"/>
    <xf numFmtId="2" fontId="2" fillId="3" borderId="5" xfId="1" applyNumberFormat="1" applyFill="1" applyBorder="1"/>
    <xf numFmtId="2" fontId="2" fillId="3" borderId="6" xfId="1" applyNumberFormat="1" applyFill="1" applyBorder="1"/>
    <xf numFmtId="2" fontId="2" fillId="3" borderId="0" xfId="1" applyNumberFormat="1" applyFill="1" applyBorder="1"/>
    <xf numFmtId="2" fontId="2" fillId="3" borderId="7" xfId="1" applyNumberFormat="1" applyFill="1" applyBorder="1"/>
    <xf numFmtId="2" fontId="2" fillId="3" borderId="8" xfId="1" applyNumberFormat="1" applyFill="1" applyBorder="1"/>
    <xf numFmtId="2" fontId="2" fillId="3" borderId="9" xfId="1" applyNumberFormat="1" applyFill="1" applyBorder="1"/>
    <xf numFmtId="2" fontId="2" fillId="3" borderId="10" xfId="1" applyNumberFormat="1" applyFill="1" applyBorder="1"/>
    <xf numFmtId="2" fontId="5" fillId="0" borderId="2" xfId="1" applyNumberFormat="1" applyFont="1" applyBorder="1" applyAlignment="1">
      <alignment horizontal="right" wrapText="1" indent="2"/>
    </xf>
    <xf numFmtId="2" fontId="2" fillId="0" borderId="0" xfId="1" applyNumberForma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datas!$N$2:$N$11</c:f>
              <c:strCache>
                <c:ptCount val="10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Telecommunication Services</c:v>
                </c:pt>
                <c:pt idx="9">
                  <c:v>Utilities</c:v>
                </c:pt>
              </c:strCache>
            </c:strRef>
          </c:cat>
          <c:val>
            <c:numRef>
              <c:f>datas!$O$2:$O$11</c:f>
              <c:numCache>
                <c:formatCode>0.00%</c:formatCode>
                <c:ptCount val="10"/>
                <c:pt idx="0">
                  <c:v>0.1318</c:v>
                </c:pt>
                <c:pt idx="1">
                  <c:v>9.9599999999999994E-2</c:v>
                </c:pt>
                <c:pt idx="2">
                  <c:v>6.7299999999999999E-2</c:v>
                </c:pt>
                <c:pt idx="3">
                  <c:v>0.21110000000000001</c:v>
                </c:pt>
                <c:pt idx="4">
                  <c:v>0.13830000000000001</c:v>
                </c:pt>
                <c:pt idx="5">
                  <c:v>0.1061</c:v>
                </c:pt>
                <c:pt idx="6">
                  <c:v>0.1333</c:v>
                </c:pt>
                <c:pt idx="7">
                  <c:v>4.7600000000000003E-2</c:v>
                </c:pt>
                <c:pt idx="8">
                  <c:v>3.39E-2</c:v>
                </c:pt>
                <c:pt idx="9">
                  <c:v>3.1E-2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6-48C2-969A-D9FA023D4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Optim!$C$19</c:f>
              <c:strCache>
                <c:ptCount val="1"/>
                <c:pt idx="0">
                  <c:v>W* (Perf Eq)</c:v>
                </c:pt>
              </c:strCache>
            </c:strRef>
          </c:tx>
          <c:invertIfNegative val="0"/>
          <c:val>
            <c:numRef>
              <c:f>Optim!$C$20:$C$29</c:f>
              <c:numCache>
                <c:formatCode>0.00%</c:formatCode>
                <c:ptCount val="10"/>
                <c:pt idx="0">
                  <c:v>0.13165387472751158</c:v>
                </c:pt>
                <c:pt idx="1">
                  <c:v>9.9590123607321918E-2</c:v>
                </c:pt>
                <c:pt idx="2">
                  <c:v>6.7326450026196319E-2</c:v>
                </c:pt>
                <c:pt idx="3">
                  <c:v>0.21108498783865304</c:v>
                </c:pt>
                <c:pt idx="4">
                  <c:v>0.13829560816065331</c:v>
                </c:pt>
                <c:pt idx="5">
                  <c:v>0.10621458138446956</c:v>
                </c:pt>
                <c:pt idx="6">
                  <c:v>0.1332710035215173</c:v>
                </c:pt>
                <c:pt idx="7">
                  <c:v>4.7683823957216445E-2</c:v>
                </c:pt>
                <c:pt idx="8">
                  <c:v>3.3906858480131738E-2</c:v>
                </c:pt>
                <c:pt idx="9">
                  <c:v>3.0972688498645689E-2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7C-48BF-984A-770F09AB858B}"/>
            </c:ext>
          </c:extLst>
        </c:ser>
        <c:ser>
          <c:idx val="1"/>
          <c:order val="1"/>
          <c:tx>
            <c:strRef>
              <c:f>Optim!$D$19</c:f>
              <c:strCache>
                <c:ptCount val="1"/>
                <c:pt idx="0">
                  <c:v>W* (Perf Histo)</c:v>
                </c:pt>
              </c:strCache>
            </c:strRef>
          </c:tx>
          <c:invertIfNegative val="0"/>
          <c:val>
            <c:numRef>
              <c:f>Optim!$D$20:$D$29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0.99999995861212421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7C-48BF-984A-770F09AB858B}"/>
            </c:ext>
          </c:extLst>
        </c:ser>
        <c:ser>
          <c:idx val="2"/>
          <c:order val="2"/>
          <c:tx>
            <c:strRef>
              <c:f>Optim!$E$19</c:f>
              <c:strCache>
                <c:ptCount val="1"/>
                <c:pt idx="0">
                  <c:v>W* (Perf Id)</c:v>
                </c:pt>
              </c:strCache>
            </c:strRef>
          </c:tx>
          <c:invertIfNegative val="0"/>
          <c:val>
            <c:numRef>
              <c:f>Optim!$E$20:$E$29</c:f>
              <c:numCache>
                <c:formatCode>0.00%</c:formatCode>
                <c:ptCount val="10"/>
                <c:pt idx="0">
                  <c:v>0</c:v>
                </c:pt>
                <c:pt idx="1">
                  <c:v>0.65200834893636328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2.8530102661735796E-2</c:v>
                </c:pt>
                <c:pt idx="6">
                  <c:v>0.13892176193474434</c:v>
                </c:pt>
                <c:pt idx="7">
                  <c:v>0</c:v>
                </c:pt>
                <c:pt idx="8">
                  <c:v>2.0938694226177626E-2</c:v>
                </c:pt>
                <c:pt idx="9">
                  <c:v>0.15960109224097968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7C-48BF-984A-770F09AB8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8494576"/>
        <c:axId val="428497320"/>
      </c:barChart>
      <c:catAx>
        <c:axId val="428494576"/>
        <c:scaling>
          <c:orientation val="minMax"/>
        </c:scaling>
        <c:delete val="0"/>
        <c:axPos val="b"/>
        <c:majorTickMark val="out"/>
        <c:minorTickMark val="none"/>
        <c:tickLblPos val="nextTo"/>
        <c:crossAx val="428497320"/>
        <c:crosses val="autoZero"/>
        <c:auto val="1"/>
        <c:lblAlgn val="ctr"/>
        <c:lblOffset val="100"/>
        <c:noMultiLvlLbl val="0"/>
      </c:catAx>
      <c:valAx>
        <c:axId val="42849732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28494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Optim!$C$39</c:f>
              <c:strCache>
                <c:ptCount val="1"/>
                <c:pt idx="0">
                  <c:v>W* (Perf Eq)</c:v>
                </c:pt>
              </c:strCache>
            </c:strRef>
          </c:tx>
          <c:invertIfNegative val="0"/>
          <c:cat>
            <c:strRef>
              <c:f>Optim!$B$40:$B$49</c:f>
              <c:strCache>
                <c:ptCount val="10"/>
                <c:pt idx="0">
                  <c:v>CD </c:v>
                </c:pt>
                <c:pt idx="1">
                  <c:v>CS</c:v>
                </c:pt>
                <c:pt idx="2">
                  <c:v>EN</c:v>
                </c:pt>
                <c:pt idx="3">
                  <c:v>FI</c:v>
                </c:pt>
                <c:pt idx="4">
                  <c:v>HC</c:v>
                </c:pt>
                <c:pt idx="5">
                  <c:v>ID</c:v>
                </c:pt>
                <c:pt idx="6">
                  <c:v>IT</c:v>
                </c:pt>
                <c:pt idx="7">
                  <c:v>MT</c:v>
                </c:pt>
                <c:pt idx="8">
                  <c:v>TS</c:v>
                </c:pt>
                <c:pt idx="9">
                  <c:v>UT</c:v>
                </c:pt>
              </c:strCache>
            </c:strRef>
          </c:cat>
          <c:val>
            <c:numRef>
              <c:f>Optim!$C$40:$C$49</c:f>
              <c:numCache>
                <c:formatCode>0.00%</c:formatCode>
                <c:ptCount val="10"/>
                <c:pt idx="0">
                  <c:v>0.13176539710754251</c:v>
                </c:pt>
                <c:pt idx="1">
                  <c:v>9.9611940300185997E-2</c:v>
                </c:pt>
                <c:pt idx="2">
                  <c:v>6.7296619805539457E-2</c:v>
                </c:pt>
                <c:pt idx="3">
                  <c:v>0.21110137196128617</c:v>
                </c:pt>
                <c:pt idx="4">
                  <c:v>0.13827262433772378</c:v>
                </c:pt>
                <c:pt idx="5">
                  <c:v>0.10614392511571553</c:v>
                </c:pt>
                <c:pt idx="6">
                  <c:v>0.1333104491513199</c:v>
                </c:pt>
                <c:pt idx="7">
                  <c:v>4.7609485512434387E-2</c:v>
                </c:pt>
                <c:pt idx="8">
                  <c:v>3.3917919127029308E-2</c:v>
                </c:pt>
                <c:pt idx="9">
                  <c:v>3.0970267581222757E-2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9A-4A16-AD9E-766A83046D5C}"/>
            </c:ext>
          </c:extLst>
        </c:ser>
        <c:ser>
          <c:idx val="1"/>
          <c:order val="1"/>
          <c:tx>
            <c:strRef>
              <c:f>Optim!$E$39</c:f>
              <c:strCache>
                <c:ptCount val="1"/>
                <c:pt idx="0">
                  <c:v>W* (Perf Eq  +/- ε)</c:v>
                </c:pt>
              </c:strCache>
            </c:strRef>
          </c:tx>
          <c:invertIfNegative val="0"/>
          <c:cat>
            <c:strRef>
              <c:f>Optim!$B$40:$B$49</c:f>
              <c:strCache>
                <c:ptCount val="10"/>
                <c:pt idx="0">
                  <c:v>CD </c:v>
                </c:pt>
                <c:pt idx="1">
                  <c:v>CS</c:v>
                </c:pt>
                <c:pt idx="2">
                  <c:v>EN</c:v>
                </c:pt>
                <c:pt idx="3">
                  <c:v>FI</c:v>
                </c:pt>
                <c:pt idx="4">
                  <c:v>HC</c:v>
                </c:pt>
                <c:pt idx="5">
                  <c:v>ID</c:v>
                </c:pt>
                <c:pt idx="6">
                  <c:v>IT</c:v>
                </c:pt>
                <c:pt idx="7">
                  <c:v>MT</c:v>
                </c:pt>
                <c:pt idx="8">
                  <c:v>TS</c:v>
                </c:pt>
                <c:pt idx="9">
                  <c:v>UT</c:v>
                </c:pt>
              </c:strCache>
            </c:strRef>
          </c:cat>
          <c:val>
            <c:numRef>
              <c:f>Optim!$E$40:$E$49</c:f>
              <c:numCache>
                <c:formatCode>0.00%</c:formatCode>
                <c:ptCount val="10"/>
                <c:pt idx="0">
                  <c:v>0.41191098823022326</c:v>
                </c:pt>
                <c:pt idx="1">
                  <c:v>0</c:v>
                </c:pt>
                <c:pt idx="2">
                  <c:v>0.11145007427641795</c:v>
                </c:pt>
                <c:pt idx="3">
                  <c:v>9.9390133180593088E-2</c:v>
                </c:pt>
                <c:pt idx="4">
                  <c:v>0.18989061005994878</c:v>
                </c:pt>
                <c:pt idx="5">
                  <c:v>0</c:v>
                </c:pt>
                <c:pt idx="6">
                  <c:v>7.7849830185217087E-2</c:v>
                </c:pt>
                <c:pt idx="7">
                  <c:v>0</c:v>
                </c:pt>
                <c:pt idx="8">
                  <c:v>4.8797121299904593E-2</c:v>
                </c:pt>
                <c:pt idx="9">
                  <c:v>6.0711240297448461E-2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9A-4A16-AD9E-766A83046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8495752"/>
        <c:axId val="428492616"/>
      </c:barChart>
      <c:catAx>
        <c:axId val="428495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8492616"/>
        <c:crosses val="autoZero"/>
        <c:auto val="1"/>
        <c:lblAlgn val="ctr"/>
        <c:lblOffset val="100"/>
        <c:noMultiLvlLbl val="0"/>
      </c:catAx>
      <c:valAx>
        <c:axId val="42849261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28495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185737</xdr:colOff>
      <xdr:row>14</xdr:row>
      <xdr:rowOff>38100</xdr:rowOff>
    </xdr:from>
    <xdr:to>
      <xdr:col>16</xdr:col>
      <xdr:colOff>104775</xdr:colOff>
      <xdr:row>28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14286</xdr:colOff>
      <xdr:row>15</xdr:row>
      <xdr:rowOff>61912</xdr:rowOff>
    </xdr:from>
    <xdr:ext cx="2195513" cy="4148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1900236" y="2919412"/>
              <a:ext cx="2195513" cy="4148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b="0" i="1">
                        <a:latin typeface="Cambria Math"/>
                      </a:rPr>
                      <m:t>𝑀𝐴𝑋</m:t>
                    </m:r>
                    <m:d>
                      <m:dPr>
                        <m:begChr m:val="["/>
                        <m:endChr m:val="]"/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fr-FR" sz="1100" b="0" i="1">
                                <a:latin typeface="Cambria Math"/>
                              </a:rPr>
                              <m:t>𝑊</m:t>
                            </m:r>
                          </m:e>
                          <m:sup>
                            <m:r>
                              <a:rPr lang="fr-FR" sz="1100" b="0" i="1">
                                <a:latin typeface="Cambria Math"/>
                              </a:rPr>
                              <m:t>𝑇</m:t>
                            </m:r>
                          </m:sup>
                        </m:sSup>
                        <m:r>
                          <a:rPr lang="fr-FR" sz="1100" b="0" i="1">
                            <a:latin typeface="Cambria Math"/>
                          </a:rPr>
                          <m:t>.</m:t>
                        </m:r>
                        <m:r>
                          <a:rPr lang="fr-FR" sz="1100" b="0" i="1">
                            <a:latin typeface="Cambria Math"/>
                          </a:rPr>
                          <m:t>𝑃</m:t>
                        </m:r>
                        <m:r>
                          <a:rPr lang="fr-FR" sz="1100" b="0" i="1">
                            <a:latin typeface="Cambria Math"/>
                          </a:rPr>
                          <m:t> − </m:t>
                        </m:r>
                        <m:f>
                          <m:f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fr-FR" sz="1100" b="0" i="1">
                                <a:latin typeface="Cambria Math"/>
                              </a:rPr>
                              <m:t>1</m:t>
                            </m:r>
                          </m:num>
                          <m:den>
                            <m:r>
                              <a:rPr lang="fr-FR" sz="1100" b="0" i="1">
                                <a:latin typeface="Cambria Math"/>
                              </a:rPr>
                              <m:t>2</m:t>
                            </m:r>
                          </m:den>
                        </m:f>
                        <m:r>
                          <a:rPr lang="el-GR" sz="1100" b="0" i="1">
                            <a:latin typeface="Cambria Math"/>
                          </a:rPr>
                          <m:t>𝜆</m:t>
                        </m:r>
                        <m:sSup>
                          <m:sSupPr>
                            <m:ctrlP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.</m:t>
                            </m:r>
                            <m: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𝑊</m:t>
                            </m:r>
                          </m:e>
                          <m:sup>
                            <m: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𝑇</m:t>
                            </m:r>
                          </m:sup>
                        </m:sSup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𝑉</m:t>
                        </m:r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𝑊</m:t>
                        </m:r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ZoneTexte 1"/>
            <xdr:cNvSpPr txBox="1"/>
          </xdr:nvSpPr>
          <xdr:spPr>
            <a:xfrm>
              <a:off x="1900236" y="2919412"/>
              <a:ext cx="2195513" cy="4148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fr-FR" sz="1100" b="0" i="0">
                  <a:latin typeface="Cambria Math"/>
                </a:rPr>
                <a:t>𝑀𝐴𝑋[𝑊^𝑇.𝑃 − 1/2</a:t>
              </a:r>
              <a:r>
                <a:rPr lang="el-GR" sz="1100" b="0" i="0">
                  <a:latin typeface="Cambria Math"/>
                </a:rPr>
                <a:t> 𝜆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.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𝑊〗^𝑇.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𝑉.𝑊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]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5</xdr:col>
      <xdr:colOff>690562</xdr:colOff>
      <xdr:row>18</xdr:row>
      <xdr:rowOff>100012</xdr:rowOff>
    </xdr:from>
    <xdr:to>
      <xdr:col>14</xdr:col>
      <xdr:colOff>295275</xdr:colOff>
      <xdr:row>31</xdr:row>
      <xdr:rowOff>104775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39</xdr:row>
      <xdr:rowOff>0</xdr:rowOff>
    </xdr:from>
    <xdr:to>
      <xdr:col>14</xdr:col>
      <xdr:colOff>366713</xdr:colOff>
      <xdr:row>53</xdr:row>
      <xdr:rowOff>4763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3"/>
  <sheetViews>
    <sheetView workbookViewId="0">
      <selection activeCell="O2" sqref="O2:O11"/>
    </sheetView>
  </sheetViews>
  <sheetFormatPr baseColWidth="10" defaultColWidth="11.42578125" defaultRowHeight="15" x14ac:dyDescent="0.25"/>
  <cols>
    <col min="1" max="1" width="11.42578125" style="4" customWidth="1"/>
    <col min="2" max="7" width="10.7109375" style="2" customWidth="1"/>
    <col min="8" max="8" width="13.28515625" style="2" customWidth="1"/>
    <col min="9" max="9" width="10.42578125" style="2" customWidth="1"/>
    <col min="10" max="10" width="13.28515625" style="2" customWidth="1"/>
    <col min="11" max="12" width="10.42578125" style="2" customWidth="1"/>
    <col min="14" max="14" width="22.7109375" customWidth="1"/>
    <col min="17" max="17" width="20.7109375" customWidth="1"/>
  </cols>
  <sheetData>
    <row r="1" spans="1:18" s="10" customFormat="1" ht="42.75" customHeight="1" x14ac:dyDescent="0.25">
      <c r="A1" s="5" t="s">
        <v>0</v>
      </c>
      <c r="B1" s="9" t="s">
        <v>13</v>
      </c>
      <c r="C1" s="9" t="s">
        <v>14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59"/>
      <c r="N1" s="6" t="s">
        <v>10</v>
      </c>
      <c r="O1" s="6" t="s">
        <v>9</v>
      </c>
    </row>
    <row r="2" spans="1:18" x14ac:dyDescent="0.25">
      <c r="A2" s="3">
        <v>41485</v>
      </c>
      <c r="B2" s="1">
        <v>72.77</v>
      </c>
      <c r="C2" s="1">
        <v>104.61</v>
      </c>
      <c r="D2" s="1">
        <v>138.61000000000001</v>
      </c>
      <c r="E2" s="1">
        <v>56.71</v>
      </c>
      <c r="F2" s="1">
        <v>99.06</v>
      </c>
      <c r="G2" s="1">
        <v>164.22</v>
      </c>
      <c r="H2" s="1">
        <v>50.46</v>
      </c>
      <c r="I2" s="1">
        <v>152.63</v>
      </c>
      <c r="J2" s="1">
        <v>68.2</v>
      </c>
      <c r="K2" s="1">
        <v>101.53</v>
      </c>
      <c r="L2" s="1"/>
      <c r="M2" s="58" t="s">
        <v>15</v>
      </c>
      <c r="N2" s="7" t="s">
        <v>11</v>
      </c>
      <c r="O2" s="8">
        <v>0.1318</v>
      </c>
      <c r="Q2" s="4"/>
    </row>
    <row r="3" spans="1:18" x14ac:dyDescent="0.25">
      <c r="A3" s="3">
        <v>41492</v>
      </c>
      <c r="B3" s="1">
        <v>73.400000000000006</v>
      </c>
      <c r="C3" s="1">
        <v>102.65</v>
      </c>
      <c r="D3" s="1">
        <v>142.91999999999999</v>
      </c>
      <c r="E3" s="1">
        <v>57.6</v>
      </c>
      <c r="F3" s="1">
        <v>103.46</v>
      </c>
      <c r="G3" s="1">
        <v>166.24</v>
      </c>
      <c r="H3" s="1">
        <v>50.25</v>
      </c>
      <c r="I3" s="1">
        <v>155.9</v>
      </c>
      <c r="J3" s="1">
        <v>68.61</v>
      </c>
      <c r="K3" s="1">
        <v>103.3</v>
      </c>
      <c r="L3" s="1"/>
      <c r="M3" s="58" t="s">
        <v>16</v>
      </c>
      <c r="N3" s="7" t="s">
        <v>12</v>
      </c>
      <c r="O3" s="8">
        <v>9.9599999999999994E-2</v>
      </c>
      <c r="Q3" s="4"/>
    </row>
    <row r="4" spans="1:18" x14ac:dyDescent="0.25">
      <c r="A4" s="3">
        <v>41499</v>
      </c>
      <c r="B4" s="1">
        <v>71.260000000000005</v>
      </c>
      <c r="C4" s="1">
        <v>103.46</v>
      </c>
      <c r="D4" s="1">
        <v>139.34</v>
      </c>
      <c r="E4" s="1">
        <v>54.79</v>
      </c>
      <c r="F4" s="1">
        <v>102.25</v>
      </c>
      <c r="G4" s="1">
        <v>160.72</v>
      </c>
      <c r="H4" s="1">
        <v>48.77</v>
      </c>
      <c r="I4" s="1">
        <v>149.80000000000001</v>
      </c>
      <c r="J4" s="1">
        <v>69.61</v>
      </c>
      <c r="K4" s="1">
        <v>101.48</v>
      </c>
      <c r="L4" s="1"/>
      <c r="M4" s="58" t="s">
        <v>17</v>
      </c>
      <c r="N4" s="7" t="s">
        <v>1</v>
      </c>
      <c r="O4" s="8">
        <v>6.7299999999999999E-2</v>
      </c>
      <c r="Q4" s="4"/>
    </row>
    <row r="5" spans="1:18" x14ac:dyDescent="0.25">
      <c r="A5" s="3">
        <v>41506</v>
      </c>
      <c r="B5" s="1">
        <v>70.760000000000005</v>
      </c>
      <c r="C5" s="1">
        <v>101.9</v>
      </c>
      <c r="D5" s="1">
        <v>136.13999999999999</v>
      </c>
      <c r="E5" s="1">
        <v>53.04</v>
      </c>
      <c r="F5" s="1">
        <v>101.59</v>
      </c>
      <c r="G5" s="1">
        <v>158.25</v>
      </c>
      <c r="H5" s="1">
        <v>48.91</v>
      </c>
      <c r="I5" s="1">
        <v>146.71</v>
      </c>
      <c r="J5" s="1">
        <v>68.03</v>
      </c>
      <c r="K5" s="1">
        <v>99.8</v>
      </c>
      <c r="L5" s="1"/>
      <c r="M5" s="58" t="s">
        <v>18</v>
      </c>
      <c r="N5" s="7" t="s">
        <v>2</v>
      </c>
      <c r="O5" s="8">
        <v>0.21110000000000001</v>
      </c>
      <c r="Q5" s="4"/>
    </row>
    <row r="6" spans="1:18" x14ac:dyDescent="0.25">
      <c r="A6" s="3">
        <v>41513</v>
      </c>
      <c r="B6" s="1">
        <v>70.849999999999994</v>
      </c>
      <c r="C6" s="1">
        <v>102.84</v>
      </c>
      <c r="D6" s="1">
        <v>135.05000000000001</v>
      </c>
      <c r="E6" s="1">
        <v>52.55</v>
      </c>
      <c r="F6" s="1">
        <v>102.02</v>
      </c>
      <c r="G6" s="1">
        <v>156.62</v>
      </c>
      <c r="H6" s="1">
        <v>47.43</v>
      </c>
      <c r="I6" s="1">
        <v>143.13999999999999</v>
      </c>
      <c r="J6" s="1">
        <v>69.650000000000006</v>
      </c>
      <c r="K6" s="1">
        <v>99.18</v>
      </c>
      <c r="L6" s="1"/>
      <c r="M6" s="58" t="s">
        <v>19</v>
      </c>
      <c r="N6" s="7" t="s">
        <v>3</v>
      </c>
      <c r="O6" s="8">
        <v>0.13830000000000001</v>
      </c>
      <c r="Q6" s="4"/>
    </row>
    <row r="7" spans="1:18" x14ac:dyDescent="0.25">
      <c r="A7" s="3">
        <v>41520</v>
      </c>
      <c r="B7" s="1">
        <v>74.900000000000006</v>
      </c>
      <c r="C7" s="1">
        <v>105.71</v>
      </c>
      <c r="D7" s="1">
        <v>141.11000000000001</v>
      </c>
      <c r="E7" s="1">
        <v>55.21</v>
      </c>
      <c r="F7" s="1">
        <v>104.96</v>
      </c>
      <c r="G7" s="1">
        <v>163.47999999999999</v>
      </c>
      <c r="H7" s="1">
        <v>49.19</v>
      </c>
      <c r="I7" s="1">
        <v>150.24</v>
      </c>
      <c r="J7" s="1">
        <v>70.540000000000006</v>
      </c>
      <c r="K7" s="1">
        <v>102.03</v>
      </c>
      <c r="L7" s="1"/>
      <c r="M7" s="58" t="s">
        <v>20</v>
      </c>
      <c r="N7" s="7" t="s">
        <v>4</v>
      </c>
      <c r="O7" s="8">
        <v>0.1061</v>
      </c>
      <c r="Q7" s="4"/>
    </row>
    <row r="8" spans="1:18" x14ac:dyDescent="0.25">
      <c r="A8" s="3">
        <v>41527</v>
      </c>
      <c r="B8" s="1">
        <v>76.78</v>
      </c>
      <c r="C8" s="1">
        <v>107.15</v>
      </c>
      <c r="D8" s="1">
        <v>141.80000000000001</v>
      </c>
      <c r="E8" s="1">
        <v>55.29</v>
      </c>
      <c r="F8" s="1">
        <v>108.09</v>
      </c>
      <c r="G8" s="1">
        <v>165.42</v>
      </c>
      <c r="H8" s="1">
        <v>50.61</v>
      </c>
      <c r="I8" s="1">
        <v>154.06</v>
      </c>
      <c r="J8" s="1">
        <v>70.64</v>
      </c>
      <c r="K8" s="1">
        <v>103.69</v>
      </c>
      <c r="L8" s="1"/>
      <c r="M8" s="58" t="s">
        <v>21</v>
      </c>
      <c r="N8" s="7" t="s">
        <v>5</v>
      </c>
      <c r="O8" s="8">
        <v>0.1333</v>
      </c>
      <c r="Q8" s="4"/>
    </row>
    <row r="9" spans="1:18" x14ac:dyDescent="0.25">
      <c r="A9" s="3">
        <v>41534</v>
      </c>
      <c r="B9" s="1">
        <v>77.989999999999995</v>
      </c>
      <c r="C9" s="1">
        <v>107.1</v>
      </c>
      <c r="D9" s="1">
        <v>139.13</v>
      </c>
      <c r="E9" s="1">
        <v>54.62</v>
      </c>
      <c r="F9" s="1">
        <v>109.21</v>
      </c>
      <c r="G9" s="1">
        <v>165.88</v>
      </c>
      <c r="H9" s="1">
        <v>51.23</v>
      </c>
      <c r="I9" s="1">
        <v>156.02000000000001</v>
      </c>
      <c r="J9" s="1">
        <v>70.19</v>
      </c>
      <c r="K9" s="1">
        <v>99.95</v>
      </c>
      <c r="L9" s="1"/>
      <c r="M9" s="58" t="s">
        <v>22</v>
      </c>
      <c r="N9" s="7" t="s">
        <v>6</v>
      </c>
      <c r="O9" s="8">
        <v>4.7600000000000003E-2</v>
      </c>
      <c r="Q9" s="4"/>
    </row>
    <row r="10" spans="1:18" x14ac:dyDescent="0.25">
      <c r="A10" s="3">
        <v>41541</v>
      </c>
      <c r="B10" s="1">
        <v>80</v>
      </c>
      <c r="C10" s="1">
        <v>108.74</v>
      </c>
      <c r="D10" s="1">
        <v>139.51</v>
      </c>
      <c r="E10" s="1">
        <v>55.11</v>
      </c>
      <c r="F10" s="1">
        <v>110.35</v>
      </c>
      <c r="G10" s="1">
        <v>168.77</v>
      </c>
      <c r="H10" s="1">
        <v>51.48</v>
      </c>
      <c r="I10" s="1">
        <v>157.94999999999999</v>
      </c>
      <c r="J10" s="1">
        <v>70.95</v>
      </c>
      <c r="K10" s="1">
        <v>100.77</v>
      </c>
      <c r="L10" s="1"/>
      <c r="M10" s="58" t="s">
        <v>23</v>
      </c>
      <c r="N10" s="7" t="s">
        <v>7</v>
      </c>
      <c r="O10" s="8">
        <v>3.39E-2</v>
      </c>
      <c r="Q10" s="4"/>
    </row>
    <row r="11" spans="1:18" x14ac:dyDescent="0.25">
      <c r="A11" s="3">
        <v>41548</v>
      </c>
      <c r="B11" s="1">
        <v>78.62</v>
      </c>
      <c r="C11" s="1">
        <v>107.23</v>
      </c>
      <c r="D11" s="1">
        <v>141.38</v>
      </c>
      <c r="E11" s="1">
        <v>53.12</v>
      </c>
      <c r="F11" s="1">
        <v>108</v>
      </c>
      <c r="G11" s="1">
        <v>166.55</v>
      </c>
      <c r="H11" s="1">
        <v>51.55</v>
      </c>
      <c r="I11" s="1">
        <v>156.47999999999999</v>
      </c>
      <c r="J11" s="1">
        <v>70.27</v>
      </c>
      <c r="K11" s="1">
        <v>99.69</v>
      </c>
      <c r="L11" s="1"/>
      <c r="M11" s="58" t="s">
        <v>24</v>
      </c>
      <c r="N11" s="7" t="s">
        <v>8</v>
      </c>
      <c r="O11" s="8">
        <v>3.1E-2</v>
      </c>
      <c r="Q11" s="4"/>
    </row>
    <row r="12" spans="1:18" x14ac:dyDescent="0.25">
      <c r="A12" s="3">
        <v>41555</v>
      </c>
      <c r="B12" s="1">
        <v>80.05</v>
      </c>
      <c r="C12" s="1">
        <v>107.66</v>
      </c>
      <c r="D12" s="1">
        <v>143.22999999999999</v>
      </c>
      <c r="E12" s="1">
        <v>54.57</v>
      </c>
      <c r="F12" s="1">
        <v>109.96</v>
      </c>
      <c r="G12" s="1">
        <v>169</v>
      </c>
      <c r="H12" s="1">
        <v>51.98</v>
      </c>
      <c r="I12" s="1">
        <v>161.28</v>
      </c>
      <c r="J12" s="1">
        <v>71.3</v>
      </c>
      <c r="K12" s="1">
        <v>100.75</v>
      </c>
      <c r="L12" s="16"/>
      <c r="R12" s="4"/>
    </row>
    <row r="13" spans="1:18" x14ac:dyDescent="0.25">
      <c r="A13" s="3">
        <v>41562</v>
      </c>
      <c r="B13" s="1">
        <v>82.26</v>
      </c>
      <c r="C13" s="1">
        <v>108.45</v>
      </c>
      <c r="D13" s="1">
        <v>145.01</v>
      </c>
      <c r="E13" s="1">
        <v>55.01</v>
      </c>
      <c r="F13" s="1">
        <v>112.93</v>
      </c>
      <c r="G13" s="1">
        <v>174.65</v>
      </c>
      <c r="H13" s="1">
        <v>53.86</v>
      </c>
      <c r="I13" s="1">
        <v>164.31</v>
      </c>
      <c r="J13" s="1">
        <v>73</v>
      </c>
      <c r="K13" s="1">
        <v>102.78</v>
      </c>
      <c r="L13" s="16"/>
      <c r="R13" s="4"/>
    </row>
    <row r="14" spans="1:18" x14ac:dyDescent="0.25">
      <c r="A14" s="3">
        <v>41569</v>
      </c>
      <c r="B14" s="1">
        <v>83.58</v>
      </c>
      <c r="C14" s="1">
        <v>110.55</v>
      </c>
      <c r="D14" s="1">
        <v>144.65</v>
      </c>
      <c r="E14" s="1">
        <v>56.02</v>
      </c>
      <c r="F14" s="1">
        <v>111.5</v>
      </c>
      <c r="G14" s="1">
        <v>177.01</v>
      </c>
      <c r="H14" s="1">
        <v>54.31</v>
      </c>
      <c r="I14" s="1">
        <v>166.67</v>
      </c>
      <c r="J14" s="1">
        <v>73.12</v>
      </c>
      <c r="K14" s="1">
        <v>104.47</v>
      </c>
      <c r="L14" s="16"/>
      <c r="R14" s="4"/>
    </row>
    <row r="15" spans="1:18" x14ac:dyDescent="0.25">
      <c r="A15" s="3">
        <v>41576</v>
      </c>
      <c r="B15" s="1">
        <v>83.18</v>
      </c>
      <c r="C15" s="1">
        <v>109.69</v>
      </c>
      <c r="D15" s="1">
        <v>144.41999999999999</v>
      </c>
      <c r="E15" s="1">
        <v>54.85</v>
      </c>
      <c r="F15" s="1">
        <v>111.52</v>
      </c>
      <c r="G15" s="1">
        <v>173.83</v>
      </c>
      <c r="H15" s="1">
        <v>53.69</v>
      </c>
      <c r="I15" s="1">
        <v>163.16999999999999</v>
      </c>
      <c r="J15" s="1">
        <v>74.349999999999994</v>
      </c>
      <c r="K15" s="1">
        <v>105.99</v>
      </c>
      <c r="L15" s="16"/>
      <c r="R15" s="4"/>
    </row>
    <row r="16" spans="1:18" x14ac:dyDescent="0.25">
      <c r="A16" s="3">
        <v>41583</v>
      </c>
      <c r="B16" s="1">
        <v>84.64</v>
      </c>
      <c r="C16" s="1">
        <v>110.56</v>
      </c>
      <c r="D16" s="1">
        <v>148.88999999999999</v>
      </c>
      <c r="E16" s="1">
        <v>54.25</v>
      </c>
      <c r="F16" s="1">
        <v>113.04</v>
      </c>
      <c r="G16" s="1">
        <v>177.59</v>
      </c>
      <c r="H16" s="1">
        <v>53.35</v>
      </c>
      <c r="I16" s="1">
        <v>173.35</v>
      </c>
      <c r="J16" s="1">
        <v>73.41</v>
      </c>
      <c r="K16" s="1">
        <v>105.35</v>
      </c>
      <c r="L16" s="16"/>
      <c r="R16" s="4"/>
    </row>
    <row r="17" spans="1:18" x14ac:dyDescent="0.25">
      <c r="A17" s="3">
        <v>41590</v>
      </c>
      <c r="B17" s="1">
        <v>84.81</v>
      </c>
      <c r="C17" s="1">
        <v>110.2</v>
      </c>
      <c r="D17" s="1">
        <v>146.25</v>
      </c>
      <c r="E17" s="1">
        <v>53.16</v>
      </c>
      <c r="F17" s="1">
        <v>110.86</v>
      </c>
      <c r="G17" s="1">
        <v>177.26</v>
      </c>
      <c r="H17" s="1">
        <v>52.55</v>
      </c>
      <c r="I17" s="1">
        <v>169.99</v>
      </c>
      <c r="J17" s="1">
        <v>70.75</v>
      </c>
      <c r="K17" s="1">
        <v>103.7</v>
      </c>
      <c r="L17" s="16"/>
      <c r="R17" s="4"/>
    </row>
    <row r="18" spans="1:18" x14ac:dyDescent="0.25">
      <c r="A18" s="3">
        <v>41597</v>
      </c>
      <c r="B18" s="1">
        <v>86.61</v>
      </c>
      <c r="C18" s="1">
        <v>112.11</v>
      </c>
      <c r="D18" s="1">
        <v>145.05000000000001</v>
      </c>
      <c r="E18" s="1">
        <v>52.92</v>
      </c>
      <c r="F18" s="1">
        <v>114.13</v>
      </c>
      <c r="G18" s="1">
        <v>179.7</v>
      </c>
      <c r="H18" s="1">
        <v>52.66</v>
      </c>
      <c r="I18" s="1">
        <v>172.81</v>
      </c>
      <c r="J18" s="1">
        <v>71.22</v>
      </c>
      <c r="K18" s="1">
        <v>105.02</v>
      </c>
      <c r="L18" s="16"/>
      <c r="R18" s="4"/>
    </row>
    <row r="19" spans="1:18" x14ac:dyDescent="0.25">
      <c r="A19" s="3">
        <v>41604</v>
      </c>
      <c r="B19" s="1">
        <v>87.04</v>
      </c>
      <c r="C19" s="1">
        <v>110.31</v>
      </c>
      <c r="D19" s="1">
        <v>141.72</v>
      </c>
      <c r="E19" s="1">
        <v>49.21</v>
      </c>
      <c r="F19" s="1">
        <v>112.88</v>
      </c>
      <c r="G19" s="1">
        <v>177.68</v>
      </c>
      <c r="H19" s="1">
        <v>52.77</v>
      </c>
      <c r="I19" s="1">
        <v>172.69</v>
      </c>
      <c r="J19" s="1">
        <v>68.3</v>
      </c>
      <c r="K19" s="1">
        <v>100.62</v>
      </c>
      <c r="L19" s="16"/>
      <c r="R19" s="4"/>
    </row>
    <row r="20" spans="1:18" x14ac:dyDescent="0.25">
      <c r="A20" s="3">
        <v>41611</v>
      </c>
      <c r="B20" s="1">
        <v>90.25</v>
      </c>
      <c r="C20" s="1">
        <v>109.68</v>
      </c>
      <c r="D20" s="1">
        <v>144.29</v>
      </c>
      <c r="E20" s="1">
        <v>50.68</v>
      </c>
      <c r="F20" s="1">
        <v>112.11</v>
      </c>
      <c r="G20" s="1">
        <v>182.38</v>
      </c>
      <c r="H20" s="1">
        <v>54.22</v>
      </c>
      <c r="I20" s="1">
        <v>176.64</v>
      </c>
      <c r="J20" s="1">
        <v>68.290000000000006</v>
      </c>
      <c r="K20" s="1">
        <v>100.08</v>
      </c>
      <c r="L20" s="16"/>
      <c r="R20" s="4"/>
    </row>
    <row r="21" spans="1:18" x14ac:dyDescent="0.25">
      <c r="A21" s="3">
        <v>41618</v>
      </c>
      <c r="B21" s="1">
        <v>90.72</v>
      </c>
      <c r="C21" s="1">
        <v>110.28</v>
      </c>
      <c r="D21" s="1">
        <v>148.47999999999999</v>
      </c>
      <c r="E21" s="1">
        <v>52.02</v>
      </c>
      <c r="F21" s="1">
        <v>113.98</v>
      </c>
      <c r="G21" s="1">
        <v>184.24</v>
      </c>
      <c r="H21" s="1">
        <v>54.77</v>
      </c>
      <c r="I21" s="1">
        <v>180.03</v>
      </c>
      <c r="J21" s="1">
        <v>68.19</v>
      </c>
      <c r="K21" s="1">
        <v>102.57</v>
      </c>
      <c r="L21" s="16"/>
      <c r="R21" s="4"/>
    </row>
    <row r="22" spans="1:18" x14ac:dyDescent="0.25">
      <c r="A22" s="3">
        <v>41625</v>
      </c>
      <c r="B22" s="1">
        <v>89.59</v>
      </c>
      <c r="C22" s="1">
        <v>111.52</v>
      </c>
      <c r="D22" s="1">
        <v>150.53</v>
      </c>
      <c r="E22" s="1">
        <v>50.58</v>
      </c>
      <c r="F22" s="1">
        <v>112.02</v>
      </c>
      <c r="G22" s="1">
        <v>185.37</v>
      </c>
      <c r="H22" s="1">
        <v>55.57</v>
      </c>
      <c r="I22" s="1">
        <v>184.16</v>
      </c>
      <c r="J22" s="1">
        <v>67.239999999999995</v>
      </c>
      <c r="K22" s="1">
        <v>102.08</v>
      </c>
      <c r="L22" s="16"/>
      <c r="R22" s="4"/>
    </row>
    <row r="23" spans="1:18" x14ac:dyDescent="0.25">
      <c r="A23" s="3">
        <v>41632</v>
      </c>
      <c r="B23" s="1">
        <v>91.3</v>
      </c>
      <c r="C23" s="1">
        <v>112.55</v>
      </c>
      <c r="D23" s="1">
        <v>153.99</v>
      </c>
      <c r="E23" s="1">
        <v>51.14</v>
      </c>
      <c r="F23" s="1">
        <v>112.67</v>
      </c>
      <c r="G23" s="1">
        <v>187.59</v>
      </c>
      <c r="H23" s="1">
        <v>56.54</v>
      </c>
      <c r="I23" s="1">
        <v>186.26</v>
      </c>
      <c r="J23" s="1">
        <v>68.28</v>
      </c>
      <c r="K23" s="1">
        <v>104.86</v>
      </c>
      <c r="L23" s="16"/>
      <c r="R23" s="4"/>
    </row>
    <row r="24" spans="1:18" x14ac:dyDescent="0.25">
      <c r="A24" s="3">
        <v>41639</v>
      </c>
      <c r="B24" s="1">
        <v>88.06</v>
      </c>
      <c r="C24" s="1">
        <v>110.18</v>
      </c>
      <c r="D24" s="1">
        <v>151.59</v>
      </c>
      <c r="E24" s="1">
        <v>49.87</v>
      </c>
      <c r="F24" s="1">
        <v>110.35</v>
      </c>
      <c r="G24" s="1">
        <v>185.01</v>
      </c>
      <c r="H24" s="1">
        <v>55.94</v>
      </c>
      <c r="I24" s="1">
        <v>184.1</v>
      </c>
      <c r="J24" s="1">
        <v>66.92</v>
      </c>
      <c r="K24" s="1">
        <v>102.96</v>
      </c>
      <c r="L24" s="16"/>
      <c r="R24" s="4"/>
    </row>
    <row r="25" spans="1:18" x14ac:dyDescent="0.25">
      <c r="A25" s="3">
        <v>41646</v>
      </c>
      <c r="B25" s="1">
        <v>90.38</v>
      </c>
      <c r="C25" s="1">
        <v>110.76</v>
      </c>
      <c r="D25" s="1">
        <v>156.1</v>
      </c>
      <c r="E25" s="1">
        <v>50.08</v>
      </c>
      <c r="F25" s="1">
        <v>112.72</v>
      </c>
      <c r="G25" s="1">
        <v>186.03</v>
      </c>
      <c r="H25" s="1">
        <v>56.76</v>
      </c>
      <c r="I25" s="1">
        <v>178.84</v>
      </c>
      <c r="J25" s="1">
        <v>67.510000000000005</v>
      </c>
      <c r="K25" s="1">
        <v>102.68</v>
      </c>
      <c r="L25" s="16"/>
      <c r="R25" s="4"/>
    </row>
    <row r="26" spans="1:18" x14ac:dyDescent="0.25">
      <c r="A26" s="3">
        <v>41653</v>
      </c>
      <c r="B26" s="1">
        <v>91.1</v>
      </c>
      <c r="C26" s="1">
        <v>110.03</v>
      </c>
      <c r="D26" s="1">
        <v>160.72999999999999</v>
      </c>
      <c r="E26" s="1">
        <v>53.82</v>
      </c>
      <c r="F26" s="1">
        <v>113.51</v>
      </c>
      <c r="G26" s="1">
        <v>190.72</v>
      </c>
      <c r="H26" s="1">
        <v>59.01</v>
      </c>
      <c r="I26" s="1">
        <v>180.55</v>
      </c>
      <c r="J26" s="1">
        <v>68.47</v>
      </c>
      <c r="K26" s="1">
        <v>106.74</v>
      </c>
      <c r="L26" s="16"/>
      <c r="R26" s="4"/>
    </row>
    <row r="27" spans="1:18" x14ac:dyDescent="0.25">
      <c r="A27" s="3">
        <v>41660</v>
      </c>
      <c r="B27" s="1">
        <v>88.76</v>
      </c>
      <c r="C27" s="1">
        <v>109.12</v>
      </c>
      <c r="D27" s="1">
        <v>159.76</v>
      </c>
      <c r="E27" s="1">
        <v>56.18</v>
      </c>
      <c r="F27" s="1">
        <v>111.77</v>
      </c>
      <c r="G27" s="1">
        <v>190.12</v>
      </c>
      <c r="H27" s="1">
        <v>57.86</v>
      </c>
      <c r="I27" s="1">
        <v>178.61</v>
      </c>
      <c r="J27" s="1">
        <v>70.69</v>
      </c>
      <c r="K27" s="1">
        <v>111.35</v>
      </c>
      <c r="L27" s="16"/>
      <c r="R27" s="4"/>
    </row>
    <row r="28" spans="1:18" x14ac:dyDescent="0.25">
      <c r="A28" s="3">
        <v>41667</v>
      </c>
      <c r="B28" s="1">
        <v>89.16</v>
      </c>
      <c r="C28" s="1">
        <v>108.01</v>
      </c>
      <c r="D28" s="1">
        <v>159.35</v>
      </c>
      <c r="E28" s="1">
        <v>56.24</v>
      </c>
      <c r="F28" s="1">
        <v>110.74</v>
      </c>
      <c r="G28" s="1">
        <v>190.65</v>
      </c>
      <c r="H28" s="1">
        <v>59.65</v>
      </c>
      <c r="I28" s="1">
        <v>179.31</v>
      </c>
      <c r="J28" s="1">
        <v>70</v>
      </c>
      <c r="K28" s="1">
        <v>109.26</v>
      </c>
      <c r="L28" s="16"/>
      <c r="R28" s="4"/>
    </row>
    <row r="29" spans="1:18" x14ac:dyDescent="0.25">
      <c r="A29" s="3">
        <v>41674</v>
      </c>
      <c r="B29" s="1">
        <v>88.57</v>
      </c>
      <c r="C29" s="1">
        <v>109.92</v>
      </c>
      <c r="D29" s="1">
        <v>164.36</v>
      </c>
      <c r="E29" s="1">
        <v>57.64</v>
      </c>
      <c r="F29" s="1">
        <v>113.09</v>
      </c>
      <c r="G29" s="1">
        <v>189.38</v>
      </c>
      <c r="H29" s="1">
        <v>61.44</v>
      </c>
      <c r="I29" s="1">
        <v>182.22</v>
      </c>
      <c r="J29" s="1">
        <v>71.709999999999994</v>
      </c>
      <c r="K29" s="1">
        <v>110.25</v>
      </c>
      <c r="L29" s="16"/>
      <c r="R29" s="4"/>
    </row>
    <row r="30" spans="1:18" x14ac:dyDescent="0.25">
      <c r="A30" s="3">
        <v>41681</v>
      </c>
      <c r="B30" s="1">
        <v>92.45</v>
      </c>
      <c r="C30" s="1">
        <v>108.97</v>
      </c>
      <c r="D30" s="1">
        <v>164.63</v>
      </c>
      <c r="E30" s="1">
        <v>57.97</v>
      </c>
      <c r="F30" s="1">
        <v>113.51</v>
      </c>
      <c r="G30" s="1">
        <v>192.99</v>
      </c>
      <c r="H30" s="1">
        <v>60.76</v>
      </c>
      <c r="I30" s="1">
        <v>185.18</v>
      </c>
      <c r="J30" s="1">
        <v>71.010000000000005</v>
      </c>
      <c r="K30" s="1">
        <v>111.96</v>
      </c>
      <c r="L30" s="16"/>
      <c r="R30" s="4"/>
    </row>
    <row r="31" spans="1:18" x14ac:dyDescent="0.25">
      <c r="A31" s="3">
        <v>41688</v>
      </c>
      <c r="B31" s="1">
        <v>90.05</v>
      </c>
      <c r="C31" s="1">
        <v>109.76</v>
      </c>
      <c r="D31" s="1">
        <v>165.91</v>
      </c>
      <c r="E31" s="1">
        <v>59.82</v>
      </c>
      <c r="F31" s="1">
        <v>116.2</v>
      </c>
      <c r="G31" s="1">
        <v>195.65</v>
      </c>
      <c r="H31" s="1">
        <v>60.98</v>
      </c>
      <c r="I31" s="1">
        <v>189.15</v>
      </c>
      <c r="J31" s="1">
        <v>71.47</v>
      </c>
      <c r="K31" s="1">
        <v>112.1</v>
      </c>
      <c r="L31" s="16"/>
      <c r="R31" s="4"/>
    </row>
    <row r="32" spans="1:18" x14ac:dyDescent="0.25">
      <c r="A32" s="3">
        <v>41695</v>
      </c>
      <c r="B32" s="1">
        <v>87.62</v>
      </c>
      <c r="C32" s="1">
        <v>108.54</v>
      </c>
      <c r="D32" s="1">
        <v>163.19</v>
      </c>
      <c r="E32" s="1">
        <v>57.72</v>
      </c>
      <c r="F32" s="1">
        <v>113.94</v>
      </c>
      <c r="G32" s="1">
        <v>190.37</v>
      </c>
      <c r="H32" s="1">
        <v>59</v>
      </c>
      <c r="I32" s="1">
        <v>182.77</v>
      </c>
      <c r="J32" s="1">
        <v>70.739999999999995</v>
      </c>
      <c r="K32" s="1">
        <v>109.3</v>
      </c>
      <c r="L32" s="16"/>
      <c r="R32" s="4"/>
    </row>
    <row r="33" spans="1:18" x14ac:dyDescent="0.25">
      <c r="A33" s="3">
        <v>41702</v>
      </c>
      <c r="B33" s="1">
        <v>85.77</v>
      </c>
      <c r="C33" s="1">
        <v>107.84</v>
      </c>
      <c r="D33" s="1">
        <v>164.09</v>
      </c>
      <c r="E33" s="1">
        <v>56.22</v>
      </c>
      <c r="F33" s="1">
        <v>116.71</v>
      </c>
      <c r="G33" s="1">
        <v>190.36</v>
      </c>
      <c r="H33" s="1">
        <v>59.53</v>
      </c>
      <c r="I33" s="1">
        <v>184.58</v>
      </c>
      <c r="J33" s="1">
        <v>70.33</v>
      </c>
      <c r="K33" s="1">
        <v>106.46</v>
      </c>
      <c r="L33" s="16"/>
      <c r="R33" s="4"/>
    </row>
    <row r="34" spans="1:18" x14ac:dyDescent="0.25">
      <c r="A34" s="3">
        <v>41709</v>
      </c>
      <c r="B34" s="1">
        <v>84.63</v>
      </c>
      <c r="C34" s="1">
        <v>107.15</v>
      </c>
      <c r="D34" s="1">
        <v>159.33000000000001</v>
      </c>
      <c r="E34" s="1">
        <v>54.86</v>
      </c>
      <c r="F34" s="1">
        <v>113.63</v>
      </c>
      <c r="G34" s="1">
        <v>185.69</v>
      </c>
      <c r="H34" s="1">
        <v>57.46</v>
      </c>
      <c r="I34" s="1">
        <v>177.42</v>
      </c>
      <c r="J34" s="1">
        <v>70.59</v>
      </c>
      <c r="K34" s="1">
        <v>105.68</v>
      </c>
      <c r="L34" s="16"/>
      <c r="R34" s="4"/>
    </row>
    <row r="35" spans="1:18" x14ac:dyDescent="0.25">
      <c r="A35" s="3">
        <v>41716</v>
      </c>
      <c r="B35" s="1">
        <v>81.78</v>
      </c>
      <c r="C35" s="1">
        <v>103.52</v>
      </c>
      <c r="D35" s="1">
        <v>154.86000000000001</v>
      </c>
      <c r="E35" s="1">
        <v>53.69</v>
      </c>
      <c r="F35" s="1">
        <v>108.4</v>
      </c>
      <c r="G35" s="1">
        <v>182.34</v>
      </c>
      <c r="H35" s="1">
        <v>55.17</v>
      </c>
      <c r="I35" s="1">
        <v>173.38</v>
      </c>
      <c r="J35" s="1">
        <v>67.92</v>
      </c>
      <c r="K35" s="1">
        <v>101.54</v>
      </c>
      <c r="L35" s="16"/>
      <c r="R35" s="4"/>
    </row>
    <row r="36" spans="1:18" x14ac:dyDescent="0.25">
      <c r="A36" s="3">
        <v>41723</v>
      </c>
      <c r="B36" s="1">
        <v>84.89</v>
      </c>
      <c r="C36" s="1">
        <v>106.94</v>
      </c>
      <c r="D36" s="1">
        <v>161.38</v>
      </c>
      <c r="E36" s="1">
        <v>55.67</v>
      </c>
      <c r="F36" s="1">
        <v>112.09</v>
      </c>
      <c r="G36" s="1">
        <v>189.66</v>
      </c>
      <c r="H36" s="1">
        <v>57.86</v>
      </c>
      <c r="I36" s="1">
        <v>181.05</v>
      </c>
      <c r="J36" s="1">
        <v>70.94</v>
      </c>
      <c r="K36" s="1">
        <v>105.27</v>
      </c>
      <c r="L36" s="16"/>
      <c r="R36" s="4"/>
    </row>
    <row r="37" spans="1:18" x14ac:dyDescent="0.25">
      <c r="A37" s="3">
        <v>41730</v>
      </c>
      <c r="B37" s="1">
        <v>87.44</v>
      </c>
      <c r="C37" s="1">
        <v>108.71</v>
      </c>
      <c r="D37" s="1">
        <v>165.32</v>
      </c>
      <c r="E37" s="1">
        <v>55.28</v>
      </c>
      <c r="F37" s="1">
        <v>115.45</v>
      </c>
      <c r="G37" s="1">
        <v>196.36</v>
      </c>
      <c r="H37" s="1">
        <v>58.83</v>
      </c>
      <c r="I37" s="1">
        <v>186.55</v>
      </c>
      <c r="J37" s="1">
        <v>71.819999999999993</v>
      </c>
      <c r="K37" s="1">
        <v>107.47</v>
      </c>
      <c r="L37" s="16"/>
      <c r="R37" s="4"/>
    </row>
    <row r="38" spans="1:18" x14ac:dyDescent="0.25">
      <c r="A38" s="3">
        <v>41737</v>
      </c>
      <c r="B38" s="1">
        <v>86.95</v>
      </c>
      <c r="C38" s="1">
        <v>108.86</v>
      </c>
      <c r="D38" s="1">
        <v>164.83</v>
      </c>
      <c r="E38" s="1">
        <v>56.45</v>
      </c>
      <c r="F38" s="1">
        <v>115.68</v>
      </c>
      <c r="G38" s="1">
        <v>193.5</v>
      </c>
      <c r="H38" s="1">
        <v>58.79</v>
      </c>
      <c r="I38" s="1">
        <v>190.04</v>
      </c>
      <c r="J38" s="1">
        <v>72.099999999999994</v>
      </c>
      <c r="K38" s="1">
        <v>108.52</v>
      </c>
      <c r="L38" s="16"/>
      <c r="R38" s="4"/>
    </row>
    <row r="39" spans="1:18" x14ac:dyDescent="0.25">
      <c r="A39" s="3">
        <v>41744</v>
      </c>
      <c r="B39" s="1">
        <v>85.62</v>
      </c>
      <c r="C39" s="1">
        <v>110</v>
      </c>
      <c r="D39" s="1">
        <v>158.75</v>
      </c>
      <c r="E39" s="1">
        <v>54.18</v>
      </c>
      <c r="F39" s="1">
        <v>117.99</v>
      </c>
      <c r="G39" s="1">
        <v>188.74</v>
      </c>
      <c r="H39" s="1">
        <v>57.94</v>
      </c>
      <c r="I39" s="1">
        <v>187.26</v>
      </c>
      <c r="J39" s="1">
        <v>71.3</v>
      </c>
      <c r="K39" s="1">
        <v>107.34</v>
      </c>
      <c r="L39" s="16"/>
      <c r="R39" s="4"/>
    </row>
    <row r="40" spans="1:18" x14ac:dyDescent="0.25">
      <c r="A40" s="3">
        <v>41751</v>
      </c>
      <c r="B40" s="1">
        <v>88.1</v>
      </c>
      <c r="C40" s="1">
        <v>110.81</v>
      </c>
      <c r="D40" s="1">
        <v>160.55000000000001</v>
      </c>
      <c r="E40" s="1">
        <v>53.63</v>
      </c>
      <c r="F40" s="1">
        <v>119.65</v>
      </c>
      <c r="G40" s="1">
        <v>191.84</v>
      </c>
      <c r="H40" s="1">
        <v>58.99</v>
      </c>
      <c r="I40" s="1">
        <v>192.07</v>
      </c>
      <c r="J40" s="1">
        <v>69.56</v>
      </c>
      <c r="K40" s="1">
        <v>106.87</v>
      </c>
      <c r="L40" s="16"/>
      <c r="R40" s="4"/>
    </row>
    <row r="41" spans="1:18" x14ac:dyDescent="0.25">
      <c r="A41" s="3">
        <v>41758</v>
      </c>
      <c r="B41" s="1">
        <v>91.17</v>
      </c>
      <c r="C41" s="1">
        <v>111.4</v>
      </c>
      <c r="D41" s="1">
        <v>164.4</v>
      </c>
      <c r="E41" s="1">
        <v>55.37</v>
      </c>
      <c r="F41" s="1">
        <v>123.01</v>
      </c>
      <c r="G41" s="1">
        <v>195.15</v>
      </c>
      <c r="H41" s="1">
        <v>58.68</v>
      </c>
      <c r="I41" s="1">
        <v>196.31</v>
      </c>
      <c r="J41" s="1">
        <v>71.08</v>
      </c>
      <c r="K41" s="1">
        <v>109.51</v>
      </c>
      <c r="L41" s="16"/>
      <c r="R41" s="4"/>
    </row>
    <row r="42" spans="1:18" x14ac:dyDescent="0.25">
      <c r="A42" s="3">
        <v>41765</v>
      </c>
      <c r="B42" s="1">
        <v>89.9</v>
      </c>
      <c r="C42" s="1">
        <v>112.13</v>
      </c>
      <c r="D42" s="1">
        <v>158.58000000000001</v>
      </c>
      <c r="E42" s="1">
        <v>54.38</v>
      </c>
      <c r="F42" s="1">
        <v>124.51</v>
      </c>
      <c r="G42" s="1">
        <v>192.94</v>
      </c>
      <c r="H42" s="1">
        <v>58.19</v>
      </c>
      <c r="I42" s="1">
        <v>193.84</v>
      </c>
      <c r="J42" s="1">
        <v>69.319999999999993</v>
      </c>
      <c r="K42" s="1">
        <v>106.65</v>
      </c>
      <c r="L42" s="16"/>
      <c r="R42" s="4"/>
    </row>
    <row r="43" spans="1:18" x14ac:dyDescent="0.25">
      <c r="A43" s="3">
        <v>41772</v>
      </c>
      <c r="B43" s="1">
        <v>89.69</v>
      </c>
      <c r="C43" s="1">
        <v>112.75</v>
      </c>
      <c r="D43" s="1">
        <v>155.59</v>
      </c>
      <c r="E43" s="1">
        <v>53.07</v>
      </c>
      <c r="F43" s="1">
        <v>125.33</v>
      </c>
      <c r="G43" s="1">
        <v>191.42</v>
      </c>
      <c r="H43" s="1">
        <v>59.1</v>
      </c>
      <c r="I43" s="1">
        <v>189.61</v>
      </c>
      <c r="J43" s="1">
        <v>67.66</v>
      </c>
      <c r="K43" s="1">
        <v>104.89</v>
      </c>
      <c r="L43" s="16"/>
      <c r="R43" s="4"/>
    </row>
    <row r="44" spans="1:18" x14ac:dyDescent="0.25">
      <c r="A44" s="3">
        <v>41779</v>
      </c>
      <c r="B44" s="1">
        <v>88.13</v>
      </c>
      <c r="C44" s="1">
        <v>112.82</v>
      </c>
      <c r="D44" s="1">
        <v>155.91999999999999</v>
      </c>
      <c r="E44" s="1">
        <v>52.08</v>
      </c>
      <c r="F44" s="1">
        <v>122.18</v>
      </c>
      <c r="G44" s="1">
        <v>188.94</v>
      </c>
      <c r="H44" s="1">
        <v>58.06</v>
      </c>
      <c r="I44" s="1">
        <v>185.79</v>
      </c>
      <c r="J44" s="1">
        <v>67.47</v>
      </c>
      <c r="K44" s="1">
        <v>103.44</v>
      </c>
      <c r="L44" s="16"/>
      <c r="R44" s="4"/>
    </row>
    <row r="45" spans="1:18" x14ac:dyDescent="0.25">
      <c r="A45" s="3">
        <v>41786</v>
      </c>
      <c r="B45" s="1">
        <v>87.47</v>
      </c>
      <c r="C45" s="1">
        <v>111.4</v>
      </c>
      <c r="D45" s="1">
        <v>152.21</v>
      </c>
      <c r="E45" s="1">
        <v>51.86</v>
      </c>
      <c r="F45" s="1">
        <v>120.98</v>
      </c>
      <c r="G45" s="1">
        <v>186.17</v>
      </c>
      <c r="H45" s="1">
        <v>56.45</v>
      </c>
      <c r="I45" s="1">
        <v>183.22</v>
      </c>
      <c r="J45" s="1">
        <v>66.430000000000007</v>
      </c>
      <c r="K45" s="1">
        <v>102.52</v>
      </c>
      <c r="L45" s="16"/>
      <c r="R45" s="4"/>
    </row>
    <row r="46" spans="1:18" x14ac:dyDescent="0.25">
      <c r="A46" s="3">
        <v>41793</v>
      </c>
      <c r="B46" s="1">
        <v>86.86</v>
      </c>
      <c r="C46" s="1">
        <v>111</v>
      </c>
      <c r="D46" s="1">
        <v>149.07</v>
      </c>
      <c r="E46" s="1">
        <v>51.81</v>
      </c>
      <c r="F46" s="1">
        <v>119.62</v>
      </c>
      <c r="G46" s="1">
        <v>185.55</v>
      </c>
      <c r="H46" s="1">
        <v>53.6</v>
      </c>
      <c r="I46" s="1">
        <v>182.6</v>
      </c>
      <c r="J46" s="1">
        <v>65.88</v>
      </c>
      <c r="K46" s="1">
        <v>100.22</v>
      </c>
      <c r="L46" s="16"/>
      <c r="R46" s="4"/>
    </row>
    <row r="47" spans="1:18" x14ac:dyDescent="0.25">
      <c r="A47" s="3">
        <v>41800</v>
      </c>
      <c r="B47" s="1">
        <v>85.46</v>
      </c>
      <c r="C47" s="1">
        <v>108.72</v>
      </c>
      <c r="D47" s="1">
        <v>147.29</v>
      </c>
      <c r="E47" s="1">
        <v>50</v>
      </c>
      <c r="F47" s="1">
        <v>118.71</v>
      </c>
      <c r="G47" s="1">
        <v>180.81</v>
      </c>
      <c r="H47" s="1">
        <v>52.06</v>
      </c>
      <c r="I47" s="1">
        <v>182.22</v>
      </c>
      <c r="J47" s="1">
        <v>64.31</v>
      </c>
      <c r="K47" s="1">
        <v>99.09</v>
      </c>
      <c r="L47" s="16"/>
      <c r="R47" s="4"/>
    </row>
    <row r="48" spans="1:18" x14ac:dyDescent="0.25">
      <c r="A48" s="3">
        <v>41807</v>
      </c>
      <c r="B48" s="1">
        <v>85.93</v>
      </c>
      <c r="C48" s="1">
        <v>109.15</v>
      </c>
      <c r="D48" s="1">
        <v>147.29</v>
      </c>
      <c r="E48" s="1">
        <v>50.79</v>
      </c>
      <c r="F48" s="1">
        <v>120.57</v>
      </c>
      <c r="G48" s="1">
        <v>181.1</v>
      </c>
      <c r="H48" s="1">
        <v>51.89</v>
      </c>
      <c r="I48" s="1">
        <v>181.66</v>
      </c>
      <c r="J48" s="1">
        <v>65.02</v>
      </c>
      <c r="K48" s="1">
        <v>99.23</v>
      </c>
      <c r="L48" s="16"/>
      <c r="R48" s="4"/>
    </row>
    <row r="49" spans="1:18" x14ac:dyDescent="0.25">
      <c r="A49" s="3">
        <v>41814</v>
      </c>
      <c r="B49" s="1">
        <v>87.66</v>
      </c>
      <c r="C49" s="1">
        <v>108.48</v>
      </c>
      <c r="D49" s="1">
        <v>144.9</v>
      </c>
      <c r="E49" s="1">
        <v>48.61</v>
      </c>
      <c r="F49" s="1">
        <v>118.31</v>
      </c>
      <c r="G49" s="1">
        <v>179.15</v>
      </c>
      <c r="H49" s="1">
        <v>51.09</v>
      </c>
      <c r="I49" s="1">
        <v>181.48</v>
      </c>
      <c r="J49" s="1">
        <v>63.9</v>
      </c>
      <c r="K49" s="1">
        <v>96.09</v>
      </c>
      <c r="L49" s="16"/>
      <c r="R49" s="4"/>
    </row>
    <row r="50" spans="1:18" x14ac:dyDescent="0.25">
      <c r="A50" s="3">
        <v>41821</v>
      </c>
      <c r="B50" s="1">
        <v>91.92</v>
      </c>
      <c r="C50" s="1">
        <v>110.23</v>
      </c>
      <c r="D50" s="1">
        <v>153.61000000000001</v>
      </c>
      <c r="E50" s="1">
        <v>52.73</v>
      </c>
      <c r="F50" s="1">
        <v>123.15</v>
      </c>
      <c r="G50" s="1">
        <v>187.92</v>
      </c>
      <c r="H50" s="1">
        <v>53.46</v>
      </c>
      <c r="I50" s="1">
        <v>189.86</v>
      </c>
      <c r="J50" s="1">
        <v>66.44</v>
      </c>
      <c r="K50" s="1">
        <v>100.69</v>
      </c>
      <c r="L50" s="16"/>
      <c r="R50" s="4"/>
    </row>
    <row r="51" spans="1:18" x14ac:dyDescent="0.25">
      <c r="A51" s="3">
        <v>41828</v>
      </c>
      <c r="B51" s="1">
        <v>92.47</v>
      </c>
      <c r="C51" s="1">
        <v>111.01</v>
      </c>
      <c r="D51" s="1">
        <v>151.49</v>
      </c>
      <c r="E51" s="1">
        <v>49.31</v>
      </c>
      <c r="F51" s="1">
        <v>124.91</v>
      </c>
      <c r="G51" s="1">
        <v>183.73</v>
      </c>
      <c r="H51" s="1">
        <v>53.94</v>
      </c>
      <c r="I51" s="1">
        <v>188.64</v>
      </c>
      <c r="J51" s="1">
        <v>63.86</v>
      </c>
      <c r="K51" s="1">
        <v>96.98</v>
      </c>
      <c r="L51" s="16"/>
      <c r="R51" s="4"/>
    </row>
    <row r="52" spans="1:18" x14ac:dyDescent="0.25">
      <c r="A52" s="3">
        <v>41835</v>
      </c>
      <c r="B52" s="1">
        <v>91.89</v>
      </c>
      <c r="C52" s="1">
        <v>107.44</v>
      </c>
      <c r="D52" s="1">
        <v>146.58000000000001</v>
      </c>
      <c r="E52" s="1">
        <v>46.1</v>
      </c>
      <c r="F52" s="1">
        <v>123.99</v>
      </c>
      <c r="G52" s="1">
        <v>177.41</v>
      </c>
      <c r="H52" s="1">
        <v>50.11</v>
      </c>
      <c r="I52" s="1">
        <v>183.5</v>
      </c>
      <c r="J52" s="1">
        <v>61.77</v>
      </c>
      <c r="K52" s="1">
        <v>92.08</v>
      </c>
      <c r="L52" s="16"/>
      <c r="R52" s="4"/>
    </row>
    <row r="53" spans="1:18" x14ac:dyDescent="0.25">
      <c r="A53" s="3">
        <v>41842</v>
      </c>
      <c r="B53" s="1">
        <v>92.52</v>
      </c>
      <c r="C53" s="1">
        <v>109.19</v>
      </c>
      <c r="D53" s="1">
        <v>151.46</v>
      </c>
      <c r="E53" s="1">
        <v>49.31</v>
      </c>
      <c r="F53" s="1">
        <v>124.67</v>
      </c>
      <c r="G53" s="1">
        <v>180.93</v>
      </c>
      <c r="H53" s="1">
        <v>51.81</v>
      </c>
      <c r="I53" s="1">
        <v>183.78</v>
      </c>
      <c r="J53" s="1">
        <v>64.55</v>
      </c>
      <c r="K53" s="1">
        <v>96.86</v>
      </c>
      <c r="L53" s="16"/>
      <c r="R53" s="4"/>
    </row>
    <row r="54" spans="1:18" x14ac:dyDescent="0.25">
      <c r="A54" s="3">
        <v>41849</v>
      </c>
      <c r="B54" s="1">
        <v>89.16</v>
      </c>
      <c r="C54" s="1">
        <v>106.84</v>
      </c>
      <c r="D54" s="1">
        <v>145.26</v>
      </c>
      <c r="E54" s="1">
        <v>46.58</v>
      </c>
      <c r="F54" s="1">
        <v>122.44</v>
      </c>
      <c r="G54" s="1">
        <v>173.18</v>
      </c>
      <c r="H54" s="1">
        <v>50.53</v>
      </c>
      <c r="I54" s="1">
        <v>177.75</v>
      </c>
      <c r="J54" s="1">
        <v>63.35</v>
      </c>
      <c r="K54" s="1">
        <v>93.29</v>
      </c>
      <c r="L54" s="16"/>
      <c r="R54" s="4"/>
    </row>
    <row r="55" spans="1:18" x14ac:dyDescent="0.25">
      <c r="A55" s="3">
        <v>41856</v>
      </c>
      <c r="B55" s="1">
        <v>77.88</v>
      </c>
      <c r="C55" s="1">
        <v>100.35</v>
      </c>
      <c r="D55" s="1">
        <v>127.17</v>
      </c>
      <c r="E55" s="1">
        <v>40.5</v>
      </c>
      <c r="F55" s="1">
        <v>110.12</v>
      </c>
      <c r="G55" s="1">
        <v>151.47</v>
      </c>
      <c r="H55" s="1">
        <v>45.13</v>
      </c>
      <c r="I55" s="1">
        <v>151.87</v>
      </c>
      <c r="J55" s="1">
        <v>59.81</v>
      </c>
      <c r="K55" s="1">
        <v>83.79</v>
      </c>
      <c r="L55" s="16"/>
      <c r="R55" s="4"/>
    </row>
    <row r="56" spans="1:18" x14ac:dyDescent="0.25">
      <c r="A56" s="3">
        <v>41863</v>
      </c>
      <c r="B56" s="1">
        <v>77.040000000000006</v>
      </c>
      <c r="C56" s="1">
        <v>100.3</v>
      </c>
      <c r="D56" s="1">
        <v>124.81</v>
      </c>
      <c r="E56" s="1">
        <v>39.29</v>
      </c>
      <c r="F56" s="1">
        <v>107.31</v>
      </c>
      <c r="G56" s="1">
        <v>150.71</v>
      </c>
      <c r="H56" s="1">
        <v>45.5</v>
      </c>
      <c r="I56" s="1">
        <v>151.52000000000001</v>
      </c>
      <c r="J56" s="1">
        <v>58.43</v>
      </c>
      <c r="K56" s="1">
        <v>80.64</v>
      </c>
      <c r="L56" s="16"/>
      <c r="R56" s="4"/>
    </row>
    <row r="57" spans="1:18" x14ac:dyDescent="0.25">
      <c r="A57" s="3">
        <v>41870</v>
      </c>
      <c r="B57" s="1">
        <v>70.59</v>
      </c>
      <c r="C57" s="1">
        <v>97.75</v>
      </c>
      <c r="D57" s="1">
        <v>118.68</v>
      </c>
      <c r="E57" s="1">
        <v>36.22</v>
      </c>
      <c r="F57" s="1">
        <v>104.09</v>
      </c>
      <c r="G57" s="1">
        <v>138.13</v>
      </c>
      <c r="H57" s="1">
        <v>42.74</v>
      </c>
      <c r="I57" s="1">
        <v>137.07</v>
      </c>
      <c r="J57" s="1">
        <v>55.42</v>
      </c>
      <c r="K57" s="1">
        <v>74.88</v>
      </c>
      <c r="L57" s="16"/>
      <c r="R57" s="4"/>
    </row>
    <row r="58" spans="1:18" x14ac:dyDescent="0.25">
      <c r="A58" s="3">
        <v>41877</v>
      </c>
      <c r="B58" s="1">
        <v>72.099999999999994</v>
      </c>
      <c r="C58" s="1">
        <v>97.45</v>
      </c>
      <c r="D58" s="1">
        <v>121.78</v>
      </c>
      <c r="E58" s="1">
        <v>36.14</v>
      </c>
      <c r="F58" s="1">
        <v>105.99</v>
      </c>
      <c r="G58" s="1">
        <v>141.37</v>
      </c>
      <c r="H58" s="1">
        <v>44.12</v>
      </c>
      <c r="I58" s="1">
        <v>137.36000000000001</v>
      </c>
      <c r="J58" s="1">
        <v>56.62</v>
      </c>
      <c r="K58" s="1">
        <v>76.52</v>
      </c>
      <c r="L58" s="16"/>
      <c r="R58" s="4"/>
    </row>
    <row r="59" spans="1:18" x14ac:dyDescent="0.25">
      <c r="A59" s="3">
        <v>41884</v>
      </c>
      <c r="B59" s="1">
        <v>73.599999999999994</v>
      </c>
      <c r="C59" s="1">
        <v>99.27</v>
      </c>
      <c r="D59" s="1">
        <v>127.04</v>
      </c>
      <c r="E59" s="1">
        <v>36.61</v>
      </c>
      <c r="F59" s="1">
        <v>107.22</v>
      </c>
      <c r="G59" s="1">
        <v>145.1</v>
      </c>
      <c r="H59" s="1">
        <v>45.71</v>
      </c>
      <c r="I59" s="1">
        <v>139.74</v>
      </c>
      <c r="J59" s="1">
        <v>57.3</v>
      </c>
      <c r="K59" s="1">
        <v>77.33</v>
      </c>
      <c r="L59" s="16"/>
      <c r="R59" s="4"/>
    </row>
    <row r="60" spans="1:18" x14ac:dyDescent="0.25">
      <c r="A60" s="3">
        <v>41891</v>
      </c>
      <c r="B60" s="1">
        <v>69.959999999999994</v>
      </c>
      <c r="C60" s="1">
        <v>96.08</v>
      </c>
      <c r="D60" s="1">
        <v>123.94</v>
      </c>
      <c r="E60" s="1">
        <v>33.1</v>
      </c>
      <c r="F60" s="1">
        <v>103.21</v>
      </c>
      <c r="G60" s="1">
        <v>136.21</v>
      </c>
      <c r="H60" s="1">
        <v>44.74</v>
      </c>
      <c r="I60" s="1">
        <v>132.16</v>
      </c>
      <c r="J60" s="1">
        <v>54.13</v>
      </c>
      <c r="K60" s="1">
        <v>72.61</v>
      </c>
      <c r="L60" s="16"/>
      <c r="R60" s="4"/>
    </row>
    <row r="61" spans="1:18" x14ac:dyDescent="0.25">
      <c r="A61" s="3">
        <v>41898</v>
      </c>
      <c r="B61" s="1">
        <v>74.61</v>
      </c>
      <c r="C61" s="1">
        <v>96.83</v>
      </c>
      <c r="D61" s="1">
        <v>126.6</v>
      </c>
      <c r="E61" s="1">
        <v>34.39</v>
      </c>
      <c r="F61" s="1">
        <v>104.24</v>
      </c>
      <c r="G61" s="1">
        <v>142.16</v>
      </c>
      <c r="H61" s="1">
        <v>46.23</v>
      </c>
      <c r="I61" s="1">
        <v>138.16</v>
      </c>
      <c r="J61" s="1">
        <v>55.53</v>
      </c>
      <c r="K61" s="1">
        <v>78.78</v>
      </c>
      <c r="L61" s="16"/>
      <c r="R61" s="4"/>
    </row>
    <row r="62" spans="1:18" x14ac:dyDescent="0.25">
      <c r="A62" s="3">
        <v>41905</v>
      </c>
      <c r="B62" s="1">
        <v>68.64</v>
      </c>
      <c r="C62" s="1">
        <v>94.56</v>
      </c>
      <c r="D62" s="1">
        <v>115.51</v>
      </c>
      <c r="E62" s="1">
        <v>31.64</v>
      </c>
      <c r="F62" s="1">
        <v>101.77</v>
      </c>
      <c r="G62" s="1">
        <v>130.93</v>
      </c>
      <c r="H62" s="1">
        <v>43.63</v>
      </c>
      <c r="I62" s="1">
        <v>126.32</v>
      </c>
      <c r="J62" s="1">
        <v>52.99</v>
      </c>
      <c r="K62" s="1">
        <v>74.180000000000007</v>
      </c>
      <c r="L62" s="16"/>
      <c r="R62" s="4"/>
    </row>
    <row r="63" spans="1:18" x14ac:dyDescent="0.25">
      <c r="A63" s="3">
        <v>41912</v>
      </c>
      <c r="B63" s="1">
        <v>68.760000000000005</v>
      </c>
      <c r="C63" s="1">
        <v>98.52</v>
      </c>
      <c r="D63" s="1">
        <v>122.64</v>
      </c>
      <c r="E63" s="1">
        <v>35.64</v>
      </c>
      <c r="F63" s="1">
        <v>106.11</v>
      </c>
      <c r="G63" s="1">
        <v>136.19999999999999</v>
      </c>
      <c r="H63" s="1">
        <v>45.55</v>
      </c>
      <c r="I63" s="1">
        <v>131.26</v>
      </c>
      <c r="J63" s="1">
        <v>56.46</v>
      </c>
      <c r="K63" s="1">
        <v>81.239999999999995</v>
      </c>
      <c r="L63" s="16"/>
      <c r="R63" s="4"/>
    </row>
    <row r="64" spans="1:18" x14ac:dyDescent="0.25">
      <c r="A64" s="3">
        <v>41919</v>
      </c>
      <c r="B64" s="1">
        <v>70.430000000000007</v>
      </c>
      <c r="C64" s="1">
        <v>99.19</v>
      </c>
      <c r="D64" s="1">
        <v>130.62</v>
      </c>
      <c r="E64" s="1">
        <v>36.950000000000003</v>
      </c>
      <c r="F64" s="1">
        <v>104.85</v>
      </c>
      <c r="G64" s="1">
        <v>140.57</v>
      </c>
      <c r="H64" s="1">
        <v>46.53</v>
      </c>
      <c r="I64" s="1">
        <v>137.37</v>
      </c>
      <c r="J64" s="1">
        <v>58.13</v>
      </c>
      <c r="K64" s="1">
        <v>84.88</v>
      </c>
      <c r="L64" s="16"/>
      <c r="R64" s="4"/>
    </row>
    <row r="65" spans="1:18" x14ac:dyDescent="0.25">
      <c r="A65" s="3">
        <v>41926</v>
      </c>
      <c r="B65" s="1">
        <v>75.92</v>
      </c>
      <c r="C65" s="1">
        <v>102.11</v>
      </c>
      <c r="D65" s="1">
        <v>138.47</v>
      </c>
      <c r="E65" s="1">
        <v>37.49</v>
      </c>
      <c r="F65" s="1">
        <v>109.47</v>
      </c>
      <c r="G65" s="1">
        <v>148.88</v>
      </c>
      <c r="H65" s="1">
        <v>49.03</v>
      </c>
      <c r="I65" s="1">
        <v>144.53</v>
      </c>
      <c r="J65" s="1">
        <v>59.97</v>
      </c>
      <c r="K65" s="1">
        <v>86.17</v>
      </c>
      <c r="L65" s="16"/>
      <c r="R65" s="4"/>
    </row>
    <row r="66" spans="1:18" x14ac:dyDescent="0.25">
      <c r="A66" s="3">
        <v>41933</v>
      </c>
      <c r="B66" s="1">
        <v>76.06</v>
      </c>
      <c r="C66" s="1">
        <v>103.67</v>
      </c>
      <c r="D66" s="1">
        <v>141.44</v>
      </c>
      <c r="E66" s="1">
        <v>36.909999999999997</v>
      </c>
      <c r="F66" s="1">
        <v>109.98</v>
      </c>
      <c r="G66" s="1">
        <v>145.5</v>
      </c>
      <c r="H66" s="1">
        <v>49.47</v>
      </c>
      <c r="I66" s="1">
        <v>143.63999999999999</v>
      </c>
      <c r="J66" s="1">
        <v>58.88</v>
      </c>
      <c r="K66" s="1">
        <v>83.4</v>
      </c>
      <c r="L66" s="16"/>
      <c r="R66" s="4"/>
    </row>
    <row r="67" spans="1:18" x14ac:dyDescent="0.25">
      <c r="A67" s="3">
        <v>41940</v>
      </c>
      <c r="B67" s="1">
        <v>80.97</v>
      </c>
      <c r="C67" s="1">
        <v>105.81</v>
      </c>
      <c r="D67" s="1">
        <v>144.84</v>
      </c>
      <c r="E67" s="1">
        <v>39.93</v>
      </c>
      <c r="F67" s="1">
        <v>114.19</v>
      </c>
      <c r="G67" s="1">
        <v>154.19</v>
      </c>
      <c r="H67" s="1">
        <v>51.89</v>
      </c>
      <c r="I67" s="1">
        <v>153.58000000000001</v>
      </c>
      <c r="J67" s="1">
        <v>60.34</v>
      </c>
      <c r="K67" s="1">
        <v>85.19</v>
      </c>
      <c r="L67" s="16"/>
      <c r="R67" s="4"/>
    </row>
    <row r="68" spans="1:18" x14ac:dyDescent="0.25">
      <c r="A68" s="3">
        <v>41947</v>
      </c>
      <c r="B68" s="1">
        <v>76.2</v>
      </c>
      <c r="C68" s="1">
        <v>103.42</v>
      </c>
      <c r="D68" s="1">
        <v>138.56</v>
      </c>
      <c r="E68" s="1">
        <v>35.57</v>
      </c>
      <c r="F68" s="1">
        <v>109.35</v>
      </c>
      <c r="G68" s="1">
        <v>145.31</v>
      </c>
      <c r="H68" s="1">
        <v>50.8</v>
      </c>
      <c r="I68" s="1">
        <v>145.16999999999999</v>
      </c>
      <c r="J68" s="1">
        <v>57.62</v>
      </c>
      <c r="K68" s="1">
        <v>79.52</v>
      </c>
      <c r="L68" s="16"/>
      <c r="R68" s="4"/>
    </row>
    <row r="69" spans="1:18" x14ac:dyDescent="0.25">
      <c r="A69" s="3">
        <v>41954</v>
      </c>
      <c r="B69" s="1">
        <v>76.45</v>
      </c>
      <c r="C69" s="1">
        <v>105.46</v>
      </c>
      <c r="D69" s="1">
        <v>141.41</v>
      </c>
      <c r="E69" s="1">
        <v>35.979999999999997</v>
      </c>
      <c r="F69" s="1">
        <v>111.32</v>
      </c>
      <c r="G69" s="1">
        <v>145.27000000000001</v>
      </c>
      <c r="H69" s="1">
        <v>50.96</v>
      </c>
      <c r="I69" s="1">
        <v>143.78</v>
      </c>
      <c r="J69" s="1">
        <v>57.45</v>
      </c>
      <c r="K69" s="1">
        <v>81.25</v>
      </c>
      <c r="L69" s="16"/>
      <c r="R69" s="4"/>
    </row>
    <row r="70" spans="1:18" x14ac:dyDescent="0.25">
      <c r="A70" s="3">
        <v>41961</v>
      </c>
      <c r="B70" s="1">
        <v>72.010000000000005</v>
      </c>
      <c r="C70" s="1">
        <v>102.86</v>
      </c>
      <c r="D70" s="1">
        <v>138.58000000000001</v>
      </c>
      <c r="E70" s="1">
        <v>33.6</v>
      </c>
      <c r="F70" s="1">
        <v>109.36</v>
      </c>
      <c r="G70" s="1">
        <v>137.77000000000001</v>
      </c>
      <c r="H70" s="1">
        <v>49.1</v>
      </c>
      <c r="I70" s="1">
        <v>135.81</v>
      </c>
      <c r="J70" s="1">
        <v>56.29</v>
      </c>
      <c r="K70" s="1">
        <v>78.180000000000007</v>
      </c>
      <c r="L70" s="16"/>
      <c r="R70" s="4"/>
    </row>
    <row r="71" spans="1:18" x14ac:dyDescent="0.25">
      <c r="A71" s="3">
        <v>41968</v>
      </c>
      <c r="B71" s="1">
        <v>68</v>
      </c>
      <c r="C71" s="1">
        <v>100.42</v>
      </c>
      <c r="D71" s="1">
        <v>131.57</v>
      </c>
      <c r="E71" s="1">
        <v>31.12</v>
      </c>
      <c r="F71" s="1">
        <v>105.6</v>
      </c>
      <c r="G71" s="1">
        <v>130.84</v>
      </c>
      <c r="H71" s="1">
        <v>45.77</v>
      </c>
      <c r="I71" s="1">
        <v>129.91999999999999</v>
      </c>
      <c r="J71" s="1">
        <v>52.81</v>
      </c>
      <c r="K71" s="1">
        <v>73.400000000000006</v>
      </c>
      <c r="L71" s="16"/>
      <c r="R71" s="4"/>
    </row>
    <row r="72" spans="1:18" x14ac:dyDescent="0.25">
      <c r="A72" s="3">
        <v>41975</v>
      </c>
      <c r="B72" s="1">
        <v>74.97</v>
      </c>
      <c r="C72" s="1">
        <v>106</v>
      </c>
      <c r="D72" s="1">
        <v>143.94999999999999</v>
      </c>
      <c r="E72" s="1">
        <v>36.18</v>
      </c>
      <c r="F72" s="1">
        <v>112.82</v>
      </c>
      <c r="G72" s="1">
        <v>145.27000000000001</v>
      </c>
      <c r="H72" s="1">
        <v>48.99</v>
      </c>
      <c r="I72" s="1">
        <v>144.71</v>
      </c>
      <c r="J72" s="1">
        <v>56.72</v>
      </c>
      <c r="K72" s="1">
        <v>80.58</v>
      </c>
      <c r="L72" s="16"/>
      <c r="R72" s="4"/>
    </row>
    <row r="73" spans="1:18" x14ac:dyDescent="0.25">
      <c r="A73" s="3">
        <v>41982</v>
      </c>
      <c r="B73" s="1">
        <v>74.03</v>
      </c>
      <c r="C73" s="1">
        <v>106.06</v>
      </c>
      <c r="D73" s="1">
        <v>144.93</v>
      </c>
      <c r="E73" s="1">
        <v>36.31</v>
      </c>
      <c r="F73" s="1">
        <v>114.36</v>
      </c>
      <c r="G73" s="1">
        <v>144.05000000000001</v>
      </c>
      <c r="H73" s="1">
        <v>47.73</v>
      </c>
      <c r="I73" s="1">
        <v>142.65</v>
      </c>
      <c r="J73" s="1">
        <v>56.58</v>
      </c>
      <c r="K73" s="1">
        <v>80</v>
      </c>
      <c r="L73" s="16"/>
      <c r="R73" s="4"/>
    </row>
    <row r="74" spans="1:18" x14ac:dyDescent="0.25">
      <c r="A74" s="3">
        <v>41989</v>
      </c>
      <c r="B74" s="1">
        <v>69.37</v>
      </c>
      <c r="C74" s="1">
        <v>102.98</v>
      </c>
      <c r="D74" s="1">
        <v>137.74</v>
      </c>
      <c r="E74" s="1">
        <v>33.39</v>
      </c>
      <c r="F74" s="1">
        <v>112.89</v>
      </c>
      <c r="G74" s="1">
        <v>137.34</v>
      </c>
      <c r="H74" s="1">
        <v>45.81</v>
      </c>
      <c r="I74" s="1">
        <v>137.16999999999999</v>
      </c>
      <c r="J74" s="1">
        <v>53.82</v>
      </c>
      <c r="K74" s="1">
        <v>74.959999999999994</v>
      </c>
      <c r="L74" s="16"/>
      <c r="R74" s="4"/>
    </row>
    <row r="75" spans="1:18" x14ac:dyDescent="0.25">
      <c r="A75" s="3">
        <v>41996</v>
      </c>
      <c r="B75" s="1">
        <v>72.64</v>
      </c>
      <c r="C75" s="1">
        <v>106.94</v>
      </c>
      <c r="D75" s="1">
        <v>144.43</v>
      </c>
      <c r="E75" s="1">
        <v>35.19</v>
      </c>
      <c r="F75" s="1">
        <v>117.91</v>
      </c>
      <c r="G75" s="1">
        <v>142.31</v>
      </c>
      <c r="H75" s="1">
        <v>45.96</v>
      </c>
      <c r="I75" s="1">
        <v>143.04</v>
      </c>
      <c r="J75" s="1">
        <v>54.65</v>
      </c>
      <c r="K75" s="1">
        <v>77.31</v>
      </c>
      <c r="L75" s="16"/>
      <c r="R75" s="4"/>
    </row>
    <row r="76" spans="1:18" x14ac:dyDescent="0.25">
      <c r="A76" s="3">
        <v>42003</v>
      </c>
      <c r="B76" s="1">
        <v>72.459999999999994</v>
      </c>
      <c r="C76" s="1">
        <v>109.21</v>
      </c>
      <c r="D76" s="1">
        <v>146.69999999999999</v>
      </c>
      <c r="E76" s="1">
        <v>35.020000000000003</v>
      </c>
      <c r="F76" s="1">
        <v>120.52</v>
      </c>
      <c r="G76" s="1">
        <v>145.26</v>
      </c>
      <c r="H76" s="1">
        <v>46.32</v>
      </c>
      <c r="I76" s="1">
        <v>145.79</v>
      </c>
      <c r="J76" s="1">
        <v>55.31</v>
      </c>
      <c r="K76" s="1">
        <v>78.02</v>
      </c>
      <c r="L76" s="16"/>
      <c r="R76" s="4"/>
    </row>
    <row r="77" spans="1:18" x14ac:dyDescent="0.25">
      <c r="A77" s="3">
        <v>42010</v>
      </c>
      <c r="B77" s="1">
        <v>74.8</v>
      </c>
      <c r="C77" s="1">
        <v>108.78</v>
      </c>
      <c r="D77" s="1">
        <v>148.9</v>
      </c>
      <c r="E77" s="1">
        <v>33.1</v>
      </c>
      <c r="F77" s="1">
        <v>122.48</v>
      </c>
      <c r="G77" s="1">
        <v>147.44</v>
      </c>
      <c r="H77" s="1">
        <v>48.03</v>
      </c>
      <c r="I77" s="1">
        <v>149.28</v>
      </c>
      <c r="J77" s="1">
        <v>54.07</v>
      </c>
      <c r="K77" s="1">
        <v>77.3</v>
      </c>
      <c r="L77" s="16"/>
      <c r="R77" s="4"/>
    </row>
    <row r="78" spans="1:18" x14ac:dyDescent="0.25">
      <c r="A78" s="3">
        <v>42017</v>
      </c>
      <c r="B78" s="1">
        <v>77.14</v>
      </c>
      <c r="C78" s="1">
        <v>106.93</v>
      </c>
      <c r="D78" s="1">
        <v>146.32</v>
      </c>
      <c r="E78" s="1">
        <v>35.04</v>
      </c>
      <c r="F78" s="1">
        <v>122.59</v>
      </c>
      <c r="G78" s="1">
        <v>150.25</v>
      </c>
      <c r="H78" s="1">
        <v>48.66</v>
      </c>
      <c r="I78" s="1">
        <v>153.69</v>
      </c>
      <c r="J78" s="1">
        <v>54.14</v>
      </c>
      <c r="K78" s="1">
        <v>76.680000000000007</v>
      </c>
      <c r="L78" s="16"/>
      <c r="R78" s="4"/>
    </row>
    <row r="79" spans="1:18" x14ac:dyDescent="0.25">
      <c r="A79" s="3">
        <v>42024</v>
      </c>
      <c r="B79" s="1">
        <v>82.09</v>
      </c>
      <c r="C79" s="1">
        <v>108.8</v>
      </c>
      <c r="D79" s="1">
        <v>149.66</v>
      </c>
      <c r="E79" s="1">
        <v>38.08</v>
      </c>
      <c r="F79" s="1">
        <v>122.97</v>
      </c>
      <c r="G79" s="1">
        <v>156.36000000000001</v>
      </c>
      <c r="H79" s="1">
        <v>50.67</v>
      </c>
      <c r="I79" s="1">
        <v>159.26</v>
      </c>
      <c r="J79" s="1">
        <v>54.13</v>
      </c>
      <c r="K79" s="1">
        <v>76.27</v>
      </c>
      <c r="L79" s="16"/>
      <c r="R79" s="4"/>
    </row>
    <row r="80" spans="1:18" x14ac:dyDescent="0.25">
      <c r="A80" s="3">
        <v>42031</v>
      </c>
      <c r="B80" s="1">
        <v>82.98</v>
      </c>
      <c r="C80" s="1">
        <v>108.32</v>
      </c>
      <c r="D80" s="1">
        <v>149.84</v>
      </c>
      <c r="E80" s="1">
        <v>39.15</v>
      </c>
      <c r="F80" s="1">
        <v>123.65</v>
      </c>
      <c r="G80" s="1">
        <v>154.46</v>
      </c>
      <c r="H80" s="1">
        <v>50.68</v>
      </c>
      <c r="I80" s="1">
        <v>160.44</v>
      </c>
      <c r="J80" s="1">
        <v>53.24</v>
      </c>
      <c r="K80" s="1">
        <v>77.400000000000006</v>
      </c>
      <c r="L80" s="16"/>
      <c r="R80" s="4"/>
    </row>
    <row r="81" spans="1:18" x14ac:dyDescent="0.25">
      <c r="A81" s="3">
        <v>42038</v>
      </c>
      <c r="B81" s="1">
        <v>87.13</v>
      </c>
      <c r="C81" s="1">
        <v>110.73</v>
      </c>
      <c r="D81" s="1">
        <v>152.77000000000001</v>
      </c>
      <c r="E81" s="1">
        <v>40.92</v>
      </c>
      <c r="F81" s="1">
        <v>125.46</v>
      </c>
      <c r="G81" s="1">
        <v>160.5</v>
      </c>
      <c r="H81" s="1">
        <v>52.73</v>
      </c>
      <c r="I81" s="1">
        <v>165.23</v>
      </c>
      <c r="J81" s="1">
        <v>53.82</v>
      </c>
      <c r="K81" s="1">
        <v>80.08</v>
      </c>
      <c r="L81" s="16"/>
      <c r="R81" s="4"/>
    </row>
    <row r="82" spans="1:18" x14ac:dyDescent="0.25">
      <c r="A82" s="3">
        <v>42045</v>
      </c>
      <c r="B82" s="1">
        <v>86.28</v>
      </c>
      <c r="C82" s="1">
        <v>110.22</v>
      </c>
      <c r="D82" s="1">
        <v>151.22</v>
      </c>
      <c r="E82" s="1">
        <v>40.270000000000003</v>
      </c>
      <c r="F82" s="1">
        <v>124.74</v>
      </c>
      <c r="G82" s="1">
        <v>156.96</v>
      </c>
      <c r="H82" s="1">
        <v>52.44</v>
      </c>
      <c r="I82" s="1">
        <v>162.79</v>
      </c>
      <c r="J82" s="1">
        <v>53.13</v>
      </c>
      <c r="K82" s="1">
        <v>78.61</v>
      </c>
      <c r="L82" s="16"/>
      <c r="R82" s="4"/>
    </row>
    <row r="83" spans="1:18" x14ac:dyDescent="0.25">
      <c r="A83" s="3">
        <v>42052</v>
      </c>
      <c r="B83" s="1">
        <v>88.2</v>
      </c>
      <c r="C83" s="1">
        <v>112.73</v>
      </c>
      <c r="D83" s="1">
        <v>154.80000000000001</v>
      </c>
      <c r="E83" s="1">
        <v>40.71</v>
      </c>
      <c r="F83" s="1">
        <v>126.27</v>
      </c>
      <c r="G83" s="1">
        <v>159.91</v>
      </c>
      <c r="H83" s="1">
        <v>54.32</v>
      </c>
      <c r="I83" s="1">
        <v>166.88</v>
      </c>
      <c r="J83" s="1">
        <v>53.51</v>
      </c>
      <c r="K83" s="1">
        <v>79.11</v>
      </c>
      <c r="L83" s="16"/>
      <c r="R83" s="4"/>
    </row>
    <row r="84" spans="1:18" x14ac:dyDescent="0.25">
      <c r="A84" s="3">
        <v>42059</v>
      </c>
      <c r="B84" s="1">
        <v>87.94</v>
      </c>
      <c r="C84" s="1">
        <v>111.88</v>
      </c>
      <c r="D84" s="1">
        <v>156.38999999999999</v>
      </c>
      <c r="E84" s="1">
        <v>40.31</v>
      </c>
      <c r="F84" s="1">
        <v>125.98</v>
      </c>
      <c r="G84" s="1">
        <v>161.69</v>
      </c>
      <c r="H84" s="1">
        <v>55.26</v>
      </c>
      <c r="I84" s="1">
        <v>168.87</v>
      </c>
      <c r="J84" s="1">
        <v>53.45</v>
      </c>
      <c r="K84" s="1">
        <v>78.790000000000006</v>
      </c>
      <c r="L84" s="16"/>
      <c r="R84" s="4"/>
    </row>
    <row r="85" spans="1:18" x14ac:dyDescent="0.25">
      <c r="A85" s="3">
        <v>42066</v>
      </c>
      <c r="B85" s="1">
        <v>88.43</v>
      </c>
      <c r="C85" s="1">
        <v>113.61</v>
      </c>
      <c r="D85" s="1">
        <v>157.49</v>
      </c>
      <c r="E85" s="1">
        <v>41.11</v>
      </c>
      <c r="F85" s="1">
        <v>127</v>
      </c>
      <c r="G85" s="1">
        <v>162.83000000000001</v>
      </c>
      <c r="H85" s="1">
        <v>54.84</v>
      </c>
      <c r="I85" s="1">
        <v>170.64</v>
      </c>
      <c r="J85" s="1">
        <v>52.19</v>
      </c>
      <c r="K85" s="1">
        <v>81.180000000000007</v>
      </c>
      <c r="L85" s="16"/>
      <c r="R85" s="4"/>
    </row>
    <row r="86" spans="1:18" x14ac:dyDescent="0.25">
      <c r="A86" s="3">
        <v>42073</v>
      </c>
      <c r="B86" s="1">
        <v>88.55</v>
      </c>
      <c r="C86" s="1">
        <v>116.02</v>
      </c>
      <c r="D86" s="1">
        <v>156.84</v>
      </c>
      <c r="E86" s="1">
        <v>39.950000000000003</v>
      </c>
      <c r="F86" s="1">
        <v>127.2</v>
      </c>
      <c r="G86" s="1">
        <v>161.88999999999999</v>
      </c>
      <c r="H86" s="1">
        <v>55.42</v>
      </c>
      <c r="I86" s="1">
        <v>168.27</v>
      </c>
      <c r="J86" s="1">
        <v>51.46</v>
      </c>
      <c r="K86" s="1">
        <v>78.84</v>
      </c>
      <c r="L86" s="16"/>
      <c r="R86" s="4"/>
    </row>
    <row r="87" spans="1:18" x14ac:dyDescent="0.25">
      <c r="A87" s="3">
        <v>42080</v>
      </c>
      <c r="B87" s="1">
        <v>90.94</v>
      </c>
      <c r="C87" s="1">
        <v>118.66</v>
      </c>
      <c r="D87" s="1">
        <v>159.1</v>
      </c>
      <c r="E87" s="1">
        <v>42.31</v>
      </c>
      <c r="F87" s="1">
        <v>128.91999999999999</v>
      </c>
      <c r="G87" s="1">
        <v>168.41</v>
      </c>
      <c r="H87" s="1">
        <v>57.25</v>
      </c>
      <c r="I87" s="1">
        <v>174.26</v>
      </c>
      <c r="J87" s="1">
        <v>52.3</v>
      </c>
      <c r="K87" s="1">
        <v>81.59</v>
      </c>
      <c r="L87" s="16"/>
      <c r="R87" s="4"/>
    </row>
    <row r="88" spans="1:18" x14ac:dyDescent="0.25">
      <c r="A88" s="3">
        <v>42087</v>
      </c>
      <c r="B88" s="1">
        <v>87.68</v>
      </c>
      <c r="C88" s="1">
        <v>116.79</v>
      </c>
      <c r="D88" s="1">
        <v>153.44</v>
      </c>
      <c r="E88" s="1">
        <v>40.67</v>
      </c>
      <c r="F88" s="1">
        <v>127.1</v>
      </c>
      <c r="G88" s="1">
        <v>163.01</v>
      </c>
      <c r="H88" s="1">
        <v>55.98</v>
      </c>
      <c r="I88" s="1">
        <v>169.49</v>
      </c>
      <c r="J88" s="1">
        <v>52.89</v>
      </c>
      <c r="K88" s="1">
        <v>79.709999999999994</v>
      </c>
      <c r="L88" s="16"/>
      <c r="R88" s="4"/>
    </row>
    <row r="89" spans="1:18" x14ac:dyDescent="0.25">
      <c r="A89" s="3">
        <v>42094</v>
      </c>
      <c r="B89" s="1">
        <v>87.47</v>
      </c>
      <c r="C89" s="1">
        <v>118.08</v>
      </c>
      <c r="D89" s="1">
        <v>148.61000000000001</v>
      </c>
      <c r="E89" s="1">
        <v>39.07</v>
      </c>
      <c r="F89" s="1">
        <v>127.38</v>
      </c>
      <c r="G89" s="1">
        <v>161.34</v>
      </c>
      <c r="H89" s="1">
        <v>56.42</v>
      </c>
      <c r="I89" s="1">
        <v>169.61</v>
      </c>
      <c r="J89" s="1">
        <v>51.76</v>
      </c>
      <c r="K89" s="1">
        <v>78.81</v>
      </c>
      <c r="L89" s="16"/>
      <c r="R89" s="4"/>
    </row>
    <row r="90" spans="1:18" x14ac:dyDescent="0.25">
      <c r="A90" s="3">
        <v>42101</v>
      </c>
      <c r="B90" s="1">
        <v>85.7</v>
      </c>
      <c r="C90" s="1">
        <v>116.21</v>
      </c>
      <c r="D90" s="1">
        <v>146.91</v>
      </c>
      <c r="E90" s="1">
        <v>36.75</v>
      </c>
      <c r="F90" s="1">
        <v>125.37</v>
      </c>
      <c r="G90" s="1">
        <v>156.74</v>
      </c>
      <c r="H90" s="1">
        <v>54.68</v>
      </c>
      <c r="I90" s="1">
        <v>164.16</v>
      </c>
      <c r="J90" s="1">
        <v>49.88</v>
      </c>
      <c r="K90" s="1">
        <v>75.28</v>
      </c>
      <c r="L90" s="16"/>
      <c r="R90" s="4"/>
    </row>
    <row r="91" spans="1:18" x14ac:dyDescent="0.25">
      <c r="A91" s="3">
        <v>42108</v>
      </c>
      <c r="B91" s="1">
        <v>83.67</v>
      </c>
      <c r="C91" s="1">
        <v>114.61</v>
      </c>
      <c r="D91" s="1">
        <v>139.51</v>
      </c>
      <c r="E91" s="1">
        <v>34.56</v>
      </c>
      <c r="F91" s="1">
        <v>122.29</v>
      </c>
      <c r="G91" s="1">
        <v>152.87</v>
      </c>
      <c r="H91" s="1">
        <v>52.32</v>
      </c>
      <c r="I91" s="1">
        <v>160.79</v>
      </c>
      <c r="J91" s="1">
        <v>47.79</v>
      </c>
      <c r="K91" s="1">
        <v>72.42</v>
      </c>
      <c r="L91" s="16"/>
      <c r="R91" s="4"/>
    </row>
    <row r="92" spans="1:18" x14ac:dyDescent="0.25">
      <c r="A92" s="3">
        <v>42115</v>
      </c>
      <c r="B92" s="1">
        <v>83.21</v>
      </c>
      <c r="C92" s="1">
        <v>117.15</v>
      </c>
      <c r="D92" s="1">
        <v>139.21</v>
      </c>
      <c r="E92" s="1">
        <v>34.450000000000003</v>
      </c>
      <c r="F92" s="1">
        <v>126.21</v>
      </c>
      <c r="G92" s="1">
        <v>152.99</v>
      </c>
      <c r="H92" s="1">
        <v>52.02</v>
      </c>
      <c r="I92" s="1">
        <v>164.9</v>
      </c>
      <c r="J92" s="1">
        <v>47.27</v>
      </c>
      <c r="K92" s="1">
        <v>72.89</v>
      </c>
      <c r="L92" s="16"/>
      <c r="R92" s="4"/>
    </row>
    <row r="93" spans="1:18" x14ac:dyDescent="0.25">
      <c r="A93" s="3">
        <v>42122</v>
      </c>
      <c r="B93" s="1">
        <v>86.08</v>
      </c>
      <c r="C93" s="1">
        <v>117.45</v>
      </c>
      <c r="D93" s="1">
        <v>140.88999999999999</v>
      </c>
      <c r="E93" s="1">
        <v>34.840000000000003</v>
      </c>
      <c r="F93" s="1">
        <v>129.63999999999999</v>
      </c>
      <c r="G93" s="1">
        <v>157</v>
      </c>
      <c r="H93" s="1">
        <v>52.24</v>
      </c>
      <c r="I93" s="1">
        <v>165.52</v>
      </c>
      <c r="J93" s="1">
        <v>48.52</v>
      </c>
      <c r="K93" s="1">
        <v>72.66</v>
      </c>
      <c r="L93" s="16"/>
      <c r="R93" s="4"/>
    </row>
    <row r="94" spans="1:18" x14ac:dyDescent="0.25">
      <c r="A94" s="3">
        <v>42129</v>
      </c>
      <c r="B94" s="1">
        <v>83.94</v>
      </c>
      <c r="C94" s="1">
        <v>116.7</v>
      </c>
      <c r="D94" s="1">
        <v>135.4</v>
      </c>
      <c r="E94" s="1">
        <v>33.03</v>
      </c>
      <c r="F94" s="1">
        <v>127.41</v>
      </c>
      <c r="G94" s="1">
        <v>150.44999999999999</v>
      </c>
      <c r="H94" s="1">
        <v>49.66</v>
      </c>
      <c r="I94" s="1">
        <v>156.18</v>
      </c>
      <c r="J94" s="1">
        <v>46.9</v>
      </c>
      <c r="K94" s="1">
        <v>69.790000000000006</v>
      </c>
      <c r="L94" s="16"/>
      <c r="R94" s="4"/>
    </row>
    <row r="95" spans="1:18" x14ac:dyDescent="0.25">
      <c r="A95" s="3">
        <v>42136</v>
      </c>
      <c r="B95" s="1">
        <v>83.13</v>
      </c>
      <c r="C95" s="1">
        <v>117.02</v>
      </c>
      <c r="D95" s="1">
        <v>135.16999999999999</v>
      </c>
      <c r="E95" s="1">
        <v>33.06</v>
      </c>
      <c r="F95" s="1">
        <v>126.8</v>
      </c>
      <c r="G95" s="1">
        <v>149.63999999999999</v>
      </c>
      <c r="H95" s="1">
        <v>50.33</v>
      </c>
      <c r="I95" s="1">
        <v>155.16</v>
      </c>
      <c r="J95" s="1">
        <v>48.55</v>
      </c>
      <c r="K95" s="1">
        <v>70.02</v>
      </c>
      <c r="L95" s="16"/>
      <c r="R95" s="4"/>
    </row>
    <row r="96" spans="1:18" x14ac:dyDescent="0.25">
      <c r="A96" s="3">
        <v>42143</v>
      </c>
      <c r="B96" s="1">
        <v>78.45</v>
      </c>
      <c r="C96" s="1">
        <v>113.16</v>
      </c>
      <c r="D96" s="1">
        <v>129.78</v>
      </c>
      <c r="E96" s="1">
        <v>30.56</v>
      </c>
      <c r="F96" s="1">
        <v>122.34</v>
      </c>
      <c r="G96" s="1">
        <v>142.37</v>
      </c>
      <c r="H96" s="1">
        <v>47.27</v>
      </c>
      <c r="I96" s="1">
        <v>147.30000000000001</v>
      </c>
      <c r="J96" s="1">
        <v>46.01</v>
      </c>
      <c r="K96" s="1">
        <v>66.569999999999993</v>
      </c>
      <c r="L96" s="16"/>
      <c r="R96" s="4"/>
    </row>
    <row r="97" spans="1:18" x14ac:dyDescent="0.25">
      <c r="A97" s="3">
        <v>42150</v>
      </c>
      <c r="B97" s="1">
        <v>78.98</v>
      </c>
      <c r="C97" s="1">
        <v>114.07</v>
      </c>
      <c r="D97" s="1">
        <v>130.86000000000001</v>
      </c>
      <c r="E97" s="1">
        <v>30.98</v>
      </c>
      <c r="F97" s="1">
        <v>124.23</v>
      </c>
      <c r="G97" s="1">
        <v>144.41999999999999</v>
      </c>
      <c r="H97" s="1">
        <v>47.51</v>
      </c>
      <c r="I97" s="1">
        <v>148.08000000000001</v>
      </c>
      <c r="J97" s="1">
        <v>44.67</v>
      </c>
      <c r="K97" s="1">
        <v>67.180000000000007</v>
      </c>
      <c r="L97" s="16"/>
      <c r="R97" s="4"/>
    </row>
    <row r="98" spans="1:18" x14ac:dyDescent="0.25">
      <c r="A98" s="3">
        <v>42157</v>
      </c>
      <c r="B98" s="1">
        <v>75.459999999999994</v>
      </c>
      <c r="C98" s="1">
        <v>111.23</v>
      </c>
      <c r="D98" s="1">
        <v>124.89</v>
      </c>
      <c r="E98" s="1">
        <v>29.36</v>
      </c>
      <c r="F98" s="1">
        <v>120.79</v>
      </c>
      <c r="G98" s="1">
        <v>138.69</v>
      </c>
      <c r="H98" s="1">
        <v>46.27</v>
      </c>
      <c r="I98" s="1">
        <v>142.58000000000001</v>
      </c>
      <c r="J98" s="1">
        <v>43.04</v>
      </c>
      <c r="K98" s="1">
        <v>63.4</v>
      </c>
      <c r="L98" s="16"/>
      <c r="R98" s="4"/>
    </row>
    <row r="99" spans="1:18" x14ac:dyDescent="0.25">
      <c r="A99" s="3">
        <v>42164</v>
      </c>
      <c r="B99" s="1">
        <v>77.010000000000005</v>
      </c>
      <c r="C99" s="1">
        <v>112.67</v>
      </c>
      <c r="D99" s="1">
        <v>129.30000000000001</v>
      </c>
      <c r="E99" s="1">
        <v>31.53</v>
      </c>
      <c r="F99" s="1">
        <v>123.5</v>
      </c>
      <c r="G99" s="1">
        <v>141.72</v>
      </c>
      <c r="H99" s="1">
        <v>48.14</v>
      </c>
      <c r="I99" s="1">
        <v>145.30000000000001</v>
      </c>
      <c r="J99" s="1">
        <v>44.63</v>
      </c>
      <c r="K99" s="1">
        <v>65.37</v>
      </c>
      <c r="L99" s="16"/>
      <c r="R99" s="4"/>
    </row>
    <row r="100" spans="1:18" x14ac:dyDescent="0.25">
      <c r="A100" s="3">
        <v>42171</v>
      </c>
      <c r="B100" s="1">
        <v>76.430000000000007</v>
      </c>
      <c r="C100" s="1">
        <v>114.22</v>
      </c>
      <c r="D100" s="1">
        <v>131.88</v>
      </c>
      <c r="E100" s="1">
        <v>31.99</v>
      </c>
      <c r="F100" s="1">
        <v>127.92</v>
      </c>
      <c r="G100" s="1">
        <v>141.86000000000001</v>
      </c>
      <c r="H100" s="1">
        <v>47.84</v>
      </c>
      <c r="I100" s="1">
        <v>146.27000000000001</v>
      </c>
      <c r="J100" s="1">
        <v>45.2</v>
      </c>
      <c r="K100" s="1">
        <v>67.680000000000007</v>
      </c>
      <c r="L100" s="16"/>
      <c r="R100" s="4"/>
    </row>
    <row r="101" spans="1:18" x14ac:dyDescent="0.25">
      <c r="A101" s="3">
        <v>42178</v>
      </c>
      <c r="B101" s="1">
        <v>77.03</v>
      </c>
      <c r="C101" s="1">
        <v>113.17</v>
      </c>
      <c r="D101" s="1">
        <v>129.41</v>
      </c>
      <c r="E101" s="1">
        <v>32.57</v>
      </c>
      <c r="F101" s="1">
        <v>129.96</v>
      </c>
      <c r="G101" s="1">
        <v>142.96</v>
      </c>
      <c r="H101" s="1">
        <v>47.99</v>
      </c>
      <c r="I101" s="1">
        <v>145.24</v>
      </c>
      <c r="J101" s="1">
        <v>46</v>
      </c>
      <c r="K101" s="1">
        <v>69.209999999999994</v>
      </c>
      <c r="L101" s="16"/>
      <c r="R101" s="4"/>
    </row>
    <row r="102" spans="1:18" x14ac:dyDescent="0.25">
      <c r="A102" s="3">
        <v>42185</v>
      </c>
      <c r="B102" s="1">
        <v>78.7</v>
      </c>
      <c r="C102" s="1">
        <v>118.2</v>
      </c>
      <c r="D102" s="1">
        <v>134.82</v>
      </c>
      <c r="E102" s="1">
        <v>33.76</v>
      </c>
      <c r="F102" s="1">
        <v>134.38999999999999</v>
      </c>
      <c r="G102" s="1">
        <v>147.34</v>
      </c>
      <c r="H102" s="1">
        <v>47.84</v>
      </c>
      <c r="I102" s="1">
        <v>148.71</v>
      </c>
      <c r="J102" s="1">
        <v>47.36</v>
      </c>
      <c r="K102" s="1">
        <v>72.209999999999994</v>
      </c>
      <c r="L102" s="16"/>
      <c r="R102" s="4"/>
    </row>
    <row r="103" spans="1:18" x14ac:dyDescent="0.25">
      <c r="A103" s="3">
        <v>42192</v>
      </c>
      <c r="B103" s="1">
        <v>79.33</v>
      </c>
      <c r="C103" s="1">
        <v>119.89</v>
      </c>
      <c r="D103" s="1">
        <v>135.80000000000001</v>
      </c>
      <c r="E103" s="1">
        <v>32.43</v>
      </c>
      <c r="F103" s="1">
        <v>135.25</v>
      </c>
      <c r="G103" s="1">
        <v>146.81</v>
      </c>
      <c r="H103" s="1">
        <v>47</v>
      </c>
      <c r="I103" s="1">
        <v>149.09</v>
      </c>
      <c r="J103" s="1">
        <v>46.01</v>
      </c>
      <c r="K103" s="1">
        <v>70.13</v>
      </c>
      <c r="L103" s="16"/>
      <c r="R103" s="4"/>
    </row>
    <row r="104" spans="1:18" x14ac:dyDescent="0.25">
      <c r="A104" s="3">
        <v>42199</v>
      </c>
      <c r="B104" s="1">
        <v>80.099999999999994</v>
      </c>
      <c r="C104" s="1">
        <v>119.55</v>
      </c>
      <c r="D104" s="1">
        <v>136.9</v>
      </c>
      <c r="E104" s="1">
        <v>32.29</v>
      </c>
      <c r="F104" s="1">
        <v>137</v>
      </c>
      <c r="G104" s="1">
        <v>147.56</v>
      </c>
      <c r="H104" s="1">
        <v>48.64</v>
      </c>
      <c r="I104" s="1">
        <v>150.19999999999999</v>
      </c>
      <c r="J104" s="1">
        <v>47.91</v>
      </c>
      <c r="K104" s="1">
        <v>70.819999999999993</v>
      </c>
      <c r="L104" s="16"/>
      <c r="R104" s="4"/>
    </row>
    <row r="105" spans="1:18" x14ac:dyDescent="0.25">
      <c r="A105" s="3">
        <v>42206</v>
      </c>
      <c r="B105" s="1">
        <v>81.510000000000005</v>
      </c>
      <c r="C105" s="1">
        <v>121.9</v>
      </c>
      <c r="D105" s="1">
        <v>136.22999999999999</v>
      </c>
      <c r="E105" s="1">
        <v>31</v>
      </c>
      <c r="F105" s="1">
        <v>139.4</v>
      </c>
      <c r="G105" s="1">
        <v>148.99</v>
      </c>
      <c r="H105" s="1">
        <v>50.17</v>
      </c>
      <c r="I105" s="1">
        <v>153.74</v>
      </c>
      <c r="J105" s="1">
        <v>45.94</v>
      </c>
      <c r="K105" s="1">
        <v>67.290000000000006</v>
      </c>
      <c r="L105" s="16"/>
      <c r="R105" s="4"/>
    </row>
    <row r="106" spans="1:18" x14ac:dyDescent="0.25">
      <c r="A106" s="3">
        <v>42213</v>
      </c>
      <c r="B106" s="1">
        <v>83.34</v>
      </c>
      <c r="C106" s="1">
        <v>123.88</v>
      </c>
      <c r="D106" s="1">
        <v>140.5</v>
      </c>
      <c r="E106" s="1">
        <v>32.4</v>
      </c>
      <c r="F106" s="1">
        <v>143.13</v>
      </c>
      <c r="G106" s="1">
        <v>149.22</v>
      </c>
      <c r="H106" s="1">
        <v>52.09</v>
      </c>
      <c r="I106" s="1">
        <v>156.69</v>
      </c>
      <c r="J106" s="1">
        <v>46.22</v>
      </c>
      <c r="K106" s="1">
        <v>68.02</v>
      </c>
      <c r="L106" s="16"/>
      <c r="R106" s="4"/>
    </row>
    <row r="107" spans="1:18" x14ac:dyDescent="0.25">
      <c r="A107" s="3">
        <v>42220</v>
      </c>
      <c r="B107" s="1">
        <v>85.08</v>
      </c>
      <c r="C107" s="1">
        <v>125.95</v>
      </c>
      <c r="D107" s="1">
        <v>145.63999999999999</v>
      </c>
      <c r="E107" s="1">
        <v>33.590000000000003</v>
      </c>
      <c r="F107" s="1">
        <v>145.72999999999999</v>
      </c>
      <c r="G107" s="1">
        <v>154.59</v>
      </c>
      <c r="H107" s="1">
        <v>53.27</v>
      </c>
      <c r="I107" s="1">
        <v>158.26</v>
      </c>
      <c r="J107" s="1">
        <v>46.53</v>
      </c>
      <c r="K107" s="1">
        <v>69.5</v>
      </c>
      <c r="L107" s="16"/>
      <c r="R107" s="4"/>
    </row>
    <row r="108" spans="1:18" x14ac:dyDescent="0.25">
      <c r="A108" s="3">
        <v>42227</v>
      </c>
      <c r="B108" s="1">
        <v>87.24</v>
      </c>
      <c r="C108" s="1">
        <v>125.74</v>
      </c>
      <c r="D108" s="1">
        <v>148.91</v>
      </c>
      <c r="E108" s="1">
        <v>35.07</v>
      </c>
      <c r="F108" s="1">
        <v>144.47</v>
      </c>
      <c r="G108" s="1">
        <v>156.72999999999999</v>
      </c>
      <c r="H108" s="1">
        <v>53.18</v>
      </c>
      <c r="I108" s="1">
        <v>161.41</v>
      </c>
      <c r="J108" s="1">
        <v>47.85</v>
      </c>
      <c r="K108" s="1">
        <v>70.680000000000007</v>
      </c>
      <c r="L108" s="16"/>
      <c r="R108" s="4"/>
    </row>
    <row r="109" spans="1:18" x14ac:dyDescent="0.25">
      <c r="A109" s="3">
        <v>42234</v>
      </c>
      <c r="B109" s="1">
        <v>88.29</v>
      </c>
      <c r="C109" s="1">
        <v>125.91</v>
      </c>
      <c r="D109" s="1">
        <v>151.80000000000001</v>
      </c>
      <c r="E109" s="1">
        <v>36.67</v>
      </c>
      <c r="F109" s="1">
        <v>144.63999999999999</v>
      </c>
      <c r="G109" s="1">
        <v>159.94999999999999</v>
      </c>
      <c r="H109" s="1">
        <v>53.46</v>
      </c>
      <c r="I109" s="1">
        <v>162.87</v>
      </c>
      <c r="J109" s="1">
        <v>49.52</v>
      </c>
      <c r="K109" s="1">
        <v>73.48</v>
      </c>
      <c r="L109" s="16"/>
      <c r="R109" s="4"/>
    </row>
    <row r="110" spans="1:18" x14ac:dyDescent="0.25">
      <c r="A110" s="3">
        <v>42241</v>
      </c>
      <c r="B110" s="1">
        <v>86.86</v>
      </c>
      <c r="C110" s="1">
        <v>125.73</v>
      </c>
      <c r="D110" s="1">
        <v>146.62</v>
      </c>
      <c r="E110" s="1">
        <v>36.03</v>
      </c>
      <c r="F110" s="1">
        <v>142.32</v>
      </c>
      <c r="G110" s="1">
        <v>156.97</v>
      </c>
      <c r="H110" s="1">
        <v>53.16</v>
      </c>
      <c r="I110" s="1">
        <v>161.66</v>
      </c>
      <c r="J110" s="1">
        <v>48.31</v>
      </c>
      <c r="K110" s="1">
        <v>72.09</v>
      </c>
      <c r="L110" s="16"/>
      <c r="R110" s="4"/>
    </row>
    <row r="111" spans="1:18" x14ac:dyDescent="0.25">
      <c r="A111" s="3">
        <v>42248</v>
      </c>
      <c r="B111" s="1">
        <v>85.37</v>
      </c>
      <c r="C111" s="1">
        <v>125.47</v>
      </c>
      <c r="D111" s="1">
        <v>147.88</v>
      </c>
      <c r="E111" s="1">
        <v>36.729999999999997</v>
      </c>
      <c r="F111" s="1">
        <v>142.41999999999999</v>
      </c>
      <c r="G111" s="1">
        <v>156.86000000000001</v>
      </c>
      <c r="H111" s="1">
        <v>52.97</v>
      </c>
      <c r="I111" s="1">
        <v>159.71</v>
      </c>
      <c r="J111" s="1">
        <v>48.09</v>
      </c>
      <c r="K111" s="1">
        <v>72.64</v>
      </c>
      <c r="L111" s="16"/>
      <c r="R111" s="4"/>
    </row>
    <row r="112" spans="1:18" x14ac:dyDescent="0.25">
      <c r="A112" s="3">
        <v>42255</v>
      </c>
      <c r="B112" s="1">
        <v>87</v>
      </c>
      <c r="C112" s="1">
        <v>126.96</v>
      </c>
      <c r="D112" s="1">
        <v>151.49</v>
      </c>
      <c r="E112" s="1">
        <v>39.47</v>
      </c>
      <c r="F112" s="1">
        <v>146.69999999999999</v>
      </c>
      <c r="G112" s="1">
        <v>162.06</v>
      </c>
      <c r="H112" s="1">
        <v>53.37</v>
      </c>
      <c r="I112" s="1">
        <v>166.33</v>
      </c>
      <c r="J112" s="1">
        <v>50.04</v>
      </c>
      <c r="K112" s="1">
        <v>76.59</v>
      </c>
      <c r="L112" s="16"/>
      <c r="R112" s="4"/>
    </row>
    <row r="113" spans="1:18" x14ac:dyDescent="0.25">
      <c r="A113" s="3">
        <v>42262</v>
      </c>
      <c r="B113" s="1">
        <v>88.73</v>
      </c>
      <c r="C113" s="1">
        <v>124.35</v>
      </c>
      <c r="D113" s="1">
        <v>157.47999999999999</v>
      </c>
      <c r="E113" s="1">
        <v>41.09</v>
      </c>
      <c r="F113" s="1">
        <v>147.38999999999999</v>
      </c>
      <c r="G113" s="1">
        <v>164.47</v>
      </c>
      <c r="H113" s="1">
        <v>55.12</v>
      </c>
      <c r="I113" s="1">
        <v>172.33</v>
      </c>
      <c r="J113" s="1">
        <v>50.72</v>
      </c>
      <c r="K113" s="1">
        <v>79.040000000000006</v>
      </c>
      <c r="L113" s="16"/>
      <c r="R113" s="4"/>
    </row>
    <row r="114" spans="1:18" x14ac:dyDescent="0.25">
      <c r="A114" s="3">
        <v>42269</v>
      </c>
      <c r="B114" s="1">
        <v>88.76</v>
      </c>
      <c r="C114" s="1">
        <v>127.36</v>
      </c>
      <c r="D114" s="1">
        <v>154.19</v>
      </c>
      <c r="E114" s="1">
        <v>40.200000000000003</v>
      </c>
      <c r="F114" s="1">
        <v>151.21</v>
      </c>
      <c r="G114" s="1">
        <v>162.16</v>
      </c>
      <c r="H114" s="1">
        <v>54.86</v>
      </c>
      <c r="I114" s="1">
        <v>171.95</v>
      </c>
      <c r="J114" s="1">
        <v>50.13</v>
      </c>
      <c r="K114" s="1">
        <v>77.84</v>
      </c>
      <c r="L114" s="16"/>
      <c r="R114" s="4"/>
    </row>
    <row r="115" spans="1:18" x14ac:dyDescent="0.25">
      <c r="A115" s="3">
        <v>42276</v>
      </c>
      <c r="B115" s="1">
        <v>84.62</v>
      </c>
      <c r="C115" s="1">
        <v>124.82</v>
      </c>
      <c r="D115" s="1">
        <v>145.81</v>
      </c>
      <c r="E115" s="1">
        <v>37.909999999999997</v>
      </c>
      <c r="F115" s="1">
        <v>148.44</v>
      </c>
      <c r="G115" s="1">
        <v>156.52000000000001</v>
      </c>
      <c r="H115" s="1">
        <v>53.37</v>
      </c>
      <c r="I115" s="1">
        <v>166.16</v>
      </c>
      <c r="J115" s="1">
        <v>47.43</v>
      </c>
      <c r="K115" s="1">
        <v>73.709999999999994</v>
      </c>
      <c r="L115" s="16"/>
      <c r="R115" s="4"/>
    </row>
    <row r="116" spans="1:18" x14ac:dyDescent="0.25">
      <c r="A116" s="3">
        <v>42283</v>
      </c>
      <c r="B116" s="1">
        <v>88.17</v>
      </c>
      <c r="C116" s="1">
        <v>127.88</v>
      </c>
      <c r="D116" s="1">
        <v>147.44</v>
      </c>
      <c r="E116" s="1">
        <v>39.590000000000003</v>
      </c>
      <c r="F116" s="1">
        <v>153.02000000000001</v>
      </c>
      <c r="G116" s="1">
        <v>162.84</v>
      </c>
      <c r="H116" s="1">
        <v>54.05</v>
      </c>
      <c r="I116" s="1">
        <v>169.07</v>
      </c>
      <c r="J116" s="1">
        <v>48.16</v>
      </c>
      <c r="K116" s="1">
        <v>75.73</v>
      </c>
      <c r="L116" s="16"/>
      <c r="R116" s="4"/>
    </row>
    <row r="117" spans="1:18" x14ac:dyDescent="0.25">
      <c r="A117" s="3">
        <v>42290</v>
      </c>
      <c r="B117" s="1">
        <v>86.95</v>
      </c>
      <c r="C117" s="1">
        <v>126.1</v>
      </c>
      <c r="D117" s="1">
        <v>144.94999999999999</v>
      </c>
      <c r="E117" s="1">
        <v>38.76</v>
      </c>
      <c r="F117" s="1">
        <v>149.34</v>
      </c>
      <c r="G117" s="1">
        <v>158.01</v>
      </c>
      <c r="H117" s="1">
        <v>52.61</v>
      </c>
      <c r="I117" s="1">
        <v>163.28</v>
      </c>
      <c r="J117" s="1">
        <v>46.47</v>
      </c>
      <c r="K117" s="1">
        <v>74.040000000000006</v>
      </c>
      <c r="L117" s="16"/>
      <c r="R117" s="4"/>
    </row>
    <row r="118" spans="1:18" x14ac:dyDescent="0.25">
      <c r="A118" s="3">
        <v>42297</v>
      </c>
      <c r="B118" s="1">
        <v>87.91</v>
      </c>
      <c r="C118" s="1">
        <v>126.74</v>
      </c>
      <c r="D118" s="1">
        <v>149.29</v>
      </c>
      <c r="E118" s="1">
        <v>40.43</v>
      </c>
      <c r="F118" s="1">
        <v>152.6</v>
      </c>
      <c r="G118" s="1">
        <v>162.41999999999999</v>
      </c>
      <c r="H118" s="1">
        <v>53.09</v>
      </c>
      <c r="I118" s="1">
        <v>167.23</v>
      </c>
      <c r="J118" s="1">
        <v>47.27</v>
      </c>
      <c r="K118" s="1">
        <v>76.150000000000006</v>
      </c>
      <c r="L118" s="16"/>
      <c r="R118" s="4"/>
    </row>
    <row r="119" spans="1:18" x14ac:dyDescent="0.25">
      <c r="A119" s="3">
        <v>42304</v>
      </c>
      <c r="B119" s="1">
        <v>86.91</v>
      </c>
      <c r="C119" s="1">
        <v>126.11</v>
      </c>
      <c r="D119" s="1">
        <v>145.69999999999999</v>
      </c>
      <c r="E119" s="1">
        <v>39.46</v>
      </c>
      <c r="F119" s="1">
        <v>150.53</v>
      </c>
      <c r="G119" s="1">
        <v>160.41</v>
      </c>
      <c r="H119" s="1">
        <v>53.73</v>
      </c>
      <c r="I119" s="1">
        <v>162.53</v>
      </c>
      <c r="J119" s="1">
        <v>45.63</v>
      </c>
      <c r="K119" s="1">
        <v>74.489999999999995</v>
      </c>
      <c r="L119" s="16"/>
      <c r="R119" s="4"/>
    </row>
    <row r="120" spans="1:18" x14ac:dyDescent="0.25">
      <c r="A120" s="3">
        <v>42311</v>
      </c>
      <c r="B120" s="1">
        <v>90</v>
      </c>
      <c r="C120" s="1">
        <v>127.3</v>
      </c>
      <c r="D120" s="1">
        <v>148.72999999999999</v>
      </c>
      <c r="E120" s="1">
        <v>40.32</v>
      </c>
      <c r="F120" s="1">
        <v>150.96</v>
      </c>
      <c r="G120" s="1">
        <v>164.56</v>
      </c>
      <c r="H120" s="1">
        <v>55.61</v>
      </c>
      <c r="I120" s="1">
        <v>166.29</v>
      </c>
      <c r="J120" s="1">
        <v>45.37</v>
      </c>
      <c r="K120" s="1">
        <v>74.89</v>
      </c>
      <c r="L120" s="16"/>
      <c r="R120" s="4"/>
    </row>
    <row r="121" spans="1:18" x14ac:dyDescent="0.25">
      <c r="A121" s="3">
        <v>42318</v>
      </c>
      <c r="B121" s="1">
        <v>87.42</v>
      </c>
      <c r="C121" s="1">
        <v>127.02</v>
      </c>
      <c r="D121" s="1">
        <v>143.69999999999999</v>
      </c>
      <c r="E121" s="1">
        <v>38.909999999999997</v>
      </c>
      <c r="F121" s="1">
        <v>148.52000000000001</v>
      </c>
      <c r="G121" s="1">
        <v>162.34</v>
      </c>
      <c r="H121" s="1">
        <v>54.46</v>
      </c>
      <c r="I121" s="1">
        <v>163.1</v>
      </c>
      <c r="J121" s="1">
        <v>43.85</v>
      </c>
      <c r="K121" s="1">
        <v>71.13</v>
      </c>
      <c r="L121" s="16"/>
      <c r="R121" s="4"/>
    </row>
    <row r="122" spans="1:18" x14ac:dyDescent="0.25">
      <c r="A122" s="3">
        <v>42325</v>
      </c>
      <c r="B122" s="1">
        <v>85.46</v>
      </c>
      <c r="C122" s="1">
        <v>124.28</v>
      </c>
      <c r="D122" s="1">
        <v>140.28</v>
      </c>
      <c r="E122" s="1">
        <v>38.26</v>
      </c>
      <c r="F122" s="1">
        <v>145.57</v>
      </c>
      <c r="G122" s="1">
        <v>157.5</v>
      </c>
      <c r="H122" s="1">
        <v>53.99</v>
      </c>
      <c r="I122" s="1">
        <v>158.18</v>
      </c>
      <c r="J122" s="1">
        <v>43.47</v>
      </c>
      <c r="K122" s="1">
        <v>67.42</v>
      </c>
      <c r="L122" s="16"/>
      <c r="R122" s="4"/>
    </row>
    <row r="123" spans="1:18" x14ac:dyDescent="0.25">
      <c r="A123" s="3">
        <v>42332</v>
      </c>
      <c r="B123" s="1">
        <v>90.27</v>
      </c>
      <c r="C123" s="1">
        <v>129.04</v>
      </c>
      <c r="D123" s="1">
        <v>146.86000000000001</v>
      </c>
      <c r="E123" s="1">
        <v>40.57</v>
      </c>
      <c r="F123" s="1">
        <v>152</v>
      </c>
      <c r="G123" s="1">
        <v>164.66</v>
      </c>
      <c r="H123" s="1">
        <v>58.09</v>
      </c>
      <c r="I123" s="1">
        <v>167.02</v>
      </c>
      <c r="J123" s="1">
        <v>44.93</v>
      </c>
      <c r="K123" s="1">
        <v>70</v>
      </c>
      <c r="L123" s="16"/>
      <c r="R123" s="4"/>
    </row>
    <row r="124" spans="1:18" x14ac:dyDescent="0.25">
      <c r="A124" s="3">
        <v>42339</v>
      </c>
      <c r="B124" s="1">
        <v>92.79</v>
      </c>
      <c r="C124" s="1">
        <v>130.08000000000001</v>
      </c>
      <c r="D124" s="1">
        <v>147.07</v>
      </c>
      <c r="E124" s="1">
        <v>41.21</v>
      </c>
      <c r="F124" s="1">
        <v>151.84</v>
      </c>
      <c r="G124" s="1">
        <v>166.97</v>
      </c>
      <c r="H124" s="1">
        <v>58.41</v>
      </c>
      <c r="I124" s="1">
        <v>169.14</v>
      </c>
      <c r="J124" s="1">
        <v>44.65</v>
      </c>
      <c r="K124" s="1">
        <v>69.52</v>
      </c>
      <c r="L124" s="16"/>
      <c r="R124" s="4"/>
    </row>
    <row r="125" spans="1:18" x14ac:dyDescent="0.25">
      <c r="A125" s="3">
        <v>42346</v>
      </c>
      <c r="B125" s="1">
        <v>93.46</v>
      </c>
      <c r="C125" s="1">
        <v>130.84</v>
      </c>
      <c r="D125" s="1">
        <v>144.49</v>
      </c>
      <c r="E125" s="1">
        <v>41.81</v>
      </c>
      <c r="F125" s="1">
        <v>156.35</v>
      </c>
      <c r="G125" s="1">
        <v>170.42</v>
      </c>
      <c r="H125" s="1">
        <v>59.84</v>
      </c>
      <c r="I125" s="1">
        <v>172.02</v>
      </c>
      <c r="J125" s="1">
        <v>44.6</v>
      </c>
      <c r="K125" s="1">
        <v>68.56</v>
      </c>
      <c r="L125" s="16"/>
      <c r="R125" s="4"/>
    </row>
    <row r="126" spans="1:18" x14ac:dyDescent="0.25">
      <c r="A126" s="3">
        <v>42353</v>
      </c>
      <c r="B126" s="1">
        <v>95.02</v>
      </c>
      <c r="C126" s="1">
        <v>130.47</v>
      </c>
      <c r="D126" s="1">
        <v>147.03</v>
      </c>
      <c r="E126" s="1">
        <v>41.95</v>
      </c>
      <c r="F126" s="1">
        <v>157.08000000000001</v>
      </c>
      <c r="G126" s="1">
        <v>171.5</v>
      </c>
      <c r="H126" s="1">
        <v>59.81</v>
      </c>
      <c r="I126" s="1">
        <v>175.89</v>
      </c>
      <c r="J126" s="1">
        <v>45.47</v>
      </c>
      <c r="K126" s="1">
        <v>70.180000000000007</v>
      </c>
      <c r="L126" s="16"/>
      <c r="R126" s="4"/>
    </row>
    <row r="127" spans="1:18" x14ac:dyDescent="0.25">
      <c r="A127" s="3">
        <v>42360</v>
      </c>
      <c r="B127" s="1">
        <v>95.93</v>
      </c>
      <c r="C127" s="1">
        <v>130.53</v>
      </c>
      <c r="D127" s="1">
        <v>147.79</v>
      </c>
      <c r="E127" s="1">
        <v>42.72</v>
      </c>
      <c r="F127" s="1">
        <v>157.44999999999999</v>
      </c>
      <c r="G127" s="1">
        <v>173.34</v>
      </c>
      <c r="H127" s="1">
        <v>59.82</v>
      </c>
      <c r="I127" s="1">
        <v>176.58</v>
      </c>
      <c r="J127" s="1">
        <v>45.25</v>
      </c>
      <c r="K127" s="1">
        <v>71.44</v>
      </c>
      <c r="L127" s="16"/>
      <c r="R127" s="4"/>
    </row>
    <row r="128" spans="1:18" x14ac:dyDescent="0.25">
      <c r="A128" s="3">
        <v>42367</v>
      </c>
      <c r="B128" s="1">
        <v>95.54</v>
      </c>
      <c r="C128" s="1">
        <v>129.46</v>
      </c>
      <c r="D128" s="1">
        <v>146.16</v>
      </c>
      <c r="E128" s="1">
        <v>42.23</v>
      </c>
      <c r="F128" s="1">
        <v>155.19</v>
      </c>
      <c r="G128" s="1">
        <v>172.05</v>
      </c>
      <c r="H128" s="1">
        <v>59.59</v>
      </c>
      <c r="I128" s="1">
        <v>175.9</v>
      </c>
      <c r="J128" s="1">
        <v>44.9</v>
      </c>
      <c r="K128" s="1">
        <v>71.08</v>
      </c>
      <c r="L128" s="16"/>
      <c r="R128" s="4"/>
    </row>
    <row r="129" spans="1:18" x14ac:dyDescent="0.25">
      <c r="A129" s="3">
        <v>42374</v>
      </c>
      <c r="B129" s="1">
        <v>98.34</v>
      </c>
      <c r="C129" s="1">
        <v>132.22</v>
      </c>
      <c r="D129" s="1">
        <v>150.41999999999999</v>
      </c>
      <c r="E129" s="1">
        <v>44.12</v>
      </c>
      <c r="F129" s="1">
        <v>158.97999999999999</v>
      </c>
      <c r="G129" s="1">
        <v>177.43</v>
      </c>
      <c r="H129" s="1">
        <v>61.29</v>
      </c>
      <c r="I129" s="1">
        <v>179.2</v>
      </c>
      <c r="J129" s="1">
        <v>45.86</v>
      </c>
      <c r="K129" s="1">
        <v>72.89</v>
      </c>
      <c r="L129" s="16"/>
      <c r="R129" s="4"/>
    </row>
    <row r="130" spans="1:18" x14ac:dyDescent="0.25">
      <c r="A130" s="3">
        <v>42381</v>
      </c>
      <c r="B130" s="1">
        <v>97.31</v>
      </c>
      <c r="C130" s="1">
        <v>129.69</v>
      </c>
      <c r="D130" s="1">
        <v>149.96</v>
      </c>
      <c r="E130" s="1">
        <v>45.58</v>
      </c>
      <c r="F130" s="1">
        <v>157.51</v>
      </c>
      <c r="G130" s="1">
        <v>177.24</v>
      </c>
      <c r="H130" s="1">
        <v>61.35</v>
      </c>
      <c r="I130" s="1">
        <v>174.79</v>
      </c>
      <c r="J130" s="1">
        <v>47.12</v>
      </c>
      <c r="K130" s="1">
        <v>71.66</v>
      </c>
      <c r="L130" s="16"/>
      <c r="R130" s="4"/>
    </row>
    <row r="131" spans="1:18" x14ac:dyDescent="0.25">
      <c r="A131" s="3">
        <v>42388</v>
      </c>
      <c r="B131" s="1">
        <v>99.26</v>
      </c>
      <c r="C131" s="1">
        <v>132.91999999999999</v>
      </c>
      <c r="D131" s="1">
        <v>149.97</v>
      </c>
      <c r="E131" s="1">
        <v>45.29</v>
      </c>
      <c r="F131" s="1">
        <v>155.94</v>
      </c>
      <c r="G131" s="1">
        <v>177.62</v>
      </c>
      <c r="H131" s="1">
        <v>60.4</v>
      </c>
      <c r="I131" s="1">
        <v>177.54</v>
      </c>
      <c r="J131" s="1">
        <v>47.31</v>
      </c>
      <c r="K131" s="1">
        <v>70.89</v>
      </c>
      <c r="L131" s="16"/>
      <c r="R131" s="4"/>
    </row>
    <row r="132" spans="1:18" x14ac:dyDescent="0.25">
      <c r="A132" s="3">
        <v>42395</v>
      </c>
      <c r="B132" s="1">
        <v>100.38</v>
      </c>
      <c r="C132" s="1">
        <v>135.77000000000001</v>
      </c>
      <c r="D132" s="1">
        <v>151.88</v>
      </c>
      <c r="E132" s="1">
        <v>45.64</v>
      </c>
      <c r="F132" s="1">
        <v>160.38999999999999</v>
      </c>
      <c r="G132" s="1">
        <v>180.22</v>
      </c>
      <c r="H132" s="1">
        <v>61.56</v>
      </c>
      <c r="I132" s="1">
        <v>181.51</v>
      </c>
      <c r="J132" s="1">
        <v>46.31</v>
      </c>
      <c r="K132" s="1">
        <v>70.790000000000006</v>
      </c>
      <c r="L132" s="16"/>
      <c r="R132" s="4"/>
    </row>
    <row r="133" spans="1:18" x14ac:dyDescent="0.25">
      <c r="A133" s="3">
        <v>42402</v>
      </c>
      <c r="B133" s="1">
        <v>100.25</v>
      </c>
      <c r="C133" s="1">
        <v>135.94999999999999</v>
      </c>
      <c r="D133" s="1">
        <v>147.41999999999999</v>
      </c>
      <c r="E133" s="1">
        <v>44.92</v>
      </c>
      <c r="F133" s="1">
        <v>157.81</v>
      </c>
      <c r="G133" s="1">
        <v>179.58</v>
      </c>
      <c r="H133" s="1">
        <v>62.09</v>
      </c>
      <c r="I133" s="1">
        <v>181.07</v>
      </c>
      <c r="J133" s="1">
        <v>45.84</v>
      </c>
      <c r="K133" s="1">
        <v>69.16</v>
      </c>
      <c r="L133" s="16"/>
      <c r="R133" s="4"/>
    </row>
    <row r="134" spans="1:18" x14ac:dyDescent="0.25">
      <c r="A134" s="3">
        <v>42409</v>
      </c>
      <c r="B134" s="1">
        <v>99.82</v>
      </c>
      <c r="C134" s="1">
        <v>133.54</v>
      </c>
      <c r="D134" s="1">
        <v>141.44</v>
      </c>
      <c r="E134" s="1">
        <v>43.68</v>
      </c>
      <c r="F134" s="1">
        <v>152.96</v>
      </c>
      <c r="G134" s="1">
        <v>175.97</v>
      </c>
      <c r="H134" s="1">
        <v>61.41</v>
      </c>
      <c r="I134" s="1">
        <v>174.92</v>
      </c>
      <c r="J134" s="1">
        <v>43.77</v>
      </c>
      <c r="K134" s="1">
        <v>67.98</v>
      </c>
      <c r="L134" s="16"/>
      <c r="R134" s="4"/>
    </row>
    <row r="135" spans="1:18" x14ac:dyDescent="0.25">
      <c r="A135" s="3">
        <v>42416</v>
      </c>
      <c r="B135" s="1">
        <v>99.65</v>
      </c>
      <c r="C135" s="1">
        <v>136.80000000000001</v>
      </c>
      <c r="D135" s="1">
        <v>139.41999999999999</v>
      </c>
      <c r="E135" s="1">
        <v>43.54</v>
      </c>
      <c r="F135" s="1">
        <v>154.81</v>
      </c>
      <c r="G135" s="1">
        <v>176.99</v>
      </c>
      <c r="H135" s="1">
        <v>61.39</v>
      </c>
      <c r="I135" s="1">
        <v>174.55</v>
      </c>
      <c r="J135" s="1">
        <v>42.59</v>
      </c>
      <c r="K135" s="1">
        <v>68.05</v>
      </c>
      <c r="L135" s="16"/>
      <c r="R135" s="4"/>
    </row>
    <row r="136" spans="1:18" x14ac:dyDescent="0.25">
      <c r="A136" s="3">
        <v>42423</v>
      </c>
      <c r="B136" s="1">
        <v>98.34</v>
      </c>
      <c r="C136" s="1">
        <v>139.47999999999999</v>
      </c>
      <c r="D136" s="1">
        <v>140.99</v>
      </c>
      <c r="E136" s="1">
        <v>43.19</v>
      </c>
      <c r="F136" s="1">
        <v>159.33000000000001</v>
      </c>
      <c r="G136" s="1">
        <v>179.4</v>
      </c>
      <c r="H136" s="1">
        <v>61.12</v>
      </c>
      <c r="I136" s="1">
        <v>177.72</v>
      </c>
      <c r="J136" s="1">
        <v>42.14</v>
      </c>
      <c r="K136" s="1">
        <v>68.040000000000006</v>
      </c>
      <c r="L136" s="16"/>
      <c r="R136" s="4"/>
    </row>
    <row r="137" spans="1:18" x14ac:dyDescent="0.25">
      <c r="A137" s="3">
        <v>42431</v>
      </c>
      <c r="B137" s="1">
        <v>99.18</v>
      </c>
      <c r="C137" s="1">
        <v>141.13999999999999</v>
      </c>
      <c r="D137" s="1">
        <v>140.9</v>
      </c>
      <c r="E137" s="1">
        <v>42.12</v>
      </c>
      <c r="F137" s="1">
        <v>161.82</v>
      </c>
      <c r="G137" s="1">
        <v>180.44</v>
      </c>
      <c r="H137" s="1">
        <v>61.29</v>
      </c>
      <c r="I137" s="1">
        <v>177.06</v>
      </c>
      <c r="J137" s="1">
        <v>42.22</v>
      </c>
      <c r="K137" s="1">
        <v>67.150000000000006</v>
      </c>
      <c r="L137" s="16"/>
      <c r="R137" s="4"/>
    </row>
    <row r="138" spans="1:18" x14ac:dyDescent="0.25">
      <c r="A138" s="3">
        <v>42438</v>
      </c>
      <c r="B138" s="1">
        <v>102.79</v>
      </c>
      <c r="C138" s="1">
        <v>145.26</v>
      </c>
      <c r="D138" s="1">
        <v>145.97</v>
      </c>
      <c r="E138" s="1">
        <v>44.23</v>
      </c>
      <c r="F138" s="1">
        <v>167.26</v>
      </c>
      <c r="G138" s="1">
        <v>185.77</v>
      </c>
      <c r="H138" s="1">
        <v>63.58</v>
      </c>
      <c r="I138" s="1">
        <v>180.84</v>
      </c>
      <c r="J138" s="1">
        <v>44.9</v>
      </c>
      <c r="K138" s="1">
        <v>69.88</v>
      </c>
      <c r="L138" s="16"/>
      <c r="R138" s="4"/>
    </row>
    <row r="139" spans="1:18" x14ac:dyDescent="0.25">
      <c r="A139" s="3">
        <v>42445</v>
      </c>
      <c r="B139" s="1">
        <v>101.85</v>
      </c>
      <c r="C139" s="1">
        <v>145.13</v>
      </c>
      <c r="D139" s="1">
        <v>146.63999999999999</v>
      </c>
      <c r="E139" s="1">
        <v>44.07</v>
      </c>
      <c r="F139" s="1">
        <v>168.66</v>
      </c>
      <c r="G139" s="1">
        <v>186.18</v>
      </c>
      <c r="H139" s="1">
        <v>63.35</v>
      </c>
      <c r="I139" s="1">
        <v>184.08</v>
      </c>
      <c r="J139" s="1">
        <v>46.09</v>
      </c>
      <c r="K139" s="1">
        <v>68.989999999999995</v>
      </c>
      <c r="L139" s="16"/>
      <c r="R139" s="4"/>
    </row>
    <row r="140" spans="1:18" x14ac:dyDescent="0.25">
      <c r="A140" s="3">
        <v>42452</v>
      </c>
      <c r="B140" s="1">
        <v>99.95</v>
      </c>
      <c r="C140" s="1">
        <v>146.77000000000001</v>
      </c>
      <c r="D140" s="1">
        <v>144.18</v>
      </c>
      <c r="E140" s="1">
        <v>42.11</v>
      </c>
      <c r="F140" s="1">
        <v>170.2</v>
      </c>
      <c r="G140" s="1">
        <v>184.56</v>
      </c>
      <c r="H140" s="1">
        <v>61.62</v>
      </c>
      <c r="I140" s="1">
        <v>177.11</v>
      </c>
      <c r="J140" s="1">
        <v>45.94</v>
      </c>
      <c r="K140" s="1">
        <v>70.819999999999993</v>
      </c>
      <c r="L140" s="16"/>
      <c r="R140" s="4"/>
    </row>
    <row r="141" spans="1:18" x14ac:dyDescent="0.25">
      <c r="A141" s="3">
        <v>42459</v>
      </c>
      <c r="B141" s="1">
        <v>99.29</v>
      </c>
      <c r="C141" s="1">
        <v>148.88999999999999</v>
      </c>
      <c r="D141" s="1">
        <v>140.75</v>
      </c>
      <c r="E141" s="1">
        <v>40.21</v>
      </c>
      <c r="F141" s="1">
        <v>173.46</v>
      </c>
      <c r="G141" s="1">
        <v>181.87</v>
      </c>
      <c r="H141" s="1">
        <v>61.47</v>
      </c>
      <c r="I141" s="1">
        <v>173.85</v>
      </c>
      <c r="J141" s="1">
        <v>43.57</v>
      </c>
      <c r="K141" s="1">
        <v>68.040000000000006</v>
      </c>
      <c r="L141" s="16"/>
      <c r="R141" s="4"/>
    </row>
    <row r="142" spans="1:18" x14ac:dyDescent="0.25">
      <c r="A142" s="3">
        <v>42466</v>
      </c>
      <c r="B142" s="1">
        <v>97.2</v>
      </c>
      <c r="C142" s="1">
        <v>145.31</v>
      </c>
      <c r="D142" s="1">
        <v>139.25</v>
      </c>
      <c r="E142" s="1">
        <v>39.880000000000003</v>
      </c>
      <c r="F142" s="1">
        <v>170.14</v>
      </c>
      <c r="G142" s="1">
        <v>177.24</v>
      </c>
      <c r="H142" s="1">
        <v>59.6</v>
      </c>
      <c r="I142" s="1">
        <v>167.9</v>
      </c>
      <c r="J142" s="1">
        <v>43.53</v>
      </c>
      <c r="K142" s="1">
        <v>69.06</v>
      </c>
      <c r="L142" s="16"/>
      <c r="R142" s="4"/>
    </row>
    <row r="143" spans="1:18" x14ac:dyDescent="0.25">
      <c r="A143" s="3">
        <v>42473</v>
      </c>
      <c r="B143" s="1">
        <v>97.18</v>
      </c>
      <c r="C143" s="1">
        <v>147.65</v>
      </c>
      <c r="D143" s="1">
        <v>141.78</v>
      </c>
      <c r="E143" s="1">
        <v>41.25</v>
      </c>
      <c r="F143" s="1">
        <v>173.47</v>
      </c>
      <c r="G143" s="1">
        <v>179.37</v>
      </c>
      <c r="H143" s="1">
        <v>59.89</v>
      </c>
      <c r="I143" s="1">
        <v>169.42</v>
      </c>
      <c r="J143" s="1">
        <v>44.99</v>
      </c>
      <c r="K143" s="1">
        <v>71.36</v>
      </c>
      <c r="L143" s="16"/>
      <c r="R143" s="4"/>
    </row>
    <row r="144" spans="1:18" x14ac:dyDescent="0.25">
      <c r="A144" s="3">
        <v>42480</v>
      </c>
      <c r="B144" s="1">
        <v>93.28</v>
      </c>
      <c r="C144" s="1">
        <v>147.06</v>
      </c>
      <c r="D144" s="1">
        <v>136.21</v>
      </c>
      <c r="E144" s="1">
        <v>40.32</v>
      </c>
      <c r="F144" s="1">
        <v>172.37</v>
      </c>
      <c r="G144" s="1">
        <v>173.51</v>
      </c>
      <c r="H144" s="1">
        <v>58.42</v>
      </c>
      <c r="I144" s="1">
        <v>163.99</v>
      </c>
      <c r="J144" s="1">
        <v>44.07</v>
      </c>
      <c r="K144" s="1">
        <v>68.19</v>
      </c>
      <c r="L144" s="16"/>
      <c r="R144" s="4"/>
    </row>
    <row r="145" spans="1:18" x14ac:dyDescent="0.25">
      <c r="A145" s="3">
        <v>42487</v>
      </c>
      <c r="B145" s="1">
        <v>97.87</v>
      </c>
      <c r="C145" s="1">
        <v>147.08000000000001</v>
      </c>
      <c r="D145" s="1">
        <v>142.94</v>
      </c>
      <c r="E145" s="1">
        <v>42.56</v>
      </c>
      <c r="F145" s="1">
        <v>176</v>
      </c>
      <c r="G145" s="1">
        <v>180.56</v>
      </c>
      <c r="H145" s="1">
        <v>60.85</v>
      </c>
      <c r="I145" s="1">
        <v>172.92</v>
      </c>
      <c r="J145" s="1">
        <v>45.66</v>
      </c>
      <c r="K145" s="1">
        <v>71.05</v>
      </c>
      <c r="L145" s="16"/>
      <c r="R145" s="4"/>
    </row>
    <row r="146" spans="1:18" x14ac:dyDescent="0.25">
      <c r="A146" s="3">
        <v>42494</v>
      </c>
      <c r="B146" s="1">
        <v>101.27</v>
      </c>
      <c r="C146" s="1">
        <v>149.75</v>
      </c>
      <c r="D146" s="1">
        <v>146.72999999999999</v>
      </c>
      <c r="E146" s="1">
        <v>44.16</v>
      </c>
      <c r="F146" s="1">
        <v>178.06</v>
      </c>
      <c r="G146" s="1">
        <v>183.01</v>
      </c>
      <c r="H146" s="1">
        <v>63.01</v>
      </c>
      <c r="I146" s="1">
        <v>176.2</v>
      </c>
      <c r="J146" s="1">
        <v>46.6</v>
      </c>
      <c r="K146" s="1">
        <v>73.73</v>
      </c>
      <c r="L146" s="16"/>
      <c r="R146" s="4"/>
    </row>
    <row r="147" spans="1:18" x14ac:dyDescent="0.25">
      <c r="A147" s="3">
        <v>42501</v>
      </c>
      <c r="B147" s="1">
        <v>101.62</v>
      </c>
      <c r="C147" s="1">
        <v>151.12</v>
      </c>
      <c r="D147" s="1">
        <v>148.35</v>
      </c>
      <c r="E147" s="1">
        <v>44.6</v>
      </c>
      <c r="F147" s="1">
        <v>180.81</v>
      </c>
      <c r="G147" s="1">
        <v>186.33</v>
      </c>
      <c r="H147" s="1">
        <v>64.709999999999994</v>
      </c>
      <c r="I147" s="1">
        <v>179.66</v>
      </c>
      <c r="J147" s="1">
        <v>47.03</v>
      </c>
      <c r="K147" s="1">
        <v>72.819999999999993</v>
      </c>
      <c r="L147" s="16"/>
      <c r="R147" s="4"/>
    </row>
    <row r="148" spans="1:18" x14ac:dyDescent="0.25">
      <c r="A148" s="3">
        <v>42508</v>
      </c>
      <c r="B148" s="1">
        <v>106.07</v>
      </c>
      <c r="C148" s="1">
        <v>151.78</v>
      </c>
      <c r="D148" s="1">
        <v>149.80000000000001</v>
      </c>
      <c r="E148" s="1">
        <v>45.54</v>
      </c>
      <c r="F148" s="1">
        <v>179.77</v>
      </c>
      <c r="G148" s="1">
        <v>188.1</v>
      </c>
      <c r="H148" s="1">
        <v>65.12</v>
      </c>
      <c r="I148" s="1">
        <v>181.39</v>
      </c>
      <c r="J148" s="1">
        <v>45.89</v>
      </c>
      <c r="K148" s="1">
        <v>72.510000000000005</v>
      </c>
      <c r="L148" s="16"/>
      <c r="R148" s="4"/>
    </row>
    <row r="149" spans="1:18" x14ac:dyDescent="0.25">
      <c r="A149" s="3">
        <v>42515</v>
      </c>
      <c r="B149" s="1">
        <v>103.89</v>
      </c>
      <c r="C149" s="1">
        <v>151.22</v>
      </c>
      <c r="D149" s="1">
        <v>147.13999999999999</v>
      </c>
      <c r="E149" s="1">
        <v>43.92</v>
      </c>
      <c r="F149" s="1">
        <v>180.34</v>
      </c>
      <c r="G149" s="1">
        <v>188.11</v>
      </c>
      <c r="H149" s="1">
        <v>63.01</v>
      </c>
      <c r="I149" s="1">
        <v>178.92</v>
      </c>
      <c r="J149" s="1">
        <v>44.99</v>
      </c>
      <c r="K149" s="1">
        <v>71.36</v>
      </c>
      <c r="L149" s="16"/>
      <c r="R149" s="4"/>
    </row>
    <row r="150" spans="1:18" x14ac:dyDescent="0.25">
      <c r="A150" s="3">
        <v>42522</v>
      </c>
      <c r="B150" s="1">
        <v>104.81</v>
      </c>
      <c r="C150" s="1">
        <v>147.31</v>
      </c>
      <c r="D150" s="1">
        <v>144.75</v>
      </c>
      <c r="E150" s="1">
        <v>45.06</v>
      </c>
      <c r="F150" s="1">
        <v>176.5</v>
      </c>
      <c r="G150" s="1">
        <v>188.39</v>
      </c>
      <c r="H150" s="1">
        <v>62.96</v>
      </c>
      <c r="I150" s="1">
        <v>181.43</v>
      </c>
      <c r="J150" s="1">
        <v>43.74</v>
      </c>
      <c r="K150" s="1">
        <v>70.790000000000006</v>
      </c>
      <c r="L150" s="16"/>
      <c r="R150" s="4"/>
    </row>
    <row r="151" spans="1:18" x14ac:dyDescent="0.25">
      <c r="A151" s="3">
        <v>42529</v>
      </c>
      <c r="B151" s="1">
        <v>103.43</v>
      </c>
      <c r="C151" s="1">
        <v>145.25</v>
      </c>
      <c r="D151" s="1">
        <v>142.36000000000001</v>
      </c>
      <c r="E151" s="1">
        <v>44.11</v>
      </c>
      <c r="F151" s="1">
        <v>174.95</v>
      </c>
      <c r="G151" s="1">
        <v>184.89</v>
      </c>
      <c r="H151" s="1">
        <v>62.43</v>
      </c>
      <c r="I151" s="1">
        <v>176.67</v>
      </c>
      <c r="J151" s="1">
        <v>43.27</v>
      </c>
      <c r="K151" s="1">
        <v>69.84</v>
      </c>
      <c r="L151" s="16"/>
      <c r="R151" s="4"/>
    </row>
    <row r="152" spans="1:18" x14ac:dyDescent="0.25">
      <c r="A152" s="3">
        <v>42536</v>
      </c>
      <c r="B152" s="1">
        <v>101.44</v>
      </c>
      <c r="C152" s="1">
        <v>143.1</v>
      </c>
      <c r="D152" s="1">
        <v>140.4</v>
      </c>
      <c r="E152" s="1">
        <v>42.83</v>
      </c>
      <c r="F152" s="1">
        <v>173.51</v>
      </c>
      <c r="G152" s="1">
        <v>182.19</v>
      </c>
      <c r="H152" s="1">
        <v>62.18</v>
      </c>
      <c r="I152" s="1">
        <v>174.31</v>
      </c>
      <c r="J152" s="1">
        <v>42.19</v>
      </c>
      <c r="K152" s="1">
        <v>69.42</v>
      </c>
      <c r="L152" s="16"/>
      <c r="R152" s="4"/>
    </row>
    <row r="153" spans="1:18" x14ac:dyDescent="0.25">
      <c r="A153" s="3">
        <v>42543</v>
      </c>
      <c r="B153" s="1">
        <v>96.3</v>
      </c>
      <c r="C153" s="1">
        <v>138.4</v>
      </c>
      <c r="D153" s="1">
        <v>133.13999999999999</v>
      </c>
      <c r="E153" s="1">
        <v>40.64</v>
      </c>
      <c r="F153" s="1">
        <v>169.23</v>
      </c>
      <c r="G153" s="1">
        <v>176.17</v>
      </c>
      <c r="H153" s="1">
        <v>60.81</v>
      </c>
      <c r="I153" s="1">
        <v>166.87</v>
      </c>
      <c r="J153" s="1">
        <v>41.2</v>
      </c>
      <c r="K153" s="1">
        <v>66.739999999999995</v>
      </c>
      <c r="L153" s="16"/>
      <c r="R153" s="4"/>
    </row>
    <row r="154" spans="1:18" x14ac:dyDescent="0.25">
      <c r="A154" s="3">
        <v>42550</v>
      </c>
      <c r="B154" s="1">
        <v>99.88</v>
      </c>
      <c r="C154" s="1">
        <v>141.27000000000001</v>
      </c>
      <c r="D154" s="1">
        <v>135.03</v>
      </c>
      <c r="E154" s="1">
        <v>41.03</v>
      </c>
      <c r="F154" s="1">
        <v>173.66</v>
      </c>
      <c r="G154" s="1">
        <v>177.98</v>
      </c>
      <c r="H154" s="1">
        <v>62.02</v>
      </c>
      <c r="I154" s="1">
        <v>167.07</v>
      </c>
      <c r="J154" s="1">
        <v>42.09</v>
      </c>
      <c r="K154" s="1">
        <v>66.959999999999994</v>
      </c>
      <c r="L154" s="16"/>
      <c r="R154" s="4"/>
    </row>
    <row r="155" spans="1:18" x14ac:dyDescent="0.25">
      <c r="A155" s="3">
        <v>42557</v>
      </c>
      <c r="B155" s="1">
        <v>101.37</v>
      </c>
      <c r="C155" s="1">
        <v>141.57</v>
      </c>
      <c r="D155" s="1">
        <v>136.11000000000001</v>
      </c>
      <c r="E155" s="1">
        <v>41.59</v>
      </c>
      <c r="F155" s="1">
        <v>171.03</v>
      </c>
      <c r="G155" s="1">
        <v>179.32</v>
      </c>
      <c r="H155" s="1">
        <v>62.49</v>
      </c>
      <c r="I155" s="1">
        <v>164.71</v>
      </c>
      <c r="J155" s="1">
        <v>41.81</v>
      </c>
      <c r="K155" s="1">
        <v>65.47</v>
      </c>
      <c r="L155" s="16"/>
      <c r="R155" s="4"/>
    </row>
    <row r="156" spans="1:18" x14ac:dyDescent="0.25">
      <c r="A156" s="3">
        <v>42564</v>
      </c>
      <c r="B156" s="1">
        <v>106.28</v>
      </c>
      <c r="C156" s="1">
        <v>145.19</v>
      </c>
      <c r="D156" s="1">
        <v>139.41</v>
      </c>
      <c r="E156" s="1">
        <v>42.56</v>
      </c>
      <c r="F156" s="1">
        <v>175.38</v>
      </c>
      <c r="G156" s="1">
        <v>184.7</v>
      </c>
      <c r="H156" s="1">
        <v>65.45</v>
      </c>
      <c r="I156" s="1">
        <v>172.25</v>
      </c>
      <c r="J156" s="1">
        <v>42.33</v>
      </c>
      <c r="K156" s="1">
        <v>65.430000000000007</v>
      </c>
      <c r="L156" s="16"/>
      <c r="R156" s="4"/>
    </row>
    <row r="157" spans="1:18" x14ac:dyDescent="0.25">
      <c r="A157" s="3">
        <v>42571</v>
      </c>
      <c r="B157" s="1">
        <v>107.93</v>
      </c>
      <c r="C157" s="1">
        <v>145.22999999999999</v>
      </c>
      <c r="D157" s="1">
        <v>143.02000000000001</v>
      </c>
      <c r="E157" s="1">
        <v>43.79</v>
      </c>
      <c r="F157" s="1">
        <v>175.69</v>
      </c>
      <c r="G157" s="1">
        <v>189.51</v>
      </c>
      <c r="H157" s="1">
        <v>64.930000000000007</v>
      </c>
      <c r="I157" s="1">
        <v>172.84</v>
      </c>
      <c r="J157" s="1">
        <v>42.41</v>
      </c>
      <c r="K157" s="1">
        <v>67.040000000000006</v>
      </c>
      <c r="L157" s="16"/>
      <c r="R157" s="4"/>
    </row>
    <row r="158" spans="1:18" x14ac:dyDescent="0.25">
      <c r="A158" s="3">
        <v>42578</v>
      </c>
      <c r="B158" s="1">
        <v>108.59</v>
      </c>
      <c r="C158" s="1">
        <v>142.65</v>
      </c>
      <c r="D158" s="1">
        <v>144.41999999999999</v>
      </c>
      <c r="E158" s="1">
        <v>45.24</v>
      </c>
      <c r="F158" s="1">
        <v>174.93</v>
      </c>
      <c r="G158" s="1">
        <v>189.73</v>
      </c>
      <c r="H158" s="1">
        <v>64.09</v>
      </c>
      <c r="I158" s="1">
        <v>169.54</v>
      </c>
      <c r="J158" s="1">
        <v>44.35</v>
      </c>
      <c r="K158" s="1">
        <v>68.83</v>
      </c>
      <c r="L158" s="16"/>
      <c r="R158" s="4"/>
    </row>
    <row r="159" spans="1:18" x14ac:dyDescent="0.25">
      <c r="A159" s="3">
        <v>42585</v>
      </c>
      <c r="B159" s="1">
        <v>111.18</v>
      </c>
      <c r="C159" s="1">
        <v>148.75</v>
      </c>
      <c r="D159" s="1">
        <v>147.29</v>
      </c>
      <c r="E159" s="1">
        <v>46.31</v>
      </c>
      <c r="F159" s="1">
        <v>177.4</v>
      </c>
      <c r="G159" s="1">
        <v>194.83</v>
      </c>
      <c r="H159" s="1">
        <v>65.290000000000006</v>
      </c>
      <c r="I159" s="1">
        <v>172.25</v>
      </c>
      <c r="J159" s="1">
        <v>44.76</v>
      </c>
      <c r="K159" s="1">
        <v>70.5</v>
      </c>
      <c r="L159" s="16"/>
      <c r="R159" s="4"/>
    </row>
    <row r="160" spans="1:18" x14ac:dyDescent="0.25">
      <c r="A160" s="3">
        <v>42592</v>
      </c>
      <c r="B160" s="1">
        <v>111.01</v>
      </c>
      <c r="C160" s="1">
        <v>148.99</v>
      </c>
      <c r="D160" s="1">
        <v>146.36000000000001</v>
      </c>
      <c r="E160" s="1">
        <v>47.41</v>
      </c>
      <c r="F160" s="1">
        <v>178.19</v>
      </c>
      <c r="G160" s="1">
        <v>196.28</v>
      </c>
      <c r="H160" s="1">
        <v>65.3</v>
      </c>
      <c r="I160" s="1">
        <v>171.6</v>
      </c>
      <c r="J160" s="1">
        <v>46.16</v>
      </c>
      <c r="K160" s="1">
        <v>70.23</v>
      </c>
      <c r="L160" s="16"/>
      <c r="R160" s="4"/>
    </row>
    <row r="161" spans="1:18" x14ac:dyDescent="0.25">
      <c r="A161" s="3">
        <v>42599</v>
      </c>
      <c r="B161" s="1">
        <v>112.07</v>
      </c>
      <c r="C161" s="1">
        <v>148.97</v>
      </c>
      <c r="D161" s="1">
        <v>150.07</v>
      </c>
      <c r="E161" s="1">
        <v>48.09</v>
      </c>
      <c r="F161" s="1">
        <v>176.69</v>
      </c>
      <c r="G161" s="1">
        <v>196.58</v>
      </c>
      <c r="H161" s="1">
        <v>65.959999999999994</v>
      </c>
      <c r="I161" s="1">
        <v>176.42</v>
      </c>
      <c r="J161" s="1">
        <v>46.4</v>
      </c>
      <c r="K161" s="1">
        <v>70.53</v>
      </c>
      <c r="L161" s="16"/>
      <c r="R161" s="4"/>
    </row>
    <row r="162" spans="1:18" x14ac:dyDescent="0.25">
      <c r="A162" s="3">
        <v>42606</v>
      </c>
      <c r="B162" s="1">
        <v>111.86</v>
      </c>
      <c r="C162" s="1">
        <v>147.13</v>
      </c>
      <c r="D162" s="1">
        <v>150.85</v>
      </c>
      <c r="E162" s="1">
        <v>47.4</v>
      </c>
      <c r="F162" s="1">
        <v>174.52</v>
      </c>
      <c r="G162" s="1">
        <v>196.05</v>
      </c>
      <c r="H162" s="1">
        <v>65.900000000000006</v>
      </c>
      <c r="I162" s="1">
        <v>177.52</v>
      </c>
      <c r="J162" s="1">
        <v>45.61</v>
      </c>
      <c r="K162" s="1">
        <v>69.86</v>
      </c>
      <c r="L162" s="16"/>
      <c r="R162" s="4"/>
    </row>
    <row r="163" spans="1:18" x14ac:dyDescent="0.25">
      <c r="A163" s="3">
        <v>42613</v>
      </c>
      <c r="B163" s="1">
        <v>106.79</v>
      </c>
      <c r="C163" s="1">
        <v>142.69999999999999</v>
      </c>
      <c r="D163" s="1">
        <v>149.83000000000001</v>
      </c>
      <c r="E163" s="1">
        <v>45.03</v>
      </c>
      <c r="F163" s="1">
        <v>168.08</v>
      </c>
      <c r="G163" s="1">
        <v>190.1</v>
      </c>
      <c r="H163" s="1">
        <v>64.2</v>
      </c>
      <c r="I163" s="1">
        <v>170.03</v>
      </c>
      <c r="J163" s="1">
        <v>44.72</v>
      </c>
      <c r="K163" s="1">
        <v>67.81</v>
      </c>
      <c r="L163" s="16"/>
      <c r="R163" s="4"/>
    </row>
    <row r="164" spans="1:18" x14ac:dyDescent="0.25">
      <c r="A164" s="3">
        <v>42620</v>
      </c>
      <c r="B164" s="1">
        <v>110.28</v>
      </c>
      <c r="C164" s="1">
        <v>144.37</v>
      </c>
      <c r="D164" s="1">
        <v>152.15</v>
      </c>
      <c r="E164" s="1">
        <v>46.47</v>
      </c>
      <c r="F164" s="1">
        <v>168.52</v>
      </c>
      <c r="G164" s="1">
        <v>198.74</v>
      </c>
      <c r="H164" s="1">
        <v>66.17</v>
      </c>
      <c r="I164" s="1">
        <v>174.31</v>
      </c>
      <c r="J164" s="1">
        <v>46.87</v>
      </c>
      <c r="K164" s="1">
        <v>70.540000000000006</v>
      </c>
      <c r="L164" s="16"/>
      <c r="R164" s="4"/>
    </row>
    <row r="165" spans="1:18" x14ac:dyDescent="0.25">
      <c r="A165" s="3">
        <v>42627</v>
      </c>
      <c r="B165" s="1">
        <v>114.06</v>
      </c>
      <c r="C165" s="1">
        <v>145.58000000000001</v>
      </c>
      <c r="D165" s="1">
        <v>153.61000000000001</v>
      </c>
      <c r="E165" s="1">
        <v>47.84</v>
      </c>
      <c r="F165" s="1">
        <v>167.55</v>
      </c>
      <c r="G165" s="1">
        <v>201.31</v>
      </c>
      <c r="H165" s="1">
        <v>68.19</v>
      </c>
      <c r="I165" s="1">
        <v>180.25</v>
      </c>
      <c r="J165" s="1">
        <v>48.28</v>
      </c>
      <c r="K165" s="1">
        <v>73.91</v>
      </c>
      <c r="L165" s="16"/>
      <c r="R165" s="4"/>
    </row>
    <row r="166" spans="1:18" x14ac:dyDescent="0.25">
      <c r="A166" s="3">
        <v>42634</v>
      </c>
      <c r="B166" s="1">
        <v>115.36</v>
      </c>
      <c r="C166" s="1">
        <v>149.22</v>
      </c>
      <c r="D166" s="1">
        <v>154.05000000000001</v>
      </c>
      <c r="E166" s="1">
        <v>48.85</v>
      </c>
      <c r="F166" s="1">
        <v>173.99</v>
      </c>
      <c r="G166" s="1">
        <v>206.68</v>
      </c>
      <c r="H166" s="1">
        <v>69.81</v>
      </c>
      <c r="I166" s="1">
        <v>183.16</v>
      </c>
      <c r="J166" s="1">
        <v>48.8</v>
      </c>
      <c r="K166" s="1">
        <v>74.31</v>
      </c>
      <c r="L166" s="16"/>
      <c r="R166" s="4"/>
    </row>
    <row r="167" spans="1:18" x14ac:dyDescent="0.25">
      <c r="A167" s="3">
        <v>42641</v>
      </c>
      <c r="B167" s="1">
        <v>115.02</v>
      </c>
      <c r="C167" s="1">
        <v>146.1</v>
      </c>
      <c r="D167" s="1">
        <v>153.47</v>
      </c>
      <c r="E167" s="1">
        <v>48.51</v>
      </c>
      <c r="F167" s="1">
        <v>172.46</v>
      </c>
      <c r="G167" s="1">
        <v>206.15</v>
      </c>
      <c r="H167" s="1">
        <v>69.650000000000006</v>
      </c>
      <c r="I167" s="1">
        <v>181.13</v>
      </c>
      <c r="J167" s="1">
        <v>50.04</v>
      </c>
      <c r="K167" s="1">
        <v>75.3</v>
      </c>
      <c r="L167" s="16"/>
      <c r="R167" s="4"/>
    </row>
    <row r="168" spans="1:18" x14ac:dyDescent="0.25">
      <c r="A168" s="3">
        <v>42648</v>
      </c>
      <c r="B168" s="1">
        <v>114.14</v>
      </c>
      <c r="C168" s="1">
        <v>143.68</v>
      </c>
      <c r="D168" s="1">
        <v>151.87</v>
      </c>
      <c r="E168" s="1">
        <v>49.78</v>
      </c>
      <c r="F168" s="1">
        <v>170.5</v>
      </c>
      <c r="G168" s="1">
        <v>205.44</v>
      </c>
      <c r="H168" s="1">
        <v>69.209999999999994</v>
      </c>
      <c r="I168" s="1">
        <v>178.95</v>
      </c>
      <c r="J168" s="1">
        <v>51.46</v>
      </c>
      <c r="K168" s="1">
        <v>75.72</v>
      </c>
      <c r="L168" s="16"/>
      <c r="R168" s="4"/>
    </row>
    <row r="169" spans="1:18" x14ac:dyDescent="0.25">
      <c r="A169" s="3">
        <v>42655</v>
      </c>
      <c r="B169" s="1">
        <v>115.76</v>
      </c>
      <c r="C169" s="1">
        <v>143</v>
      </c>
      <c r="D169" s="1">
        <v>153.16999999999999</v>
      </c>
      <c r="E169" s="1">
        <v>51.21</v>
      </c>
      <c r="F169" s="1">
        <v>170.63</v>
      </c>
      <c r="G169" s="1">
        <v>207.01</v>
      </c>
      <c r="H169" s="1">
        <v>69.010000000000005</v>
      </c>
      <c r="I169" s="1">
        <v>179.71</v>
      </c>
      <c r="J169" s="1">
        <v>53.03</v>
      </c>
      <c r="K169" s="1">
        <v>77.98</v>
      </c>
      <c r="L169" s="16"/>
      <c r="R169" s="4"/>
    </row>
    <row r="170" spans="1:18" x14ac:dyDescent="0.25">
      <c r="A170" s="3">
        <v>42662</v>
      </c>
      <c r="B170" s="1">
        <v>116.93</v>
      </c>
      <c r="C170" s="1">
        <v>147.61000000000001</v>
      </c>
      <c r="D170" s="1">
        <v>156.69999999999999</v>
      </c>
      <c r="E170" s="1">
        <v>53.18</v>
      </c>
      <c r="F170" s="1">
        <v>173.19</v>
      </c>
      <c r="G170" s="1">
        <v>208.04</v>
      </c>
      <c r="H170" s="1">
        <v>68.569999999999993</v>
      </c>
      <c r="I170" s="1">
        <v>183.48</v>
      </c>
      <c r="J170" s="1">
        <v>55.26</v>
      </c>
      <c r="K170" s="1">
        <v>78.87</v>
      </c>
      <c r="L170" s="16"/>
      <c r="R170" s="4"/>
    </row>
    <row r="171" spans="1:18" x14ac:dyDescent="0.25">
      <c r="A171" s="3">
        <v>42669</v>
      </c>
      <c r="B171" s="1">
        <v>117.21</v>
      </c>
      <c r="C171" s="1">
        <v>147.97999999999999</v>
      </c>
      <c r="D171" s="1">
        <v>156.74</v>
      </c>
      <c r="E171" s="1">
        <v>52.18</v>
      </c>
      <c r="F171" s="1">
        <v>175.55</v>
      </c>
      <c r="G171" s="1">
        <v>211.85</v>
      </c>
      <c r="H171" s="1">
        <v>69.81</v>
      </c>
      <c r="I171" s="1">
        <v>185.62</v>
      </c>
      <c r="J171" s="1">
        <v>53.71</v>
      </c>
      <c r="K171" s="1">
        <v>77.8</v>
      </c>
      <c r="L171" s="16"/>
      <c r="R171" s="4"/>
    </row>
    <row r="172" spans="1:18" x14ac:dyDescent="0.25">
      <c r="A172" s="3">
        <v>42676</v>
      </c>
      <c r="B172" s="1">
        <v>117.87</v>
      </c>
      <c r="C172" s="1">
        <v>147.88</v>
      </c>
      <c r="D172" s="1">
        <v>157.54</v>
      </c>
      <c r="E172" s="1">
        <v>52.34</v>
      </c>
      <c r="F172" s="1">
        <v>178.37</v>
      </c>
      <c r="G172" s="1">
        <v>212.06</v>
      </c>
      <c r="H172" s="1">
        <v>71.52</v>
      </c>
      <c r="I172" s="1">
        <v>185.96</v>
      </c>
      <c r="J172" s="1">
        <v>54.37</v>
      </c>
      <c r="K172" s="1">
        <v>78.31</v>
      </c>
      <c r="L172" s="16"/>
      <c r="R172" s="4"/>
    </row>
    <row r="173" spans="1:18" x14ac:dyDescent="0.25">
      <c r="A173" s="3">
        <v>42683</v>
      </c>
      <c r="B173" s="1">
        <v>118.56</v>
      </c>
      <c r="C173" s="1">
        <v>147.75</v>
      </c>
      <c r="D173" s="1">
        <v>154.66</v>
      </c>
      <c r="E173" s="1">
        <v>52.04</v>
      </c>
      <c r="F173" s="1">
        <v>180.76</v>
      </c>
      <c r="G173" s="1">
        <v>213.65</v>
      </c>
      <c r="H173" s="1">
        <v>71.36</v>
      </c>
      <c r="I173" s="1">
        <v>188.54</v>
      </c>
      <c r="J173" s="1">
        <v>53.21</v>
      </c>
      <c r="K173" s="1">
        <v>78.97</v>
      </c>
      <c r="L173" s="16"/>
      <c r="R173" s="4"/>
    </row>
    <row r="174" spans="1:18" x14ac:dyDescent="0.25">
      <c r="A174" s="3">
        <v>42690</v>
      </c>
      <c r="B174" s="1">
        <v>118.98</v>
      </c>
      <c r="C174" s="1">
        <v>148.77000000000001</v>
      </c>
      <c r="D174" s="1">
        <v>155.31</v>
      </c>
      <c r="E174" s="1">
        <v>52.01</v>
      </c>
      <c r="F174" s="1">
        <v>184.05</v>
      </c>
      <c r="G174" s="1">
        <v>214.8</v>
      </c>
      <c r="H174" s="1">
        <v>72.83</v>
      </c>
      <c r="I174" s="1">
        <v>191.09</v>
      </c>
      <c r="J174" s="1">
        <v>52.97</v>
      </c>
      <c r="K174" s="1">
        <v>78.5</v>
      </c>
      <c r="L174" s="16"/>
      <c r="R174" s="4"/>
    </row>
    <row r="175" spans="1:18" x14ac:dyDescent="0.25">
      <c r="A175" s="3">
        <v>42697</v>
      </c>
      <c r="B175" s="1">
        <v>120.03</v>
      </c>
      <c r="C175" s="1">
        <v>148.33000000000001</v>
      </c>
      <c r="D175" s="1">
        <v>155.29</v>
      </c>
      <c r="E175" s="1">
        <v>52.23</v>
      </c>
      <c r="F175" s="1">
        <v>183.22</v>
      </c>
      <c r="G175" s="1">
        <v>213.88</v>
      </c>
      <c r="H175" s="1">
        <v>72.680000000000007</v>
      </c>
      <c r="I175" s="1">
        <v>189.13</v>
      </c>
      <c r="J175" s="1">
        <v>52.8</v>
      </c>
      <c r="K175" s="1">
        <v>79.42</v>
      </c>
      <c r="L175" s="16"/>
      <c r="R175" s="4"/>
    </row>
    <row r="176" spans="1:18" x14ac:dyDescent="0.25">
      <c r="A176" s="3">
        <v>42704</v>
      </c>
      <c r="B176" s="1">
        <v>120.59</v>
      </c>
      <c r="C176" s="1">
        <v>147.91</v>
      </c>
      <c r="D176" s="1">
        <v>154.78</v>
      </c>
      <c r="E176" s="1">
        <v>53.27</v>
      </c>
      <c r="F176" s="1">
        <v>185.5</v>
      </c>
      <c r="G176" s="1">
        <v>216.96</v>
      </c>
      <c r="H176" s="1">
        <v>73.64</v>
      </c>
      <c r="I176" s="1">
        <v>192.37</v>
      </c>
      <c r="J176" s="1">
        <v>53.28</v>
      </c>
      <c r="K176" s="1">
        <v>79.569999999999993</v>
      </c>
      <c r="L176" s="16"/>
      <c r="R176" s="4"/>
    </row>
    <row r="177" spans="1:18" x14ac:dyDescent="0.25">
      <c r="A177" s="3">
        <v>42711</v>
      </c>
      <c r="B177" s="1">
        <v>116.95</v>
      </c>
      <c r="C177" s="1">
        <v>145.80000000000001</v>
      </c>
      <c r="D177" s="1">
        <v>148.80000000000001</v>
      </c>
      <c r="E177" s="1">
        <v>51.23</v>
      </c>
      <c r="F177" s="1">
        <v>180.65</v>
      </c>
      <c r="G177" s="1">
        <v>209.2</v>
      </c>
      <c r="H177" s="1">
        <v>72.34</v>
      </c>
      <c r="I177" s="1">
        <v>185.25</v>
      </c>
      <c r="J177" s="1">
        <v>50.96</v>
      </c>
      <c r="K177" s="1">
        <v>76</v>
      </c>
      <c r="L177" s="16"/>
      <c r="R177" s="4"/>
    </row>
    <row r="178" spans="1:18" x14ac:dyDescent="0.25">
      <c r="A178" s="3">
        <v>42718</v>
      </c>
      <c r="B178" s="1">
        <v>114.95</v>
      </c>
      <c r="C178" s="1">
        <v>142.16</v>
      </c>
      <c r="D178" s="1">
        <v>144.18</v>
      </c>
      <c r="E178" s="1">
        <v>50.4</v>
      </c>
      <c r="F178" s="1">
        <v>176.92</v>
      </c>
      <c r="G178" s="1">
        <v>207.67</v>
      </c>
      <c r="H178" s="1">
        <v>70.83</v>
      </c>
      <c r="I178" s="1">
        <v>181.71</v>
      </c>
      <c r="J178" s="1">
        <v>50.31</v>
      </c>
      <c r="K178" s="1">
        <v>75.11</v>
      </c>
      <c r="L178" s="16"/>
      <c r="R178" s="4"/>
    </row>
    <row r="179" spans="1:18" x14ac:dyDescent="0.25">
      <c r="A179" s="3">
        <v>42725</v>
      </c>
      <c r="B179" s="1">
        <v>119.17</v>
      </c>
      <c r="C179" s="1">
        <v>145.84</v>
      </c>
      <c r="D179" s="1">
        <v>149.30000000000001</v>
      </c>
      <c r="E179" s="1">
        <v>52.88</v>
      </c>
      <c r="F179" s="1">
        <v>184.66</v>
      </c>
      <c r="G179" s="1">
        <v>216.46</v>
      </c>
      <c r="H179" s="1">
        <v>73.83</v>
      </c>
      <c r="I179" s="1">
        <v>187.56</v>
      </c>
      <c r="J179" s="1">
        <v>52.4</v>
      </c>
      <c r="K179" s="1">
        <v>76.16</v>
      </c>
      <c r="L179" s="16"/>
      <c r="R179" s="4"/>
    </row>
    <row r="180" spans="1:18" x14ac:dyDescent="0.25">
      <c r="A180" s="3">
        <v>42732</v>
      </c>
      <c r="B180" s="1">
        <v>121.63</v>
      </c>
      <c r="C180" s="1">
        <v>148.72999999999999</v>
      </c>
      <c r="D180" s="1">
        <v>152.27000000000001</v>
      </c>
      <c r="E180" s="1">
        <v>53.96</v>
      </c>
      <c r="F180" s="1">
        <v>188.66</v>
      </c>
      <c r="G180" s="1">
        <v>220.82</v>
      </c>
      <c r="H180" s="1">
        <v>75.22</v>
      </c>
      <c r="I180" s="1">
        <v>191.94</v>
      </c>
      <c r="J180" s="1">
        <v>53.32</v>
      </c>
      <c r="K180" s="1">
        <v>77.63</v>
      </c>
      <c r="L180" s="16"/>
      <c r="R180" s="4"/>
    </row>
    <row r="181" spans="1:18" x14ac:dyDescent="0.25">
      <c r="A181" s="3">
        <v>42739</v>
      </c>
      <c r="B181" s="1">
        <v>120.85</v>
      </c>
      <c r="C181" s="1">
        <v>147.59</v>
      </c>
      <c r="D181" s="1">
        <v>151.07</v>
      </c>
      <c r="E181" s="1">
        <v>53.31</v>
      </c>
      <c r="F181" s="1">
        <v>187.06</v>
      </c>
      <c r="G181" s="1">
        <v>220.18</v>
      </c>
      <c r="H181" s="1">
        <v>74.95</v>
      </c>
      <c r="I181" s="1">
        <v>191.26</v>
      </c>
      <c r="J181" s="1">
        <v>52.93</v>
      </c>
      <c r="K181" s="1">
        <v>77.010000000000005</v>
      </c>
      <c r="L181" s="16"/>
      <c r="R181" s="4"/>
    </row>
    <row r="182" spans="1:18" x14ac:dyDescent="0.25">
      <c r="A182" s="3">
        <v>42746</v>
      </c>
      <c r="B182" s="1">
        <v>120.47</v>
      </c>
      <c r="C182" s="1">
        <v>146.02000000000001</v>
      </c>
      <c r="D182" s="1">
        <v>150.94</v>
      </c>
      <c r="E182" s="1">
        <v>55.77</v>
      </c>
      <c r="F182" s="1">
        <v>185.89</v>
      </c>
      <c r="G182" s="1">
        <v>221.24</v>
      </c>
      <c r="H182" s="1">
        <v>74.38</v>
      </c>
      <c r="I182" s="1">
        <v>190.14</v>
      </c>
      <c r="J182" s="1">
        <v>54.52</v>
      </c>
      <c r="K182" s="1">
        <v>78.069999999999993</v>
      </c>
      <c r="L182" s="16"/>
      <c r="R182" s="4"/>
    </row>
    <row r="183" spans="1:18" x14ac:dyDescent="0.25">
      <c r="A183" s="3">
        <v>42753</v>
      </c>
      <c r="B183" s="1">
        <v>124.07</v>
      </c>
      <c r="C183" s="1">
        <v>146.30000000000001</v>
      </c>
      <c r="D183" s="1">
        <v>152.02000000000001</v>
      </c>
      <c r="E183" s="1">
        <v>57.01</v>
      </c>
      <c r="F183" s="1">
        <v>188.31</v>
      </c>
      <c r="G183" s="1">
        <v>227.48</v>
      </c>
      <c r="H183" s="1">
        <v>73.37</v>
      </c>
      <c r="I183" s="1">
        <v>194.83</v>
      </c>
      <c r="J183" s="1">
        <v>56.01</v>
      </c>
      <c r="K183" s="1">
        <v>80.099999999999994</v>
      </c>
      <c r="L183" s="16"/>
      <c r="R183" s="4"/>
    </row>
    <row r="184" spans="1:18" x14ac:dyDescent="0.25">
      <c r="A184" s="3">
        <v>42760</v>
      </c>
      <c r="B184" s="1">
        <v>119.27</v>
      </c>
      <c r="C184" s="1">
        <v>144.13</v>
      </c>
      <c r="D184" s="1">
        <v>147.47</v>
      </c>
      <c r="E184" s="1">
        <v>54.03</v>
      </c>
      <c r="F184" s="1">
        <v>183.45</v>
      </c>
      <c r="G184" s="1">
        <v>216.94</v>
      </c>
      <c r="H184" s="1">
        <v>70.19</v>
      </c>
      <c r="I184" s="1">
        <v>186.88</v>
      </c>
      <c r="J184" s="1">
        <v>54.18</v>
      </c>
      <c r="K184" s="1">
        <v>78.87</v>
      </c>
      <c r="L184" s="16"/>
      <c r="R184" s="4"/>
    </row>
    <row r="185" spans="1:18" x14ac:dyDescent="0.25">
      <c r="A185" s="3">
        <v>42767</v>
      </c>
      <c r="B185" s="1">
        <v>118.87</v>
      </c>
      <c r="C185" s="1">
        <v>140.11000000000001</v>
      </c>
      <c r="D185" s="1">
        <v>145.87</v>
      </c>
      <c r="E185" s="1">
        <v>54.17</v>
      </c>
      <c r="F185" s="1">
        <v>181.53</v>
      </c>
      <c r="G185" s="1">
        <v>214.65</v>
      </c>
      <c r="H185" s="1">
        <v>70.3</v>
      </c>
      <c r="I185" s="1">
        <v>186.46</v>
      </c>
      <c r="J185" s="1">
        <v>53.76</v>
      </c>
      <c r="K185" s="1">
        <v>78.64</v>
      </c>
      <c r="L185" s="16"/>
      <c r="R185" s="4"/>
    </row>
    <row r="186" spans="1:18" x14ac:dyDescent="0.25">
      <c r="A186" s="3">
        <v>42774</v>
      </c>
      <c r="B186" s="1">
        <v>120.43</v>
      </c>
      <c r="C186" s="1">
        <v>141.78</v>
      </c>
      <c r="D186" s="1">
        <v>146.9</v>
      </c>
      <c r="E186" s="1">
        <v>55.29</v>
      </c>
      <c r="F186" s="1">
        <v>178.65</v>
      </c>
      <c r="G186" s="1">
        <v>216.81</v>
      </c>
      <c r="H186" s="1">
        <v>70.8</v>
      </c>
      <c r="I186" s="1">
        <v>189.13</v>
      </c>
      <c r="J186" s="1">
        <v>53.69</v>
      </c>
      <c r="K186" s="1">
        <v>80.36</v>
      </c>
      <c r="L186" s="16"/>
      <c r="R186" s="4"/>
    </row>
    <row r="187" spans="1:18" x14ac:dyDescent="0.25">
      <c r="A187" s="3">
        <v>42781</v>
      </c>
      <c r="B187" s="1">
        <v>125.35</v>
      </c>
      <c r="C187" s="1">
        <v>143.99</v>
      </c>
      <c r="D187" s="1">
        <v>151.19</v>
      </c>
      <c r="E187" s="1">
        <v>56.57</v>
      </c>
      <c r="F187" s="1">
        <v>185.96</v>
      </c>
      <c r="G187" s="1">
        <v>222</v>
      </c>
      <c r="H187" s="1">
        <v>72.39</v>
      </c>
      <c r="I187" s="1">
        <v>196.51</v>
      </c>
      <c r="J187" s="1">
        <v>54.16</v>
      </c>
      <c r="K187" s="1">
        <v>82.37</v>
      </c>
      <c r="L187" s="16"/>
      <c r="R187" s="4"/>
    </row>
    <row r="188" spans="1:18" x14ac:dyDescent="0.25">
      <c r="A188" s="3">
        <v>42788</v>
      </c>
      <c r="B188" s="1">
        <v>125.5</v>
      </c>
      <c r="C188" s="1">
        <v>145.34</v>
      </c>
      <c r="D188" s="1">
        <v>153.85</v>
      </c>
      <c r="E188" s="1">
        <v>56.37</v>
      </c>
      <c r="F188" s="1">
        <v>186.59</v>
      </c>
      <c r="G188" s="1">
        <v>222.06</v>
      </c>
      <c r="H188" s="1">
        <v>72.73</v>
      </c>
      <c r="I188" s="1">
        <v>195.58</v>
      </c>
      <c r="J188" s="1">
        <v>54.94</v>
      </c>
      <c r="K188" s="1">
        <v>84.47</v>
      </c>
      <c r="L188" s="16"/>
      <c r="R188" s="4"/>
    </row>
    <row r="189" spans="1:18" x14ac:dyDescent="0.25">
      <c r="A189" s="3" t="s">
        <v>46</v>
      </c>
      <c r="B189" s="1">
        <v>124.7</v>
      </c>
      <c r="C189" s="1">
        <v>146.62</v>
      </c>
      <c r="D189" s="1">
        <v>156.43</v>
      </c>
      <c r="E189" s="1">
        <v>56.75</v>
      </c>
      <c r="F189" s="1">
        <v>188.41</v>
      </c>
      <c r="G189" s="1">
        <v>223.87</v>
      </c>
      <c r="H189" s="1">
        <v>73.36</v>
      </c>
      <c r="I189" s="1">
        <v>197.57</v>
      </c>
      <c r="J189" s="1">
        <v>53.88</v>
      </c>
      <c r="K189" s="1">
        <v>84.47</v>
      </c>
      <c r="L189" s="16"/>
      <c r="R189" s="4"/>
    </row>
    <row r="190" spans="1:18" x14ac:dyDescent="0.25">
      <c r="A190" s="3">
        <v>42801</v>
      </c>
      <c r="B190" s="1">
        <v>123.33</v>
      </c>
      <c r="C190" s="1">
        <v>144.86000000000001</v>
      </c>
      <c r="D190" s="1">
        <v>154.5</v>
      </c>
      <c r="E190" s="1">
        <v>55.87</v>
      </c>
      <c r="F190" s="1">
        <v>182.45</v>
      </c>
      <c r="G190" s="1">
        <v>219.92</v>
      </c>
      <c r="H190" s="1">
        <v>72.69</v>
      </c>
      <c r="I190" s="1">
        <v>193.87</v>
      </c>
      <c r="J190" s="1">
        <v>54.15</v>
      </c>
      <c r="K190" s="1">
        <v>84.74</v>
      </c>
      <c r="L190" s="16"/>
      <c r="R190" s="4"/>
    </row>
    <row r="191" spans="1:18" x14ac:dyDescent="0.25">
      <c r="A191" s="3">
        <v>42808</v>
      </c>
      <c r="B191" s="1">
        <v>118.35</v>
      </c>
      <c r="C191" s="1">
        <v>140.6</v>
      </c>
      <c r="D191" s="1">
        <v>152.27000000000001</v>
      </c>
      <c r="E191" s="1">
        <v>53.72</v>
      </c>
      <c r="F191" s="1">
        <v>177.15</v>
      </c>
      <c r="G191" s="1">
        <v>212.79</v>
      </c>
      <c r="H191" s="1">
        <v>70.06</v>
      </c>
      <c r="I191" s="1">
        <v>185.87</v>
      </c>
      <c r="J191" s="1">
        <v>53.01</v>
      </c>
      <c r="K191" s="1">
        <v>84.7</v>
      </c>
      <c r="L191" s="16"/>
      <c r="R191" s="4"/>
    </row>
    <row r="192" spans="1:18" x14ac:dyDescent="0.25">
      <c r="A192" s="3">
        <v>42815</v>
      </c>
      <c r="B192" s="1">
        <v>121.46</v>
      </c>
      <c r="C192" s="1">
        <v>142.49</v>
      </c>
      <c r="D192" s="1">
        <v>158.12</v>
      </c>
      <c r="E192" s="1">
        <v>55.23</v>
      </c>
      <c r="F192" s="1">
        <v>183.29</v>
      </c>
      <c r="G192" s="1">
        <v>220.31</v>
      </c>
      <c r="H192" s="1">
        <v>71.58</v>
      </c>
      <c r="I192" s="1">
        <v>189.74</v>
      </c>
      <c r="J192" s="1">
        <v>53.77</v>
      </c>
      <c r="K192" s="1">
        <v>86.69</v>
      </c>
      <c r="L192" s="16"/>
      <c r="R192" s="4"/>
    </row>
    <row r="193" spans="1:18" x14ac:dyDescent="0.25">
      <c r="A193" s="3">
        <v>42822</v>
      </c>
      <c r="B193" s="1">
        <v>125.19</v>
      </c>
      <c r="C193" s="1">
        <v>148.9</v>
      </c>
      <c r="D193" s="1">
        <v>160.33000000000001</v>
      </c>
      <c r="E193" s="1">
        <v>56.09</v>
      </c>
      <c r="F193" s="1">
        <v>185.8</v>
      </c>
      <c r="G193" s="1">
        <v>224.9</v>
      </c>
      <c r="H193" s="1">
        <v>73.099999999999994</v>
      </c>
      <c r="I193" s="1">
        <v>194</v>
      </c>
      <c r="J193" s="1">
        <v>55.14</v>
      </c>
      <c r="K193" s="1">
        <v>88.79</v>
      </c>
      <c r="L193" s="16"/>
      <c r="R193" s="4"/>
    </row>
    <row r="194" spans="1:18" x14ac:dyDescent="0.25">
      <c r="A194" s="3">
        <v>42829</v>
      </c>
      <c r="B194" s="1">
        <v>127.31</v>
      </c>
      <c r="C194" s="1">
        <v>149.22</v>
      </c>
      <c r="D194" s="1">
        <v>162.38</v>
      </c>
      <c r="E194" s="1">
        <v>58.53</v>
      </c>
      <c r="F194" s="1">
        <v>185.6</v>
      </c>
      <c r="G194" s="1">
        <v>229.79</v>
      </c>
      <c r="H194" s="1">
        <v>74.11</v>
      </c>
      <c r="I194" s="1">
        <v>197.65</v>
      </c>
      <c r="J194" s="1">
        <v>55.53</v>
      </c>
      <c r="K194" s="1">
        <v>88.5</v>
      </c>
      <c r="L194" s="16"/>
      <c r="R194" s="4"/>
    </row>
    <row r="195" spans="1:18" x14ac:dyDescent="0.25">
      <c r="A195" s="3">
        <v>42836</v>
      </c>
      <c r="B195" s="1">
        <v>125.57</v>
      </c>
      <c r="C195" s="1">
        <v>148.27000000000001</v>
      </c>
      <c r="D195" s="1">
        <v>160.76</v>
      </c>
      <c r="E195" s="1">
        <v>57.65</v>
      </c>
      <c r="F195" s="1">
        <v>182.94</v>
      </c>
      <c r="G195" s="1">
        <v>225.64</v>
      </c>
      <c r="H195" s="1">
        <v>72.72</v>
      </c>
      <c r="I195" s="1">
        <v>195.11</v>
      </c>
      <c r="J195" s="1">
        <v>55.29</v>
      </c>
      <c r="K195" s="1">
        <v>88.31</v>
      </c>
      <c r="L195" s="16"/>
      <c r="R195" s="4"/>
    </row>
    <row r="196" spans="1:18" x14ac:dyDescent="0.25">
      <c r="A196" s="3">
        <v>42843</v>
      </c>
      <c r="B196" s="1">
        <v>125.41</v>
      </c>
      <c r="C196" s="1">
        <v>149.82</v>
      </c>
      <c r="D196" s="1">
        <v>164.46</v>
      </c>
      <c r="E196" s="1">
        <v>55.96</v>
      </c>
      <c r="F196" s="1">
        <v>179.76</v>
      </c>
      <c r="G196" s="1">
        <v>223.09</v>
      </c>
      <c r="H196" s="1">
        <v>70.489999999999995</v>
      </c>
      <c r="I196" s="1">
        <v>193</v>
      </c>
      <c r="J196" s="1">
        <v>54.93</v>
      </c>
      <c r="K196" s="1">
        <v>86.86</v>
      </c>
      <c r="L196" s="16"/>
      <c r="R196" s="4"/>
    </row>
    <row r="197" spans="1:18" x14ac:dyDescent="0.25">
      <c r="A197" s="3">
        <v>42850</v>
      </c>
      <c r="B197" s="1">
        <v>124.2</v>
      </c>
      <c r="C197" s="1">
        <v>148.85</v>
      </c>
      <c r="D197" s="1">
        <v>164.92</v>
      </c>
      <c r="E197" s="1">
        <v>55.74</v>
      </c>
      <c r="F197" s="1">
        <v>183.16</v>
      </c>
      <c r="G197" s="1">
        <v>222.58</v>
      </c>
      <c r="H197" s="1">
        <v>70.02</v>
      </c>
      <c r="I197" s="1">
        <v>196.24</v>
      </c>
      <c r="J197" s="1">
        <v>54.75</v>
      </c>
      <c r="K197" s="1">
        <v>85.98</v>
      </c>
      <c r="L197" s="16"/>
      <c r="R197" s="4"/>
    </row>
    <row r="198" spans="1:18" x14ac:dyDescent="0.25">
      <c r="A198" s="3">
        <v>42857</v>
      </c>
      <c r="B198" s="1">
        <v>123.99</v>
      </c>
      <c r="C198" s="1">
        <v>149.25</v>
      </c>
      <c r="D198" s="1">
        <v>168.05</v>
      </c>
      <c r="E198" s="1">
        <v>56.12</v>
      </c>
      <c r="F198" s="1">
        <v>187.23</v>
      </c>
      <c r="G198" s="1">
        <v>222.17</v>
      </c>
      <c r="H198" s="1">
        <v>70.66</v>
      </c>
      <c r="I198" s="1">
        <v>199.82</v>
      </c>
      <c r="J198" s="1">
        <v>57.14</v>
      </c>
      <c r="K198" s="1">
        <v>85.97</v>
      </c>
      <c r="L198" s="16"/>
      <c r="R198" s="4"/>
    </row>
    <row r="199" spans="1:18" x14ac:dyDescent="0.25">
      <c r="A199" s="3">
        <v>42864</v>
      </c>
      <c r="B199" s="1">
        <v>122.65</v>
      </c>
      <c r="C199" s="1">
        <v>151.65</v>
      </c>
      <c r="D199" s="1">
        <v>170.43</v>
      </c>
      <c r="E199" s="1">
        <v>55.62</v>
      </c>
      <c r="F199" s="1">
        <v>188.88</v>
      </c>
      <c r="G199" s="1">
        <v>222.61</v>
      </c>
      <c r="H199" s="1">
        <v>69.62</v>
      </c>
      <c r="I199" s="1">
        <v>198.27</v>
      </c>
      <c r="J199" s="1">
        <v>57.12</v>
      </c>
      <c r="K199" s="1">
        <v>88</v>
      </c>
      <c r="L199" s="16"/>
      <c r="R199" s="4"/>
    </row>
    <row r="200" spans="1:18" x14ac:dyDescent="0.25">
      <c r="A200" s="3">
        <v>42871</v>
      </c>
      <c r="B200" s="1">
        <v>121.98</v>
      </c>
      <c r="C200" s="1">
        <v>154.85</v>
      </c>
      <c r="D200" s="1">
        <v>168.96</v>
      </c>
      <c r="E200" s="1">
        <v>54.38</v>
      </c>
      <c r="F200" s="1">
        <v>189.9</v>
      </c>
      <c r="G200" s="1">
        <v>220.45</v>
      </c>
      <c r="H200" s="1">
        <v>69.44</v>
      </c>
      <c r="I200" s="1">
        <v>198.45</v>
      </c>
      <c r="J200" s="1">
        <v>57.47</v>
      </c>
      <c r="K200" s="1">
        <v>86.68</v>
      </c>
      <c r="L200" s="16"/>
      <c r="R200" s="4"/>
    </row>
    <row r="201" spans="1:18" x14ac:dyDescent="0.25">
      <c r="A201" s="3">
        <v>42878</v>
      </c>
      <c r="B201" s="1">
        <v>125.37</v>
      </c>
      <c r="C201" s="1">
        <v>154.30000000000001</v>
      </c>
      <c r="D201" s="1">
        <v>170.14</v>
      </c>
      <c r="E201" s="1">
        <v>55.17</v>
      </c>
      <c r="F201" s="1">
        <v>189.82</v>
      </c>
      <c r="G201" s="1">
        <v>222.9</v>
      </c>
      <c r="H201" s="1">
        <v>71</v>
      </c>
      <c r="I201" s="1">
        <v>199.96</v>
      </c>
      <c r="J201" s="1">
        <v>57.09</v>
      </c>
      <c r="K201" s="1">
        <v>88.87</v>
      </c>
      <c r="L201" s="16"/>
      <c r="R201" s="4"/>
    </row>
    <row r="202" spans="1:18" x14ac:dyDescent="0.25">
      <c r="A202" s="3">
        <v>42885</v>
      </c>
      <c r="B202" s="1">
        <v>127.72</v>
      </c>
      <c r="C202" s="1">
        <v>154.22</v>
      </c>
      <c r="D202" s="1">
        <v>169.06</v>
      </c>
      <c r="E202" s="1">
        <v>56.47</v>
      </c>
      <c r="F202" s="1">
        <v>192.84</v>
      </c>
      <c r="G202" s="1">
        <v>225.62</v>
      </c>
      <c r="H202" s="1">
        <v>73.3</v>
      </c>
      <c r="I202" s="1">
        <v>201.34</v>
      </c>
      <c r="J202" s="1">
        <v>58.06</v>
      </c>
      <c r="K202" s="1">
        <v>89.99</v>
      </c>
      <c r="L202" s="16"/>
      <c r="R202" s="4"/>
    </row>
    <row r="203" spans="1:18" x14ac:dyDescent="0.25">
      <c r="A203" s="3">
        <v>42892</v>
      </c>
      <c r="B203" s="1">
        <v>128.13999999999999</v>
      </c>
      <c r="C203" s="1">
        <v>153.52000000000001</v>
      </c>
      <c r="D203" s="1">
        <v>169.92</v>
      </c>
      <c r="E203" s="1">
        <v>58.17</v>
      </c>
      <c r="F203" s="1">
        <v>192.92</v>
      </c>
      <c r="G203" s="1">
        <v>230.31</v>
      </c>
      <c r="H203" s="1">
        <v>73.17</v>
      </c>
      <c r="I203" s="1">
        <v>204.76</v>
      </c>
      <c r="J203" s="1">
        <v>59.09</v>
      </c>
      <c r="K203" s="1">
        <v>91.97</v>
      </c>
      <c r="L203" s="16"/>
      <c r="R203" s="4"/>
    </row>
    <row r="204" spans="1:18" x14ac:dyDescent="0.25">
      <c r="A204" s="3">
        <v>42899</v>
      </c>
      <c r="B204" s="1">
        <v>127.44</v>
      </c>
      <c r="C204" s="1">
        <v>154.85</v>
      </c>
      <c r="D204" s="1">
        <v>173.31</v>
      </c>
      <c r="E204" s="1">
        <v>57.36</v>
      </c>
      <c r="F204" s="1">
        <v>193.17</v>
      </c>
      <c r="G204" s="1">
        <v>225.32</v>
      </c>
      <c r="H204" s="1">
        <v>73.47</v>
      </c>
      <c r="I204" s="1">
        <v>202.54</v>
      </c>
      <c r="J204" s="1">
        <v>59.22</v>
      </c>
      <c r="K204" s="1">
        <v>92.5</v>
      </c>
      <c r="L204" s="16"/>
      <c r="R204" s="4"/>
    </row>
    <row r="205" spans="1:18" x14ac:dyDescent="0.25">
      <c r="A205" s="3">
        <v>42906</v>
      </c>
      <c r="B205" s="1">
        <v>128.21</v>
      </c>
      <c r="C205" s="1">
        <v>156.46</v>
      </c>
      <c r="D205" s="1">
        <v>176.76</v>
      </c>
      <c r="E205" s="1">
        <v>56.76</v>
      </c>
      <c r="F205" s="1">
        <v>194.29</v>
      </c>
      <c r="G205" s="1">
        <v>225.78</v>
      </c>
      <c r="H205" s="1">
        <v>73.91</v>
      </c>
      <c r="I205" s="1">
        <v>204.43</v>
      </c>
      <c r="J205" s="1">
        <v>58.96</v>
      </c>
      <c r="K205" s="1">
        <v>94.09</v>
      </c>
      <c r="L205" s="16"/>
      <c r="R205" s="4"/>
    </row>
    <row r="206" spans="1:18" x14ac:dyDescent="0.25">
      <c r="A206" s="3">
        <v>42913</v>
      </c>
      <c r="B206" s="1">
        <v>125.64</v>
      </c>
      <c r="C206" s="1">
        <v>154.59</v>
      </c>
      <c r="D206" s="1">
        <v>173.66</v>
      </c>
      <c r="E206" s="1">
        <v>55.01</v>
      </c>
      <c r="F206" s="1">
        <v>191.09</v>
      </c>
      <c r="G206" s="1">
        <v>220.49</v>
      </c>
      <c r="H206" s="1">
        <v>72.08</v>
      </c>
      <c r="I206" s="1">
        <v>199.38</v>
      </c>
      <c r="J206" s="1">
        <v>57.9</v>
      </c>
      <c r="K206" s="1">
        <v>93.1</v>
      </c>
      <c r="L206" s="16"/>
      <c r="R206" s="4"/>
    </row>
    <row r="207" spans="1:18" x14ac:dyDescent="0.25">
      <c r="A207" s="3">
        <v>42920</v>
      </c>
      <c r="B207" s="1">
        <v>127.53</v>
      </c>
      <c r="C207" s="1">
        <v>156.96</v>
      </c>
      <c r="D207" s="1">
        <v>175.49</v>
      </c>
      <c r="E207" s="1">
        <v>55.69</v>
      </c>
      <c r="F207" s="1">
        <v>193.38</v>
      </c>
      <c r="G207" s="1">
        <v>222.1</v>
      </c>
      <c r="H207" s="1">
        <v>74.09</v>
      </c>
      <c r="I207" s="1">
        <v>205.35</v>
      </c>
      <c r="J207" s="1">
        <v>57.41</v>
      </c>
      <c r="K207" s="1">
        <v>92.81</v>
      </c>
      <c r="L207" s="16"/>
      <c r="R207" s="4"/>
    </row>
    <row r="208" spans="1:18" x14ac:dyDescent="0.25">
      <c r="A208" s="3">
        <v>42927</v>
      </c>
      <c r="B208" s="1">
        <v>123.09</v>
      </c>
      <c r="C208" s="1">
        <v>153.54</v>
      </c>
      <c r="D208" s="1">
        <v>167.14</v>
      </c>
      <c r="E208" s="1">
        <v>53.48</v>
      </c>
      <c r="F208" s="1">
        <v>187.96</v>
      </c>
      <c r="G208" s="1">
        <v>212.82</v>
      </c>
      <c r="H208" s="1">
        <v>71.62</v>
      </c>
      <c r="I208" s="1">
        <v>196.52</v>
      </c>
      <c r="J208" s="1">
        <v>55.43</v>
      </c>
      <c r="K208" s="1">
        <v>90.37</v>
      </c>
      <c r="L208" s="16"/>
      <c r="R208" s="4"/>
    </row>
    <row r="209" spans="1:18" x14ac:dyDescent="0.25">
      <c r="A209" s="3">
        <v>42934</v>
      </c>
      <c r="B209" s="1">
        <v>123.37</v>
      </c>
      <c r="C209" s="1">
        <v>154.71</v>
      </c>
      <c r="D209" s="1">
        <v>166.46</v>
      </c>
      <c r="E209" s="1">
        <v>53.91</v>
      </c>
      <c r="F209" s="1">
        <v>188.21</v>
      </c>
      <c r="G209" s="1">
        <v>213.22</v>
      </c>
      <c r="H209" s="1">
        <v>72.89</v>
      </c>
      <c r="I209" s="1">
        <v>197.08</v>
      </c>
      <c r="J209" s="1">
        <v>55.84</v>
      </c>
      <c r="K209" s="1">
        <v>90.83</v>
      </c>
      <c r="L209" s="16"/>
      <c r="R209" s="4"/>
    </row>
    <row r="210" spans="1:18" x14ac:dyDescent="0.25">
      <c r="A210" s="3">
        <v>42941</v>
      </c>
      <c r="B210" s="1">
        <v>121.94</v>
      </c>
      <c r="C210" s="1">
        <v>153.54</v>
      </c>
      <c r="D210" s="1">
        <v>167.82</v>
      </c>
      <c r="E210" s="1">
        <v>54.96</v>
      </c>
      <c r="F210" s="1">
        <v>186.7</v>
      </c>
      <c r="G210" s="1">
        <v>213.88</v>
      </c>
      <c r="H210" s="1">
        <v>73.66</v>
      </c>
      <c r="I210" s="1">
        <v>195.3</v>
      </c>
      <c r="J210" s="1">
        <v>56.53</v>
      </c>
      <c r="K210" s="1">
        <v>92.54</v>
      </c>
      <c r="L210" s="16"/>
      <c r="R210" s="4"/>
    </row>
    <row r="211" spans="1:18" x14ac:dyDescent="0.25">
      <c r="A211" s="3">
        <v>42948</v>
      </c>
      <c r="B211" s="1">
        <v>115.9</v>
      </c>
      <c r="C211" s="1">
        <v>148.80000000000001</v>
      </c>
      <c r="D211" s="1">
        <v>159.66999999999999</v>
      </c>
      <c r="E211" s="1">
        <v>53.1</v>
      </c>
      <c r="F211" s="1">
        <v>187.16</v>
      </c>
      <c r="G211" s="1">
        <v>204.78</v>
      </c>
      <c r="H211" s="1">
        <v>72.31</v>
      </c>
      <c r="I211" s="1">
        <v>185.63</v>
      </c>
      <c r="J211" s="1">
        <v>55.83</v>
      </c>
      <c r="K211" s="1">
        <v>89.09</v>
      </c>
      <c r="L211" s="16"/>
      <c r="R211" s="4"/>
    </row>
    <row r="212" spans="1:18" x14ac:dyDescent="0.25">
      <c r="A212" s="3">
        <v>42955</v>
      </c>
      <c r="B212" s="1">
        <v>112.99</v>
      </c>
      <c r="C212" s="1">
        <v>147.36000000000001</v>
      </c>
      <c r="D212" s="1">
        <v>158.04</v>
      </c>
      <c r="E212" s="1">
        <v>51.54</v>
      </c>
      <c r="F212" s="1">
        <v>184.65</v>
      </c>
      <c r="G212" s="1">
        <v>199.72</v>
      </c>
      <c r="H212" s="1">
        <v>70.75</v>
      </c>
      <c r="I212" s="1">
        <v>181.2</v>
      </c>
      <c r="J212" s="1">
        <v>53.74</v>
      </c>
      <c r="K212" s="1">
        <v>85.41</v>
      </c>
      <c r="L212" s="16"/>
      <c r="R212" s="4"/>
    </row>
    <row r="213" spans="1:18" x14ac:dyDescent="0.25">
      <c r="A213" s="3">
        <v>42962</v>
      </c>
      <c r="B213" s="1">
        <v>114.18</v>
      </c>
      <c r="C213" s="1">
        <v>149.47999999999999</v>
      </c>
      <c r="D213" s="1">
        <v>157.13</v>
      </c>
      <c r="E213" s="1">
        <v>52.16</v>
      </c>
      <c r="F213" s="1">
        <v>185.76</v>
      </c>
      <c r="G213" s="1">
        <v>203.68</v>
      </c>
      <c r="H213" s="1">
        <v>71.13</v>
      </c>
      <c r="I213" s="1">
        <v>183.35</v>
      </c>
      <c r="J213" s="1">
        <v>54.11</v>
      </c>
      <c r="K213" s="1">
        <v>87.72</v>
      </c>
      <c r="L213" s="16"/>
      <c r="R213" s="4"/>
    </row>
    <row r="214" spans="1:18" x14ac:dyDescent="0.25">
      <c r="A214" s="3">
        <v>42969</v>
      </c>
      <c r="B214" s="1">
        <v>117.15</v>
      </c>
      <c r="C214" s="1">
        <v>151.85</v>
      </c>
      <c r="D214" s="1">
        <v>159.27000000000001</v>
      </c>
      <c r="E214" s="1">
        <v>53.5</v>
      </c>
      <c r="F214" s="1">
        <v>191.16</v>
      </c>
      <c r="G214" s="1">
        <v>209.44</v>
      </c>
      <c r="H214" s="1">
        <v>73.95</v>
      </c>
      <c r="I214" s="1">
        <v>187.21</v>
      </c>
      <c r="J214" s="1">
        <v>54.8</v>
      </c>
      <c r="K214" s="1">
        <v>88.65</v>
      </c>
      <c r="L214" s="16"/>
      <c r="R214" s="4"/>
    </row>
    <row r="215" spans="1:18" x14ac:dyDescent="0.25">
      <c r="A215" s="3">
        <v>42976</v>
      </c>
      <c r="B215" s="1">
        <v>118.01</v>
      </c>
      <c r="C215" s="1">
        <v>153.9</v>
      </c>
      <c r="D215" s="1">
        <v>165.08</v>
      </c>
      <c r="E215" s="1">
        <v>54.83</v>
      </c>
      <c r="F215" s="1">
        <v>198.48</v>
      </c>
      <c r="G215" s="1">
        <v>213.01</v>
      </c>
      <c r="H215" s="1">
        <v>75.17</v>
      </c>
      <c r="I215" s="1">
        <v>190.47</v>
      </c>
      <c r="J215" s="1">
        <v>55.84</v>
      </c>
      <c r="K215" s="1">
        <v>90.28</v>
      </c>
      <c r="L215" s="16"/>
      <c r="R215" s="4"/>
    </row>
    <row r="216" spans="1:18" x14ac:dyDescent="0.25">
      <c r="A216" s="3">
        <v>42983</v>
      </c>
      <c r="B216" s="1">
        <v>121.68</v>
      </c>
      <c r="C216" s="1">
        <v>157.05000000000001</v>
      </c>
      <c r="D216" s="1">
        <v>168.69</v>
      </c>
      <c r="E216" s="1">
        <v>57.31</v>
      </c>
      <c r="F216" s="1">
        <v>202.95</v>
      </c>
      <c r="G216" s="1">
        <v>218.06</v>
      </c>
      <c r="H216" s="1">
        <v>76.489999999999995</v>
      </c>
      <c r="I216" s="1">
        <v>193.17</v>
      </c>
      <c r="J216" s="1">
        <v>56.44</v>
      </c>
      <c r="K216" s="1">
        <v>93.75</v>
      </c>
      <c r="L216" s="16"/>
      <c r="R216" s="4"/>
    </row>
    <row r="217" spans="1:18" x14ac:dyDescent="0.25">
      <c r="A217" s="3">
        <v>42990</v>
      </c>
      <c r="B217" s="1">
        <v>119.45</v>
      </c>
      <c r="C217" s="1">
        <v>155.13</v>
      </c>
      <c r="D217" s="1">
        <v>164.04</v>
      </c>
      <c r="E217" s="1">
        <v>56.7</v>
      </c>
      <c r="F217" s="1">
        <v>204.77</v>
      </c>
      <c r="G217" s="1">
        <v>214.49</v>
      </c>
      <c r="H217" s="1">
        <v>76.84</v>
      </c>
      <c r="I217" s="1">
        <v>190.46</v>
      </c>
      <c r="J217" s="1">
        <v>56</v>
      </c>
      <c r="K217" s="1">
        <v>91.95</v>
      </c>
      <c r="L217" s="16"/>
      <c r="R217" s="4"/>
    </row>
    <row r="218" spans="1:18" x14ac:dyDescent="0.25">
      <c r="A218" s="3">
        <v>42997</v>
      </c>
      <c r="B218" s="1">
        <v>119.74</v>
      </c>
      <c r="C218" s="1">
        <v>155.79</v>
      </c>
      <c r="D218" s="1">
        <v>164.78</v>
      </c>
      <c r="E218" s="1">
        <v>57.6</v>
      </c>
      <c r="F218" s="1">
        <v>211.06</v>
      </c>
      <c r="G218" s="1">
        <v>214.32</v>
      </c>
      <c r="H218" s="1">
        <v>76.650000000000006</v>
      </c>
      <c r="I218" s="1">
        <v>192</v>
      </c>
      <c r="J218" s="1">
        <v>56.82</v>
      </c>
      <c r="K218" s="1">
        <v>92.36</v>
      </c>
      <c r="L218" s="16"/>
      <c r="R218" s="4"/>
    </row>
    <row r="219" spans="1:18" x14ac:dyDescent="0.25">
      <c r="A219" s="3">
        <v>43004</v>
      </c>
      <c r="B219" s="1">
        <v>115.51</v>
      </c>
      <c r="C219" s="1">
        <v>153.07</v>
      </c>
      <c r="D219" s="1">
        <v>164.39</v>
      </c>
      <c r="E219" s="1">
        <v>56.42</v>
      </c>
      <c r="F219" s="1">
        <v>209.57</v>
      </c>
      <c r="G219" s="1">
        <v>209.78</v>
      </c>
      <c r="H219" s="1">
        <v>75.69</v>
      </c>
      <c r="I219" s="1">
        <v>184.49</v>
      </c>
      <c r="J219" s="1">
        <v>56.71</v>
      </c>
      <c r="K219" s="1">
        <v>91.99</v>
      </c>
      <c r="L219" s="16"/>
      <c r="R219" s="4"/>
    </row>
    <row r="220" spans="1:18" x14ac:dyDescent="0.25">
      <c r="A220" s="3">
        <v>43011</v>
      </c>
      <c r="B220" s="1">
        <v>112.2</v>
      </c>
      <c r="C220" s="1">
        <v>149.72</v>
      </c>
      <c r="D220" s="1">
        <v>157.74</v>
      </c>
      <c r="E220" s="1">
        <v>54.93</v>
      </c>
      <c r="F220" s="1">
        <v>206.58</v>
      </c>
      <c r="G220" s="1">
        <v>205.46</v>
      </c>
      <c r="H220" s="1">
        <v>74.16</v>
      </c>
      <c r="I220" s="1">
        <v>177.78</v>
      </c>
      <c r="J220" s="1">
        <v>55.32</v>
      </c>
      <c r="K220" s="1">
        <v>90.02</v>
      </c>
      <c r="L220" s="16"/>
      <c r="R220" s="4"/>
    </row>
    <row r="221" spans="1:18" x14ac:dyDescent="0.25">
      <c r="A221" s="3">
        <v>43018</v>
      </c>
      <c r="B221" s="1">
        <v>107.75</v>
      </c>
      <c r="C221" s="1">
        <v>147.15</v>
      </c>
      <c r="D221" s="1">
        <v>146.82</v>
      </c>
      <c r="E221" s="1">
        <v>52.81</v>
      </c>
      <c r="F221" s="1">
        <v>198.21</v>
      </c>
      <c r="G221" s="1">
        <v>192.59</v>
      </c>
      <c r="H221" s="1">
        <v>70.099999999999994</v>
      </c>
      <c r="I221" s="1">
        <v>171.08</v>
      </c>
      <c r="J221" s="1">
        <v>53.1</v>
      </c>
      <c r="K221" s="1">
        <v>86.42</v>
      </c>
      <c r="L221" s="16"/>
      <c r="R221" s="4"/>
    </row>
    <row r="222" spans="1:18" x14ac:dyDescent="0.25">
      <c r="A222" s="3">
        <v>43025</v>
      </c>
      <c r="B222" s="1">
        <v>110.21</v>
      </c>
      <c r="C222" s="1">
        <v>145.36000000000001</v>
      </c>
      <c r="D222" s="1">
        <v>144.4</v>
      </c>
      <c r="E222" s="1">
        <v>51.53</v>
      </c>
      <c r="F222" s="1">
        <v>197.24</v>
      </c>
      <c r="G222" s="1">
        <v>193.88</v>
      </c>
      <c r="H222" s="1">
        <v>69.33</v>
      </c>
      <c r="I222" s="1">
        <v>173.33</v>
      </c>
      <c r="J222" s="1">
        <v>51.67</v>
      </c>
      <c r="K222" s="1">
        <v>83.78</v>
      </c>
      <c r="L222" s="16"/>
      <c r="R222" s="4"/>
    </row>
    <row r="223" spans="1:18" x14ac:dyDescent="0.25">
      <c r="A223" s="3">
        <v>43032</v>
      </c>
      <c r="B223" s="1">
        <v>111.82</v>
      </c>
      <c r="C223" s="1">
        <v>146.33000000000001</v>
      </c>
      <c r="D223" s="1">
        <v>146.1</v>
      </c>
      <c r="E223" s="1">
        <v>54.03</v>
      </c>
      <c r="F223" s="1">
        <v>202.36</v>
      </c>
      <c r="G223" s="1">
        <v>198.06</v>
      </c>
      <c r="H223" s="1">
        <v>69.75</v>
      </c>
      <c r="I223" s="1">
        <v>175.77</v>
      </c>
      <c r="J223" s="1">
        <v>54.19</v>
      </c>
      <c r="K223" s="1">
        <v>86.27</v>
      </c>
      <c r="L223" s="16"/>
      <c r="R223" s="4"/>
    </row>
    <row r="224" spans="1:18" x14ac:dyDescent="0.25">
      <c r="A224" s="3">
        <v>43039</v>
      </c>
      <c r="B224" s="1">
        <v>116.7</v>
      </c>
      <c r="C224" s="1">
        <v>152.85</v>
      </c>
      <c r="D224" s="1">
        <v>151.33000000000001</v>
      </c>
      <c r="E224" s="1">
        <v>54.28</v>
      </c>
      <c r="F224" s="1">
        <v>199.07</v>
      </c>
      <c r="G224" s="1">
        <v>206.7</v>
      </c>
      <c r="H224" s="1">
        <v>72.92</v>
      </c>
      <c r="I224" s="1">
        <v>180.3</v>
      </c>
      <c r="J224" s="1">
        <v>57.47</v>
      </c>
      <c r="K224" s="1">
        <v>89.99</v>
      </c>
      <c r="L224" s="16"/>
      <c r="R224" s="4"/>
    </row>
    <row r="225" spans="1:18" x14ac:dyDescent="0.25">
      <c r="A225" s="3">
        <v>43046</v>
      </c>
      <c r="B225" s="1">
        <v>116.37</v>
      </c>
      <c r="C225" s="1">
        <v>153.33000000000001</v>
      </c>
      <c r="D225" s="1">
        <v>148.46</v>
      </c>
      <c r="E225" s="1">
        <v>52.85</v>
      </c>
      <c r="F225" s="1">
        <v>196.92</v>
      </c>
      <c r="G225" s="1">
        <v>206.42</v>
      </c>
      <c r="H225" s="1">
        <v>72.73</v>
      </c>
      <c r="I225" s="1">
        <v>180.15</v>
      </c>
      <c r="J225" s="1">
        <v>56.97</v>
      </c>
      <c r="K225" s="1">
        <v>87.14</v>
      </c>
      <c r="L225" s="16"/>
      <c r="R225" s="4"/>
    </row>
    <row r="226" spans="1:18" x14ac:dyDescent="0.25">
      <c r="A226" s="3">
        <v>43053</v>
      </c>
      <c r="B226" s="1">
        <v>117.31</v>
      </c>
      <c r="C226" s="1">
        <v>155.91999999999999</v>
      </c>
      <c r="D226" s="1">
        <v>146.81</v>
      </c>
      <c r="E226" s="1">
        <v>52.47</v>
      </c>
      <c r="F226" s="1">
        <v>197.47</v>
      </c>
      <c r="G226" s="1">
        <v>206.25</v>
      </c>
      <c r="H226" s="1">
        <v>72.87</v>
      </c>
      <c r="I226" s="1">
        <v>179.65</v>
      </c>
      <c r="J226" s="1">
        <v>58.68</v>
      </c>
      <c r="K226" s="1">
        <v>85.68</v>
      </c>
      <c r="L226" s="16"/>
      <c r="R226" s="4"/>
    </row>
    <row r="227" spans="1:18" x14ac:dyDescent="0.25">
      <c r="A227" s="3">
        <v>43060</v>
      </c>
      <c r="B227" s="1">
        <v>122.18</v>
      </c>
      <c r="C227" s="1">
        <v>161</v>
      </c>
      <c r="D227" s="1">
        <v>154.79</v>
      </c>
      <c r="E227" s="1">
        <v>54.39</v>
      </c>
      <c r="F227" s="1">
        <v>205.32</v>
      </c>
      <c r="G227" s="1">
        <v>213.82</v>
      </c>
      <c r="H227" s="1">
        <v>76.37</v>
      </c>
      <c r="I227" s="1">
        <v>187.89</v>
      </c>
      <c r="J227" s="1">
        <v>61.26</v>
      </c>
      <c r="K227" s="1">
        <v>88.57</v>
      </c>
      <c r="L227" s="16"/>
      <c r="R227" s="4"/>
    </row>
    <row r="228" spans="1:18" x14ac:dyDescent="0.25">
      <c r="A228" s="3">
        <v>43067</v>
      </c>
      <c r="B228" s="1">
        <v>125.84</v>
      </c>
      <c r="C228" s="1">
        <v>163.87</v>
      </c>
      <c r="D228" s="1">
        <v>143.97999999999999</v>
      </c>
      <c r="E228" s="1">
        <v>56.2</v>
      </c>
      <c r="F228" s="1">
        <v>210.12</v>
      </c>
      <c r="G228" s="1">
        <v>216.49</v>
      </c>
      <c r="H228" s="1">
        <v>77.260000000000005</v>
      </c>
      <c r="I228" s="1">
        <v>188.55</v>
      </c>
      <c r="J228" s="1">
        <v>62.81</v>
      </c>
      <c r="K228" s="1">
        <v>91.77</v>
      </c>
      <c r="L228" s="16"/>
      <c r="R228" s="4"/>
    </row>
    <row r="229" spans="1:18" x14ac:dyDescent="0.25">
      <c r="A229" s="3">
        <v>43074</v>
      </c>
      <c r="B229" s="1">
        <v>128.13999999999999</v>
      </c>
      <c r="C229" s="1">
        <v>164.58</v>
      </c>
      <c r="D229" s="1">
        <v>142.58000000000001</v>
      </c>
      <c r="E229" s="1">
        <v>56.58</v>
      </c>
      <c r="F229" s="1">
        <v>208.63</v>
      </c>
      <c r="G229" s="1">
        <v>218.38</v>
      </c>
      <c r="H229" s="1">
        <v>78.739999999999995</v>
      </c>
      <c r="I229" s="1">
        <v>192.7</v>
      </c>
      <c r="J229" s="1">
        <v>64.22</v>
      </c>
      <c r="K229" s="1">
        <v>94.24</v>
      </c>
      <c r="L229" s="16"/>
      <c r="R229" s="4"/>
    </row>
    <row r="230" spans="1:18" x14ac:dyDescent="0.25">
      <c r="A230" s="3">
        <v>43081</v>
      </c>
      <c r="B230" s="1">
        <v>121.5</v>
      </c>
      <c r="C230" s="1">
        <v>156.16999999999999</v>
      </c>
      <c r="D230" s="1">
        <v>128.76</v>
      </c>
      <c r="E230" s="1">
        <v>53.07</v>
      </c>
      <c r="F230" s="1">
        <v>198.15</v>
      </c>
      <c r="G230" s="1">
        <v>205.05</v>
      </c>
      <c r="H230" s="1">
        <v>75.91</v>
      </c>
      <c r="I230" s="1">
        <v>180.86</v>
      </c>
      <c r="J230" s="1">
        <v>60.2</v>
      </c>
      <c r="K230" s="1">
        <v>87.22</v>
      </c>
      <c r="L230" s="16"/>
      <c r="R230" s="4"/>
    </row>
    <row r="231" spans="1:18" x14ac:dyDescent="0.25">
      <c r="A231" s="3">
        <v>43088</v>
      </c>
      <c r="B231" s="1">
        <v>125.2</v>
      </c>
      <c r="C231" s="1">
        <v>160.41</v>
      </c>
      <c r="D231" s="1">
        <v>135.15</v>
      </c>
      <c r="E231" s="1">
        <v>53.87</v>
      </c>
      <c r="F231" s="1">
        <v>203.09</v>
      </c>
      <c r="G231" s="1">
        <v>210.75</v>
      </c>
      <c r="H231" s="1">
        <v>78.400000000000006</v>
      </c>
      <c r="I231" s="1">
        <v>185.15</v>
      </c>
      <c r="J231" s="1">
        <v>61.01</v>
      </c>
      <c r="K231" s="1">
        <v>88.52</v>
      </c>
      <c r="L231" s="16"/>
      <c r="R231" s="4"/>
    </row>
    <row r="232" spans="1:18" x14ac:dyDescent="0.25">
      <c r="A232" s="3">
        <v>43095</v>
      </c>
      <c r="B232" s="1">
        <v>127</v>
      </c>
      <c r="C232" s="1">
        <v>162.03</v>
      </c>
      <c r="D232" s="1">
        <v>136.88</v>
      </c>
      <c r="E232" s="1">
        <v>54.74</v>
      </c>
      <c r="F232" s="1">
        <v>203.72</v>
      </c>
      <c r="G232" s="1">
        <v>214.29</v>
      </c>
      <c r="H232" s="1">
        <v>79.8</v>
      </c>
      <c r="I232" s="1">
        <v>188.71</v>
      </c>
      <c r="J232" s="1">
        <v>62.01</v>
      </c>
      <c r="K232" s="1">
        <v>89.75</v>
      </c>
      <c r="L232" s="16"/>
      <c r="R232" s="4"/>
    </row>
    <row r="233" spans="1:18" x14ac:dyDescent="0.25">
      <c r="A233" s="3">
        <v>43102</v>
      </c>
      <c r="B233" s="1">
        <v>125.39</v>
      </c>
      <c r="C233" s="1">
        <v>160.22999999999999</v>
      </c>
      <c r="D233" s="1">
        <v>133.84</v>
      </c>
      <c r="E233" s="1">
        <v>54.23</v>
      </c>
      <c r="F233" s="1">
        <v>202.41</v>
      </c>
      <c r="G233" s="1">
        <v>212.82</v>
      </c>
      <c r="H233" s="1">
        <v>79.77</v>
      </c>
      <c r="I233" s="1">
        <v>186.08</v>
      </c>
      <c r="J233" s="1">
        <v>60.51</v>
      </c>
      <c r="K233" s="1">
        <v>87.88</v>
      </c>
      <c r="L233" s="16"/>
      <c r="R233" s="4"/>
    </row>
    <row r="234" spans="1:18" x14ac:dyDescent="0.25">
      <c r="A234" s="3">
        <v>43109</v>
      </c>
      <c r="B234" s="1">
        <v>125.4</v>
      </c>
      <c r="C234" s="1">
        <v>161.66999999999999</v>
      </c>
      <c r="D234" s="1">
        <v>128.07</v>
      </c>
      <c r="E234" s="1">
        <v>51.15</v>
      </c>
      <c r="F234" s="1">
        <v>203.09</v>
      </c>
      <c r="G234" s="1">
        <v>211.12</v>
      </c>
      <c r="H234" s="1">
        <v>77.08</v>
      </c>
      <c r="I234" s="1">
        <v>183.58</v>
      </c>
      <c r="J234" s="1">
        <v>59.53</v>
      </c>
      <c r="K234" s="1">
        <v>83.89</v>
      </c>
      <c r="L234" s="16"/>
      <c r="R234" s="4"/>
    </row>
    <row r="235" spans="1:18" x14ac:dyDescent="0.25">
      <c r="A235" s="3">
        <v>43116</v>
      </c>
      <c r="B235" s="1">
        <v>131.97999999999999</v>
      </c>
      <c r="C235" s="1">
        <v>172.78</v>
      </c>
      <c r="D235" s="1">
        <v>134.94999999999999</v>
      </c>
      <c r="E235" s="1">
        <v>53.28</v>
      </c>
      <c r="F235" s="1">
        <v>218.41</v>
      </c>
      <c r="G235" s="1">
        <v>218.66</v>
      </c>
      <c r="H235" s="1">
        <v>79.31</v>
      </c>
      <c r="I235" s="1">
        <v>190.13</v>
      </c>
      <c r="J235" s="1">
        <v>62.3</v>
      </c>
      <c r="K235" s="1">
        <v>86.11</v>
      </c>
      <c r="L235" s="16"/>
      <c r="R235" s="4"/>
    </row>
    <row r="236" spans="1:18" x14ac:dyDescent="0.25">
      <c r="A236" s="3">
        <v>43123</v>
      </c>
      <c r="B236" s="1">
        <v>141.22999999999999</v>
      </c>
      <c r="C236" s="1">
        <v>182.42</v>
      </c>
      <c r="D236" s="1">
        <v>142.02000000000001</v>
      </c>
      <c r="E236" s="1">
        <v>55.87</v>
      </c>
      <c r="F236" s="1">
        <v>225.9</v>
      </c>
      <c r="G236" s="1">
        <v>232.49</v>
      </c>
      <c r="H236" s="1">
        <v>82.38</v>
      </c>
      <c r="I236" s="1">
        <v>200.87</v>
      </c>
      <c r="J236" s="1">
        <v>66.73</v>
      </c>
      <c r="K236" s="1">
        <v>91.18</v>
      </c>
      <c r="L236" s="16"/>
      <c r="R236" s="4"/>
    </row>
    <row r="237" spans="1:18" x14ac:dyDescent="0.25">
      <c r="A237" s="3">
        <v>43130</v>
      </c>
      <c r="B237" s="1">
        <v>141.69</v>
      </c>
      <c r="C237" s="1">
        <v>184.37</v>
      </c>
      <c r="D237" s="1">
        <v>140.72</v>
      </c>
      <c r="E237" s="1">
        <v>54.58</v>
      </c>
      <c r="F237" s="1">
        <v>224.86</v>
      </c>
      <c r="G237" s="1">
        <v>226.76</v>
      </c>
      <c r="H237" s="1">
        <v>82.63</v>
      </c>
      <c r="I237" s="1">
        <v>205.41</v>
      </c>
      <c r="J237" s="1">
        <v>67.3</v>
      </c>
      <c r="K237" s="1">
        <v>91.54</v>
      </c>
      <c r="L237" s="16"/>
      <c r="R237" s="4"/>
    </row>
    <row r="238" spans="1:18" x14ac:dyDescent="0.25">
      <c r="A238" s="3">
        <v>43137</v>
      </c>
      <c r="B238" s="1">
        <v>146.09</v>
      </c>
      <c r="C238" s="1">
        <v>183.06</v>
      </c>
      <c r="D238" s="1">
        <v>147.35</v>
      </c>
      <c r="E238" s="1">
        <v>55.99</v>
      </c>
      <c r="F238" s="1">
        <v>224.01</v>
      </c>
      <c r="G238" s="1">
        <v>231.02</v>
      </c>
      <c r="H238" s="1">
        <v>83.43</v>
      </c>
      <c r="I238" s="1">
        <v>208.67</v>
      </c>
      <c r="J238" s="1">
        <v>67.72</v>
      </c>
      <c r="K238" s="1">
        <v>89.31</v>
      </c>
      <c r="L238" s="16"/>
      <c r="R238" s="4"/>
    </row>
    <row r="239" spans="1:18" x14ac:dyDescent="0.25">
      <c r="A239" s="3">
        <v>43144</v>
      </c>
      <c r="B239" s="1">
        <v>148.03</v>
      </c>
      <c r="C239" s="1">
        <v>182.12</v>
      </c>
      <c r="D239" s="1">
        <v>147.82</v>
      </c>
      <c r="E239" s="1">
        <v>57.72</v>
      </c>
      <c r="F239" s="1">
        <v>225.9</v>
      </c>
      <c r="G239" s="1">
        <v>234.02</v>
      </c>
      <c r="H239" s="1">
        <v>85.03</v>
      </c>
      <c r="I239" s="1">
        <v>215.4</v>
      </c>
      <c r="J239" s="1">
        <v>68.209999999999994</v>
      </c>
      <c r="K239" s="1">
        <v>89.18</v>
      </c>
      <c r="L239" s="16"/>
      <c r="R239" s="4"/>
    </row>
    <row r="240" spans="1:18" x14ac:dyDescent="0.25">
      <c r="A240" s="3">
        <v>43151</v>
      </c>
      <c r="B240" s="1">
        <v>151.99</v>
      </c>
      <c r="C240" s="1">
        <v>184.23</v>
      </c>
      <c r="D240" s="1">
        <v>146.80000000000001</v>
      </c>
      <c r="E240" s="1">
        <v>58.89</v>
      </c>
      <c r="F240" s="1">
        <v>226.22</v>
      </c>
      <c r="G240" s="1">
        <v>238.93</v>
      </c>
      <c r="H240" s="1">
        <v>85.61</v>
      </c>
      <c r="I240" s="1">
        <v>216.05</v>
      </c>
      <c r="J240" s="1">
        <v>68.63</v>
      </c>
      <c r="K240" s="1">
        <v>89.42</v>
      </c>
      <c r="L240" s="16"/>
      <c r="R240" s="4"/>
    </row>
    <row r="241" spans="1:18" x14ac:dyDescent="0.25">
      <c r="A241" s="3">
        <v>43158</v>
      </c>
      <c r="B241" s="1">
        <v>154.29</v>
      </c>
      <c r="C241" s="1">
        <v>191.14</v>
      </c>
      <c r="D241" s="1">
        <v>151.57</v>
      </c>
      <c r="E241" s="1">
        <v>60.31</v>
      </c>
      <c r="F241" s="1">
        <v>235.46</v>
      </c>
      <c r="G241" s="1">
        <v>243.65</v>
      </c>
      <c r="H241" s="1">
        <v>88.15</v>
      </c>
      <c r="I241" s="1">
        <v>220.4</v>
      </c>
      <c r="J241" s="1">
        <v>71.17</v>
      </c>
      <c r="K241" s="1">
        <v>93.88</v>
      </c>
      <c r="L241" s="16"/>
      <c r="R241" s="4"/>
    </row>
    <row r="242" spans="1:18" x14ac:dyDescent="0.25">
      <c r="A242" s="3">
        <v>43165</v>
      </c>
      <c r="B242" s="1">
        <v>157.54</v>
      </c>
      <c r="C242" s="1">
        <v>194.7</v>
      </c>
      <c r="D242" s="1">
        <v>148.85</v>
      </c>
      <c r="E242" s="1">
        <v>60.57</v>
      </c>
      <c r="F242" s="1">
        <v>237.62</v>
      </c>
      <c r="G242" s="1">
        <v>245.22</v>
      </c>
      <c r="H242" s="1">
        <v>89.61</v>
      </c>
      <c r="I242" s="1">
        <v>224.19</v>
      </c>
      <c r="J242" s="1">
        <v>70.84</v>
      </c>
      <c r="K242" s="1">
        <v>91.33</v>
      </c>
      <c r="L242" s="16"/>
      <c r="R242" s="4"/>
    </row>
    <row r="243" spans="1:18" x14ac:dyDescent="0.25">
      <c r="A243" s="3">
        <v>43172</v>
      </c>
      <c r="B243" s="1">
        <v>162.65</v>
      </c>
      <c r="C243" s="1">
        <v>196.4</v>
      </c>
      <c r="D243" s="1">
        <v>142.1</v>
      </c>
      <c r="E243" s="1">
        <v>61.32</v>
      </c>
      <c r="F243" s="1">
        <v>247.33</v>
      </c>
      <c r="G243" s="1">
        <v>250.05</v>
      </c>
      <c r="H243" s="1">
        <v>91.35</v>
      </c>
      <c r="I243" s="1">
        <v>228</v>
      </c>
      <c r="J243" s="1">
        <v>70.17</v>
      </c>
      <c r="K243" s="1">
        <v>90.57</v>
      </c>
      <c r="L243" s="16"/>
      <c r="R243" s="4"/>
    </row>
    <row r="244" spans="1:18" x14ac:dyDescent="0.25">
      <c r="A244" s="3">
        <v>43179</v>
      </c>
      <c r="B244" s="1">
        <v>162.21</v>
      </c>
      <c r="C244" s="1">
        <v>196.93</v>
      </c>
      <c r="D244" s="1">
        <v>150.29</v>
      </c>
      <c r="E244" s="1">
        <v>63.06</v>
      </c>
      <c r="F244" s="1">
        <v>253.08</v>
      </c>
      <c r="G244" s="1">
        <v>250.39</v>
      </c>
      <c r="H244" s="1">
        <v>92.92</v>
      </c>
      <c r="I244" s="1">
        <v>230.66</v>
      </c>
      <c r="J244" s="1">
        <v>69.88</v>
      </c>
      <c r="K244" s="1">
        <v>93.79</v>
      </c>
      <c r="L244" s="16"/>
      <c r="R244" s="4"/>
    </row>
    <row r="245" spans="1:18" x14ac:dyDescent="0.25">
      <c r="A245" s="3">
        <v>43186</v>
      </c>
      <c r="B245" s="1">
        <v>159.22</v>
      </c>
      <c r="C245" s="1">
        <v>194.51</v>
      </c>
      <c r="D245" s="1">
        <v>147.77000000000001</v>
      </c>
      <c r="E245" s="1">
        <v>63.06</v>
      </c>
      <c r="F245" s="1">
        <v>247.11</v>
      </c>
      <c r="G245" s="1">
        <v>246.91</v>
      </c>
      <c r="H245" s="1">
        <v>89.99</v>
      </c>
      <c r="I245" s="1">
        <v>226.61</v>
      </c>
      <c r="J245" s="1">
        <v>70.13</v>
      </c>
      <c r="K245" s="1">
        <v>92.45</v>
      </c>
      <c r="L245" s="16"/>
      <c r="R245" s="4"/>
    </row>
    <row r="246" spans="1:18" x14ac:dyDescent="0.25">
      <c r="A246" s="3">
        <v>43193</v>
      </c>
      <c r="B246" s="1">
        <v>160.12</v>
      </c>
      <c r="C246" s="1">
        <v>197.76</v>
      </c>
      <c r="D246" s="1">
        <v>146.85</v>
      </c>
      <c r="E246" s="1">
        <v>64.489999999999995</v>
      </c>
      <c r="F246" s="1">
        <v>249.58</v>
      </c>
      <c r="G246" s="1">
        <v>250.4</v>
      </c>
      <c r="H246" s="1">
        <v>91.06</v>
      </c>
      <c r="I246" s="1">
        <v>228.19</v>
      </c>
      <c r="J246" s="1">
        <v>70.38</v>
      </c>
      <c r="K246" s="1">
        <v>91.76</v>
      </c>
      <c r="L246" s="16"/>
      <c r="R246" s="4"/>
    </row>
    <row r="247" spans="1:18" x14ac:dyDescent="0.25">
      <c r="A247" s="3">
        <v>43200</v>
      </c>
      <c r="B247" s="1">
        <v>165.54</v>
      </c>
      <c r="C247" s="1">
        <v>204.25</v>
      </c>
      <c r="D247" s="1">
        <v>155.78</v>
      </c>
      <c r="E247" s="1">
        <v>65.290000000000006</v>
      </c>
      <c r="F247" s="1">
        <v>262.3</v>
      </c>
      <c r="G247" s="1">
        <v>256.93</v>
      </c>
      <c r="H247" s="1">
        <v>94.55</v>
      </c>
      <c r="I247" s="1">
        <v>236.31</v>
      </c>
      <c r="J247" s="1">
        <v>71.12</v>
      </c>
      <c r="K247" s="1">
        <v>94.81</v>
      </c>
      <c r="L247" s="16"/>
      <c r="R247" s="4"/>
    </row>
    <row r="248" spans="1:18" x14ac:dyDescent="0.25">
      <c r="A248" s="3">
        <v>43207</v>
      </c>
      <c r="B248" s="1">
        <v>159.05000000000001</v>
      </c>
      <c r="C248" s="1">
        <v>200.26</v>
      </c>
      <c r="D248" s="1">
        <v>156.43</v>
      </c>
      <c r="E248" s="1">
        <v>62.26</v>
      </c>
      <c r="F248" s="1">
        <v>247.78</v>
      </c>
      <c r="G248" s="1">
        <v>249.09</v>
      </c>
      <c r="H248" s="1">
        <v>90.59</v>
      </c>
      <c r="I248" s="1">
        <v>226.44</v>
      </c>
      <c r="J248" s="1">
        <v>69.88</v>
      </c>
      <c r="K248" s="1">
        <v>94</v>
      </c>
      <c r="L248" s="16"/>
      <c r="R248" s="4"/>
    </row>
    <row r="249" spans="1:18" x14ac:dyDescent="0.25">
      <c r="A249" s="3">
        <v>43214</v>
      </c>
      <c r="B249" s="1">
        <v>160.06</v>
      </c>
      <c r="C249" s="1">
        <v>200.48</v>
      </c>
      <c r="D249" s="1">
        <v>155.4</v>
      </c>
      <c r="E249" s="1">
        <v>62.96</v>
      </c>
      <c r="F249" s="1">
        <v>250.4</v>
      </c>
      <c r="G249" s="1">
        <v>252.74</v>
      </c>
      <c r="H249" s="1">
        <v>94.51</v>
      </c>
      <c r="I249" s="1">
        <v>228.97</v>
      </c>
      <c r="J249" s="1">
        <v>71.599999999999994</v>
      </c>
      <c r="K249" s="1">
        <v>94.65</v>
      </c>
      <c r="L249" s="16"/>
      <c r="R249" s="4"/>
    </row>
    <row r="250" spans="1:18" x14ac:dyDescent="0.25">
      <c r="A250" s="3">
        <v>43221</v>
      </c>
      <c r="B250" s="1">
        <v>155.97</v>
      </c>
      <c r="C250" s="1">
        <v>192.04</v>
      </c>
      <c r="D250" s="1">
        <v>156.12</v>
      </c>
      <c r="E250" s="1">
        <v>61.74</v>
      </c>
      <c r="F250" s="1">
        <v>239.06</v>
      </c>
      <c r="G250" s="1">
        <v>245.56</v>
      </c>
      <c r="H250" s="1">
        <v>90.02</v>
      </c>
      <c r="I250" s="1">
        <v>222.06</v>
      </c>
      <c r="J250" s="1">
        <v>70.03</v>
      </c>
      <c r="K250" s="1">
        <v>91.79</v>
      </c>
      <c r="L250" s="16"/>
      <c r="R250" s="4"/>
    </row>
    <row r="251" spans="1:18" x14ac:dyDescent="0.25">
      <c r="A251" s="3">
        <v>43228</v>
      </c>
      <c r="B251" s="1">
        <v>158.05000000000001</v>
      </c>
      <c r="C251" s="1">
        <v>193.27</v>
      </c>
      <c r="D251" s="1">
        <v>154.96</v>
      </c>
      <c r="E251" s="1">
        <v>62.22</v>
      </c>
      <c r="F251" s="1">
        <v>242.44</v>
      </c>
      <c r="G251" s="1">
        <v>246.77</v>
      </c>
      <c r="H251" s="1">
        <v>90.93</v>
      </c>
      <c r="I251" s="1">
        <v>225.16</v>
      </c>
      <c r="J251" s="1">
        <v>70.94</v>
      </c>
      <c r="K251" s="1">
        <v>92.52</v>
      </c>
      <c r="L251" s="16"/>
      <c r="R251" s="4"/>
    </row>
    <row r="252" spans="1:18" x14ac:dyDescent="0.25">
      <c r="A252" s="3">
        <v>43235</v>
      </c>
      <c r="B252" s="1">
        <v>154.97999999999999</v>
      </c>
      <c r="C252" s="1">
        <v>190.58</v>
      </c>
      <c r="D252" s="1">
        <v>151.46</v>
      </c>
      <c r="E252" s="1">
        <v>62.12</v>
      </c>
      <c r="F252" s="1">
        <v>237.01</v>
      </c>
      <c r="G252" s="1">
        <v>244.18</v>
      </c>
      <c r="H252" s="1">
        <v>90.72</v>
      </c>
      <c r="I252" s="1">
        <v>221.68</v>
      </c>
      <c r="J252" s="1">
        <v>68.14</v>
      </c>
      <c r="K252" s="1">
        <v>91.88</v>
      </c>
      <c r="L252" s="16"/>
      <c r="R252" s="4"/>
    </row>
    <row r="253" spans="1:18" x14ac:dyDescent="0.25">
      <c r="A253" s="3">
        <v>43242</v>
      </c>
      <c r="B253" s="1">
        <v>161.47</v>
      </c>
      <c r="C253" s="1">
        <v>196.15</v>
      </c>
      <c r="D253" s="1">
        <v>153.38999999999999</v>
      </c>
      <c r="E253" s="1">
        <v>63.04</v>
      </c>
      <c r="F253" s="1">
        <v>247.8</v>
      </c>
      <c r="G253" s="1">
        <v>249.67</v>
      </c>
      <c r="H253" s="1">
        <v>93.55</v>
      </c>
      <c r="I253" s="1">
        <v>225.54</v>
      </c>
      <c r="J253" s="1">
        <v>69.36</v>
      </c>
      <c r="K253" s="1">
        <v>94.24</v>
      </c>
      <c r="L253" s="16"/>
      <c r="R253" s="4"/>
    </row>
    <row r="254" spans="1:18" x14ac:dyDescent="0.25">
      <c r="A254" s="3">
        <v>43249</v>
      </c>
      <c r="B254" s="1">
        <v>156.66999999999999</v>
      </c>
      <c r="C254" s="1">
        <v>193.67</v>
      </c>
      <c r="D254" s="1">
        <v>147.97999999999999</v>
      </c>
      <c r="E254" s="1">
        <v>60.95</v>
      </c>
      <c r="F254" s="1">
        <v>238.96</v>
      </c>
      <c r="G254" s="1">
        <v>244.51</v>
      </c>
      <c r="H254" s="1">
        <v>93.31</v>
      </c>
      <c r="I254" s="1">
        <v>220.55</v>
      </c>
      <c r="J254" s="1">
        <v>67.56</v>
      </c>
      <c r="K254" s="1">
        <v>92.05</v>
      </c>
      <c r="L254" s="16"/>
      <c r="R254" s="4"/>
    </row>
    <row r="255" spans="1:18" x14ac:dyDescent="0.25">
      <c r="A255" s="3">
        <v>43256</v>
      </c>
      <c r="B255" s="1">
        <v>153.08000000000001</v>
      </c>
      <c r="C255" s="1">
        <v>188.36</v>
      </c>
      <c r="D255" s="1">
        <v>145.5</v>
      </c>
      <c r="E255" s="1">
        <v>60.33</v>
      </c>
      <c r="F255" s="1">
        <v>235.6</v>
      </c>
      <c r="G255" s="1">
        <v>238.96</v>
      </c>
      <c r="H255" s="1">
        <v>90.42</v>
      </c>
      <c r="I255" s="1">
        <v>215.13</v>
      </c>
      <c r="J255" s="1">
        <v>67.3</v>
      </c>
      <c r="K255" s="1">
        <v>88.88</v>
      </c>
      <c r="L255" s="16"/>
      <c r="R255" s="4"/>
    </row>
    <row r="256" spans="1:18" x14ac:dyDescent="0.25">
      <c r="A256" s="3">
        <v>43263</v>
      </c>
      <c r="B256" s="1">
        <v>154.72</v>
      </c>
      <c r="C256" s="1">
        <v>187.88</v>
      </c>
      <c r="D256" s="1">
        <v>143.87</v>
      </c>
      <c r="E256" s="1">
        <v>60.39</v>
      </c>
      <c r="F256" s="1">
        <v>235.55</v>
      </c>
      <c r="G256" s="1">
        <v>236.5</v>
      </c>
      <c r="H256" s="1">
        <v>89.16</v>
      </c>
      <c r="I256" s="1">
        <v>215.8</v>
      </c>
      <c r="J256" s="1">
        <v>67.31</v>
      </c>
      <c r="K256" s="1">
        <v>88.15</v>
      </c>
      <c r="L256" s="16"/>
      <c r="R256" s="4"/>
    </row>
    <row r="257" spans="1:18" x14ac:dyDescent="0.25">
      <c r="A257" s="3">
        <v>43270</v>
      </c>
      <c r="B257" s="1">
        <v>151.83000000000001</v>
      </c>
      <c r="C257" s="1">
        <v>186.16</v>
      </c>
      <c r="D257" s="1">
        <v>142.32</v>
      </c>
      <c r="E257" s="1">
        <v>59.45</v>
      </c>
      <c r="F257" s="1">
        <v>233.03</v>
      </c>
      <c r="G257" s="1">
        <v>233.97</v>
      </c>
      <c r="H257" s="1">
        <v>88.28</v>
      </c>
      <c r="I257" s="1">
        <v>214.3</v>
      </c>
      <c r="J257" s="1">
        <v>66.739999999999995</v>
      </c>
      <c r="K257" s="1">
        <v>87.48</v>
      </c>
      <c r="L257" s="16"/>
      <c r="R257" s="4"/>
    </row>
    <row r="258" spans="1:18" x14ac:dyDescent="0.25">
      <c r="A258" s="3">
        <v>43277</v>
      </c>
      <c r="B258" s="1">
        <v>158.96</v>
      </c>
      <c r="C258" s="1">
        <v>192.16</v>
      </c>
      <c r="D258" s="1">
        <v>148.63999999999999</v>
      </c>
      <c r="E258" s="1">
        <v>62.72</v>
      </c>
      <c r="F258" s="1">
        <v>245.4</v>
      </c>
      <c r="G258" s="1">
        <v>241.53</v>
      </c>
      <c r="H258" s="1">
        <v>90.96</v>
      </c>
      <c r="I258" s="1">
        <v>222.73</v>
      </c>
      <c r="J258" s="1">
        <v>70.349999999999994</v>
      </c>
      <c r="K258" s="1">
        <v>89.82</v>
      </c>
      <c r="L258" s="16"/>
      <c r="R258" s="4"/>
    </row>
    <row r="259" spans="1:18" x14ac:dyDescent="0.25">
      <c r="A259" s="3">
        <v>43284</v>
      </c>
      <c r="B259" s="1">
        <v>151.82</v>
      </c>
      <c r="C259" s="1">
        <v>183.93</v>
      </c>
      <c r="D259" s="1">
        <v>140.44999999999999</v>
      </c>
      <c r="E259" s="1">
        <v>59.74</v>
      </c>
      <c r="F259" s="1">
        <v>234.21</v>
      </c>
      <c r="G259" s="1">
        <v>231.92</v>
      </c>
      <c r="H259" s="1">
        <v>86.54</v>
      </c>
      <c r="I259" s="1">
        <v>214.17</v>
      </c>
      <c r="J259" s="1">
        <v>67.12</v>
      </c>
      <c r="K259" s="1">
        <v>86.36</v>
      </c>
      <c r="L259" s="16"/>
      <c r="R259" s="4"/>
    </row>
    <row r="260" spans="1:18" x14ac:dyDescent="0.25">
      <c r="A260" s="3">
        <v>43291</v>
      </c>
      <c r="B260" s="1">
        <v>151.54</v>
      </c>
      <c r="C260" s="1">
        <v>190.85</v>
      </c>
      <c r="D260" s="1">
        <v>141.58000000000001</v>
      </c>
      <c r="E260" s="1">
        <v>61.11</v>
      </c>
      <c r="F260" s="1">
        <v>245.58</v>
      </c>
      <c r="G260" s="1">
        <v>236.32</v>
      </c>
      <c r="H260" s="1">
        <v>88.19</v>
      </c>
      <c r="I260" s="1">
        <v>217.55</v>
      </c>
      <c r="J260" s="1">
        <v>69.400000000000006</v>
      </c>
      <c r="K260" s="1">
        <v>88.74</v>
      </c>
      <c r="L260" s="16"/>
      <c r="R260" s="4"/>
    </row>
    <row r="261" spans="1:18" x14ac:dyDescent="0.25">
      <c r="A261" s="3">
        <v>43298</v>
      </c>
      <c r="B261" s="1">
        <v>155.85</v>
      </c>
      <c r="C261" s="1">
        <v>198.52</v>
      </c>
      <c r="D261" s="1">
        <v>144.77000000000001</v>
      </c>
      <c r="E261" s="1">
        <v>63.95</v>
      </c>
      <c r="F261" s="1">
        <v>258.51</v>
      </c>
      <c r="G261" s="1">
        <v>245.59</v>
      </c>
      <c r="H261" s="1">
        <v>91.29</v>
      </c>
      <c r="I261" s="1">
        <v>224.31</v>
      </c>
      <c r="J261" s="1">
        <v>73.209999999999994</v>
      </c>
      <c r="K261" s="1">
        <v>90.61</v>
      </c>
      <c r="L261" s="16"/>
      <c r="R261" s="4"/>
    </row>
    <row r="262" spans="1:18" x14ac:dyDescent="0.25">
      <c r="A262" s="3">
        <v>43305</v>
      </c>
      <c r="B262" s="1">
        <v>152.27000000000001</v>
      </c>
      <c r="C262" s="1">
        <v>195.43</v>
      </c>
      <c r="D262" s="1">
        <v>140.94</v>
      </c>
      <c r="E262" s="1">
        <v>63.21</v>
      </c>
      <c r="F262" s="1">
        <v>252.74</v>
      </c>
      <c r="G262" s="1">
        <v>241.63</v>
      </c>
      <c r="H262" s="1">
        <v>89.78</v>
      </c>
      <c r="I262" s="1">
        <v>215.86</v>
      </c>
      <c r="J262" s="1">
        <v>72.459999999999994</v>
      </c>
      <c r="K262" s="1">
        <v>89.72</v>
      </c>
      <c r="L262" s="16"/>
      <c r="R262" s="4"/>
    </row>
    <row r="263" spans="1:18" x14ac:dyDescent="0.25">
      <c r="A263" s="4">
        <v>43312</v>
      </c>
      <c r="B263" s="2">
        <v>151.31</v>
      </c>
      <c r="C263" s="2">
        <v>193.14</v>
      </c>
      <c r="D263" s="2">
        <v>142.36000000000001</v>
      </c>
      <c r="E263" s="2">
        <v>62.81</v>
      </c>
      <c r="F263" s="2">
        <v>253.74</v>
      </c>
      <c r="G263" s="2">
        <v>246.45</v>
      </c>
      <c r="H263" s="2">
        <v>89.2</v>
      </c>
      <c r="I263" s="2">
        <v>215.77</v>
      </c>
      <c r="J263" s="2">
        <v>72.06</v>
      </c>
      <c r="K263" s="2">
        <v>89.43</v>
      </c>
      <c r="R263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36"/>
  <sheetViews>
    <sheetView workbookViewId="0">
      <selection activeCell="C27" sqref="C27"/>
    </sheetView>
  </sheetViews>
  <sheetFormatPr baseColWidth="10" defaultColWidth="11.42578125" defaultRowHeight="15" x14ac:dyDescent="0.25"/>
  <cols>
    <col min="1" max="1" width="2.5703125" customWidth="1"/>
    <col min="3" max="12" width="6.85546875" style="2" customWidth="1"/>
  </cols>
  <sheetData>
    <row r="1" spans="2:12" ht="7.5" customHeight="1" x14ac:dyDescent="0.25"/>
    <row r="2" spans="2:12" x14ac:dyDescent="0.25">
      <c r="C2" s="11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  <c r="J2" s="11" t="s">
        <v>22</v>
      </c>
      <c r="K2" s="11" t="s">
        <v>23</v>
      </c>
      <c r="L2" s="11" t="s">
        <v>24</v>
      </c>
    </row>
    <row r="3" spans="2:12" x14ac:dyDescent="0.25">
      <c r="B3" t="s">
        <v>25</v>
      </c>
      <c r="C3" s="12">
        <v>1</v>
      </c>
      <c r="D3" s="13">
        <v>0.81418457629999996</v>
      </c>
      <c r="E3" s="13">
        <v>0.68250958949999996</v>
      </c>
      <c r="F3" s="13">
        <v>0.78298964339999999</v>
      </c>
      <c r="G3" s="13">
        <v>0.75793786919999995</v>
      </c>
      <c r="H3" s="13">
        <v>0.91146809559999997</v>
      </c>
      <c r="I3" s="13">
        <v>0.82090729289999997</v>
      </c>
      <c r="J3" s="13">
        <v>0.90931479599999998</v>
      </c>
      <c r="K3" s="13">
        <v>0.7125065625</v>
      </c>
      <c r="L3" s="14">
        <v>0.71096047250000005</v>
      </c>
    </row>
    <row r="4" spans="2:12" x14ac:dyDescent="0.25">
      <c r="C4" s="15">
        <v>0.81418457629999996</v>
      </c>
      <c r="D4" s="16">
        <v>1</v>
      </c>
      <c r="E4" s="16">
        <v>0.67179097249999997</v>
      </c>
      <c r="F4" s="16">
        <v>0.6577843565</v>
      </c>
      <c r="G4" s="16">
        <v>0.84443603720000004</v>
      </c>
      <c r="H4" s="16">
        <v>0.81927279860000002</v>
      </c>
      <c r="I4" s="16">
        <v>0.77537319230000001</v>
      </c>
      <c r="J4" s="16">
        <v>0.8154504924</v>
      </c>
      <c r="K4" s="16">
        <v>0.72505480749999995</v>
      </c>
      <c r="L4" s="17">
        <v>0.70344647689999995</v>
      </c>
    </row>
    <row r="5" spans="2:12" x14ac:dyDescent="0.25">
      <c r="C5" s="15">
        <v>0.68250958949999996</v>
      </c>
      <c r="D5" s="16">
        <v>0.67179097249999997</v>
      </c>
      <c r="E5" s="16">
        <v>1</v>
      </c>
      <c r="F5" s="16">
        <v>0.71002539480000004</v>
      </c>
      <c r="G5" s="16">
        <v>0.63196941269999996</v>
      </c>
      <c r="H5" s="16">
        <v>0.75987986949999997</v>
      </c>
      <c r="I5" s="16">
        <v>0.65766064589999995</v>
      </c>
      <c r="J5" s="16">
        <v>0.75526295119999998</v>
      </c>
      <c r="K5" s="16">
        <v>0.70794687710000004</v>
      </c>
      <c r="L5" s="17">
        <v>0.74607737919999995</v>
      </c>
    </row>
    <row r="6" spans="2:12" x14ac:dyDescent="0.25">
      <c r="C6" s="15">
        <v>0.78298964339999999</v>
      </c>
      <c r="D6" s="16">
        <v>0.6577843565</v>
      </c>
      <c r="E6" s="16">
        <v>0.71002539480000004</v>
      </c>
      <c r="F6" s="16">
        <v>1</v>
      </c>
      <c r="G6" s="16">
        <v>0.71694638109999997</v>
      </c>
      <c r="H6" s="16">
        <v>0.85177482039999997</v>
      </c>
      <c r="I6" s="16">
        <v>0.73330034399999999</v>
      </c>
      <c r="J6" s="16">
        <v>0.82067579950000002</v>
      </c>
      <c r="K6" s="16">
        <v>0.79530118019999996</v>
      </c>
      <c r="L6" s="17">
        <v>0.81678897839999998</v>
      </c>
    </row>
    <row r="7" spans="2:12" x14ac:dyDescent="0.25">
      <c r="C7" s="15">
        <v>0.75793786919999995</v>
      </c>
      <c r="D7" s="16">
        <v>0.84443603720000004</v>
      </c>
      <c r="E7" s="16">
        <v>0.63196941269999996</v>
      </c>
      <c r="F7" s="16">
        <v>0.71694638109999997</v>
      </c>
      <c r="G7" s="16">
        <v>1</v>
      </c>
      <c r="H7" s="16">
        <v>0.8063802497</v>
      </c>
      <c r="I7" s="16">
        <v>0.75788216149999998</v>
      </c>
      <c r="J7" s="16">
        <v>0.78669260809999997</v>
      </c>
      <c r="K7" s="16">
        <v>0.70492496650000003</v>
      </c>
      <c r="L7" s="17">
        <v>0.6904686391</v>
      </c>
    </row>
    <row r="8" spans="2:12" x14ac:dyDescent="0.25">
      <c r="C8" s="15">
        <v>0.91146809559999997</v>
      </c>
      <c r="D8" s="16">
        <v>0.81927279860000002</v>
      </c>
      <c r="E8" s="16">
        <v>0.75987986949999997</v>
      </c>
      <c r="F8" s="16">
        <v>0.85177482039999997</v>
      </c>
      <c r="G8" s="16">
        <v>0.8063802497</v>
      </c>
      <c r="H8" s="16">
        <v>1</v>
      </c>
      <c r="I8" s="16">
        <v>0.84375275100000002</v>
      </c>
      <c r="J8" s="16">
        <v>0.909918538</v>
      </c>
      <c r="K8" s="16">
        <v>0.77912203879999997</v>
      </c>
      <c r="L8" s="17">
        <v>0.79095840780000004</v>
      </c>
    </row>
    <row r="9" spans="2:12" x14ac:dyDescent="0.25">
      <c r="C9" s="15">
        <v>0.82090729289999997</v>
      </c>
      <c r="D9" s="16">
        <v>0.77537319230000001</v>
      </c>
      <c r="E9" s="16">
        <v>0.65766064589999995</v>
      </c>
      <c r="F9" s="16">
        <v>0.73330034399999999</v>
      </c>
      <c r="G9" s="16">
        <v>0.75788216149999998</v>
      </c>
      <c r="H9" s="16">
        <v>0.84375275100000002</v>
      </c>
      <c r="I9" s="16">
        <v>1</v>
      </c>
      <c r="J9" s="16">
        <v>0.83079877560000004</v>
      </c>
      <c r="K9" s="16">
        <v>0.68703387829999996</v>
      </c>
      <c r="L9" s="17">
        <v>0.7062219461</v>
      </c>
    </row>
    <row r="10" spans="2:12" x14ac:dyDescent="0.25">
      <c r="C10" s="15">
        <v>0.90931479599999998</v>
      </c>
      <c r="D10" s="16">
        <v>0.8154504924</v>
      </c>
      <c r="E10" s="16">
        <v>0.75526295119999998</v>
      </c>
      <c r="F10" s="16">
        <v>0.82067579950000002</v>
      </c>
      <c r="G10" s="16">
        <v>0.78669260809999997</v>
      </c>
      <c r="H10" s="16">
        <v>0.909918538</v>
      </c>
      <c r="I10" s="16">
        <v>0.83079877560000004</v>
      </c>
      <c r="J10" s="16">
        <v>1</v>
      </c>
      <c r="K10" s="16">
        <v>0.74724585379999997</v>
      </c>
      <c r="L10" s="17">
        <v>0.75536959059999997</v>
      </c>
    </row>
    <row r="11" spans="2:12" x14ac:dyDescent="0.25">
      <c r="C11" s="15">
        <v>0.7125065625</v>
      </c>
      <c r="D11" s="16">
        <v>0.72505480749999995</v>
      </c>
      <c r="E11" s="16">
        <v>0.70794687710000004</v>
      </c>
      <c r="F11" s="16">
        <v>0.79530118019999996</v>
      </c>
      <c r="G11" s="16">
        <v>0.70492496650000003</v>
      </c>
      <c r="H11" s="16">
        <v>0.77912203879999997</v>
      </c>
      <c r="I11" s="16">
        <v>0.68703387829999996</v>
      </c>
      <c r="J11" s="16">
        <v>0.74724585379999997</v>
      </c>
      <c r="K11" s="16">
        <v>1</v>
      </c>
      <c r="L11" s="17">
        <v>0.80792150929999995</v>
      </c>
    </row>
    <row r="12" spans="2:12" x14ac:dyDescent="0.25">
      <c r="C12" s="18">
        <v>0.71096047250000005</v>
      </c>
      <c r="D12" s="19">
        <v>0.70344647689999995</v>
      </c>
      <c r="E12" s="19">
        <v>0.74607737919999995</v>
      </c>
      <c r="F12" s="19">
        <v>0.81678897839999998</v>
      </c>
      <c r="G12" s="19">
        <v>0.6904686391</v>
      </c>
      <c r="H12" s="19">
        <v>0.79095840780000004</v>
      </c>
      <c r="I12" s="19">
        <v>0.7062219461</v>
      </c>
      <c r="J12" s="19">
        <v>0.75536959059999997</v>
      </c>
      <c r="K12" s="19">
        <v>0.80792150929999995</v>
      </c>
      <c r="L12" s="20">
        <v>1</v>
      </c>
    </row>
    <row r="14" spans="2:12" x14ac:dyDescent="0.25">
      <c r="B14" t="s">
        <v>26</v>
      </c>
      <c r="C14" s="11" t="s">
        <v>15</v>
      </c>
      <c r="D14" s="11" t="s">
        <v>16</v>
      </c>
      <c r="E14" s="11" t="s">
        <v>17</v>
      </c>
      <c r="F14" s="11" t="s">
        <v>18</v>
      </c>
      <c r="G14" s="11" t="s">
        <v>19</v>
      </c>
      <c r="H14" s="11" t="s">
        <v>20</v>
      </c>
      <c r="I14" s="11" t="s">
        <v>21</v>
      </c>
      <c r="J14" s="11" t="s">
        <v>22</v>
      </c>
      <c r="K14" s="11" t="s">
        <v>23</v>
      </c>
      <c r="L14" s="11" t="s">
        <v>24</v>
      </c>
    </row>
    <row r="15" spans="2:12" x14ac:dyDescent="0.25">
      <c r="C15" s="21">
        <v>0.19642560740000001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3">
        <v>0</v>
      </c>
    </row>
    <row r="16" spans="2:12" x14ac:dyDescent="0.25">
      <c r="C16" s="24">
        <v>0</v>
      </c>
      <c r="D16" s="25">
        <v>0.16515382519999999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7">
        <v>0</v>
      </c>
    </row>
    <row r="17" spans="2:12" x14ac:dyDescent="0.25">
      <c r="C17" s="24">
        <v>0</v>
      </c>
      <c r="D17" s="26">
        <v>0</v>
      </c>
      <c r="E17" s="25">
        <v>0.21859818989999999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7">
        <v>0</v>
      </c>
    </row>
    <row r="18" spans="2:12" x14ac:dyDescent="0.25">
      <c r="C18" s="24">
        <v>0</v>
      </c>
      <c r="D18" s="26">
        <v>0</v>
      </c>
      <c r="E18" s="26">
        <v>0</v>
      </c>
      <c r="F18" s="25">
        <v>0.22723752289999999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7">
        <v>0</v>
      </c>
    </row>
    <row r="19" spans="2:12" x14ac:dyDescent="0.25">
      <c r="C19" s="24">
        <v>0</v>
      </c>
      <c r="D19" s="26">
        <v>0</v>
      </c>
      <c r="E19" s="26">
        <v>0</v>
      </c>
      <c r="F19" s="26">
        <v>0</v>
      </c>
      <c r="G19" s="25">
        <v>0.1915156449</v>
      </c>
      <c r="H19" s="26">
        <v>0</v>
      </c>
      <c r="I19" s="26">
        <v>0</v>
      </c>
      <c r="J19" s="26">
        <v>0</v>
      </c>
      <c r="K19" s="26">
        <v>0</v>
      </c>
      <c r="L19" s="27">
        <v>0</v>
      </c>
    </row>
    <row r="20" spans="2:12" x14ac:dyDescent="0.25">
      <c r="C20" s="24">
        <v>0</v>
      </c>
      <c r="D20" s="26">
        <v>0</v>
      </c>
      <c r="E20" s="26">
        <v>0</v>
      </c>
      <c r="F20" s="26">
        <v>0</v>
      </c>
      <c r="G20" s="26">
        <v>0</v>
      </c>
      <c r="H20" s="25">
        <v>0.1810612986</v>
      </c>
      <c r="I20" s="26">
        <v>0</v>
      </c>
      <c r="J20" s="26">
        <v>0</v>
      </c>
      <c r="K20" s="26">
        <v>0</v>
      </c>
      <c r="L20" s="27">
        <v>0</v>
      </c>
    </row>
    <row r="21" spans="2:12" x14ac:dyDescent="0.25">
      <c r="C21" s="24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5">
        <v>0.1869413939</v>
      </c>
      <c r="J21" s="26">
        <v>0</v>
      </c>
      <c r="K21" s="26">
        <v>0</v>
      </c>
      <c r="L21" s="27">
        <v>0</v>
      </c>
    </row>
    <row r="22" spans="2:12" x14ac:dyDescent="0.25">
      <c r="C22" s="24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5">
        <v>0.1918043901</v>
      </c>
      <c r="K22" s="26">
        <v>0</v>
      </c>
      <c r="L22" s="27">
        <v>0</v>
      </c>
    </row>
    <row r="23" spans="2:12" x14ac:dyDescent="0.25">
      <c r="C23" s="24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5">
        <v>0.2005213032</v>
      </c>
      <c r="L23" s="27">
        <v>0</v>
      </c>
    </row>
    <row r="24" spans="2:12" x14ac:dyDescent="0.25">
      <c r="C24" s="28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30">
        <v>0.19536247230000001</v>
      </c>
    </row>
    <row r="26" spans="2:12" x14ac:dyDescent="0.25">
      <c r="C26" s="11" t="s">
        <v>15</v>
      </c>
      <c r="D26" s="11" t="s">
        <v>16</v>
      </c>
      <c r="E26" s="11" t="s">
        <v>17</v>
      </c>
      <c r="F26" s="11" t="s">
        <v>18</v>
      </c>
      <c r="G26" s="11" t="s">
        <v>19</v>
      </c>
      <c r="H26" s="11" t="s">
        <v>20</v>
      </c>
      <c r="I26" s="11" t="s">
        <v>21</v>
      </c>
      <c r="J26" s="11" t="s">
        <v>22</v>
      </c>
      <c r="K26" s="11" t="s">
        <v>23</v>
      </c>
      <c r="L26" s="11" t="s">
        <v>24</v>
      </c>
    </row>
    <row r="27" spans="2:12" x14ac:dyDescent="0.25">
      <c r="B27" t="s">
        <v>27</v>
      </c>
      <c r="C27" s="49">
        <f t="array" ref="C27:L36">MMULT(MMULT(C15:L24,C3:L12),C15:L24)</f>
        <v>3.8583019242458938E-2</v>
      </c>
      <c r="D27" s="50">
        <v>2.6412506245950367E-2</v>
      </c>
      <c r="E27" s="50">
        <v>2.930578937702721E-2</v>
      </c>
      <c r="F27" s="50">
        <v>3.494895293432683E-2</v>
      </c>
      <c r="G27" s="50">
        <v>2.8512543999796421E-2</v>
      </c>
      <c r="H27" s="50">
        <v>3.2416431685200066E-2</v>
      </c>
      <c r="I27" s="50">
        <v>3.0143778877917256E-2</v>
      </c>
      <c r="J27" s="50">
        <v>3.4258702120883236E-2</v>
      </c>
      <c r="K27" s="50">
        <v>2.806386560970292E-2</v>
      </c>
      <c r="L27" s="51">
        <v>2.7282533878531318E-2</v>
      </c>
    </row>
    <row r="28" spans="2:12" x14ac:dyDescent="0.25">
      <c r="C28" s="52">
        <v>2.6412506245950363E-2</v>
      </c>
      <c r="D28" s="53">
        <v>2.7275785978192153E-2</v>
      </c>
      <c r="E28" s="53">
        <v>2.4253217528612883E-2</v>
      </c>
      <c r="F28" s="53">
        <v>2.4686085241002437E-2</v>
      </c>
      <c r="G28" s="53">
        <v>2.6709124548346175E-2</v>
      </c>
      <c r="H28" s="53">
        <v>2.4498686689982316E-2</v>
      </c>
      <c r="I28" s="53">
        <v>2.3938938846647096E-2</v>
      </c>
      <c r="J28" s="53">
        <v>2.5831211753651172E-2</v>
      </c>
      <c r="K28" s="53">
        <v>2.401153873905609E-2</v>
      </c>
      <c r="L28" s="54">
        <v>2.2696601813907983E-2</v>
      </c>
    </row>
    <row r="29" spans="2:12" x14ac:dyDescent="0.25">
      <c r="C29" s="52">
        <v>2.930578937702721E-2</v>
      </c>
      <c r="D29" s="53">
        <v>2.4253217528612887E-2</v>
      </c>
      <c r="E29" s="53">
        <v>4.7785168627556454E-2</v>
      </c>
      <c r="F29" s="53">
        <v>3.5269596394103618E-2</v>
      </c>
      <c r="G29" s="53">
        <v>2.6457382597109971E-2</v>
      </c>
      <c r="H29" s="53">
        <v>3.007579609672318E-2</v>
      </c>
      <c r="I29" s="53">
        <v>2.6875335390767134E-2</v>
      </c>
      <c r="J29" s="53">
        <v>3.1666734872737919E-2</v>
      </c>
      <c r="K29" s="53">
        <v>3.1031855924837391E-2</v>
      </c>
      <c r="L29" s="54">
        <v>3.1861893130147825E-2</v>
      </c>
    </row>
    <row r="30" spans="2:12" x14ac:dyDescent="0.25">
      <c r="C30" s="52">
        <v>3.4948952934326837E-2</v>
      </c>
      <c r="D30" s="53">
        <v>2.4686085241002437E-2</v>
      </c>
      <c r="E30" s="53">
        <v>3.5269596394103611E-2</v>
      </c>
      <c r="F30" s="53">
        <v>5.163689181372802E-2</v>
      </c>
      <c r="G30" s="53">
        <v>3.1201177243309657E-2</v>
      </c>
      <c r="H30" s="53">
        <v>3.5045355909186622E-2</v>
      </c>
      <c r="I30" s="53">
        <v>3.1150671413204965E-2</v>
      </c>
      <c r="J30" s="53">
        <v>3.5769281505498997E-2</v>
      </c>
      <c r="K30" s="53">
        <v>3.6238665127358363E-2</v>
      </c>
      <c r="L30" s="54">
        <v>3.6260272024814515E-2</v>
      </c>
    </row>
    <row r="31" spans="2:12" x14ac:dyDescent="0.25">
      <c r="C31" s="52">
        <v>2.8512543999796417E-2</v>
      </c>
      <c r="D31" s="53">
        <v>2.6709124548346171E-2</v>
      </c>
      <c r="E31" s="53">
        <v>2.6457382597109967E-2</v>
      </c>
      <c r="F31" s="53">
        <v>3.1201177243309654E-2</v>
      </c>
      <c r="G31" s="53">
        <v>3.6678242241462898E-2</v>
      </c>
      <c r="H31" s="53">
        <v>2.7962099088190029E-2</v>
      </c>
      <c r="I31" s="53">
        <v>2.7133849943603107E-2</v>
      </c>
      <c r="J31" s="53">
        <v>2.8898005539577106E-2</v>
      </c>
      <c r="K31" s="53">
        <v>2.7071210013466414E-2</v>
      </c>
      <c r="L31" s="54">
        <v>2.5833863329344339E-2</v>
      </c>
    </row>
    <row r="32" spans="2:12" x14ac:dyDescent="0.25">
      <c r="C32" s="52">
        <v>3.2416431685200073E-2</v>
      </c>
      <c r="D32" s="53">
        <v>2.4498686689982313E-2</v>
      </c>
      <c r="E32" s="53">
        <v>3.0075796096723183E-2</v>
      </c>
      <c r="F32" s="53">
        <v>3.5045355909186629E-2</v>
      </c>
      <c r="G32" s="53">
        <v>2.7962099088190025E-2</v>
      </c>
      <c r="H32" s="53">
        <v>3.2783193850718366E-2</v>
      </c>
      <c r="I32" s="53">
        <v>2.8559217853688316E-2</v>
      </c>
      <c r="J32" s="53">
        <v>3.1599971232298713E-2</v>
      </c>
      <c r="K32" s="53">
        <v>2.8287309264543141E-2</v>
      </c>
      <c r="L32" s="54">
        <v>2.7978241875940685E-2</v>
      </c>
    </row>
    <row r="33" spans="3:12" x14ac:dyDescent="0.25">
      <c r="C33" s="52">
        <v>3.0143778877917259E-2</v>
      </c>
      <c r="D33" s="53">
        <v>2.3938938846647096E-2</v>
      </c>
      <c r="E33" s="53">
        <v>2.6875335390767138E-2</v>
      </c>
      <c r="F33" s="53">
        <v>3.1150671413204968E-2</v>
      </c>
      <c r="G33" s="53">
        <v>2.713384994360311E-2</v>
      </c>
      <c r="H33" s="53">
        <v>2.8559217853688316E-2</v>
      </c>
      <c r="I33" s="53">
        <v>3.494708475327496E-2</v>
      </c>
      <c r="J33" s="53">
        <v>2.9789270476115997E-2</v>
      </c>
      <c r="K33" s="53">
        <v>2.5753967786619626E-2</v>
      </c>
      <c r="L33" s="54">
        <v>2.5792166785984755E-2</v>
      </c>
    </row>
    <row r="34" spans="3:12" x14ac:dyDescent="0.25">
      <c r="C34" s="52">
        <v>3.4258702120883243E-2</v>
      </c>
      <c r="D34" s="53">
        <v>2.5831211753651172E-2</v>
      </c>
      <c r="E34" s="53">
        <v>3.1666734872737926E-2</v>
      </c>
      <c r="F34" s="53">
        <v>3.5769281505498997E-2</v>
      </c>
      <c r="G34" s="53">
        <v>2.8898005539577106E-2</v>
      </c>
      <c r="H34" s="53">
        <v>3.1599971232298713E-2</v>
      </c>
      <c r="I34" s="53">
        <v>2.9789270476115997E-2</v>
      </c>
      <c r="J34" s="53">
        <v>3.6788924061632977E-2</v>
      </c>
      <c r="K34" s="53">
        <v>2.8739722848084771E-2</v>
      </c>
      <c r="L34" s="54">
        <v>2.8304740854947708E-2</v>
      </c>
    </row>
    <row r="35" spans="3:12" x14ac:dyDescent="0.25">
      <c r="C35" s="52">
        <v>2.8063865609702917E-2</v>
      </c>
      <c r="D35" s="53">
        <v>2.401153873905609E-2</v>
      </c>
      <c r="E35" s="53">
        <v>3.1031855924837395E-2</v>
      </c>
      <c r="F35" s="53">
        <v>3.623866512735837E-2</v>
      </c>
      <c r="G35" s="53">
        <v>2.707121001346641E-2</v>
      </c>
      <c r="H35" s="53">
        <v>2.8287309264543141E-2</v>
      </c>
      <c r="I35" s="53">
        <v>2.5753967786619626E-2</v>
      </c>
      <c r="J35" s="53">
        <v>2.8739722848084771E-2</v>
      </c>
      <c r="K35" s="53">
        <v>4.0208793037026333E-2</v>
      </c>
      <c r="L35" s="54">
        <v>3.1649789912735975E-2</v>
      </c>
    </row>
    <row r="36" spans="3:12" x14ac:dyDescent="0.25">
      <c r="C36" s="55">
        <v>2.7282533878531318E-2</v>
      </c>
      <c r="D36" s="56">
        <v>2.2696601813907983E-2</v>
      </c>
      <c r="E36" s="56">
        <v>3.1861893130147832E-2</v>
      </c>
      <c r="F36" s="56">
        <v>3.6260272024814515E-2</v>
      </c>
      <c r="G36" s="56">
        <v>2.5833863329344339E-2</v>
      </c>
      <c r="H36" s="56">
        <v>2.7978241875940689E-2</v>
      </c>
      <c r="I36" s="56">
        <v>2.5792166785984755E-2</v>
      </c>
      <c r="J36" s="56">
        <v>2.8304740854947705E-2</v>
      </c>
      <c r="K36" s="56">
        <v>3.1649789912735975E-2</v>
      </c>
      <c r="L36" s="57">
        <v>3.8166495583168272E-2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54"/>
  <sheetViews>
    <sheetView tabSelected="1" workbookViewId="0">
      <selection activeCell="D3" sqref="D3"/>
    </sheetView>
  </sheetViews>
  <sheetFormatPr baseColWidth="10" defaultColWidth="11.42578125" defaultRowHeight="15" x14ac:dyDescent="0.25"/>
  <cols>
    <col min="1" max="1" width="10" customWidth="1"/>
    <col min="2" max="2" width="7.7109375" customWidth="1"/>
    <col min="5" max="6" width="11.42578125" customWidth="1"/>
    <col min="7" max="7" width="2.7109375" customWidth="1"/>
  </cols>
  <sheetData>
    <row r="2" spans="2:18" s="10" customFormat="1" ht="32.25" customHeight="1" x14ac:dyDescent="0.25">
      <c r="C2" s="35" t="s">
        <v>28</v>
      </c>
      <c r="D2" s="35" t="s">
        <v>30</v>
      </c>
      <c r="E2" s="35" t="s">
        <v>31</v>
      </c>
      <c r="F2" s="35" t="s">
        <v>32</v>
      </c>
      <c r="H2" s="35" t="s">
        <v>29</v>
      </c>
      <c r="I2" s="35" t="s">
        <v>15</v>
      </c>
      <c r="J2" s="35" t="s">
        <v>16</v>
      </c>
      <c r="K2" s="35" t="s">
        <v>17</v>
      </c>
      <c r="L2" s="35" t="s">
        <v>18</v>
      </c>
      <c r="M2" s="35" t="s">
        <v>19</v>
      </c>
      <c r="N2" s="35" t="s">
        <v>20</v>
      </c>
      <c r="O2" s="35" t="s">
        <v>21</v>
      </c>
      <c r="P2" s="35" t="s">
        <v>22</v>
      </c>
      <c r="Q2" s="35" t="s">
        <v>23</v>
      </c>
      <c r="R2" s="35" t="s">
        <v>24</v>
      </c>
    </row>
    <row r="3" spans="2:18" x14ac:dyDescent="0.25">
      <c r="B3" s="32" t="s">
        <v>15</v>
      </c>
      <c r="C3" s="38">
        <v>0.1318</v>
      </c>
      <c r="D3" s="36">
        <f t="array" ref="D3:D12">I15*MMULT(I3:R12,C3:C12)</f>
        <v>9.5683808773555368E-2</v>
      </c>
      <c r="E3" s="36">
        <f>datas!B263/datas!B211-1</f>
        <v>0.30552200172562549</v>
      </c>
      <c r="F3" s="38">
        <v>0.09</v>
      </c>
      <c r="H3" s="31" t="s">
        <v>15</v>
      </c>
      <c r="I3" s="40">
        <f>VCV!C27</f>
        <v>3.8583019242458938E-2</v>
      </c>
      <c r="J3" s="41">
        <f>VCV!D27</f>
        <v>2.6412506245950367E-2</v>
      </c>
      <c r="K3" s="41">
        <f>VCV!E27</f>
        <v>2.930578937702721E-2</v>
      </c>
      <c r="L3" s="41">
        <f>VCV!F27</f>
        <v>3.494895293432683E-2</v>
      </c>
      <c r="M3" s="41">
        <f>VCV!G27</f>
        <v>2.8512543999796421E-2</v>
      </c>
      <c r="N3" s="41">
        <f>VCV!H27</f>
        <v>3.2416431685200066E-2</v>
      </c>
      <c r="O3" s="41">
        <f>VCV!I27</f>
        <v>3.0143778877917256E-2</v>
      </c>
      <c r="P3" s="41">
        <f>VCV!J27</f>
        <v>3.4258702120883236E-2</v>
      </c>
      <c r="Q3" s="41">
        <f>VCV!K27</f>
        <v>2.806386560970292E-2</v>
      </c>
      <c r="R3" s="42">
        <f>VCV!L27</f>
        <v>2.7282533878531318E-2</v>
      </c>
    </row>
    <row r="4" spans="2:18" x14ac:dyDescent="0.25">
      <c r="B4" s="32" t="s">
        <v>16</v>
      </c>
      <c r="C4" s="38">
        <v>9.9599999999999994E-2</v>
      </c>
      <c r="D4" s="36">
        <v>7.5818116112267575E-2</v>
      </c>
      <c r="E4" s="36">
        <f>datas!C263/datas!C211-1</f>
        <v>0.29798387096774182</v>
      </c>
      <c r="F4" s="38">
        <v>0.09</v>
      </c>
      <c r="H4" s="31" t="s">
        <v>16</v>
      </c>
      <c r="I4" s="43">
        <f>VCV!C28</f>
        <v>2.6412506245950363E-2</v>
      </c>
      <c r="J4" s="44">
        <f>VCV!D28</f>
        <v>2.7275785978192153E-2</v>
      </c>
      <c r="K4" s="44">
        <f>VCV!E28</f>
        <v>2.4253217528612883E-2</v>
      </c>
      <c r="L4" s="44">
        <f>VCV!F28</f>
        <v>2.4686085241002437E-2</v>
      </c>
      <c r="M4" s="44">
        <f>VCV!G28</f>
        <v>2.6709124548346175E-2</v>
      </c>
      <c r="N4" s="44">
        <f>VCV!H28</f>
        <v>2.4498686689982316E-2</v>
      </c>
      <c r="O4" s="44">
        <f>VCV!I28</f>
        <v>2.3938938846647096E-2</v>
      </c>
      <c r="P4" s="44">
        <f>VCV!J28</f>
        <v>2.5831211753651172E-2</v>
      </c>
      <c r="Q4" s="44">
        <f>VCV!K28</f>
        <v>2.401153873905609E-2</v>
      </c>
      <c r="R4" s="45">
        <f>VCV!L28</f>
        <v>2.2696601813907983E-2</v>
      </c>
    </row>
    <row r="5" spans="2:18" x14ac:dyDescent="0.25">
      <c r="B5" s="32" t="s">
        <v>17</v>
      </c>
      <c r="C5" s="38">
        <v>6.7299999999999999E-2</v>
      </c>
      <c r="D5" s="36">
        <v>9.2757277567897936E-2</v>
      </c>
      <c r="E5" s="36">
        <f>datas!D263/datas!D211-1</f>
        <v>-0.10841109788939673</v>
      </c>
      <c r="F5" s="38">
        <v>0.09</v>
      </c>
      <c r="H5" s="31" t="s">
        <v>17</v>
      </c>
      <c r="I5" s="43">
        <f>VCV!C29</f>
        <v>2.930578937702721E-2</v>
      </c>
      <c r="J5" s="44">
        <f>VCV!D29</f>
        <v>2.4253217528612887E-2</v>
      </c>
      <c r="K5" s="44">
        <f>VCV!E29</f>
        <v>4.7785168627556454E-2</v>
      </c>
      <c r="L5" s="44">
        <f>VCV!F29</f>
        <v>3.5269596394103618E-2</v>
      </c>
      <c r="M5" s="44">
        <f>VCV!G29</f>
        <v>2.6457382597109971E-2</v>
      </c>
      <c r="N5" s="44">
        <f>VCV!H29</f>
        <v>3.007579609672318E-2</v>
      </c>
      <c r="O5" s="44">
        <f>VCV!I29</f>
        <v>2.6875335390767134E-2</v>
      </c>
      <c r="P5" s="44">
        <f>VCV!J29</f>
        <v>3.1666734872737919E-2</v>
      </c>
      <c r="Q5" s="44">
        <f>VCV!K29</f>
        <v>3.1031855924837391E-2</v>
      </c>
      <c r="R5" s="45">
        <f>VCV!L29</f>
        <v>3.1861893130147825E-2</v>
      </c>
    </row>
    <row r="6" spans="2:18" x14ac:dyDescent="0.25">
      <c r="B6" s="32" t="s">
        <v>18</v>
      </c>
      <c r="C6" s="38">
        <v>0.21110000000000001</v>
      </c>
      <c r="D6" s="36">
        <v>0.10974058302087712</v>
      </c>
      <c r="E6" s="36">
        <f>datas!E263/datas!E211-1</f>
        <v>0.18286252354048971</v>
      </c>
      <c r="F6" s="38">
        <v>0.09</v>
      </c>
      <c r="H6" s="31" t="s">
        <v>18</v>
      </c>
      <c r="I6" s="43">
        <f>VCV!C30</f>
        <v>3.4948952934326837E-2</v>
      </c>
      <c r="J6" s="44">
        <f>VCV!D30</f>
        <v>2.4686085241002437E-2</v>
      </c>
      <c r="K6" s="44">
        <f>VCV!E30</f>
        <v>3.5269596394103611E-2</v>
      </c>
      <c r="L6" s="44">
        <f>VCV!F30</f>
        <v>5.163689181372802E-2</v>
      </c>
      <c r="M6" s="44">
        <f>VCV!G30</f>
        <v>3.1201177243309657E-2</v>
      </c>
      <c r="N6" s="44">
        <f>VCV!H30</f>
        <v>3.5045355909186622E-2</v>
      </c>
      <c r="O6" s="44">
        <f>VCV!I30</f>
        <v>3.1150671413204965E-2</v>
      </c>
      <c r="P6" s="44">
        <f>VCV!J30</f>
        <v>3.5769281505498997E-2</v>
      </c>
      <c r="Q6" s="44">
        <f>VCV!K30</f>
        <v>3.6238665127358363E-2</v>
      </c>
      <c r="R6" s="45">
        <f>VCV!L30</f>
        <v>3.6260272024814515E-2</v>
      </c>
    </row>
    <row r="7" spans="2:18" x14ac:dyDescent="0.25">
      <c r="B7" s="32" t="s">
        <v>19</v>
      </c>
      <c r="C7" s="38">
        <v>0.13830000000000001</v>
      </c>
      <c r="D7" s="36">
        <v>8.860728938436073E-2</v>
      </c>
      <c r="E7" s="36">
        <f>datas!F263/datas!F211-1</f>
        <v>0.35573840564223125</v>
      </c>
      <c r="F7" s="38">
        <v>0.09</v>
      </c>
      <c r="H7" s="31" t="s">
        <v>19</v>
      </c>
      <c r="I7" s="43">
        <f>VCV!C31</f>
        <v>2.8512543999796417E-2</v>
      </c>
      <c r="J7" s="44">
        <f>VCV!D31</f>
        <v>2.6709124548346171E-2</v>
      </c>
      <c r="K7" s="44">
        <f>VCV!E31</f>
        <v>2.6457382597109967E-2</v>
      </c>
      <c r="L7" s="44">
        <f>VCV!F31</f>
        <v>3.1201177243309654E-2</v>
      </c>
      <c r="M7" s="44">
        <f>VCV!G31</f>
        <v>3.6678242241462898E-2</v>
      </c>
      <c r="N7" s="44">
        <f>VCV!H31</f>
        <v>2.7962099088190029E-2</v>
      </c>
      <c r="O7" s="44">
        <f>VCV!I31</f>
        <v>2.7133849943603107E-2</v>
      </c>
      <c r="P7" s="44">
        <f>VCV!J31</f>
        <v>2.8898005539577106E-2</v>
      </c>
      <c r="Q7" s="44">
        <f>VCV!K31</f>
        <v>2.7071210013466414E-2</v>
      </c>
      <c r="R7" s="45">
        <f>VCV!L31</f>
        <v>2.5833863329344339E-2</v>
      </c>
    </row>
    <row r="8" spans="2:18" x14ac:dyDescent="0.25">
      <c r="B8" s="32" t="s">
        <v>20</v>
      </c>
      <c r="C8" s="38">
        <v>0.1061</v>
      </c>
      <c r="D8" s="36">
        <v>9.1852660273213566E-2</v>
      </c>
      <c r="E8" s="36">
        <f>datas!G263/datas!G211-1</f>
        <v>0.20348666861998232</v>
      </c>
      <c r="F8" s="38">
        <v>0.09</v>
      </c>
      <c r="H8" s="31" t="s">
        <v>20</v>
      </c>
      <c r="I8" s="43">
        <f>VCV!C32</f>
        <v>3.2416431685200073E-2</v>
      </c>
      <c r="J8" s="44">
        <f>VCV!D32</f>
        <v>2.4498686689982313E-2</v>
      </c>
      <c r="K8" s="44">
        <f>VCV!E32</f>
        <v>3.0075796096723183E-2</v>
      </c>
      <c r="L8" s="44">
        <f>VCV!F32</f>
        <v>3.5045355909186629E-2</v>
      </c>
      <c r="M8" s="44">
        <f>VCV!G32</f>
        <v>2.7962099088190025E-2</v>
      </c>
      <c r="N8" s="44">
        <f>VCV!H32</f>
        <v>3.2783193850718366E-2</v>
      </c>
      <c r="O8" s="44">
        <f>VCV!I32</f>
        <v>2.8559217853688316E-2</v>
      </c>
      <c r="P8" s="44">
        <f>VCV!J32</f>
        <v>3.1599971232298713E-2</v>
      </c>
      <c r="Q8" s="44">
        <f>VCV!K32</f>
        <v>2.8287309264543141E-2</v>
      </c>
      <c r="R8" s="45">
        <f>VCV!L32</f>
        <v>2.7978241875940685E-2</v>
      </c>
    </row>
    <row r="9" spans="2:18" x14ac:dyDescent="0.25">
      <c r="B9" s="32" t="s">
        <v>21</v>
      </c>
      <c r="C9" s="38">
        <v>0.1333</v>
      </c>
      <c r="D9" s="36">
        <v>8.7820985953334957E-2</v>
      </c>
      <c r="E9" s="36">
        <f>datas!H263/datas!H211-1</f>
        <v>0.2335776517770709</v>
      </c>
      <c r="F9" s="38">
        <v>0.09</v>
      </c>
      <c r="H9" s="31" t="s">
        <v>21</v>
      </c>
      <c r="I9" s="43">
        <f>VCV!C33</f>
        <v>3.0143778877917259E-2</v>
      </c>
      <c r="J9" s="44">
        <f>VCV!D33</f>
        <v>2.3938938846647096E-2</v>
      </c>
      <c r="K9" s="44">
        <f>VCV!E33</f>
        <v>2.6875335390767138E-2</v>
      </c>
      <c r="L9" s="44">
        <f>VCV!F33</f>
        <v>3.1150671413204968E-2</v>
      </c>
      <c r="M9" s="44">
        <f>VCV!G33</f>
        <v>2.713384994360311E-2</v>
      </c>
      <c r="N9" s="44">
        <f>VCV!H33</f>
        <v>2.8559217853688316E-2</v>
      </c>
      <c r="O9" s="44">
        <f>VCV!I33</f>
        <v>3.494708475327496E-2</v>
      </c>
      <c r="P9" s="44">
        <f>VCV!J33</f>
        <v>2.9789270476115997E-2</v>
      </c>
      <c r="Q9" s="44">
        <f>VCV!K33</f>
        <v>2.5753967786619626E-2</v>
      </c>
      <c r="R9" s="45">
        <f>VCV!L33</f>
        <v>2.5792166785984755E-2</v>
      </c>
    </row>
    <row r="10" spans="2:18" x14ac:dyDescent="0.25">
      <c r="B10" s="32" t="s">
        <v>22</v>
      </c>
      <c r="C10" s="38">
        <v>4.7600000000000003E-2</v>
      </c>
      <c r="D10" s="36">
        <v>9.5079868312998056E-2</v>
      </c>
      <c r="E10" s="36">
        <f>datas!I263/datas!I211-1</f>
        <v>0.16236599687550513</v>
      </c>
      <c r="F10" s="38">
        <v>0.09</v>
      </c>
      <c r="H10" s="31" t="s">
        <v>22</v>
      </c>
      <c r="I10" s="43">
        <f>VCV!C34</f>
        <v>3.4258702120883243E-2</v>
      </c>
      <c r="J10" s="44">
        <f>VCV!D34</f>
        <v>2.5831211753651172E-2</v>
      </c>
      <c r="K10" s="44">
        <f>VCV!E34</f>
        <v>3.1666734872737926E-2</v>
      </c>
      <c r="L10" s="44">
        <f>VCV!F34</f>
        <v>3.5769281505498997E-2</v>
      </c>
      <c r="M10" s="44">
        <f>VCV!G34</f>
        <v>2.8898005539577106E-2</v>
      </c>
      <c r="N10" s="44">
        <f>VCV!H34</f>
        <v>3.1599971232298713E-2</v>
      </c>
      <c r="O10" s="44">
        <f>VCV!I34</f>
        <v>2.9789270476115997E-2</v>
      </c>
      <c r="P10" s="44">
        <f>VCV!J34</f>
        <v>3.6788924061632977E-2</v>
      </c>
      <c r="Q10" s="44">
        <f>VCV!K34</f>
        <v>2.8739722848084771E-2</v>
      </c>
      <c r="R10" s="45">
        <f>VCV!L34</f>
        <v>2.8304740854947708E-2</v>
      </c>
    </row>
    <row r="11" spans="2:18" x14ac:dyDescent="0.25">
      <c r="B11" s="32" t="s">
        <v>23</v>
      </c>
      <c r="C11" s="38">
        <v>3.39E-2</v>
      </c>
      <c r="D11" s="36">
        <v>8.9157783001504232E-2</v>
      </c>
      <c r="E11" s="36">
        <f>datas!J263/datas!J211-1</f>
        <v>0.29070392262224609</v>
      </c>
      <c r="F11" s="38">
        <v>0.09</v>
      </c>
      <c r="H11" s="31" t="s">
        <v>23</v>
      </c>
      <c r="I11" s="43">
        <f>VCV!C35</f>
        <v>2.8063865609702917E-2</v>
      </c>
      <c r="J11" s="44">
        <f>VCV!D35</f>
        <v>2.401153873905609E-2</v>
      </c>
      <c r="K11" s="44">
        <f>VCV!E35</f>
        <v>3.1031855924837395E-2</v>
      </c>
      <c r="L11" s="44">
        <f>VCV!F35</f>
        <v>3.623866512735837E-2</v>
      </c>
      <c r="M11" s="44">
        <f>VCV!G35</f>
        <v>2.707121001346641E-2</v>
      </c>
      <c r="N11" s="44">
        <f>VCV!H35</f>
        <v>2.8287309264543141E-2</v>
      </c>
      <c r="O11" s="44">
        <f>VCV!I35</f>
        <v>2.5753967786619626E-2</v>
      </c>
      <c r="P11" s="44">
        <f>VCV!J35</f>
        <v>2.8739722848084771E-2</v>
      </c>
      <c r="Q11" s="44">
        <f>VCV!K35</f>
        <v>4.0208793037026333E-2</v>
      </c>
      <c r="R11" s="45">
        <f>VCV!L35</f>
        <v>3.1649789912735975E-2</v>
      </c>
    </row>
    <row r="12" spans="2:18" x14ac:dyDescent="0.25">
      <c r="B12" s="32" t="s">
        <v>24</v>
      </c>
      <c r="C12" s="38">
        <v>3.1E-2</v>
      </c>
      <c r="D12" s="36">
        <v>8.7714221513477478E-2</v>
      </c>
      <c r="E12" s="36">
        <f>datas!K263/datas!K211-1</f>
        <v>3.8163654731171448E-3</v>
      </c>
      <c r="F12" s="38">
        <v>0.09</v>
      </c>
      <c r="H12" s="31" t="s">
        <v>24</v>
      </c>
      <c r="I12" s="46">
        <f>VCV!C36</f>
        <v>2.7282533878531318E-2</v>
      </c>
      <c r="J12" s="47">
        <f>VCV!D36</f>
        <v>2.2696601813907983E-2</v>
      </c>
      <c r="K12" s="47">
        <f>VCV!E36</f>
        <v>3.1861893130147832E-2</v>
      </c>
      <c r="L12" s="47">
        <f>VCV!F36</f>
        <v>3.6260272024814515E-2</v>
      </c>
      <c r="M12" s="47">
        <f>VCV!G36</f>
        <v>2.5833863329344339E-2</v>
      </c>
      <c r="N12" s="47">
        <f>VCV!H36</f>
        <v>2.7978241875940689E-2</v>
      </c>
      <c r="O12" s="47">
        <f>VCV!I36</f>
        <v>2.5792166785984755E-2</v>
      </c>
      <c r="P12" s="47">
        <f>VCV!J36</f>
        <v>2.8304740854947705E-2</v>
      </c>
      <c r="Q12" s="47">
        <f>VCV!K36</f>
        <v>3.1649789912735975E-2</v>
      </c>
      <c r="R12" s="48">
        <f>VCV!L36</f>
        <v>3.8166495583168272E-2</v>
      </c>
    </row>
    <row r="15" spans="2:18" x14ac:dyDescent="0.25">
      <c r="B15" s="32" t="s">
        <v>42</v>
      </c>
      <c r="H15" s="33" t="s">
        <v>38</v>
      </c>
      <c r="I15">
        <v>3</v>
      </c>
    </row>
    <row r="17" spans="2:5" x14ac:dyDescent="0.25">
      <c r="E17" s="39" t="s">
        <v>39</v>
      </c>
    </row>
    <row r="19" spans="2:5" s="10" customFormat="1" ht="30" x14ac:dyDescent="0.25">
      <c r="C19" s="35" t="s">
        <v>33</v>
      </c>
      <c r="D19" s="35" t="s">
        <v>34</v>
      </c>
      <c r="E19" s="35" t="s">
        <v>35</v>
      </c>
    </row>
    <row r="20" spans="2:5" x14ac:dyDescent="0.25">
      <c r="B20" s="32" t="s">
        <v>15</v>
      </c>
      <c r="C20" s="36">
        <v>0.13165387472751158</v>
      </c>
      <c r="D20" s="36">
        <v>0</v>
      </c>
      <c r="E20" s="36">
        <v>0</v>
      </c>
    </row>
    <row r="21" spans="2:5" x14ac:dyDescent="0.25">
      <c r="B21" s="32" t="s">
        <v>16</v>
      </c>
      <c r="C21" s="36">
        <v>9.9590123607321918E-2</v>
      </c>
      <c r="D21" s="36">
        <v>0</v>
      </c>
      <c r="E21" s="36">
        <v>0.65200834893636328</v>
      </c>
    </row>
    <row r="22" spans="2:5" x14ac:dyDescent="0.25">
      <c r="B22" s="32" t="s">
        <v>17</v>
      </c>
      <c r="C22" s="36">
        <v>6.7326450026196319E-2</v>
      </c>
      <c r="D22" s="36">
        <v>0</v>
      </c>
      <c r="E22" s="36">
        <v>0</v>
      </c>
    </row>
    <row r="23" spans="2:5" x14ac:dyDescent="0.25">
      <c r="B23" s="32" t="s">
        <v>18</v>
      </c>
      <c r="C23" s="36">
        <v>0.21108498783865304</v>
      </c>
      <c r="D23" s="36">
        <v>0</v>
      </c>
      <c r="E23" s="36">
        <v>0</v>
      </c>
    </row>
    <row r="24" spans="2:5" x14ac:dyDescent="0.25">
      <c r="B24" s="32" t="s">
        <v>19</v>
      </c>
      <c r="C24" s="36">
        <v>0.13829560816065331</v>
      </c>
      <c r="D24" s="36">
        <v>0.99999995861212421</v>
      </c>
      <c r="E24" s="36">
        <v>0</v>
      </c>
    </row>
    <row r="25" spans="2:5" x14ac:dyDescent="0.25">
      <c r="B25" s="32" t="s">
        <v>20</v>
      </c>
      <c r="C25" s="36">
        <v>0.10621458138446956</v>
      </c>
      <c r="D25" s="36">
        <v>0</v>
      </c>
      <c r="E25" s="36">
        <v>2.8530102661735796E-2</v>
      </c>
    </row>
    <row r="26" spans="2:5" x14ac:dyDescent="0.25">
      <c r="B26" s="32" t="s">
        <v>21</v>
      </c>
      <c r="C26" s="36">
        <v>0.1332710035215173</v>
      </c>
      <c r="D26" s="36">
        <v>0</v>
      </c>
      <c r="E26" s="36">
        <v>0.13892176193474434</v>
      </c>
    </row>
    <row r="27" spans="2:5" x14ac:dyDescent="0.25">
      <c r="B27" s="32" t="s">
        <v>22</v>
      </c>
      <c r="C27" s="36">
        <v>4.7683823957216445E-2</v>
      </c>
      <c r="D27" s="36">
        <v>0</v>
      </c>
      <c r="E27" s="36">
        <v>0</v>
      </c>
    </row>
    <row r="28" spans="2:5" x14ac:dyDescent="0.25">
      <c r="B28" s="32" t="s">
        <v>23</v>
      </c>
      <c r="C28" s="36">
        <v>3.3906858480131738E-2</v>
      </c>
      <c r="D28" s="36">
        <v>0</v>
      </c>
      <c r="E28" s="36">
        <v>2.0938694226177626E-2</v>
      </c>
    </row>
    <row r="29" spans="2:5" x14ac:dyDescent="0.25">
      <c r="B29" s="32" t="s">
        <v>24</v>
      </c>
      <c r="C29" s="36">
        <v>3.0972688498645689E-2</v>
      </c>
      <c r="D29" s="36">
        <v>0</v>
      </c>
      <c r="E29" s="36">
        <v>0.15960109224097968</v>
      </c>
    </row>
    <row r="31" spans="2:5" x14ac:dyDescent="0.25">
      <c r="B31" s="32" t="s">
        <v>36</v>
      </c>
      <c r="C31" s="37">
        <f t="array" ref="C31">MMULT(TRANSPOSE(C20:C29),D3:D12) - 0.5*λ*MMULT(MMULT(TRANSPOSE(C20:C29),V),C20:C29)</f>
        <v>4.6772647998399884E-2</v>
      </c>
      <c r="D31" s="37">
        <f t="array" ref="D31">MMULT(TRANSPOSE(D20:D29),E3:E12) - 0.5*λ*MMULT(MMULT(TRANSPOSE(D20:D29),V),D20:D29)</f>
        <v>0.30072103211088347</v>
      </c>
      <c r="E31" s="37">
        <f t="array" ref="E31">MMULT(TRANSPOSE(E20:E29),F3:F12) - 0.5*λ*MMULT(MMULT(TRANSPOSE(E20:E29),V),E20:E29)</f>
        <v>5.1099292886497158E-2</v>
      </c>
    </row>
    <row r="32" spans="2:5" x14ac:dyDescent="0.25">
      <c r="B32" s="32" t="s">
        <v>37</v>
      </c>
      <c r="C32" s="34">
        <f>SUM(C20:C29)</f>
        <v>1.0000000002023171</v>
      </c>
      <c r="D32" s="34">
        <f t="shared" ref="D32:E32" si="0">SUM(D20:D29)</f>
        <v>0.99999995861212421</v>
      </c>
      <c r="E32" s="34">
        <f t="shared" si="0"/>
        <v>1.0000000000000009</v>
      </c>
    </row>
    <row r="33" spans="2:5" x14ac:dyDescent="0.25">
      <c r="B33" s="32" t="s">
        <v>40</v>
      </c>
      <c r="C33" s="34">
        <f>SUMPRODUCT(C20:C29,D3:D12)</f>
        <v>9.3545146628210729E-2</v>
      </c>
      <c r="D33" s="34">
        <f t="shared" ref="D33:E33" si="1">SUMPRODUCT(D20:D29,E3:E12)</f>
        <v>0.3557383909189743</v>
      </c>
      <c r="E33" s="34">
        <f t="shared" si="1"/>
        <v>9.0000000000000066E-2</v>
      </c>
    </row>
    <row r="34" spans="2:5" x14ac:dyDescent="0.25">
      <c r="B34" s="32" t="s">
        <v>41</v>
      </c>
      <c r="C34" s="34">
        <f t="array" ref="C34">SQRT(MMULT(MMULT(TRANSPOSE(C20:C29),V),C20:C29))</f>
        <v>0.17658331108348613</v>
      </c>
      <c r="D34" s="34">
        <f t="array" ref="D34">SQRT(MMULT(MMULT(TRANSPOSE(D20:D29),V),D20:D29))</f>
        <v>0.19151563697357429</v>
      </c>
      <c r="E34" s="34">
        <f t="array" ref="E34">SQRT(MMULT(MMULT(TRANSPOSE(E20:E29),V),E20:E29))</f>
        <v>0.16103976137071016</v>
      </c>
    </row>
    <row r="37" spans="2:5" x14ac:dyDescent="0.25">
      <c r="B37" s="32" t="s">
        <v>43</v>
      </c>
    </row>
    <row r="39" spans="2:5" ht="30" x14ac:dyDescent="0.25">
      <c r="B39" s="10"/>
      <c r="C39" s="35" t="s">
        <v>33</v>
      </c>
      <c r="D39" t="s">
        <v>44</v>
      </c>
      <c r="E39" s="35" t="s">
        <v>45</v>
      </c>
    </row>
    <row r="40" spans="2:5" x14ac:dyDescent="0.25">
      <c r="B40" s="32" t="s">
        <v>15</v>
      </c>
      <c r="C40" s="36">
        <v>0.13176539710754251</v>
      </c>
      <c r="D40" s="38">
        <f>D3*1.05</f>
        <v>0.10046799921223314</v>
      </c>
      <c r="E40" s="36">
        <v>0.41191098823022326</v>
      </c>
    </row>
    <row r="41" spans="2:5" x14ac:dyDescent="0.25">
      <c r="B41" s="32" t="s">
        <v>16</v>
      </c>
      <c r="C41" s="36">
        <v>9.9611940300185997E-2</v>
      </c>
      <c r="D41" s="38">
        <f>D4*0.95</f>
        <v>7.2027210306654196E-2</v>
      </c>
      <c r="E41" s="36">
        <v>0</v>
      </c>
    </row>
    <row r="42" spans="2:5" x14ac:dyDescent="0.25">
      <c r="B42" s="32" t="s">
        <v>17</v>
      </c>
      <c r="C42" s="36">
        <v>6.7296619805539457E-2</v>
      </c>
      <c r="D42" s="38">
        <f>D5*1.02</f>
        <v>9.4612423119255898E-2</v>
      </c>
      <c r="E42" s="36">
        <v>0.11145007427641795</v>
      </c>
    </row>
    <row r="43" spans="2:5" x14ac:dyDescent="0.25">
      <c r="B43" s="32" t="s">
        <v>18</v>
      </c>
      <c r="C43" s="36">
        <v>0.21110137196128617</v>
      </c>
      <c r="D43" s="38">
        <f>D6*0.98</f>
        <v>0.10754577136045958</v>
      </c>
      <c r="E43" s="36">
        <v>9.9390133180593088E-2</v>
      </c>
    </row>
    <row r="44" spans="2:5" x14ac:dyDescent="0.25">
      <c r="B44" s="32" t="s">
        <v>19</v>
      </c>
      <c r="C44" s="36">
        <v>0.13827262433772378</v>
      </c>
      <c r="D44" s="38">
        <f>D7*1.01</f>
        <v>8.9493362278204341E-2</v>
      </c>
      <c r="E44" s="36">
        <v>0.18989061005994878</v>
      </c>
    </row>
    <row r="45" spans="2:5" x14ac:dyDescent="0.25">
      <c r="B45" s="32" t="s">
        <v>20</v>
      </c>
      <c r="C45" s="36">
        <v>0.10614392511571553</v>
      </c>
      <c r="D45" s="38">
        <f>D8*0.99</f>
        <v>9.0934133670481435E-2</v>
      </c>
      <c r="E45" s="36">
        <v>0</v>
      </c>
    </row>
    <row r="46" spans="2:5" x14ac:dyDescent="0.25">
      <c r="B46" s="32" t="s">
        <v>21</v>
      </c>
      <c r="C46" s="36">
        <v>0.1333104491513199</v>
      </c>
      <c r="D46" s="38">
        <f>D9</f>
        <v>8.7820985953334957E-2</v>
      </c>
      <c r="E46" s="36">
        <v>7.7849830185217087E-2</v>
      </c>
    </row>
    <row r="47" spans="2:5" x14ac:dyDescent="0.25">
      <c r="B47" s="32" t="s">
        <v>22</v>
      </c>
      <c r="C47" s="36">
        <v>4.7609485512434387E-2</v>
      </c>
      <c r="D47" s="38">
        <f t="shared" ref="D47:D49" si="2">D10</f>
        <v>9.5079868312998056E-2</v>
      </c>
      <c r="E47" s="36">
        <v>0</v>
      </c>
    </row>
    <row r="48" spans="2:5" x14ac:dyDescent="0.25">
      <c r="B48" s="32" t="s">
        <v>23</v>
      </c>
      <c r="C48" s="36">
        <v>3.3917919127029308E-2</v>
      </c>
      <c r="D48" s="38">
        <f t="shared" si="2"/>
        <v>8.9157783001504232E-2</v>
      </c>
      <c r="E48" s="36">
        <v>4.8797121299904593E-2</v>
      </c>
    </row>
    <row r="49" spans="2:5" x14ac:dyDescent="0.25">
      <c r="B49" s="32" t="s">
        <v>24</v>
      </c>
      <c r="C49" s="36">
        <v>3.0970267581222757E-2</v>
      </c>
      <c r="D49" s="38">
        <f t="shared" si="2"/>
        <v>8.7714221513477478E-2</v>
      </c>
      <c r="E49" s="36">
        <v>6.0711240297448461E-2</v>
      </c>
    </row>
    <row r="51" spans="2:5" x14ac:dyDescent="0.25">
      <c r="B51" s="32" t="s">
        <v>36</v>
      </c>
      <c r="C51" s="37">
        <f t="array" ref="C51">MMULT(TRANSPOSE(C40:C49),D3:D12) - 0.5*λ*MMULT(MMULT(TRANSPOSE(C40:C49),V),C40:C49)</f>
        <v>4.6772648200843078E-2</v>
      </c>
      <c r="E51" s="37">
        <f t="array" ref="E51">MMULT(TRANSPOSE(E40:E49),D40:D49) - 0.5*λ*MMULT(MMULT(TRANSPOSE(E40:E49),V),E40:E49)</f>
        <v>4.8167204714124716E-2</v>
      </c>
    </row>
    <row r="52" spans="2:5" x14ac:dyDescent="0.25">
      <c r="B52" s="32" t="s">
        <v>37</v>
      </c>
      <c r="C52" s="34">
        <f>SUM(C40:C49)</f>
        <v>1</v>
      </c>
      <c r="E52" s="34">
        <f>SUM(E40:E49)</f>
        <v>0.9999999975297531</v>
      </c>
    </row>
    <row r="53" spans="2:5" x14ac:dyDescent="0.25">
      <c r="B53" s="32" t="s">
        <v>40</v>
      </c>
      <c r="C53" s="34">
        <f>SUMPRODUCT(C40:C49,D23:D32)</f>
        <v>0.14078203412382229</v>
      </c>
      <c r="E53" s="34">
        <f>SUMPRODUCT(E40:E49,D40:D49)</f>
        <v>9.6124103297915917E-2</v>
      </c>
    </row>
    <row r="54" spans="2:5" x14ac:dyDescent="0.25">
      <c r="B54" s="32" t="s">
        <v>41</v>
      </c>
      <c r="C54" s="34">
        <f t="array" ref="C54">SQRT(MMULT(MMULT(TRANSPOSE(C40:C49),V),C40:C49))</f>
        <v>0.17658330952659443</v>
      </c>
      <c r="E54" s="34">
        <f t="array" ref="E54">SQRT(MMULT(MMULT(TRANSPOSE(E40:E49),V),E40:E49))</f>
        <v>0.17880510541516276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datas</vt:lpstr>
      <vt:lpstr>VCV</vt:lpstr>
      <vt:lpstr>Optim</vt:lpstr>
      <vt:lpstr>V</vt:lpstr>
      <vt:lpstr>λ</vt:lpstr>
    </vt:vector>
  </TitlesOfParts>
  <Company>AMUNDI-ITS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gouzilh</dc:creator>
  <cp:lastModifiedBy>user</cp:lastModifiedBy>
  <dcterms:created xsi:type="dcterms:W3CDTF">2015-08-13T09:31:59Z</dcterms:created>
  <dcterms:modified xsi:type="dcterms:W3CDTF">2021-09-27T15:28:09Z</dcterms:modified>
</cp:coreProperties>
</file>