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queD\_IMAFA_2019\cours octobre 2019\02 - Corrigés feuilles Excels\"/>
    </mc:Choice>
  </mc:AlternateContent>
  <bookViews>
    <workbookView xWindow="240" yWindow="15" windowWidth="18780" windowHeight="11895"/>
  </bookViews>
  <sheets>
    <sheet name="deux obligs" sheetId="4" r:id="rId1"/>
    <sheet name="Courbe zero coupon" sheetId="3" r:id="rId2"/>
    <sheet name="Panier Bond Allemands" sheetId="1" r:id="rId3"/>
  </sheets>
  <definedNames>
    <definedName name="solver_adj" localSheetId="0" hidden="1">'deux obligs'!$C$7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'deux obligs'!$G$20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105.85</definedName>
    <definedName name="solver_ver" localSheetId="0" hidden="1">3</definedName>
  </definedNames>
  <calcPr calcId="152511" calcOnSave="0"/>
</workbook>
</file>

<file path=xl/calcChain.xml><?xml version="1.0" encoding="utf-8"?>
<calcChain xmlns="http://schemas.openxmlformats.org/spreadsheetml/2006/main">
  <c r="C7" i="4" l="1"/>
  <c r="N20" i="4"/>
  <c r="G19" i="4"/>
  <c r="J7" i="4" l="1"/>
  <c r="M17" i="4" l="1"/>
  <c r="M9" i="4"/>
  <c r="M10" i="4"/>
  <c r="M11" i="4"/>
  <c r="M12" i="4"/>
  <c r="M13" i="4"/>
  <c r="M14" i="4"/>
  <c r="M15" i="4"/>
  <c r="M16" i="4"/>
  <c r="M8" i="4"/>
  <c r="L9" i="4"/>
  <c r="L10" i="4"/>
  <c r="L11" i="4"/>
  <c r="L12" i="4"/>
  <c r="L13" i="4"/>
  <c r="L14" i="4"/>
  <c r="L15" i="4"/>
  <c r="N15" i="4" s="1"/>
  <c r="L16" i="4"/>
  <c r="L17" i="4"/>
  <c r="L8" i="4"/>
  <c r="E8" i="4"/>
  <c r="E9" i="4"/>
  <c r="E10" i="4"/>
  <c r="E11" i="4"/>
  <c r="G11" i="4" s="1"/>
  <c r="E12" i="4"/>
  <c r="G12" i="4" s="1"/>
  <c r="E13" i="4"/>
  <c r="G13" i="4" s="1"/>
  <c r="E14" i="4"/>
  <c r="G14" i="4" s="1"/>
  <c r="E15" i="4"/>
  <c r="G15" i="4" s="1"/>
  <c r="N10" i="4" l="1"/>
  <c r="N11" i="4"/>
  <c r="N8" i="4"/>
  <c r="N14" i="4"/>
  <c r="N13" i="4"/>
  <c r="N9" i="4"/>
  <c r="N16" i="4"/>
  <c r="N12" i="4"/>
  <c r="N17" i="4"/>
  <c r="G8" i="4"/>
  <c r="G9" i="4"/>
  <c r="G10" i="4"/>
  <c r="N19" i="4" l="1"/>
  <c r="G18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G20" i="4" l="1"/>
  <c r="G26" i="4"/>
  <c r="G25" i="4"/>
  <c r="N21" i="4"/>
  <c r="N27" i="4"/>
  <c r="N26" i="4"/>
</calcChain>
</file>

<file path=xl/sharedStrings.xml><?xml version="1.0" encoding="utf-8"?>
<sst xmlns="http://schemas.openxmlformats.org/spreadsheetml/2006/main" count="160" uniqueCount="136">
  <si>
    <t>+</t>
  </si>
  <si>
    <t>ISIN</t>
  </si>
  <si>
    <t>Quote</t>
  </si>
  <si>
    <t>Yld%</t>
  </si>
  <si>
    <t>MD</t>
  </si>
  <si>
    <t>Maturity date</t>
  </si>
  <si>
    <t>Convexity</t>
  </si>
  <si>
    <t>Cpn.Rate</t>
  </si>
  <si>
    <t>BKO 0% 9/16</t>
  </si>
  <si>
    <t>DE0001137479</t>
  </si>
  <si>
    <t>DBR 5.625% 20/09/16</t>
  </si>
  <si>
    <t>DE0001134492</t>
  </si>
  <si>
    <t>BOBL 1.25% 10/16</t>
  </si>
  <si>
    <t>DE0001141612</t>
  </si>
  <si>
    <t>BKO 0% 12/16</t>
  </si>
  <si>
    <t>DE0001137487</t>
  </si>
  <si>
    <t>DBR 3.75% 01/17</t>
  </si>
  <si>
    <t>DE0001135317</t>
  </si>
  <si>
    <t>BOBL 0.75% 2/17</t>
  </si>
  <si>
    <t>DE0001141620</t>
  </si>
  <si>
    <t>BKO 0% 3/17</t>
  </si>
  <si>
    <t>DE0001137495</t>
  </si>
  <si>
    <t>BOBL 0.5% 4/17</t>
  </si>
  <si>
    <t>DE0001141638</t>
  </si>
  <si>
    <t>BKO 0% 6/17</t>
  </si>
  <si>
    <t>DE0001104602</t>
  </si>
  <si>
    <t>DBR 4.25% 07/17</t>
  </si>
  <si>
    <t>DE0001135333</t>
  </si>
  <si>
    <t>BKO 0% 9/17</t>
  </si>
  <si>
    <t>DE0001104610</t>
  </si>
  <si>
    <t>BOBL 0.5% 10/17</t>
  </si>
  <si>
    <t>DE0001141646</t>
  </si>
  <si>
    <t>DBR 4% 04/01/18</t>
  </si>
  <si>
    <t>DE0001135341</t>
  </si>
  <si>
    <t>BOBL 0.5% 2/18</t>
  </si>
  <si>
    <t>DE0001141653</t>
  </si>
  <si>
    <t>BOBL 0.25% 4/18</t>
  </si>
  <si>
    <t>DE0001141661</t>
  </si>
  <si>
    <t>DBR 4.25% 07/18</t>
  </si>
  <si>
    <t>DE0001135358</t>
  </si>
  <si>
    <t>BOBL 1% 10/18</t>
  </si>
  <si>
    <t>DE0001141679</t>
  </si>
  <si>
    <t>DBR 3.75% 01/19</t>
  </si>
  <si>
    <t>DE0001135374</t>
  </si>
  <si>
    <t>BOBL 1% 2/19</t>
  </si>
  <si>
    <t>DE0001141687</t>
  </si>
  <si>
    <t>BOBL 0.5% 4/19</t>
  </si>
  <si>
    <t>DE0001141695</t>
  </si>
  <si>
    <t>DBR 3.50% 07/19</t>
  </si>
  <si>
    <t>DE0001135382</t>
  </si>
  <si>
    <t>OBL 0.25% 10/19</t>
  </si>
  <si>
    <t>DE0001141703</t>
  </si>
  <si>
    <t>DBR 3.25% 01/20</t>
  </si>
  <si>
    <t>DE0001135390</t>
  </si>
  <si>
    <t>OBL 0% 4/20</t>
  </si>
  <si>
    <t>DE0001141711</t>
  </si>
  <si>
    <t>DBR 3.00% 07/20</t>
  </si>
  <si>
    <t>DE0001135408</t>
  </si>
  <si>
    <t>DBR 2.25% 09/20</t>
  </si>
  <si>
    <t>DE0001135416</t>
  </si>
  <si>
    <t>OBL 0.25% 10/20</t>
  </si>
  <si>
    <t>DE0001141729</t>
  </si>
  <si>
    <t>DBR 2.50% 01/21</t>
  </si>
  <si>
    <t>DE0001135424</t>
  </si>
  <si>
    <t>DBR 3.25% 07/21</t>
  </si>
  <si>
    <t>DE0001135440</t>
  </si>
  <si>
    <t>DBR 2.25% 9/21</t>
  </si>
  <si>
    <t>DE0001135457</t>
  </si>
  <si>
    <t>DBR 2% 01/22</t>
  </si>
  <si>
    <t>DE0001135465</t>
  </si>
  <si>
    <t>DBR 1.75% 7/22</t>
  </si>
  <si>
    <t>DE0001135473</t>
  </si>
  <si>
    <t>DBR 1.5% 9/22</t>
  </si>
  <si>
    <t>DE0001135499</t>
  </si>
  <si>
    <t>DBR 1.5% 2/23</t>
  </si>
  <si>
    <t>DE0001102309</t>
  </si>
  <si>
    <t>DBR 1.5% 5/23</t>
  </si>
  <si>
    <t>DE0001102317</t>
  </si>
  <si>
    <t>DBR 2% 8/23</t>
  </si>
  <si>
    <t>DE0001102325</t>
  </si>
  <si>
    <t>DBR 6.25% 04/01/24</t>
  </si>
  <si>
    <t>DE0001134922</t>
  </si>
  <si>
    <t>DBR 1.75% 2/24</t>
  </si>
  <si>
    <t>DE0001102333</t>
  </si>
  <si>
    <t>DBR 1.5% 5/24</t>
  </si>
  <si>
    <t>DE0001102358</t>
  </si>
  <si>
    <t>DBR 1% 8/24</t>
  </si>
  <si>
    <t>DE0001102366</t>
  </si>
  <si>
    <t>DBR 0.5% 2/25</t>
  </si>
  <si>
    <t>DE0001102374</t>
  </si>
  <si>
    <t>DBR 1% 8/25</t>
  </si>
  <si>
    <t>DE0001102382</t>
  </si>
  <si>
    <t>DBR 6.50% 04/07/27</t>
  </si>
  <si>
    <t>DE0001135044</t>
  </si>
  <si>
    <t>DBR 5.625% 04/01/28</t>
  </si>
  <si>
    <t>DE0001135069</t>
  </si>
  <si>
    <t>DBR 4.75% 04/07/28</t>
  </si>
  <si>
    <t>DE0001135085</t>
  </si>
  <si>
    <t>DBR 6.25% 04/01/30</t>
  </si>
  <si>
    <t>DE0001135143</t>
  </si>
  <si>
    <t>DBR 5.50% 04/01/31</t>
  </si>
  <si>
    <t>DE0001135176</t>
  </si>
  <si>
    <t>DBR 4.75% 07/34</t>
  </si>
  <si>
    <t>DE0001135226</t>
  </si>
  <si>
    <t>DBR 4% 04/01/37</t>
  </si>
  <si>
    <t>DE0001135275</t>
  </si>
  <si>
    <t>DBR 4.25% 07/39</t>
  </si>
  <si>
    <t>DE0001135325</t>
  </si>
  <si>
    <t>DBR 4.75% 07/40</t>
  </si>
  <si>
    <t>DE0001135366</t>
  </si>
  <si>
    <t>DBR 3.25% 07/42</t>
  </si>
  <si>
    <t>DE0001135432</t>
  </si>
  <si>
    <t>DBR 2.50% 07/44</t>
  </si>
  <si>
    <t>DE0001135481</t>
  </si>
  <si>
    <t>DBR 2.5% 8/46</t>
  </si>
  <si>
    <t>DE0001102341</t>
  </si>
  <si>
    <t>Maturity in year</t>
  </si>
  <si>
    <t>ANNUAL</t>
  </si>
  <si>
    <t>FREQ</t>
  </si>
  <si>
    <t>GE 4.375% 09/20</t>
  </si>
  <si>
    <t>SEME</t>
  </si>
  <si>
    <t>Echeancier</t>
  </si>
  <si>
    <t>Date</t>
  </si>
  <si>
    <t>yield</t>
  </si>
  <si>
    <t>flux</t>
  </si>
  <si>
    <t>flux actualisé</t>
  </si>
  <si>
    <t>DIRTY PRICE</t>
  </si>
  <si>
    <t>Coupon Courru</t>
  </si>
  <si>
    <t>Clean Price</t>
  </si>
  <si>
    <t>maturité (Y)</t>
  </si>
  <si>
    <t>Date dernier coupon</t>
  </si>
  <si>
    <t>Δy</t>
  </si>
  <si>
    <t>P(y -Δy)</t>
  </si>
  <si>
    <t>P(y +Δy)</t>
  </si>
  <si>
    <t>Maturité</t>
  </si>
  <si>
    <t>ZC Allemagne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</si>
</sst>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Tahoma Gras"/>
    </font>
    <font>
      <sz val="9"/>
      <name val="Tahoma Gras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23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49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10" fontId="4" fillId="2" borderId="0" xfId="1" applyNumberFormat="1" applyFont="1" applyFill="1"/>
    <xf numFmtId="10" fontId="0" fillId="0" borderId="0" xfId="0" applyNumberFormat="1"/>
    <xf numFmtId="10" fontId="5" fillId="0" borderId="0" xfId="1" applyNumberFormat="1" applyFont="1"/>
    <xf numFmtId="0" fontId="4" fillId="2" borderId="0" xfId="1" applyFont="1" applyFill="1"/>
    <xf numFmtId="0" fontId="5" fillId="0" borderId="0" xfId="1" applyFont="1"/>
    <xf numFmtId="0" fontId="5" fillId="0" borderId="0" xfId="1" applyFont="1" applyAlignment="1">
      <alignment indent="2"/>
    </xf>
    <xf numFmtId="14" fontId="4" fillId="2" borderId="0" xfId="1" applyNumberFormat="1" applyFont="1" applyFill="1"/>
    <xf numFmtId="14" fontId="5" fillId="0" borderId="0" xfId="1" applyNumberFormat="1" applyFont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6" fillId="0" borderId="0" xfId="1" applyFont="1"/>
    <xf numFmtId="10" fontId="6" fillId="0" borderId="0" xfId="1" applyNumberFormat="1" applyFont="1"/>
    <xf numFmtId="14" fontId="6" fillId="0" borderId="0" xfId="1" applyNumberFormat="1" applyFont="1"/>
    <xf numFmtId="0" fontId="7" fillId="0" borderId="0" xfId="0" applyFont="1"/>
    <xf numFmtId="10" fontId="7" fillId="0" borderId="0" xfId="0" applyNumberFormat="1" applyFont="1"/>
    <xf numFmtId="14" fontId="7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14" fontId="8" fillId="0" borderId="0" xfId="0" applyNumberFormat="1" applyFont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14" fontId="0" fillId="4" borderId="0" xfId="0" applyNumberFormat="1" applyFill="1"/>
    <xf numFmtId="10" fontId="0" fillId="0" borderId="0" xfId="0" applyNumberFormat="1" applyFill="1"/>
    <xf numFmtId="2" fontId="9" fillId="0" borderId="1" xfId="0" applyNumberFormat="1" applyFont="1" applyBorder="1"/>
    <xf numFmtId="2" fontId="9" fillId="0" borderId="0" xfId="0" applyNumberFormat="1" applyFont="1"/>
    <xf numFmtId="10" fontId="0" fillId="0" borderId="2" xfId="0" applyNumberFormat="1" applyBorder="1"/>
    <xf numFmtId="0" fontId="5" fillId="2" borderId="0" xfId="1" applyFont="1" applyFill="1"/>
    <xf numFmtId="10" fontId="5" fillId="2" borderId="0" xfId="1" applyNumberFormat="1" applyFont="1" applyFill="1"/>
    <xf numFmtId="14" fontId="5" fillId="2" borderId="0" xfId="1" applyNumberFormat="1" applyFont="1" applyFill="1"/>
    <xf numFmtId="2" fontId="5" fillId="2" borderId="0" xfId="1" applyNumberFormat="1" applyFont="1" applyFill="1"/>
    <xf numFmtId="2" fontId="10" fillId="0" borderId="0" xfId="0" applyNumberFormat="1" applyFont="1"/>
    <xf numFmtId="0" fontId="10" fillId="0" borderId="0" xfId="0" applyFont="1"/>
    <xf numFmtId="10" fontId="10" fillId="0" borderId="0" xfId="0" applyNumberFormat="1" applyFont="1"/>
    <xf numFmtId="164" fontId="6" fillId="0" borderId="0" xfId="1" applyNumberFormat="1" applyFont="1"/>
    <xf numFmtId="164" fontId="7" fillId="0" borderId="0" xfId="0" applyNumberFormat="1" applyFont="1"/>
    <xf numFmtId="164" fontId="0" fillId="4" borderId="0" xfId="0" applyNumberFormat="1" applyFill="1"/>
    <xf numFmtId="166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Courbe ZC</c:v>
          </c:tx>
          <c:spPr>
            <a:ln w="28575">
              <a:noFill/>
            </a:ln>
          </c:spPr>
          <c:marker>
            <c:symbol val="star"/>
            <c:size val="7"/>
          </c:marker>
          <c:xVal>
            <c:numRef>
              <c:f>'Courbe zero coupon'!$B$3:$B$18</c:f>
              <c:numCache>
                <c:formatCode>0.00</c:formatCode>
                <c:ptCount val="16"/>
                <c:pt idx="0">
                  <c:v>8.3333333333333329E-2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30</c:v>
                </c:pt>
              </c:numCache>
            </c:numRef>
          </c:xVal>
          <c:yVal>
            <c:numRef>
              <c:f>'Courbe zero coupon'!$C$3:$C$18</c:f>
              <c:numCache>
                <c:formatCode>0.00%</c:formatCode>
                <c:ptCount val="16"/>
                <c:pt idx="0">
                  <c:v>-3.2500097900000002E-3</c:v>
                </c:pt>
                <c:pt idx="1">
                  <c:v>-3.0824541950000002E-3</c:v>
                </c:pt>
                <c:pt idx="2">
                  <c:v>-3.0616280200000002E-3</c:v>
                </c:pt>
                <c:pt idx="3">
                  <c:v>-2.7506540410000002E-3</c:v>
                </c:pt>
                <c:pt idx="4">
                  <c:v>-2.5275909330000003E-3</c:v>
                </c:pt>
                <c:pt idx="5">
                  <c:v>-2.100270314E-3</c:v>
                </c:pt>
                <c:pt idx="6">
                  <c:v>-1.288939066E-3</c:v>
                </c:pt>
                <c:pt idx="7">
                  <c:v>-6.8962068009999997E-5</c:v>
                </c:pt>
                <c:pt idx="8">
                  <c:v>1.034187115E-3</c:v>
                </c:pt>
                <c:pt idx="9">
                  <c:v>2.2245032070000001E-3</c:v>
                </c:pt>
                <c:pt idx="10">
                  <c:v>3.4665260160000001E-3</c:v>
                </c:pt>
                <c:pt idx="11">
                  <c:v>4.8845007889999998E-3</c:v>
                </c:pt>
                <c:pt idx="12">
                  <c:v>6.0903104350000003E-3</c:v>
                </c:pt>
                <c:pt idx="13">
                  <c:v>1.1028542990000001E-2</c:v>
                </c:pt>
                <c:pt idx="14">
                  <c:v>1.265433056E-2</c:v>
                </c:pt>
                <c:pt idx="15">
                  <c:v>1.41384476E-2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4D-41B6-9130-77660D7ABC8E}"/>
            </c:ext>
          </c:extLst>
        </c:ser>
        <c:ser>
          <c:idx val="1"/>
          <c:order val="1"/>
          <c:tx>
            <c:v>Courbe yield</c:v>
          </c:tx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'Panier Bond Allemands'!$I$2:$I$55</c:f>
              <c:numCache>
                <c:formatCode>0.00</c:formatCode>
                <c:ptCount val="54"/>
                <c:pt idx="0">
                  <c:v>0.98015058179329229</c:v>
                </c:pt>
                <c:pt idx="1">
                  <c:v>0.99110198494182067</c:v>
                </c:pt>
                <c:pt idx="2">
                  <c:v>1.0568104038329911</c:v>
                </c:pt>
                <c:pt idx="3">
                  <c:v>1.2292950034223136</c:v>
                </c:pt>
                <c:pt idx="4">
                  <c:v>1.2813141683778233</c:v>
                </c:pt>
                <c:pt idx="5">
                  <c:v>1.4209445585215605</c:v>
                </c:pt>
                <c:pt idx="6">
                  <c:v>1.4592744695414099</c:v>
                </c:pt>
                <c:pt idx="7">
                  <c:v>1.5359342915811087</c:v>
                </c:pt>
                <c:pt idx="8">
                  <c:v>1.7275838466803559</c:v>
                </c:pt>
                <c:pt idx="9">
                  <c:v>1.7768651608487338</c:v>
                </c:pt>
                <c:pt idx="10">
                  <c:v>1.9767282683093772</c:v>
                </c:pt>
                <c:pt idx="11">
                  <c:v>2.0533880903490758</c:v>
                </c:pt>
                <c:pt idx="12">
                  <c:v>2.2806297056810405</c:v>
                </c:pt>
                <c:pt idx="13">
                  <c:v>2.4175222450376452</c:v>
                </c:pt>
                <c:pt idx="14">
                  <c:v>2.5516769336071183</c:v>
                </c:pt>
                <c:pt idx="15">
                  <c:v>2.7761806981519506</c:v>
                </c:pt>
                <c:pt idx="16">
                  <c:v>3.0499657768651609</c:v>
                </c:pt>
                <c:pt idx="17">
                  <c:v>3.2799452429842573</c:v>
                </c:pt>
                <c:pt idx="18">
                  <c:v>3.4140999315537304</c:v>
                </c:pt>
                <c:pt idx="19">
                  <c:v>3.5482546201232035</c:v>
                </c:pt>
                <c:pt idx="20">
                  <c:v>3.7754962354551678</c:v>
                </c:pt>
                <c:pt idx="21">
                  <c:v>4.046543463381246</c:v>
                </c:pt>
                <c:pt idx="22">
                  <c:v>4.2792607802874745</c:v>
                </c:pt>
                <c:pt idx="23">
                  <c:v>4.5639972621492131</c:v>
                </c:pt>
                <c:pt idx="24">
                  <c:v>4.777549623545517</c:v>
                </c:pt>
                <c:pt idx="25">
                  <c:v>4.947296372347707</c:v>
                </c:pt>
                <c:pt idx="26">
                  <c:v>5.0622861054072557</c:v>
                </c:pt>
                <c:pt idx="27">
                  <c:v>5.2813141683778237</c:v>
                </c:pt>
                <c:pt idx="28">
                  <c:v>5.7768651608487334</c:v>
                </c:pt>
                <c:pt idx="29">
                  <c:v>5.9466119096509242</c:v>
                </c:pt>
                <c:pt idx="30">
                  <c:v>6.2806297056810401</c:v>
                </c:pt>
                <c:pt idx="31">
                  <c:v>6.7761806981519506</c:v>
                </c:pt>
                <c:pt idx="32">
                  <c:v>6.9459274469541414</c:v>
                </c:pt>
                <c:pt idx="33">
                  <c:v>7.3949349760438059</c:v>
                </c:pt>
                <c:pt idx="34">
                  <c:v>7.6386036960985626</c:v>
                </c:pt>
                <c:pt idx="35">
                  <c:v>7.8904859685147155</c:v>
                </c:pt>
                <c:pt idx="36">
                  <c:v>8.2792607802874745</c:v>
                </c:pt>
                <c:pt idx="37">
                  <c:v>8.3942505133470231</c:v>
                </c:pt>
                <c:pt idx="38">
                  <c:v>8.640657084188911</c:v>
                </c:pt>
                <c:pt idx="39">
                  <c:v>8.8925393566050648</c:v>
                </c:pt>
                <c:pt idx="40">
                  <c:v>9.3963039014373724</c:v>
                </c:pt>
                <c:pt idx="41">
                  <c:v>9.8918548939082829</c:v>
                </c:pt>
                <c:pt idx="42">
                  <c:v>11.775496235455167</c:v>
                </c:pt>
                <c:pt idx="43">
                  <c:v>12.279260780287474</c:v>
                </c:pt>
                <c:pt idx="44">
                  <c:v>12.777549623545516</c:v>
                </c:pt>
                <c:pt idx="45">
                  <c:v>14.28062970568104</c:v>
                </c:pt>
                <c:pt idx="46">
                  <c:v>15.279945242984258</c:v>
                </c:pt>
                <c:pt idx="47">
                  <c:v>18.776180698151951</c:v>
                </c:pt>
                <c:pt idx="48">
                  <c:v>21.281314168377822</c:v>
                </c:pt>
                <c:pt idx="49">
                  <c:v>23.775496235455169</c:v>
                </c:pt>
                <c:pt idx="50">
                  <c:v>24.777549623545518</c:v>
                </c:pt>
                <c:pt idx="51">
                  <c:v>26.776180698151951</c:v>
                </c:pt>
                <c:pt idx="52">
                  <c:v>28.777549623545518</c:v>
                </c:pt>
                <c:pt idx="53">
                  <c:v>30.891170431211499</c:v>
                </c:pt>
              </c:numCache>
            </c:numRef>
          </c:xVal>
          <c:yVal>
            <c:numRef>
              <c:f>'Panier Bond Allemands'!$D$2:$D$55</c:f>
              <c:numCache>
                <c:formatCode>0.00%</c:formatCode>
                <c:ptCount val="54"/>
                <c:pt idx="0">
                  <c:v>-2.5500000000000002E-3</c:v>
                </c:pt>
                <c:pt idx="1">
                  <c:v>-2.6199999999999999E-3</c:v>
                </c:pt>
                <c:pt idx="2">
                  <c:v>-2.63E-3</c:v>
                </c:pt>
                <c:pt idx="3">
                  <c:v>-2.5999999999999999E-3</c:v>
                </c:pt>
                <c:pt idx="4">
                  <c:v>-2.8299999999999996E-3</c:v>
                </c:pt>
                <c:pt idx="5">
                  <c:v>-2.7200000000000002E-3</c:v>
                </c:pt>
                <c:pt idx="6">
                  <c:v>-2.5500000000000002E-3</c:v>
                </c:pt>
                <c:pt idx="7">
                  <c:v>-2.64E-3</c:v>
                </c:pt>
                <c:pt idx="8">
                  <c:v>-2.5999999999999999E-3</c:v>
                </c:pt>
                <c:pt idx="9">
                  <c:v>-2.63E-3</c:v>
                </c:pt>
                <c:pt idx="10">
                  <c:v>-2.65E-3</c:v>
                </c:pt>
                <c:pt idx="11">
                  <c:v>-2.64E-3</c:v>
                </c:pt>
                <c:pt idx="12">
                  <c:v>-2.5100000000000001E-3</c:v>
                </c:pt>
                <c:pt idx="13">
                  <c:v>-2.5400000000000002E-3</c:v>
                </c:pt>
                <c:pt idx="14">
                  <c:v>-2.49E-3</c:v>
                </c:pt>
                <c:pt idx="15">
                  <c:v>-2.2500000000000003E-3</c:v>
                </c:pt>
                <c:pt idx="16">
                  <c:v>-2.2300000000000002E-3</c:v>
                </c:pt>
                <c:pt idx="17">
                  <c:v>-1.89E-3</c:v>
                </c:pt>
                <c:pt idx="18">
                  <c:v>-1.92E-3</c:v>
                </c:pt>
                <c:pt idx="19">
                  <c:v>-1.8E-3</c:v>
                </c:pt>
                <c:pt idx="20">
                  <c:v>-1.5100000000000001E-3</c:v>
                </c:pt>
                <c:pt idx="21">
                  <c:v>-1.3700000000000001E-3</c:v>
                </c:pt>
                <c:pt idx="22">
                  <c:v>-1.08E-3</c:v>
                </c:pt>
                <c:pt idx="23">
                  <c:v>-7.9000000000000001E-4</c:v>
                </c:pt>
                <c:pt idx="24">
                  <c:v>-6.6E-4</c:v>
                </c:pt>
                <c:pt idx="25">
                  <c:v>-5.5000000000000003E-4</c:v>
                </c:pt>
                <c:pt idx="26">
                  <c:v>-1.4999999999999999E-4</c:v>
                </c:pt>
                <c:pt idx="27">
                  <c:v>-1E-4</c:v>
                </c:pt>
                <c:pt idx="28">
                  <c:v>4.2999999999999999E-4</c:v>
                </c:pt>
                <c:pt idx="29">
                  <c:v>7.5000000000000002E-4</c:v>
                </c:pt>
                <c:pt idx="30">
                  <c:v>1.0199999999999999E-3</c:v>
                </c:pt>
                <c:pt idx="31">
                  <c:v>1.6000000000000001E-3</c:v>
                </c:pt>
                <c:pt idx="32">
                  <c:v>1.9300000000000001E-3</c:v>
                </c:pt>
                <c:pt idx="33">
                  <c:v>2.47E-3</c:v>
                </c:pt>
                <c:pt idx="34">
                  <c:v>2.7000000000000001E-3</c:v>
                </c:pt>
                <c:pt idx="35">
                  <c:v>2.98E-3</c:v>
                </c:pt>
                <c:pt idx="36">
                  <c:v>3.0000000000000001E-3</c:v>
                </c:pt>
                <c:pt idx="37">
                  <c:v>3.62E-3</c:v>
                </c:pt>
                <c:pt idx="38">
                  <c:v>3.9900000000000005E-3</c:v>
                </c:pt>
                <c:pt idx="39">
                  <c:v>4.4800000000000005E-3</c:v>
                </c:pt>
                <c:pt idx="40">
                  <c:v>5.3100000000000005E-3</c:v>
                </c:pt>
                <c:pt idx="41">
                  <c:v>5.8899999999999994E-3</c:v>
                </c:pt>
                <c:pt idx="42">
                  <c:v>6.6500000000000005E-3</c:v>
                </c:pt>
                <c:pt idx="43">
                  <c:v>7.2299999999999994E-3</c:v>
                </c:pt>
                <c:pt idx="44">
                  <c:v>7.6800000000000002E-3</c:v>
                </c:pt>
                <c:pt idx="45">
                  <c:v>8.4200000000000004E-3</c:v>
                </c:pt>
                <c:pt idx="46">
                  <c:v>9.4900000000000002E-3</c:v>
                </c:pt>
                <c:pt idx="47">
                  <c:v>1.0820000000000001E-2</c:v>
                </c:pt>
                <c:pt idx="48">
                  <c:v>1.1810000000000001E-2</c:v>
                </c:pt>
                <c:pt idx="49">
                  <c:v>1.217E-2</c:v>
                </c:pt>
                <c:pt idx="50">
                  <c:v>1.2230000000000001E-2</c:v>
                </c:pt>
                <c:pt idx="51">
                  <c:v>1.256E-2</c:v>
                </c:pt>
                <c:pt idx="52">
                  <c:v>1.2769999999999998E-2</c:v>
                </c:pt>
                <c:pt idx="53">
                  <c:v>1.319E-2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4D-41B6-9130-77660D7AB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54904"/>
        <c:axId val="382453336"/>
      </c:scatterChart>
      <c:valAx>
        <c:axId val="3824549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382453336"/>
        <c:crosses val="autoZero"/>
        <c:crossBetween val="midCat"/>
      </c:valAx>
      <c:valAx>
        <c:axId val="3824533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82454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671511</xdr:colOff>
      <xdr:row>1</xdr:row>
      <xdr:rowOff>66674</xdr:rowOff>
    </xdr:from>
    <xdr:to>
      <xdr:col>13</xdr:col>
      <xdr:colOff>390524</xdr:colOff>
      <xdr:row>23</xdr:row>
      <xdr:rowOff>19049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topLeftCell="C1" workbookViewId="0">
      <selection activeCell="I20" sqref="I20"/>
    </sheetView>
  </sheetViews>
  <sheetFormatPr baseColWidth="10" defaultColWidth="11.42578125" defaultRowHeight="15" x14ac:dyDescent="0.25"/>
  <cols>
    <col min="1" max="1" width="4" customWidth="1"/>
    <col min="2" max="2" width="7.7109375" customWidth="1"/>
    <col min="3" max="5" width="11.5703125" bestFit="1" customWidth="1"/>
    <col min="6" max="6" width="14.28515625" customWidth="1"/>
    <col min="7" max="7" width="11.5703125" bestFit="1" customWidth="1"/>
    <col min="8" max="8" width="8.7109375" customWidth="1"/>
    <col min="9" max="9" width="11" customWidth="1"/>
  </cols>
  <sheetData>
    <row r="1" spans="2:14" x14ac:dyDescent="0.25">
      <c r="B1" s="1" t="s">
        <v>2</v>
      </c>
      <c r="C1" s="1" t="s">
        <v>3</v>
      </c>
      <c r="D1" s="4" t="s">
        <v>4</v>
      </c>
      <c r="E1" s="7" t="s">
        <v>5</v>
      </c>
      <c r="F1" s="4" t="s">
        <v>6</v>
      </c>
      <c r="G1" s="4" t="s">
        <v>7</v>
      </c>
      <c r="H1" s="4" t="s">
        <v>118</v>
      </c>
      <c r="I1" s="19">
        <v>43367</v>
      </c>
    </row>
    <row r="2" spans="2:14" x14ac:dyDescent="0.25">
      <c r="B2" s="13">
        <v>1.0585</v>
      </c>
      <c r="C2" s="36">
        <v>4.4800000000000005E-3</v>
      </c>
      <c r="D2" s="12">
        <v>8.5139999999999993</v>
      </c>
      <c r="E2" s="14">
        <v>46249</v>
      </c>
      <c r="F2" s="12">
        <v>82.8</v>
      </c>
      <c r="G2" s="12">
        <v>1</v>
      </c>
      <c r="H2" s="15" t="s">
        <v>117</v>
      </c>
    </row>
    <row r="3" spans="2:14" x14ac:dyDescent="0.25">
      <c r="B3" s="16">
        <v>1.1036999999999999</v>
      </c>
      <c r="C3" s="37">
        <v>2.1559999999999999E-2</v>
      </c>
      <c r="D3" s="15">
        <v>4.4870000000000001</v>
      </c>
      <c r="E3" s="17">
        <v>45185</v>
      </c>
      <c r="F3" s="15">
        <v>23.5</v>
      </c>
      <c r="G3" s="15">
        <v>4.375</v>
      </c>
      <c r="H3" s="15" t="s">
        <v>120</v>
      </c>
    </row>
    <row r="6" spans="2:14" x14ac:dyDescent="0.25">
      <c r="D6" s="11" t="s">
        <v>121</v>
      </c>
      <c r="E6" s="11" t="s">
        <v>86</v>
      </c>
      <c r="K6" s="11" t="s">
        <v>121</v>
      </c>
      <c r="L6" s="11" t="s">
        <v>119</v>
      </c>
    </row>
    <row r="7" spans="2:14" x14ac:dyDescent="0.25">
      <c r="B7" t="s">
        <v>123</v>
      </c>
      <c r="C7" s="38">
        <f>0.2503111682181%+G22*0</f>
        <v>2.5031116821810002E-3</v>
      </c>
      <c r="D7" s="11" t="s">
        <v>122</v>
      </c>
      <c r="E7" s="11" t="s">
        <v>129</v>
      </c>
      <c r="F7" s="11" t="s">
        <v>124</v>
      </c>
      <c r="G7" s="11" t="s">
        <v>125</v>
      </c>
      <c r="I7" t="s">
        <v>123</v>
      </c>
      <c r="J7" s="38">
        <f>2.156%</f>
        <v>2.1560000000000003E-2</v>
      </c>
      <c r="K7" s="11" t="s">
        <v>122</v>
      </c>
      <c r="L7" s="11" t="s">
        <v>129</v>
      </c>
      <c r="M7" s="11" t="s">
        <v>124</v>
      </c>
      <c r="N7" s="11" t="s">
        <v>125</v>
      </c>
    </row>
    <row r="8" spans="2:14" x14ac:dyDescent="0.25">
      <c r="D8" s="18">
        <v>43692</v>
      </c>
      <c r="E8" s="22">
        <f t="shared" ref="E8:E15" si="0">(D8-$I$1)/365.25</f>
        <v>0.88980150581793294</v>
      </c>
      <c r="F8" s="22">
        <v>1</v>
      </c>
      <c r="G8" s="23">
        <f t="shared" ref="G8:G15" si="1">F8/(1+$C$7)^E8</f>
        <v>0.99777798271241869</v>
      </c>
      <c r="K8" s="18">
        <v>43540</v>
      </c>
      <c r="L8" s="22">
        <f t="shared" ref="L8:L17" si="2">(K8-$I$1)/365.25</f>
        <v>0.47364818617385351</v>
      </c>
      <c r="M8" s="22">
        <f t="shared" ref="M8:M16" si="3">$G$3/2</f>
        <v>2.1875</v>
      </c>
      <c r="N8" s="23">
        <f>M8/(1+$J$7)^L8</f>
        <v>2.1655102414525569</v>
      </c>
    </row>
    <row r="9" spans="2:14" x14ac:dyDescent="0.25">
      <c r="D9" s="18">
        <v>44058</v>
      </c>
      <c r="E9" s="22">
        <f t="shared" si="0"/>
        <v>1.891854893908282</v>
      </c>
      <c r="F9" s="22">
        <v>1</v>
      </c>
      <c r="G9" s="23">
        <f t="shared" si="1"/>
        <v>0.99528155979515975</v>
      </c>
      <c r="K9" s="18">
        <v>43724</v>
      </c>
      <c r="L9" s="22">
        <f t="shared" si="2"/>
        <v>0.97741273100616022</v>
      </c>
      <c r="M9" s="22">
        <f t="shared" si="3"/>
        <v>2.1875</v>
      </c>
      <c r="N9" s="23">
        <f t="shared" ref="N9:N17" si="4">M9/(1+$J$7)^L9</f>
        <v>2.1423648193116929</v>
      </c>
    </row>
    <row r="10" spans="2:14" x14ac:dyDescent="0.25">
      <c r="D10" s="18">
        <v>44423</v>
      </c>
      <c r="E10" s="22">
        <f t="shared" si="0"/>
        <v>2.8911704312114992</v>
      </c>
      <c r="F10" s="22">
        <v>1</v>
      </c>
      <c r="G10" s="23">
        <f t="shared" si="1"/>
        <v>0.99279817815077043</v>
      </c>
      <c r="K10" s="18">
        <v>43906</v>
      </c>
      <c r="L10" s="22">
        <f t="shared" si="2"/>
        <v>1.4757015742642026</v>
      </c>
      <c r="M10" s="22">
        <f t="shared" si="3"/>
        <v>2.1875</v>
      </c>
      <c r="N10" s="23">
        <f t="shared" si="4"/>
        <v>2.1197143515579042</v>
      </c>
    </row>
    <row r="11" spans="2:14" x14ac:dyDescent="0.25">
      <c r="D11" s="18">
        <v>44788</v>
      </c>
      <c r="E11" s="22">
        <f t="shared" si="0"/>
        <v>3.890485968514716</v>
      </c>
      <c r="F11" s="22">
        <v>1</v>
      </c>
      <c r="G11" s="23">
        <f t="shared" si="1"/>
        <v>0.99032099292821851</v>
      </c>
      <c r="K11" s="18">
        <v>44090</v>
      </c>
      <c r="L11" s="22">
        <f t="shared" si="2"/>
        <v>1.9794661190965093</v>
      </c>
      <c r="M11" s="22">
        <f t="shared" si="3"/>
        <v>2.1875</v>
      </c>
      <c r="N11" s="23">
        <f t="shared" si="4"/>
        <v>2.0970584053768571</v>
      </c>
    </row>
    <row r="12" spans="2:14" x14ac:dyDescent="0.25">
      <c r="D12" s="18">
        <v>45153</v>
      </c>
      <c r="E12" s="22">
        <f t="shared" si="0"/>
        <v>4.8898015058179327</v>
      </c>
      <c r="F12" s="22">
        <v>1</v>
      </c>
      <c r="G12" s="23">
        <f t="shared" si="1"/>
        <v>0.98784998866647189</v>
      </c>
      <c r="K12" s="18">
        <v>44271</v>
      </c>
      <c r="L12" s="22">
        <f t="shared" si="2"/>
        <v>2.4750171115674195</v>
      </c>
      <c r="M12" s="22">
        <f t="shared" si="3"/>
        <v>2.1875</v>
      </c>
      <c r="N12" s="23">
        <f t="shared" si="4"/>
        <v>2.075008124834679</v>
      </c>
    </row>
    <row r="13" spans="2:14" x14ac:dyDescent="0.25">
      <c r="D13" s="18">
        <v>45519</v>
      </c>
      <c r="E13" s="22">
        <f t="shared" si="0"/>
        <v>5.891854893908282</v>
      </c>
      <c r="F13" s="22">
        <v>1</v>
      </c>
      <c r="G13" s="23">
        <f t="shared" si="1"/>
        <v>0.98537840541523924</v>
      </c>
      <c r="K13" s="18">
        <v>44455</v>
      </c>
      <c r="L13" s="22">
        <f t="shared" si="2"/>
        <v>2.9787816563997263</v>
      </c>
      <c r="M13" s="22">
        <f t="shared" si="3"/>
        <v>2.1875</v>
      </c>
      <c r="N13" s="23">
        <f t="shared" si="4"/>
        <v>2.0528300080677009</v>
      </c>
    </row>
    <row r="14" spans="2:14" x14ac:dyDescent="0.25">
      <c r="D14" s="18">
        <v>45884</v>
      </c>
      <c r="E14" s="22">
        <f t="shared" si="0"/>
        <v>6.8911704312114992</v>
      </c>
      <c r="F14" s="22">
        <v>1</v>
      </c>
      <c r="G14" s="23">
        <f t="shared" si="1"/>
        <v>0.98291973367486274</v>
      </c>
      <c r="K14" s="18">
        <v>44636</v>
      </c>
      <c r="L14" s="22">
        <f t="shared" si="2"/>
        <v>3.4743326488706368</v>
      </c>
      <c r="M14" s="22">
        <f t="shared" si="3"/>
        <v>2.1875</v>
      </c>
      <c r="N14" s="23">
        <f t="shared" si="4"/>
        <v>2.0312447830366609</v>
      </c>
    </row>
    <row r="15" spans="2:14" x14ac:dyDescent="0.25">
      <c r="D15" s="18">
        <v>46249</v>
      </c>
      <c r="E15" s="22">
        <f t="shared" si="0"/>
        <v>7.8904859685147155</v>
      </c>
      <c r="F15" s="22">
        <v>101</v>
      </c>
      <c r="G15" s="23">
        <f t="shared" si="1"/>
        <v>99.027186866829936</v>
      </c>
      <c r="K15" s="18">
        <v>44820</v>
      </c>
      <c r="L15" s="22">
        <f t="shared" si="2"/>
        <v>3.978097193702943</v>
      </c>
      <c r="M15" s="22">
        <f t="shared" si="3"/>
        <v>2.1875</v>
      </c>
      <c r="N15" s="23">
        <f t="shared" si="4"/>
        <v>2.0095344179343115</v>
      </c>
    </row>
    <row r="16" spans="2:14" x14ac:dyDescent="0.25">
      <c r="G16" s="10"/>
      <c r="K16" s="18">
        <v>45001</v>
      </c>
      <c r="L16" s="22">
        <f t="shared" si="2"/>
        <v>4.473648186173854</v>
      </c>
      <c r="M16" s="22">
        <f t="shared" si="3"/>
        <v>2.1875</v>
      </c>
      <c r="N16" s="23">
        <f t="shared" si="4"/>
        <v>1.9884044400753256</v>
      </c>
    </row>
    <row r="17" spans="4:14" x14ac:dyDescent="0.25">
      <c r="G17" s="10"/>
      <c r="K17" s="18">
        <v>45185</v>
      </c>
      <c r="L17" s="22">
        <f t="shared" si="2"/>
        <v>4.9774127310061598</v>
      </c>
      <c r="M17" s="22">
        <f>$G$3/2+100</f>
        <v>102.1875</v>
      </c>
      <c r="N17" s="23">
        <f t="shared" si="4"/>
        <v>91.894098769882746</v>
      </c>
    </row>
    <row r="18" spans="4:14" x14ac:dyDescent="0.25">
      <c r="D18" t="s">
        <v>130</v>
      </c>
      <c r="E18" s="24">
        <v>43327</v>
      </c>
      <c r="F18" s="11" t="s">
        <v>126</v>
      </c>
      <c r="G18" s="21">
        <f>SUM(G8:G15)</f>
        <v>105.95951370817308</v>
      </c>
    </row>
    <row r="19" spans="4:14" x14ac:dyDescent="0.25">
      <c r="F19" s="11" t="s">
        <v>127</v>
      </c>
      <c r="G19" s="21">
        <f xml:space="preserve"> G2*((I1-E18)/365.25)</f>
        <v>0.10951403148528405</v>
      </c>
      <c r="K19" t="s">
        <v>130</v>
      </c>
      <c r="L19" s="24">
        <v>43359</v>
      </c>
      <c r="M19" s="11" t="s">
        <v>126</v>
      </c>
      <c r="N19" s="21">
        <f>SUM(N8:N17)</f>
        <v>110.57576836153044</v>
      </c>
    </row>
    <row r="20" spans="4:14" x14ac:dyDescent="0.25">
      <c r="F20" s="11" t="s">
        <v>128</v>
      </c>
      <c r="G20" s="21">
        <f>G18-G19</f>
        <v>105.84999967668779</v>
      </c>
      <c r="M20" s="11" t="s">
        <v>127</v>
      </c>
      <c r="N20" s="39">
        <f xml:space="preserve"> (G3)*((I1-L19)/(365.25))</f>
        <v>9.5824777549623541E-2</v>
      </c>
    </row>
    <row r="21" spans="4:14" x14ac:dyDescent="0.25">
      <c r="M21" s="11" t="s">
        <v>128</v>
      </c>
      <c r="N21" s="21">
        <f>N19-N20</f>
        <v>110.47994358398081</v>
      </c>
    </row>
    <row r="22" spans="4:14" x14ac:dyDescent="0.25">
      <c r="F22" s="11" t="s">
        <v>131</v>
      </c>
      <c r="G22" s="25">
        <v>1E-4</v>
      </c>
    </row>
    <row r="23" spans="4:14" x14ac:dyDescent="0.25">
      <c r="F23" s="11" t="s">
        <v>132</v>
      </c>
      <c r="G23" s="23">
        <v>106.04017486872027</v>
      </c>
      <c r="M23" s="11" t="s">
        <v>131</v>
      </c>
      <c r="N23" s="25">
        <v>1E-4</v>
      </c>
    </row>
    <row r="24" spans="4:14" x14ac:dyDescent="0.25">
      <c r="F24" s="11" t="s">
        <v>133</v>
      </c>
      <c r="G24" s="23">
        <v>105.87892325152264</v>
      </c>
      <c r="M24" s="11" t="s">
        <v>132</v>
      </c>
      <c r="N24" s="23">
        <v>110.62501990549299</v>
      </c>
    </row>
    <row r="25" spans="4:14" x14ac:dyDescent="0.25">
      <c r="F25" s="11" t="s">
        <v>4</v>
      </c>
      <c r="G25" s="23">
        <f>(G23-G24)/(2*G18*G22)</f>
        <v>7.6091146304117698</v>
      </c>
      <c r="M25" s="11" t="s">
        <v>133</v>
      </c>
      <c r="N25" s="23">
        <v>110.52654481760163</v>
      </c>
    </row>
    <row r="26" spans="4:14" x14ac:dyDescent="0.25">
      <c r="F26" s="11" t="s">
        <v>6</v>
      </c>
      <c r="G26" s="23">
        <f>(G23+G24-2*G18)/(G18*G22*G22)</f>
        <v>66.72727560251063</v>
      </c>
      <c r="M26" s="11" t="s">
        <v>4</v>
      </c>
      <c r="N26" s="23">
        <f>(N24-N25)/(2*N19*N23)</f>
        <v>4.4528330822622815</v>
      </c>
    </row>
    <row r="27" spans="4:14" x14ac:dyDescent="0.25">
      <c r="M27" s="11" t="s">
        <v>6</v>
      </c>
      <c r="N27" s="23">
        <f>(N24+N25-2*N19)/(N19*N23*N23)</f>
        <v>25.322034082181691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38" sqref="C38"/>
    </sheetView>
  </sheetViews>
  <sheetFormatPr baseColWidth="10" defaultColWidth="11.42578125" defaultRowHeight="15" x14ac:dyDescent="0.25"/>
  <cols>
    <col min="3" max="3" width="11.42578125" style="2"/>
  </cols>
  <sheetData>
    <row r="2" spans="2:3" x14ac:dyDescent="0.25">
      <c r="B2" t="s">
        <v>134</v>
      </c>
      <c r="C2" s="2" t="s">
        <v>135</v>
      </c>
    </row>
    <row r="3" spans="2:3" x14ac:dyDescent="0.25">
      <c r="B3" s="26">
        <v>8.3333333333333329E-2</v>
      </c>
      <c r="C3" s="28">
        <v>-3.2500097900000002E-3</v>
      </c>
    </row>
    <row r="4" spans="2:3" x14ac:dyDescent="0.25">
      <c r="B4" s="26">
        <v>0.25</v>
      </c>
      <c r="C4" s="28">
        <v>-3.0824541950000002E-3</v>
      </c>
    </row>
    <row r="5" spans="2:3" x14ac:dyDescent="0.25">
      <c r="B5" s="26">
        <v>0.5</v>
      </c>
      <c r="C5" s="28">
        <v>-3.0616280200000002E-3</v>
      </c>
    </row>
    <row r="6" spans="2:3" x14ac:dyDescent="0.25">
      <c r="B6" s="26">
        <v>1</v>
      </c>
      <c r="C6" s="28">
        <v>-2.7506540410000002E-3</v>
      </c>
    </row>
    <row r="7" spans="2:3" x14ac:dyDescent="0.25">
      <c r="B7" s="26">
        <v>2</v>
      </c>
      <c r="C7" s="28">
        <v>-2.5275909330000003E-3</v>
      </c>
    </row>
    <row r="8" spans="2:3" x14ac:dyDescent="0.25">
      <c r="B8" s="26">
        <v>3</v>
      </c>
      <c r="C8" s="28">
        <v>-2.100270314E-3</v>
      </c>
    </row>
    <row r="9" spans="2:3" x14ac:dyDescent="0.25">
      <c r="B9" s="26">
        <v>4</v>
      </c>
      <c r="C9" s="28">
        <v>-1.288939066E-3</v>
      </c>
    </row>
    <row r="10" spans="2:3" x14ac:dyDescent="0.25">
      <c r="B10" s="26">
        <v>5</v>
      </c>
      <c r="C10" s="28">
        <v>-6.8962068009999997E-5</v>
      </c>
    </row>
    <row r="11" spans="2:3" x14ac:dyDescent="0.25">
      <c r="B11" s="26">
        <v>6</v>
      </c>
      <c r="C11" s="28">
        <v>1.034187115E-3</v>
      </c>
    </row>
    <row r="12" spans="2:3" x14ac:dyDescent="0.25">
      <c r="B12" s="26">
        <v>7</v>
      </c>
      <c r="C12" s="28">
        <v>2.2245032070000001E-3</v>
      </c>
    </row>
    <row r="13" spans="2:3" x14ac:dyDescent="0.25">
      <c r="B13" s="26">
        <v>8</v>
      </c>
      <c r="C13" s="28">
        <v>3.4665260160000001E-3</v>
      </c>
    </row>
    <row r="14" spans="2:3" x14ac:dyDescent="0.25">
      <c r="B14" s="26">
        <v>9</v>
      </c>
      <c r="C14" s="28">
        <v>4.8845007889999998E-3</v>
      </c>
    </row>
    <row r="15" spans="2:3" x14ac:dyDescent="0.25">
      <c r="B15" s="26">
        <v>10</v>
      </c>
      <c r="C15" s="28">
        <v>6.0903104350000003E-3</v>
      </c>
    </row>
    <row r="16" spans="2:3" x14ac:dyDescent="0.25">
      <c r="B16" s="26">
        <v>15</v>
      </c>
      <c r="C16" s="28">
        <v>1.1028542990000001E-2</v>
      </c>
    </row>
    <row r="17" spans="2:3" x14ac:dyDescent="0.25">
      <c r="B17" s="26">
        <v>20</v>
      </c>
      <c r="C17" s="28">
        <v>1.265433056E-2</v>
      </c>
    </row>
    <row r="18" spans="2:3" x14ac:dyDescent="0.25">
      <c r="B18" s="27">
        <v>30</v>
      </c>
      <c r="C18" s="28">
        <v>1.41384476E-2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55" sqref="F2:F55"/>
    </sheetView>
  </sheetViews>
  <sheetFormatPr baseColWidth="10" defaultColWidth="11.42578125" defaultRowHeight="15" x14ac:dyDescent="0.25"/>
  <cols>
    <col min="1" max="2" width="11.42578125" style="34"/>
    <col min="3" max="4" width="11.42578125" style="35"/>
    <col min="5" max="5" width="11.42578125" style="34"/>
    <col min="6" max="6" width="20" style="34" customWidth="1"/>
    <col min="7" max="8" width="11.42578125" style="34"/>
    <col min="9" max="9" width="18.42578125" style="33" customWidth="1"/>
  </cols>
  <sheetData>
    <row r="1" spans="1:12" x14ac:dyDescent="0.25">
      <c r="A1" s="29" t="s">
        <v>0</v>
      </c>
      <c r="B1" s="29" t="s">
        <v>1</v>
      </c>
      <c r="C1" s="30" t="s">
        <v>2</v>
      </c>
      <c r="D1" s="30" t="s">
        <v>3</v>
      </c>
      <c r="E1" s="29" t="s">
        <v>4</v>
      </c>
      <c r="F1" s="31" t="s">
        <v>5</v>
      </c>
      <c r="G1" s="29" t="s">
        <v>6</v>
      </c>
      <c r="H1" s="29" t="s">
        <v>7</v>
      </c>
      <c r="I1" s="32" t="s">
        <v>116</v>
      </c>
      <c r="J1" s="20">
        <v>43366</v>
      </c>
    </row>
    <row r="2" spans="1:12" x14ac:dyDescent="0.25">
      <c r="A2" s="6" t="s">
        <v>8</v>
      </c>
      <c r="B2" s="5" t="s">
        <v>9</v>
      </c>
      <c r="C2" s="3">
        <v>1.0024999999999999</v>
      </c>
      <c r="D2" s="3">
        <v>-2.5500000000000002E-3</v>
      </c>
      <c r="E2" s="5">
        <v>0.98099999999999998</v>
      </c>
      <c r="F2" s="8">
        <v>43724</v>
      </c>
      <c r="G2" s="5">
        <v>1.9</v>
      </c>
      <c r="H2" s="5">
        <v>0</v>
      </c>
      <c r="I2" s="33">
        <f>(F2-$J$1)/365.25</f>
        <v>0.98015058179329229</v>
      </c>
      <c r="L2" s="18"/>
    </row>
    <row r="3" spans="1:12" x14ac:dyDescent="0.25">
      <c r="A3" s="6" t="s">
        <v>10</v>
      </c>
      <c r="B3" s="5" t="s">
        <v>11</v>
      </c>
      <c r="C3" s="3">
        <v>1.0583750000000001</v>
      </c>
      <c r="D3" s="3">
        <v>-2.6199999999999999E-3</v>
      </c>
      <c r="E3" s="5">
        <v>0.99199999999999999</v>
      </c>
      <c r="F3" s="8">
        <v>43728</v>
      </c>
      <c r="G3" s="5">
        <v>2</v>
      </c>
      <c r="H3" s="5">
        <v>5.625</v>
      </c>
      <c r="I3" s="33">
        <f t="shared" ref="I3:I55" si="0">(F3-$J$1)/365.25</f>
        <v>0.99110198494182067</v>
      </c>
      <c r="L3" s="18"/>
    </row>
    <row r="4" spans="1:12" x14ac:dyDescent="0.25">
      <c r="A4" s="6" t="s">
        <v>12</v>
      </c>
      <c r="B4" s="5" t="s">
        <v>13</v>
      </c>
      <c r="C4" s="3">
        <v>1.016</v>
      </c>
      <c r="D4" s="3">
        <v>-2.63E-3</v>
      </c>
      <c r="E4" s="5">
        <v>1.0449999999999999</v>
      </c>
      <c r="F4" s="8">
        <v>43752</v>
      </c>
      <c r="G4" s="5">
        <v>2.2000000000000002</v>
      </c>
      <c r="H4" s="5">
        <v>1.25</v>
      </c>
      <c r="I4" s="33">
        <f t="shared" si="0"/>
        <v>1.0568104038329911</v>
      </c>
      <c r="L4" s="18"/>
    </row>
    <row r="5" spans="1:12" x14ac:dyDescent="0.25">
      <c r="A5" s="6" t="s">
        <v>14</v>
      </c>
      <c r="B5" s="5" t="s">
        <v>15</v>
      </c>
      <c r="C5" s="3">
        <v>1.0031999999999999</v>
      </c>
      <c r="D5" s="3">
        <v>-2.5999999999999999E-3</v>
      </c>
      <c r="E5" s="5">
        <v>1.2310000000000001</v>
      </c>
      <c r="F5" s="8">
        <v>43815</v>
      </c>
      <c r="G5" s="5">
        <v>2.7</v>
      </c>
      <c r="H5" s="5">
        <v>0</v>
      </c>
      <c r="I5" s="33">
        <f t="shared" si="0"/>
        <v>1.2292950034223136</v>
      </c>
      <c r="L5" s="18"/>
    </row>
    <row r="6" spans="1:12" x14ac:dyDescent="0.25">
      <c r="A6" s="6" t="s">
        <v>16</v>
      </c>
      <c r="B6" s="5" t="s">
        <v>17</v>
      </c>
      <c r="C6" s="3">
        <v>1.0517749999999999</v>
      </c>
      <c r="D6" s="3">
        <v>-2.8299999999999996E-3</v>
      </c>
      <c r="E6" s="5">
        <v>1.248</v>
      </c>
      <c r="F6" s="8">
        <v>43834</v>
      </c>
      <c r="G6" s="5">
        <v>2.8</v>
      </c>
      <c r="H6" s="5">
        <v>3.75</v>
      </c>
      <c r="I6" s="33">
        <f t="shared" si="0"/>
        <v>1.2813141683778233</v>
      </c>
      <c r="L6" s="18"/>
    </row>
    <row r="7" spans="1:12" x14ac:dyDescent="0.25">
      <c r="A7" s="6" t="s">
        <v>18</v>
      </c>
      <c r="B7" s="5" t="s">
        <v>19</v>
      </c>
      <c r="C7" s="3">
        <v>1.0145500000000001</v>
      </c>
      <c r="D7" s="3">
        <v>-2.7200000000000002E-3</v>
      </c>
      <c r="E7" s="5">
        <v>1.4159999999999999</v>
      </c>
      <c r="F7" s="8">
        <v>43885</v>
      </c>
      <c r="G7" s="5">
        <v>3.4</v>
      </c>
      <c r="H7" s="5">
        <v>0.75</v>
      </c>
      <c r="I7" s="33">
        <f t="shared" si="0"/>
        <v>1.4209445585215605</v>
      </c>
      <c r="L7" s="18"/>
    </row>
    <row r="8" spans="1:12" x14ac:dyDescent="0.25">
      <c r="A8" s="6" t="s">
        <v>20</v>
      </c>
      <c r="B8" s="5" t="s">
        <v>21</v>
      </c>
      <c r="C8" s="3">
        <v>1.003725</v>
      </c>
      <c r="D8" s="3">
        <v>-2.5500000000000002E-3</v>
      </c>
      <c r="E8" s="5">
        <v>1.4630000000000001</v>
      </c>
      <c r="F8" s="8">
        <v>43899</v>
      </c>
      <c r="G8" s="5">
        <v>3.6</v>
      </c>
      <c r="H8" s="5">
        <v>0</v>
      </c>
      <c r="I8" s="33">
        <f t="shared" si="0"/>
        <v>1.4592744695414099</v>
      </c>
      <c r="L8" s="18"/>
    </row>
    <row r="9" spans="1:12" x14ac:dyDescent="0.25">
      <c r="A9" s="6" t="s">
        <v>22</v>
      </c>
      <c r="B9" s="5" t="s">
        <v>23</v>
      </c>
      <c r="C9" s="3">
        <v>1.0117749999999999</v>
      </c>
      <c r="D9" s="3">
        <v>-2.64E-3</v>
      </c>
      <c r="E9" s="5">
        <v>1.5349999999999999</v>
      </c>
      <c r="F9" s="8">
        <v>43927</v>
      </c>
      <c r="G9" s="5">
        <v>3.9</v>
      </c>
      <c r="H9" s="5">
        <v>0.5</v>
      </c>
      <c r="I9" s="33">
        <f t="shared" si="0"/>
        <v>1.5359342915811087</v>
      </c>
      <c r="L9" s="18"/>
    </row>
    <row r="10" spans="1:12" x14ac:dyDescent="0.25">
      <c r="A10" s="6" t="s">
        <v>24</v>
      </c>
      <c r="B10" s="5" t="s">
        <v>25</v>
      </c>
      <c r="C10" s="3">
        <v>1.0044999999999999</v>
      </c>
      <c r="D10" s="3">
        <v>-2.5999999999999999E-3</v>
      </c>
      <c r="E10" s="5">
        <v>1.7310000000000001</v>
      </c>
      <c r="F10" s="8">
        <v>43997</v>
      </c>
      <c r="G10" s="5">
        <v>4.7</v>
      </c>
      <c r="H10" s="5">
        <v>0</v>
      </c>
      <c r="I10" s="33">
        <f t="shared" si="0"/>
        <v>1.7275838466803559</v>
      </c>
      <c r="L10" s="18"/>
    </row>
    <row r="11" spans="1:12" x14ac:dyDescent="0.25">
      <c r="A11" s="6" t="s">
        <v>26</v>
      </c>
      <c r="B11" s="5" t="s">
        <v>27</v>
      </c>
      <c r="C11" s="3">
        <v>1.0804499999999999</v>
      </c>
      <c r="D11" s="3">
        <v>-2.63E-3</v>
      </c>
      <c r="E11" s="5">
        <v>1.7410000000000001</v>
      </c>
      <c r="F11" s="8">
        <v>44015</v>
      </c>
      <c r="G11" s="5">
        <v>4.8</v>
      </c>
      <c r="H11" s="5">
        <v>4.25</v>
      </c>
      <c r="I11" s="33">
        <f t="shared" si="0"/>
        <v>1.7768651608487338</v>
      </c>
      <c r="L11" s="18"/>
    </row>
    <row r="12" spans="1:12" s="9" customFormat="1" x14ac:dyDescent="0.25">
      <c r="A12" s="6" t="s">
        <v>28</v>
      </c>
      <c r="B12" s="5" t="s">
        <v>29</v>
      </c>
      <c r="C12" s="3">
        <v>1.00525</v>
      </c>
      <c r="D12" s="3">
        <v>-2.65E-3</v>
      </c>
      <c r="E12" s="5">
        <v>1.9810000000000001</v>
      </c>
      <c r="F12" s="8">
        <v>44088</v>
      </c>
      <c r="G12" s="5">
        <v>5.9</v>
      </c>
      <c r="H12" s="5">
        <v>0</v>
      </c>
      <c r="I12" s="33">
        <f t="shared" si="0"/>
        <v>1.9767282683093772</v>
      </c>
      <c r="L12" s="18"/>
    </row>
    <row r="13" spans="1:12" x14ac:dyDescent="0.25">
      <c r="A13" s="6" t="s">
        <v>30</v>
      </c>
      <c r="B13" s="5" t="s">
        <v>31</v>
      </c>
      <c r="C13" s="3">
        <v>1.0157499999999999</v>
      </c>
      <c r="D13" s="3">
        <v>-2.64E-3</v>
      </c>
      <c r="E13" s="5">
        <v>2.0430000000000001</v>
      </c>
      <c r="F13" s="8">
        <v>44116</v>
      </c>
      <c r="G13" s="5">
        <v>6.2</v>
      </c>
      <c r="H13" s="5">
        <v>0.5</v>
      </c>
      <c r="I13" s="33">
        <f t="shared" si="0"/>
        <v>2.0533880903490758</v>
      </c>
      <c r="L13" s="18"/>
    </row>
    <row r="14" spans="1:12" x14ac:dyDescent="0.25">
      <c r="A14" s="6" t="s">
        <v>32</v>
      </c>
      <c r="B14" s="5" t="s">
        <v>33</v>
      </c>
      <c r="C14" s="3">
        <v>1.0972999999999999</v>
      </c>
      <c r="D14" s="3">
        <v>-2.5100000000000001E-3</v>
      </c>
      <c r="E14" s="5">
        <v>2.1779999999999999</v>
      </c>
      <c r="F14" s="8">
        <v>44199</v>
      </c>
      <c r="G14" s="5">
        <v>7.1</v>
      </c>
      <c r="H14" s="5">
        <v>4</v>
      </c>
      <c r="I14" s="33">
        <f t="shared" si="0"/>
        <v>2.2806297056810405</v>
      </c>
      <c r="L14" s="18"/>
    </row>
    <row r="15" spans="1:12" x14ac:dyDescent="0.25">
      <c r="A15" s="6" t="s">
        <v>34</v>
      </c>
      <c r="B15" s="5" t="s">
        <v>35</v>
      </c>
      <c r="C15" s="3">
        <v>1.0183</v>
      </c>
      <c r="D15" s="3">
        <v>-2.5400000000000002E-3</v>
      </c>
      <c r="E15" s="5">
        <v>2.4079999999999999</v>
      </c>
      <c r="F15" s="8">
        <v>44249</v>
      </c>
      <c r="G15" s="5">
        <v>8.1999999999999993</v>
      </c>
      <c r="H15" s="5">
        <v>0.5</v>
      </c>
      <c r="I15" s="33">
        <f t="shared" si="0"/>
        <v>2.4175222450376452</v>
      </c>
      <c r="L15" s="18"/>
    </row>
    <row r="16" spans="1:12" x14ac:dyDescent="0.25">
      <c r="A16" s="6" t="s">
        <v>36</v>
      </c>
      <c r="B16" s="5" t="s">
        <v>37</v>
      </c>
      <c r="C16" s="3">
        <v>1.0127999999999999</v>
      </c>
      <c r="D16" s="3">
        <v>-2.49E-3</v>
      </c>
      <c r="E16" s="5">
        <v>2.5510000000000002</v>
      </c>
      <c r="F16" s="8">
        <v>44298</v>
      </c>
      <c r="G16" s="5">
        <v>9.1</v>
      </c>
      <c r="H16" s="5">
        <v>0.25</v>
      </c>
      <c r="I16" s="33">
        <f t="shared" si="0"/>
        <v>2.5516769336071183</v>
      </c>
      <c r="L16" s="18"/>
    </row>
    <row r="17" spans="1:12" x14ac:dyDescent="0.25">
      <c r="A17" s="6" t="s">
        <v>38</v>
      </c>
      <c r="B17" s="5" t="s">
        <v>39</v>
      </c>
      <c r="C17" s="3">
        <v>1.1247499999999999</v>
      </c>
      <c r="D17" s="3">
        <v>-2.2500000000000003E-3</v>
      </c>
      <c r="E17" s="5">
        <v>2.669</v>
      </c>
      <c r="F17" s="8">
        <v>44380</v>
      </c>
      <c r="G17" s="5">
        <v>10</v>
      </c>
      <c r="H17" s="5">
        <v>4.25</v>
      </c>
      <c r="I17" s="33">
        <f t="shared" si="0"/>
        <v>2.7761806981519506</v>
      </c>
      <c r="L17" s="18"/>
    </row>
    <row r="18" spans="1:12" x14ac:dyDescent="0.25">
      <c r="A18" s="6" t="s">
        <v>40</v>
      </c>
      <c r="B18" s="5" t="s">
        <v>41</v>
      </c>
      <c r="C18" s="3">
        <v>1.03745</v>
      </c>
      <c r="D18" s="3">
        <v>-2.2300000000000002E-3</v>
      </c>
      <c r="E18" s="5">
        <v>2.9990000000000001</v>
      </c>
      <c r="F18" s="8">
        <v>44480</v>
      </c>
      <c r="G18" s="5">
        <v>12.1</v>
      </c>
      <c r="H18" s="5">
        <v>1</v>
      </c>
      <c r="I18" s="33">
        <f t="shared" si="0"/>
        <v>3.0499657768651609</v>
      </c>
      <c r="L18" s="18"/>
    </row>
    <row r="19" spans="1:12" x14ac:dyDescent="0.25">
      <c r="A19" s="6" t="s">
        <v>42</v>
      </c>
      <c r="B19" s="5" t="s">
        <v>43</v>
      </c>
      <c r="C19" s="3">
        <v>1.1296999999999999</v>
      </c>
      <c r="D19" s="3">
        <v>-1.89E-3</v>
      </c>
      <c r="E19" s="5">
        <v>3.09</v>
      </c>
      <c r="F19" s="8">
        <v>44564</v>
      </c>
      <c r="G19" s="5">
        <v>13.1</v>
      </c>
      <c r="H19" s="5">
        <v>3.75</v>
      </c>
      <c r="I19" s="33">
        <f t="shared" si="0"/>
        <v>3.2799452429842573</v>
      </c>
      <c r="L19" s="18"/>
    </row>
    <row r="20" spans="1:12" x14ac:dyDescent="0.25">
      <c r="A20" s="6" t="s">
        <v>44</v>
      </c>
      <c r="B20" s="5" t="s">
        <v>45</v>
      </c>
      <c r="C20" s="3">
        <v>1.0408499999999998</v>
      </c>
      <c r="D20" s="3">
        <v>-1.92E-3</v>
      </c>
      <c r="E20" s="5">
        <v>3.363</v>
      </c>
      <c r="F20" s="8">
        <v>44613</v>
      </c>
      <c r="G20" s="5">
        <v>14.8</v>
      </c>
      <c r="H20" s="5">
        <v>1</v>
      </c>
      <c r="I20" s="33">
        <f t="shared" si="0"/>
        <v>3.4140999315537304</v>
      </c>
      <c r="L20" s="18"/>
    </row>
    <row r="21" spans="1:12" x14ac:dyDescent="0.25">
      <c r="A21" s="6" t="s">
        <v>46</v>
      </c>
      <c r="B21" s="5" t="s">
        <v>47</v>
      </c>
      <c r="C21" s="3">
        <v>1.0242249999999999</v>
      </c>
      <c r="D21" s="3">
        <v>-1.8E-3</v>
      </c>
      <c r="E21" s="5">
        <v>3.5259999999999998</v>
      </c>
      <c r="F21" s="8">
        <v>44662</v>
      </c>
      <c r="G21" s="5">
        <v>16</v>
      </c>
      <c r="H21" s="5">
        <v>0.5</v>
      </c>
      <c r="I21" s="33">
        <f t="shared" si="0"/>
        <v>3.5482546201232035</v>
      </c>
      <c r="L21" s="18"/>
    </row>
    <row r="22" spans="1:12" x14ac:dyDescent="0.25">
      <c r="A22" s="6" t="s">
        <v>48</v>
      </c>
      <c r="B22" s="5" t="s">
        <v>49</v>
      </c>
      <c r="C22" s="3">
        <v>1.13835</v>
      </c>
      <c r="D22" s="3">
        <v>-1.5100000000000001E-3</v>
      </c>
      <c r="E22" s="5">
        <v>3.5979999999999999</v>
      </c>
      <c r="F22" s="8">
        <v>44745</v>
      </c>
      <c r="G22" s="5">
        <v>16.899999999999999</v>
      </c>
      <c r="H22" s="5">
        <v>3.5</v>
      </c>
      <c r="I22" s="33">
        <f t="shared" si="0"/>
        <v>3.7754962354551678</v>
      </c>
      <c r="L22" s="18"/>
    </row>
    <row r="23" spans="1:12" x14ac:dyDescent="0.25">
      <c r="A23" s="6" t="s">
        <v>50</v>
      </c>
      <c r="B23" s="5" t="s">
        <v>51</v>
      </c>
      <c r="C23" s="3">
        <v>1.015725</v>
      </c>
      <c r="D23" s="3">
        <v>-1.3700000000000001E-3</v>
      </c>
      <c r="E23" s="5">
        <v>4.0270000000000001</v>
      </c>
      <c r="F23" s="8">
        <v>44844</v>
      </c>
      <c r="G23" s="5">
        <v>20.3</v>
      </c>
      <c r="H23" s="5">
        <v>0.25</v>
      </c>
      <c r="I23" s="33">
        <f t="shared" si="0"/>
        <v>4.046543463381246</v>
      </c>
      <c r="L23" s="18"/>
    </row>
    <row r="24" spans="1:12" x14ac:dyDescent="0.25">
      <c r="A24" s="6" t="s">
        <v>52</v>
      </c>
      <c r="B24" s="5" t="s">
        <v>53</v>
      </c>
      <c r="C24" s="3">
        <v>1.1440999999999999</v>
      </c>
      <c r="D24" s="3">
        <v>-1.08E-3</v>
      </c>
      <c r="E24" s="5">
        <v>4.0049999999999999</v>
      </c>
      <c r="F24" s="8">
        <v>44929</v>
      </c>
      <c r="G24" s="5">
        <v>20.8</v>
      </c>
      <c r="H24" s="5">
        <v>3.25</v>
      </c>
      <c r="I24" s="33">
        <f t="shared" si="0"/>
        <v>4.2792607802874745</v>
      </c>
      <c r="L24" s="18"/>
    </row>
    <row r="25" spans="1:12" x14ac:dyDescent="0.25">
      <c r="A25" s="6" t="s">
        <v>54</v>
      </c>
      <c r="B25" s="5" t="s">
        <v>55</v>
      </c>
      <c r="C25" s="3">
        <v>1.003625</v>
      </c>
      <c r="D25" s="3">
        <v>-7.9000000000000001E-4</v>
      </c>
      <c r="E25" s="5">
        <v>4.5659999999999998</v>
      </c>
      <c r="F25" s="8">
        <v>45033</v>
      </c>
      <c r="G25" s="5">
        <v>25.4</v>
      </c>
      <c r="H25" s="5">
        <v>0</v>
      </c>
      <c r="I25" s="33">
        <f t="shared" si="0"/>
        <v>4.5639972621492131</v>
      </c>
      <c r="L25" s="18"/>
    </row>
    <row r="26" spans="1:12" s="9" customFormat="1" x14ac:dyDescent="0.25">
      <c r="A26" s="6" t="s">
        <v>56</v>
      </c>
      <c r="B26" s="5" t="s">
        <v>57</v>
      </c>
      <c r="C26" s="3">
        <v>1.1467000000000001</v>
      </c>
      <c r="D26" s="3">
        <v>-6.6E-4</v>
      </c>
      <c r="E26" s="5">
        <v>4.5190000000000001</v>
      </c>
      <c r="F26" s="8">
        <v>45111</v>
      </c>
      <c r="G26" s="5">
        <v>25.7</v>
      </c>
      <c r="H26" s="5">
        <v>3</v>
      </c>
      <c r="I26" s="33">
        <f t="shared" si="0"/>
        <v>4.777549623545517</v>
      </c>
      <c r="L26" s="18"/>
    </row>
    <row r="27" spans="1:12" x14ac:dyDescent="0.25">
      <c r="A27" s="6" t="s">
        <v>58</v>
      </c>
      <c r="B27" s="5" t="s">
        <v>59</v>
      </c>
      <c r="C27" s="3">
        <v>1.1141750000000001</v>
      </c>
      <c r="D27" s="3">
        <v>-5.5000000000000003E-4</v>
      </c>
      <c r="E27" s="5">
        <v>4.7460000000000004</v>
      </c>
      <c r="F27" s="8">
        <v>45173</v>
      </c>
      <c r="G27" s="5">
        <v>27.8</v>
      </c>
      <c r="H27" s="5">
        <v>2.25</v>
      </c>
      <c r="I27" s="33">
        <f t="shared" si="0"/>
        <v>4.947296372347707</v>
      </c>
      <c r="L27" s="18"/>
    </row>
    <row r="28" spans="1:12" x14ac:dyDescent="0.25">
      <c r="A28" s="6" t="s">
        <v>60</v>
      </c>
      <c r="B28" s="5" t="s">
        <v>61</v>
      </c>
      <c r="C28" s="3">
        <v>1.0134000000000001</v>
      </c>
      <c r="D28" s="3">
        <v>-1.4999999999999999E-4</v>
      </c>
      <c r="E28" s="5">
        <v>5.0339999999999998</v>
      </c>
      <c r="F28" s="8">
        <v>45215</v>
      </c>
      <c r="G28" s="5">
        <v>30.5</v>
      </c>
      <c r="H28" s="5">
        <v>0.25</v>
      </c>
      <c r="I28" s="33">
        <f t="shared" si="0"/>
        <v>5.0622861054072557</v>
      </c>
      <c r="L28" s="18"/>
    </row>
    <row r="29" spans="1:12" x14ac:dyDescent="0.25">
      <c r="A29" s="6" t="s">
        <v>62</v>
      </c>
      <c r="B29" s="5" t="s">
        <v>63</v>
      </c>
      <c r="C29" s="3">
        <v>1.1325499999999999</v>
      </c>
      <c r="D29" s="3">
        <v>-1E-4</v>
      </c>
      <c r="E29" s="5">
        <v>4.9539999999999997</v>
      </c>
      <c r="F29" s="8">
        <v>45295</v>
      </c>
      <c r="G29" s="5">
        <v>30.6</v>
      </c>
      <c r="H29" s="5">
        <v>2.5</v>
      </c>
      <c r="I29" s="33">
        <f t="shared" si="0"/>
        <v>5.2813141683778237</v>
      </c>
      <c r="L29" s="18"/>
    </row>
    <row r="30" spans="1:12" x14ac:dyDescent="0.25">
      <c r="A30" s="6" t="s">
        <v>64</v>
      </c>
      <c r="B30" s="5" t="s">
        <v>65</v>
      </c>
      <c r="C30" s="3">
        <v>1.1849750000000001</v>
      </c>
      <c r="D30" s="3">
        <v>4.2999999999999999E-4</v>
      </c>
      <c r="E30" s="5">
        <v>5.3650000000000002</v>
      </c>
      <c r="F30" s="8">
        <v>45476</v>
      </c>
      <c r="G30" s="5">
        <v>35.5</v>
      </c>
      <c r="H30" s="5">
        <v>3.25</v>
      </c>
      <c r="I30" s="33">
        <f t="shared" si="0"/>
        <v>5.7768651608487334</v>
      </c>
      <c r="L30" s="18"/>
    </row>
    <row r="31" spans="1:12" x14ac:dyDescent="0.25">
      <c r="A31" s="6" t="s">
        <v>66</v>
      </c>
      <c r="B31" s="5" t="s">
        <v>67</v>
      </c>
      <c r="C31" s="3">
        <v>1.129</v>
      </c>
      <c r="D31" s="3">
        <v>7.5000000000000002E-4</v>
      </c>
      <c r="E31" s="5">
        <v>5.6429999999999998</v>
      </c>
      <c r="F31" s="8">
        <v>45538</v>
      </c>
      <c r="G31" s="5">
        <v>38.5</v>
      </c>
      <c r="H31" s="5">
        <v>2.25</v>
      </c>
      <c r="I31" s="33">
        <f t="shared" si="0"/>
        <v>5.9466119096509242</v>
      </c>
      <c r="L31" s="18"/>
    </row>
    <row r="32" spans="1:12" x14ac:dyDescent="0.25">
      <c r="A32" s="6" t="s">
        <v>68</v>
      </c>
      <c r="B32" s="5" t="s">
        <v>69</v>
      </c>
      <c r="C32" s="3">
        <v>1.1187499999999999</v>
      </c>
      <c r="D32" s="3">
        <v>1.0199999999999999E-3</v>
      </c>
      <c r="E32" s="5">
        <v>5.9039999999999999</v>
      </c>
      <c r="F32" s="8">
        <v>45660</v>
      </c>
      <c r="G32" s="5">
        <v>42.2</v>
      </c>
      <c r="H32" s="5">
        <v>2</v>
      </c>
      <c r="I32" s="33">
        <f t="shared" si="0"/>
        <v>6.2806297056810401</v>
      </c>
      <c r="L32" s="18"/>
    </row>
    <row r="33" spans="1:12" x14ac:dyDescent="0.25">
      <c r="A33" s="6" t="s">
        <v>70</v>
      </c>
      <c r="B33" s="5" t="s">
        <v>71</v>
      </c>
      <c r="C33" s="3">
        <v>1.107075</v>
      </c>
      <c r="D33" s="3">
        <v>1.6000000000000001E-3</v>
      </c>
      <c r="E33" s="5">
        <v>6.4359999999999999</v>
      </c>
      <c r="F33" s="8">
        <v>45841</v>
      </c>
      <c r="G33" s="5">
        <v>49.2</v>
      </c>
      <c r="H33" s="5">
        <v>1.75</v>
      </c>
      <c r="I33" s="33">
        <f t="shared" si="0"/>
        <v>6.7761806981519506</v>
      </c>
      <c r="L33" s="18"/>
    </row>
    <row r="34" spans="1:12" x14ac:dyDescent="0.25">
      <c r="A34" s="6" t="s">
        <v>72</v>
      </c>
      <c r="B34" s="5" t="s">
        <v>73</v>
      </c>
      <c r="C34" s="3">
        <v>1.0900749999999999</v>
      </c>
      <c r="D34" s="3">
        <v>1.9300000000000001E-3</v>
      </c>
      <c r="E34" s="5">
        <v>6.6449999999999996</v>
      </c>
      <c r="F34" s="8">
        <v>45903</v>
      </c>
      <c r="G34" s="5">
        <v>52</v>
      </c>
      <c r="H34" s="5">
        <v>1.5</v>
      </c>
      <c r="I34" s="33">
        <f t="shared" si="0"/>
        <v>6.9459274469541414</v>
      </c>
      <c r="L34" s="18"/>
    </row>
    <row r="35" spans="1:12" x14ac:dyDescent="0.25">
      <c r="A35" s="6" t="s">
        <v>74</v>
      </c>
      <c r="B35" s="5" t="s">
        <v>75</v>
      </c>
      <c r="C35" s="3">
        <v>1.091675</v>
      </c>
      <c r="D35" s="3">
        <v>2.47E-3</v>
      </c>
      <c r="E35" s="5">
        <v>6.9980000000000002</v>
      </c>
      <c r="F35" s="8">
        <v>46067</v>
      </c>
      <c r="G35" s="5">
        <v>57.7</v>
      </c>
      <c r="H35" s="5">
        <v>1.5</v>
      </c>
      <c r="I35" s="33">
        <f t="shared" si="0"/>
        <v>7.3949349760438059</v>
      </c>
      <c r="L35" s="18"/>
    </row>
    <row r="36" spans="1:12" x14ac:dyDescent="0.25">
      <c r="A36" s="6" t="s">
        <v>76</v>
      </c>
      <c r="B36" s="5" t="s">
        <v>77</v>
      </c>
      <c r="C36" s="3">
        <v>1.092875</v>
      </c>
      <c r="D36" s="3">
        <v>2.7000000000000001E-3</v>
      </c>
      <c r="E36" s="5">
        <v>7.24</v>
      </c>
      <c r="F36" s="8">
        <v>46156</v>
      </c>
      <c r="G36" s="5">
        <v>61.4</v>
      </c>
      <c r="H36" s="5">
        <v>1.5</v>
      </c>
      <c r="I36" s="33">
        <f t="shared" si="0"/>
        <v>7.6386036960985626</v>
      </c>
      <c r="L36" s="18"/>
    </row>
    <row r="37" spans="1:12" x14ac:dyDescent="0.25">
      <c r="A37" s="6" t="s">
        <v>78</v>
      </c>
      <c r="B37" s="5" t="s">
        <v>79</v>
      </c>
      <c r="C37" s="3">
        <v>1.1325499999999999</v>
      </c>
      <c r="D37" s="3">
        <v>2.98E-3</v>
      </c>
      <c r="E37" s="5">
        <v>7.3789999999999996</v>
      </c>
      <c r="F37" s="8">
        <v>46248</v>
      </c>
      <c r="G37" s="5">
        <v>64</v>
      </c>
      <c r="H37" s="5">
        <v>2</v>
      </c>
      <c r="I37" s="33">
        <f t="shared" si="0"/>
        <v>7.8904859685147155</v>
      </c>
      <c r="L37" s="18"/>
    </row>
    <row r="38" spans="1:12" x14ac:dyDescent="0.25">
      <c r="A38" s="6" t="s">
        <v>80</v>
      </c>
      <c r="B38" s="5" t="s">
        <v>81</v>
      </c>
      <c r="C38" s="3">
        <v>1.4858000000000002</v>
      </c>
      <c r="D38" s="3">
        <v>3.0000000000000001E-3</v>
      </c>
      <c r="E38" s="5">
        <v>6.8010000000000002</v>
      </c>
      <c r="F38" s="8">
        <v>46390</v>
      </c>
      <c r="G38" s="5">
        <v>59.1</v>
      </c>
      <c r="H38" s="5">
        <v>6.25</v>
      </c>
      <c r="I38" s="33">
        <f t="shared" si="0"/>
        <v>8.2792607802874745</v>
      </c>
      <c r="L38" s="18"/>
    </row>
    <row r="39" spans="1:12" x14ac:dyDescent="0.25">
      <c r="A39" s="6" t="s">
        <v>82</v>
      </c>
      <c r="B39" s="5" t="s">
        <v>83</v>
      </c>
      <c r="C39" s="3">
        <v>1.1145749999999999</v>
      </c>
      <c r="D39" s="3">
        <v>3.62E-3</v>
      </c>
      <c r="E39" s="5">
        <v>7.8120000000000003</v>
      </c>
      <c r="F39" s="8">
        <v>46432</v>
      </c>
      <c r="G39" s="5">
        <v>71.599999999999994</v>
      </c>
      <c r="H39" s="5">
        <v>1.75</v>
      </c>
      <c r="I39" s="33">
        <f t="shared" si="0"/>
        <v>8.3942505133470231</v>
      </c>
      <c r="L39" s="18"/>
    </row>
    <row r="40" spans="1:12" x14ac:dyDescent="0.25">
      <c r="A40" s="6" t="s">
        <v>84</v>
      </c>
      <c r="B40" s="5" t="s">
        <v>85</v>
      </c>
      <c r="C40" s="3">
        <v>1.0932999999999999</v>
      </c>
      <c r="D40" s="3">
        <v>3.9900000000000005E-3</v>
      </c>
      <c r="E40" s="5">
        <v>8.1210000000000004</v>
      </c>
      <c r="F40" s="8">
        <v>46522</v>
      </c>
      <c r="G40" s="5">
        <v>76.5</v>
      </c>
      <c r="H40" s="5">
        <v>1.5</v>
      </c>
      <c r="I40" s="33">
        <f t="shared" si="0"/>
        <v>8.640657084188911</v>
      </c>
      <c r="L40" s="18"/>
    </row>
    <row r="41" spans="1:12" s="9" customFormat="1" x14ac:dyDescent="0.25">
      <c r="A41" s="6" t="s">
        <v>86</v>
      </c>
      <c r="B41" s="5" t="s">
        <v>87</v>
      </c>
      <c r="C41" s="3">
        <v>1.0479750000000001</v>
      </c>
      <c r="D41" s="3">
        <v>4.4800000000000005E-3</v>
      </c>
      <c r="E41" s="5">
        <v>8.5139999999999993</v>
      </c>
      <c r="F41" s="8">
        <v>46614</v>
      </c>
      <c r="G41" s="5">
        <v>82.8</v>
      </c>
      <c r="H41" s="5">
        <v>1</v>
      </c>
      <c r="I41" s="33">
        <f t="shared" si="0"/>
        <v>8.8925393566050648</v>
      </c>
      <c r="L41" s="18"/>
    </row>
    <row r="42" spans="1:12" x14ac:dyDescent="0.25">
      <c r="A42" s="6" t="s">
        <v>88</v>
      </c>
      <c r="B42" s="5" t="s">
        <v>89</v>
      </c>
      <c r="C42" s="3">
        <v>0.99719999999999998</v>
      </c>
      <c r="D42" s="3">
        <v>5.3100000000000005E-3</v>
      </c>
      <c r="E42" s="5">
        <v>9.1210000000000004</v>
      </c>
      <c r="F42" s="8">
        <v>46798</v>
      </c>
      <c r="G42" s="5">
        <v>93.6</v>
      </c>
      <c r="H42" s="5">
        <v>0.5</v>
      </c>
      <c r="I42" s="33">
        <f t="shared" si="0"/>
        <v>9.3963039014373724</v>
      </c>
      <c r="L42" s="18"/>
    </row>
    <row r="43" spans="1:12" x14ac:dyDescent="0.25">
      <c r="A43" s="6" t="s">
        <v>90</v>
      </c>
      <c r="B43" s="5" t="s">
        <v>91</v>
      </c>
      <c r="C43" s="3">
        <v>1.0393749999999999</v>
      </c>
      <c r="D43" s="3">
        <v>5.8899999999999994E-3</v>
      </c>
      <c r="E43" s="5">
        <v>9.4049999999999994</v>
      </c>
      <c r="F43" s="8">
        <v>46979</v>
      </c>
      <c r="G43" s="5">
        <v>100.3</v>
      </c>
      <c r="H43" s="5">
        <v>1</v>
      </c>
      <c r="I43" s="33">
        <f t="shared" si="0"/>
        <v>9.8918548939082829</v>
      </c>
      <c r="L43" s="18"/>
    </row>
    <row r="44" spans="1:12" x14ac:dyDescent="0.25">
      <c r="A44" s="6" t="s">
        <v>92</v>
      </c>
      <c r="B44" s="5" t="s">
        <v>93</v>
      </c>
      <c r="C44" s="3">
        <v>1.658725</v>
      </c>
      <c r="D44" s="3">
        <v>6.6500000000000005E-3</v>
      </c>
      <c r="E44" s="5">
        <v>9.2189999999999994</v>
      </c>
      <c r="F44" s="8">
        <v>47667</v>
      </c>
      <c r="G44" s="5">
        <v>107</v>
      </c>
      <c r="H44" s="5">
        <v>6.5</v>
      </c>
      <c r="I44" s="33">
        <f t="shared" si="0"/>
        <v>11.775496235455167</v>
      </c>
      <c r="L44" s="18"/>
    </row>
    <row r="45" spans="1:12" x14ac:dyDescent="0.25">
      <c r="A45" s="6" t="s">
        <v>94</v>
      </c>
      <c r="B45" s="5" t="s">
        <v>95</v>
      </c>
      <c r="C45" s="3">
        <v>1.5739750000000001</v>
      </c>
      <c r="D45" s="3">
        <v>7.2299999999999994E-3</v>
      </c>
      <c r="E45" s="5">
        <v>9.5679999999999996</v>
      </c>
      <c r="F45" s="8">
        <v>47851</v>
      </c>
      <c r="G45" s="5">
        <v>116</v>
      </c>
      <c r="H45" s="5">
        <v>5.625</v>
      </c>
      <c r="I45" s="33">
        <f t="shared" si="0"/>
        <v>12.279260780287474</v>
      </c>
      <c r="L45" s="18"/>
    </row>
    <row r="46" spans="1:12" x14ac:dyDescent="0.25">
      <c r="A46" s="6" t="s">
        <v>96</v>
      </c>
      <c r="B46" s="5" t="s">
        <v>97</v>
      </c>
      <c r="C46" s="3">
        <v>1.4827250000000001</v>
      </c>
      <c r="D46" s="3">
        <v>7.6800000000000002E-3</v>
      </c>
      <c r="E46" s="5">
        <v>10.298</v>
      </c>
      <c r="F46" s="8">
        <v>48033</v>
      </c>
      <c r="G46" s="5">
        <v>130.4</v>
      </c>
      <c r="H46" s="5">
        <v>4.75</v>
      </c>
      <c r="I46" s="33">
        <f t="shared" si="0"/>
        <v>12.777549623545516</v>
      </c>
      <c r="L46" s="18"/>
    </row>
    <row r="47" spans="1:12" x14ac:dyDescent="0.25">
      <c r="A47" s="6" t="s">
        <v>98</v>
      </c>
      <c r="B47" s="5" t="s">
        <v>99</v>
      </c>
      <c r="C47" s="3">
        <v>1.72475</v>
      </c>
      <c r="D47" s="3">
        <v>8.4200000000000004E-3</v>
      </c>
      <c r="E47" s="5">
        <v>10.621</v>
      </c>
      <c r="F47" s="8">
        <v>48582</v>
      </c>
      <c r="G47" s="5">
        <v>145.1</v>
      </c>
      <c r="H47" s="5">
        <v>6.25</v>
      </c>
      <c r="I47" s="33">
        <f t="shared" si="0"/>
        <v>14.28062970568104</v>
      </c>
      <c r="L47" s="18"/>
    </row>
    <row r="48" spans="1:12" x14ac:dyDescent="0.25">
      <c r="A48" s="6" t="s">
        <v>100</v>
      </c>
      <c r="B48" s="5" t="s">
        <v>101</v>
      </c>
      <c r="C48" s="3">
        <v>1.64435</v>
      </c>
      <c r="D48" s="3">
        <v>9.4900000000000002E-3</v>
      </c>
      <c r="E48" s="5">
        <v>11.428000000000001</v>
      </c>
      <c r="F48" s="8">
        <v>48947</v>
      </c>
      <c r="G48" s="5">
        <v>166.6</v>
      </c>
      <c r="H48" s="5">
        <v>5.5</v>
      </c>
      <c r="I48" s="33">
        <f t="shared" si="0"/>
        <v>15.279945242984258</v>
      </c>
      <c r="L48" s="18"/>
    </row>
    <row r="49" spans="1:12" x14ac:dyDescent="0.25">
      <c r="A49" s="6" t="s">
        <v>102</v>
      </c>
      <c r="B49" s="5" t="s">
        <v>103</v>
      </c>
      <c r="C49" s="3">
        <v>1.62025</v>
      </c>
      <c r="D49" s="3">
        <v>1.0820000000000001E-2</v>
      </c>
      <c r="E49" s="5">
        <v>13.973000000000001</v>
      </c>
      <c r="F49" s="8">
        <v>50224</v>
      </c>
      <c r="G49" s="5">
        <v>245</v>
      </c>
      <c r="H49" s="5">
        <v>4.75</v>
      </c>
      <c r="I49" s="33">
        <f t="shared" si="0"/>
        <v>18.776180698151951</v>
      </c>
      <c r="L49" s="18"/>
    </row>
    <row r="50" spans="1:12" x14ac:dyDescent="0.25">
      <c r="A50" s="6" t="s">
        <v>104</v>
      </c>
      <c r="B50" s="5" t="s">
        <v>105</v>
      </c>
      <c r="C50" s="3">
        <v>1.52765</v>
      </c>
      <c r="D50" s="3">
        <v>1.1810000000000001E-2</v>
      </c>
      <c r="E50" s="5">
        <v>15.614000000000001</v>
      </c>
      <c r="F50" s="8">
        <v>51139</v>
      </c>
      <c r="G50" s="5">
        <v>308.2</v>
      </c>
      <c r="H50" s="5">
        <v>4</v>
      </c>
      <c r="I50" s="33">
        <f t="shared" si="0"/>
        <v>21.281314168377822</v>
      </c>
      <c r="L50" s="18"/>
    </row>
    <row r="51" spans="1:12" x14ac:dyDescent="0.25">
      <c r="A51" s="6" t="s">
        <v>106</v>
      </c>
      <c r="B51" s="5" t="s">
        <v>107</v>
      </c>
      <c r="C51" s="3">
        <v>1.6228749999999998</v>
      </c>
      <c r="D51" s="3">
        <v>1.217E-2</v>
      </c>
      <c r="E51" s="5">
        <v>17.04</v>
      </c>
      <c r="F51" s="8">
        <v>52050</v>
      </c>
      <c r="G51" s="5">
        <v>367.7</v>
      </c>
      <c r="H51" s="5">
        <v>4.25</v>
      </c>
      <c r="I51" s="33">
        <f t="shared" si="0"/>
        <v>23.775496235455169</v>
      </c>
      <c r="L51" s="18"/>
    </row>
    <row r="52" spans="1:12" x14ac:dyDescent="0.25">
      <c r="A52" s="6" t="s">
        <v>108</v>
      </c>
      <c r="B52" s="5" t="s">
        <v>109</v>
      </c>
      <c r="C52" s="3">
        <v>1.7498750000000001</v>
      </c>
      <c r="D52" s="3">
        <v>1.2230000000000001E-2</v>
      </c>
      <c r="E52" s="5">
        <v>17.242999999999999</v>
      </c>
      <c r="F52" s="8">
        <v>52416</v>
      </c>
      <c r="G52" s="5">
        <v>381.6</v>
      </c>
      <c r="H52" s="5">
        <v>4.75</v>
      </c>
      <c r="I52" s="33">
        <f t="shared" si="0"/>
        <v>24.777549623545518</v>
      </c>
      <c r="L52" s="18"/>
    </row>
    <row r="53" spans="1:12" x14ac:dyDescent="0.25">
      <c r="A53" s="6" t="s">
        <v>110</v>
      </c>
      <c r="B53" s="5" t="s">
        <v>111</v>
      </c>
      <c r="C53" s="3">
        <v>1.4509000000000001</v>
      </c>
      <c r="D53" s="3">
        <v>1.256E-2</v>
      </c>
      <c r="E53" s="5">
        <v>19.527999999999999</v>
      </c>
      <c r="F53" s="8">
        <v>53146</v>
      </c>
      <c r="G53" s="5">
        <v>476.7</v>
      </c>
      <c r="H53" s="5">
        <v>3.25</v>
      </c>
      <c r="I53" s="33">
        <f t="shared" si="0"/>
        <v>26.776180698151951</v>
      </c>
      <c r="L53" s="18"/>
    </row>
    <row r="54" spans="1:12" x14ac:dyDescent="0.25">
      <c r="A54" s="6" t="s">
        <v>112</v>
      </c>
      <c r="B54" s="5" t="s">
        <v>113</v>
      </c>
      <c r="C54" s="3">
        <v>1.2928249999999999</v>
      </c>
      <c r="D54" s="3">
        <v>1.2769999999999998E-2</v>
      </c>
      <c r="E54" s="5">
        <v>21.571000000000002</v>
      </c>
      <c r="F54" s="8">
        <v>53877</v>
      </c>
      <c r="G54" s="5">
        <v>571.9</v>
      </c>
      <c r="H54" s="5">
        <v>2.5</v>
      </c>
      <c r="I54" s="33">
        <f t="shared" si="0"/>
        <v>28.777549623545518</v>
      </c>
      <c r="L54" s="18"/>
    </row>
    <row r="55" spans="1:12" x14ac:dyDescent="0.25">
      <c r="A55" s="6" t="s">
        <v>114</v>
      </c>
      <c r="B55" s="5" t="s">
        <v>115</v>
      </c>
      <c r="C55" s="3">
        <v>1.298125</v>
      </c>
      <c r="D55" s="3">
        <v>1.319E-2</v>
      </c>
      <c r="E55" s="5">
        <v>22.774000000000001</v>
      </c>
      <c r="F55" s="8">
        <v>54649</v>
      </c>
      <c r="G55" s="5">
        <v>641.5</v>
      </c>
      <c r="H55" s="5">
        <v>2.5</v>
      </c>
      <c r="I55" s="33">
        <f t="shared" si="0"/>
        <v>30.891170431211499</v>
      </c>
      <c r="L5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deux obligs</vt:lpstr>
      <vt:lpstr>Courbe zero coupon</vt:lpstr>
      <vt:lpstr>Panier Bond Allemands</vt:lpstr>
    </vt:vector>
  </TitlesOfParts>
  <Company>AMUNDI-ITS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gouzilh</dc:creator>
  <cp:lastModifiedBy>laurent</cp:lastModifiedBy>
  <dcterms:created xsi:type="dcterms:W3CDTF">2015-09-23T15:34:00Z</dcterms:created>
  <dcterms:modified xsi:type="dcterms:W3CDTF">2019-10-14T08:40:30Z</dcterms:modified>
</cp:coreProperties>
</file>