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ours Dérivés, Risque, Convexité\"/>
    </mc:Choice>
  </mc:AlternateContent>
  <xr:revisionPtr revIDLastSave="0" documentId="13_ncr:1_{E65E6FAA-84B3-457F-AEFB-D49CD9D8F8F3}" xr6:coauthVersionLast="47" xr6:coauthVersionMax="47" xr10:uidLastSave="{00000000-0000-0000-0000-000000000000}"/>
  <bookViews>
    <workbookView xWindow="-120" yWindow="-120" windowWidth="24240" windowHeight="13290" xr2:uid="{77BE1086-405F-4791-9C1D-75067148BC1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I20" i="1"/>
  <c r="H7" i="1"/>
  <c r="I18" i="1" l="1"/>
  <c r="I22" i="1" s="1"/>
  <c r="K18" i="1" l="1"/>
  <c r="M22" i="1" l="1"/>
  <c r="M23" i="1" s="1"/>
</calcChain>
</file>

<file path=xl/sharedStrings.xml><?xml version="1.0" encoding="utf-8"?>
<sst xmlns="http://schemas.openxmlformats.org/spreadsheetml/2006/main" count="42" uniqueCount="40">
  <si>
    <t>question 2</t>
  </si>
  <si>
    <t>1)</t>
  </si>
  <si>
    <t>bond 20Y callable in 2Y at 101</t>
  </si>
  <si>
    <t>today</t>
  </si>
  <si>
    <t>le bond est remboursable au gré de l´émetteur à 101 dans 2Y</t>
  </si>
  <si>
    <t>20Y</t>
  </si>
  <si>
    <t>Sa valeur est la valeur du bond 20Y non callable moins le call 2Y de strike 101 sur le bond non callable</t>
  </si>
  <si>
    <t>coupon rate</t>
  </si>
  <si>
    <t>taux actuariel today</t>
  </si>
  <si>
    <t>non callable</t>
  </si>
  <si>
    <t>maturity</t>
  </si>
  <si>
    <t>zero-coupon rate</t>
  </si>
  <si>
    <t>taux 0.5Y</t>
  </si>
  <si>
    <t>taux 1Y</t>
  </si>
  <si>
    <t>level 20Y (today)</t>
  </si>
  <si>
    <t>call sur le forward</t>
  </si>
  <si>
    <t>taux 1.5Y</t>
  </si>
  <si>
    <t>taux zéro-coupon 2Y</t>
  </si>
  <si>
    <t>prix spot bond non-callable</t>
  </si>
  <si>
    <t>prix forward bond non-callable</t>
  </si>
  <si>
    <t>vol prix</t>
  </si>
  <si>
    <t>strike</t>
  </si>
  <si>
    <r>
      <rPr>
        <b/>
        <i/>
        <sz val="11"/>
        <color rgb="FF000000"/>
        <rFont val="Calibri"/>
        <family val="2"/>
      </rPr>
      <t>d</t>
    </r>
    <r>
      <rPr>
        <b/>
        <vertAlign val="subscript"/>
        <sz val="11"/>
        <color rgb="FF000000"/>
        <rFont val="Calibri"/>
        <family val="2"/>
      </rPr>
      <t>1</t>
    </r>
  </si>
  <si>
    <r>
      <rPr>
        <b/>
        <i/>
        <sz val="11"/>
        <color rgb="FF000000"/>
        <rFont val="Calibri"/>
        <family val="2"/>
      </rPr>
      <t>d</t>
    </r>
    <r>
      <rPr>
        <b/>
        <vertAlign val="subscript"/>
        <sz val="11"/>
        <color rgb="FF000000"/>
        <rFont val="Calibri"/>
        <family val="2"/>
      </rPr>
      <t>2</t>
    </r>
  </si>
  <si>
    <t>taux actuariel forward</t>
  </si>
  <si>
    <t>call non actualisé</t>
  </si>
  <si>
    <t>level 18Y (forward)</t>
  </si>
  <si>
    <t>call actualisé</t>
  </si>
  <si>
    <t>prix callable</t>
  </si>
  <si>
    <t>a)</t>
  </si>
  <si>
    <t>check taux actuariel today</t>
  </si>
  <si>
    <t>b)</t>
  </si>
  <si>
    <t>d)</t>
  </si>
  <si>
    <t>check forward</t>
  </si>
  <si>
    <t>c)</t>
  </si>
  <si>
    <t>test</t>
  </si>
  <si>
    <t>year fraction date call</t>
  </si>
  <si>
    <t>coupon fréquency</t>
  </si>
  <si>
    <t>volatilité en  taux</t>
  </si>
  <si>
    <t>discount factor = coeff d'actualisation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</si>
</sst>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\ &quot;Points&quot;"/>
    <numFmt numFmtId="165" formatCode="0.0000%"/>
    <numFmt numFmtId="166" formatCode="0.000"/>
    <numFmt numFmtId="167" formatCode="General&quot;Y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i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4" fillId="0" borderId="0" xfId="1" applyFont="1"/>
    <xf numFmtId="164" fontId="5" fillId="0" borderId="0" xfId="1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14" fontId="7" fillId="0" borderId="0" xfId="0" applyNumberFormat="1" applyFont="1"/>
    <xf numFmtId="9" fontId="8" fillId="0" borderId="0" xfId="0" applyNumberFormat="1" applyFont="1"/>
    <xf numFmtId="165" fontId="0" fillId="0" borderId="0" xfId="0" applyNumberFormat="1"/>
    <xf numFmtId="0" fontId="8" fillId="0" borderId="0" xfId="0" applyFont="1"/>
    <xf numFmtId="10" fontId="9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10" fillId="3" borderId="1" xfId="2" applyNumberFormat="1" applyFont="1" applyFill="1" applyBorder="1" applyAlignment="1">
      <alignment horizontal="center"/>
    </xf>
    <xf numFmtId="0" fontId="7" fillId="0" borderId="0" xfId="0" applyFont="1"/>
    <xf numFmtId="2" fontId="10" fillId="3" borderId="1" xfId="2" applyNumberFormat="1" applyFont="1" applyFill="1" applyBorder="1" applyAlignment="1">
      <alignment horizontal="center"/>
    </xf>
    <xf numFmtId="11" fontId="0" fillId="0" borderId="0" xfId="0" applyNumberFormat="1"/>
    <xf numFmtId="0" fontId="9" fillId="2" borderId="0" xfId="0" applyFont="1" applyFill="1" applyAlignment="1">
      <alignment horizontal="center"/>
    </xf>
    <xf numFmtId="10" fontId="13" fillId="2" borderId="1" xfId="0" applyNumberFormat="1" applyFont="1" applyFill="1" applyBorder="1" applyAlignment="1">
      <alignment horizontal="center"/>
    </xf>
    <xf numFmtId="2" fontId="1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1" fontId="4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9" fillId="0" borderId="0" xfId="0" applyFont="1"/>
    <xf numFmtId="0" fontId="2" fillId="0" borderId="0" xfId="0" applyFont="1"/>
    <xf numFmtId="166" fontId="10" fillId="3" borderId="1" xfId="2" applyNumberFormat="1" applyFont="1" applyFill="1" applyBorder="1" applyAlignment="1">
      <alignment horizontal="center"/>
    </xf>
    <xf numFmtId="167" fontId="6" fillId="0" borderId="0" xfId="0" applyNumberFormat="1" applyFont="1"/>
    <xf numFmtId="167" fontId="4" fillId="0" borderId="0" xfId="0" applyNumberFormat="1" applyFont="1"/>
    <xf numFmtId="0" fontId="9" fillId="2" borderId="0" xfId="0" applyNumberFormat="1" applyFont="1" applyFill="1" applyAlignment="1">
      <alignment horizontal="center"/>
    </xf>
  </cellXfs>
  <cellStyles count="3">
    <cellStyle name="Normal" xfId="0" builtinId="0"/>
    <cellStyle name="Normal 2" xfId="1" xr:uid="{971C5872-5033-40BF-9E22-2069C0A4CBB5}"/>
    <cellStyle name="Normal 4" xfId="2" xr:uid="{2DD60A35-B988-45B4-8DA0-77FB44C6C2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C6D5-2900-42CF-BB9A-9C31FA94B254}">
  <dimension ref="B3:O24"/>
  <sheetViews>
    <sheetView showGridLines="0" tabSelected="1" workbookViewId="0">
      <selection activeCell="I16" sqref="I16"/>
    </sheetView>
  </sheetViews>
  <sheetFormatPr baseColWidth="10" defaultRowHeight="15" x14ac:dyDescent="0.25"/>
  <cols>
    <col min="3" max="3" width="20.5703125" customWidth="1"/>
    <col min="6" max="6" width="22.7109375" customWidth="1"/>
    <col min="7" max="7" width="20.5703125" customWidth="1"/>
    <col min="8" max="8" width="14.85546875" customWidth="1"/>
    <col min="12" max="12" width="14.5703125" customWidth="1"/>
    <col min="13" max="13" width="24.42578125" bestFit="1" customWidth="1"/>
    <col min="14" max="14" width="19.5703125" customWidth="1"/>
    <col min="15" max="15" width="16.42578125" customWidth="1"/>
  </cols>
  <sheetData>
    <row r="3" spans="2:15" x14ac:dyDescent="0.25">
      <c r="B3" s="1" t="s">
        <v>0</v>
      </c>
      <c r="C3" s="2">
        <v>2</v>
      </c>
    </row>
    <row r="4" spans="2:15" x14ac:dyDescent="0.25">
      <c r="B4" s="3" t="s">
        <v>1</v>
      </c>
      <c r="C4" s="4" t="s">
        <v>2</v>
      </c>
      <c r="E4" s="5" t="s">
        <v>3</v>
      </c>
      <c r="F4" s="6">
        <v>44331</v>
      </c>
      <c r="G4" s="7" t="s">
        <v>4</v>
      </c>
      <c r="N4" s="8"/>
    </row>
    <row r="5" spans="2:15" x14ac:dyDescent="0.25">
      <c r="C5" s="4" t="s">
        <v>5</v>
      </c>
      <c r="E5" s="25">
        <v>2</v>
      </c>
      <c r="F5" s="6">
        <v>45061</v>
      </c>
      <c r="G5" s="9" t="s">
        <v>6</v>
      </c>
    </row>
    <row r="6" spans="2:15" x14ac:dyDescent="0.25">
      <c r="C6" s="4" t="s">
        <v>7</v>
      </c>
      <c r="D6" s="10">
        <v>0.05</v>
      </c>
      <c r="E6" s="26">
        <v>20</v>
      </c>
      <c r="F6" s="6">
        <v>51636</v>
      </c>
    </row>
    <row r="7" spans="2:15" x14ac:dyDescent="0.25">
      <c r="C7" s="4" t="s">
        <v>37</v>
      </c>
      <c r="D7" s="27">
        <v>2</v>
      </c>
      <c r="G7" s="23" t="s">
        <v>36</v>
      </c>
      <c r="H7">
        <f>(F5-F4)/365</f>
        <v>2</v>
      </c>
      <c r="K7" s="8"/>
    </row>
    <row r="8" spans="2:15" x14ac:dyDescent="0.25">
      <c r="C8" s="4" t="s">
        <v>8</v>
      </c>
      <c r="D8" s="10">
        <v>4.8000000000000001E-2</v>
      </c>
      <c r="E8" s="23" t="s">
        <v>9</v>
      </c>
    </row>
    <row r="9" spans="2:15" x14ac:dyDescent="0.25">
      <c r="C9" s="4" t="s">
        <v>38</v>
      </c>
      <c r="D9" s="10">
        <v>0.18</v>
      </c>
    </row>
    <row r="11" spans="2:15" x14ac:dyDescent="0.25">
      <c r="C11" s="4"/>
      <c r="D11" s="4"/>
      <c r="E11" s="4" t="s">
        <v>10</v>
      </c>
      <c r="F11" s="4" t="s">
        <v>11</v>
      </c>
      <c r="G11" s="4" t="s">
        <v>39</v>
      </c>
      <c r="I11" s="5"/>
      <c r="J11" s="5"/>
    </row>
    <row r="12" spans="2:15" x14ac:dyDescent="0.25">
      <c r="C12" s="4" t="s">
        <v>12</v>
      </c>
      <c r="D12" s="4"/>
      <c r="E12" s="11">
        <v>0.5</v>
      </c>
      <c r="F12" s="10">
        <v>1.2E-2</v>
      </c>
      <c r="G12" s="12">
        <f>1/(1+F12)^E12</f>
        <v>0.99405346560943009</v>
      </c>
    </row>
    <row r="13" spans="2:15" x14ac:dyDescent="0.25">
      <c r="C13" s="4" t="s">
        <v>13</v>
      </c>
      <c r="D13" s="4"/>
      <c r="E13" s="11">
        <v>1</v>
      </c>
      <c r="F13" s="10">
        <v>1.7999999999999999E-2</v>
      </c>
      <c r="G13" s="12">
        <f t="shared" ref="G13:G15" si="0">1/(1+F13)^E13</f>
        <v>0.98231827111984282</v>
      </c>
      <c r="I13" s="4" t="s">
        <v>14</v>
      </c>
      <c r="N13" s="13" t="s">
        <v>15</v>
      </c>
    </row>
    <row r="14" spans="2:15" x14ac:dyDescent="0.25">
      <c r="C14" s="4" t="s">
        <v>16</v>
      </c>
      <c r="D14" s="4"/>
      <c r="E14" s="11">
        <v>1.5</v>
      </c>
      <c r="F14" s="10">
        <v>2.2499999999999999E-2</v>
      </c>
      <c r="G14" s="12">
        <f t="shared" si="0"/>
        <v>0.96717491723060878</v>
      </c>
      <c r="I14" s="14"/>
      <c r="K14" s="15"/>
    </row>
    <row r="15" spans="2:15" x14ac:dyDescent="0.25">
      <c r="C15" s="4" t="s">
        <v>17</v>
      </c>
      <c r="D15" s="4"/>
      <c r="E15" s="11">
        <v>2</v>
      </c>
      <c r="F15" s="10">
        <v>2.6499999999999999E-2</v>
      </c>
      <c r="G15" s="12">
        <f t="shared" si="0"/>
        <v>0.94903470121659139</v>
      </c>
      <c r="I15" s="4" t="s">
        <v>18</v>
      </c>
      <c r="K15" s="4" t="s">
        <v>19</v>
      </c>
      <c r="L15" s="13" t="s">
        <v>20</v>
      </c>
      <c r="N15" s="4" t="s">
        <v>21</v>
      </c>
      <c r="O15" s="16">
        <v>101</v>
      </c>
    </row>
    <row r="16" spans="2:15" ht="18" x14ac:dyDescent="0.35">
      <c r="I16" s="14"/>
      <c r="K16" s="14"/>
      <c r="L16" s="12"/>
      <c r="N16" s="13" t="s">
        <v>22</v>
      </c>
      <c r="O16" s="13" t="s">
        <v>23</v>
      </c>
    </row>
    <row r="17" spans="3:15" x14ac:dyDescent="0.25">
      <c r="I17" s="13" t="s">
        <v>8</v>
      </c>
      <c r="K17" s="4" t="s">
        <v>24</v>
      </c>
      <c r="N17" s="24"/>
      <c r="O17" s="24"/>
    </row>
    <row r="18" spans="3:15" x14ac:dyDescent="0.25">
      <c r="I18" s="17" t="e">
        <f>YIELD(F4,F6,D6,I16,100,D7)</f>
        <v>#NUM!</v>
      </c>
      <c r="K18" s="17" t="e">
        <f>YIELD(F5,F6,D6,K16,100,D7)</f>
        <v>#NUM!</v>
      </c>
      <c r="N18" s="4" t="s">
        <v>25</v>
      </c>
      <c r="O18" s="24"/>
    </row>
    <row r="19" spans="3:15" x14ac:dyDescent="0.25">
      <c r="I19" s="4" t="s">
        <v>14</v>
      </c>
      <c r="K19" s="4" t="s">
        <v>26</v>
      </c>
      <c r="N19" s="4" t="s">
        <v>27</v>
      </c>
      <c r="O19" s="24"/>
    </row>
    <row r="20" spans="3:15" x14ac:dyDescent="0.25">
      <c r="I20" s="18">
        <f>I14</f>
        <v>0</v>
      </c>
      <c r="J20" s="19"/>
      <c r="K20" s="14"/>
      <c r="L20" s="4" t="s">
        <v>28</v>
      </c>
      <c r="M20" s="14"/>
    </row>
    <row r="21" spans="3:15" x14ac:dyDescent="0.25">
      <c r="C21" s="4" t="s">
        <v>29</v>
      </c>
      <c r="D21" s="4">
        <v>98.2</v>
      </c>
      <c r="I21" s="4" t="s">
        <v>30</v>
      </c>
    </row>
    <row r="22" spans="3:15" x14ac:dyDescent="0.25">
      <c r="C22" s="4" t="s">
        <v>31</v>
      </c>
      <c r="D22" s="4">
        <v>97.94</v>
      </c>
      <c r="F22" s="4"/>
      <c r="I22" s="20" t="e">
        <f>D8-I18</f>
        <v>#NUM!</v>
      </c>
      <c r="L22" s="4" t="s">
        <v>33</v>
      </c>
      <c r="M22" s="21" t="e">
        <f>(100-K20*(K18-D6)*100)</f>
        <v>#NUM!</v>
      </c>
    </row>
    <row r="23" spans="3:15" x14ac:dyDescent="0.25">
      <c r="C23" s="4" t="s">
        <v>34</v>
      </c>
      <c r="D23" s="4">
        <v>97.99</v>
      </c>
      <c r="L23" s="22" t="s">
        <v>35</v>
      </c>
      <c r="M23" s="20" t="e">
        <f>K16-M22</f>
        <v>#NUM!</v>
      </c>
    </row>
    <row r="24" spans="3:15" x14ac:dyDescent="0.25">
      <c r="C24" s="4" t="s">
        <v>32</v>
      </c>
      <c r="D24" s="4">
        <v>98.18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Faivre</dc:creator>
  <cp:lastModifiedBy>user</cp:lastModifiedBy>
  <dcterms:created xsi:type="dcterms:W3CDTF">2021-03-31T03:45:33Z</dcterms:created>
  <dcterms:modified xsi:type="dcterms:W3CDTF">2021-11-16T10:25:48Z</dcterms:modified>
</cp:coreProperties>
</file>