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codeName="ThisWorkbook" defaultThemeVersion="124226"/>
  <xr:revisionPtr revIDLastSave="0" documentId="13_ncr:1_{D4F4D374-5A68-4BEF-9CB6-4B6DEC51004C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ChainLad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4" l="1"/>
  <c r="E47" i="4"/>
  <c r="F47" i="4"/>
  <c r="G47" i="4"/>
  <c r="D48" i="4"/>
  <c r="E48" i="4"/>
  <c r="F48" i="4"/>
  <c r="G48" i="4"/>
  <c r="D49" i="4"/>
  <c r="E49" i="4"/>
  <c r="F49" i="4"/>
  <c r="G49" i="4"/>
  <c r="E46" i="4"/>
  <c r="F46" i="4"/>
  <c r="G46" i="4"/>
  <c r="D46" i="4"/>
  <c r="D45" i="4"/>
  <c r="E45" i="4"/>
  <c r="F45" i="4"/>
  <c r="G45" i="4"/>
  <c r="C46" i="4"/>
  <c r="C47" i="4"/>
  <c r="C48" i="4"/>
  <c r="C49" i="4"/>
  <c r="D41" i="4"/>
  <c r="E41" i="4"/>
  <c r="F41" i="4"/>
  <c r="G41" i="4"/>
  <c r="D42" i="4"/>
  <c r="E42" i="4"/>
  <c r="F42" i="4"/>
  <c r="G42" i="4"/>
  <c r="D43" i="4"/>
  <c r="E43" i="4"/>
  <c r="F43" i="4"/>
  <c r="G43" i="4"/>
  <c r="D44" i="4"/>
  <c r="E44" i="4"/>
  <c r="F44" i="4"/>
  <c r="G44" i="4"/>
  <c r="C42" i="4"/>
  <c r="C43" i="4"/>
  <c r="C44" i="4"/>
  <c r="C45" i="4"/>
  <c r="C41" i="4"/>
  <c r="V28" i="4"/>
  <c r="W28" i="4" s="1"/>
  <c r="O9" i="4"/>
  <c r="P28" i="4" l="1"/>
  <c r="O27" i="4"/>
  <c r="O28" i="4" s="1"/>
  <c r="N26" i="4"/>
  <c r="N27" i="4" s="1"/>
  <c r="N28" i="4" s="1"/>
  <c r="M25" i="4"/>
  <c r="M26" i="4" s="1"/>
  <c r="M27" i="4" s="1"/>
  <c r="M28" i="4" s="1"/>
  <c r="L24" i="4"/>
  <c r="L25" i="4" s="1"/>
  <c r="L26" i="4" s="1"/>
  <c r="L27" i="4" s="1"/>
  <c r="L28" i="4" s="1"/>
  <c r="P10" i="4"/>
  <c r="O10" i="4"/>
  <c r="N8" i="4"/>
  <c r="N9" i="4" s="1"/>
  <c r="N10" i="4" s="1"/>
  <c r="M8" i="4"/>
  <c r="M9" i="4" s="1"/>
  <c r="M10" i="4" s="1"/>
  <c r="M7" i="4"/>
  <c r="L6" i="4"/>
  <c r="L7" i="4" s="1"/>
  <c r="D40" i="4"/>
  <c r="E40" i="4" s="1"/>
  <c r="F40" i="4" s="1"/>
  <c r="G40" i="4" s="1"/>
  <c r="M40" i="4"/>
  <c r="N40" i="4" s="1"/>
  <c r="O40" i="4" s="1"/>
  <c r="P40" i="4" s="1"/>
  <c r="L29" i="4" l="1"/>
  <c r="S6" i="4"/>
  <c r="P29" i="4" s="1"/>
  <c r="G29" i="4" s="1"/>
  <c r="L8" i="4"/>
  <c r="L46" i="4"/>
  <c r="L48" i="4"/>
  <c r="L45" i="4"/>
  <c r="L47" i="4"/>
  <c r="L9" i="4" l="1"/>
  <c r="S7" i="4"/>
  <c r="O29" i="4" s="1"/>
  <c r="F29" i="4" s="1"/>
  <c r="P41" i="4"/>
  <c r="L10" i="4" l="1"/>
  <c r="S8" i="4"/>
  <c r="N29" i="4" s="1"/>
  <c r="E29" i="4" s="1"/>
  <c r="P30" i="4"/>
  <c r="O42" i="4"/>
  <c r="P31" i="4" l="1"/>
  <c r="G31" i="4" s="1"/>
  <c r="G30" i="4"/>
  <c r="N30" i="4"/>
  <c r="E30" i="4" s="1"/>
  <c r="L33" i="4"/>
  <c r="S9" i="4"/>
  <c r="M29" i="4" s="1"/>
  <c r="D29" i="4" s="1"/>
  <c r="L32" i="4"/>
  <c r="L11" i="4"/>
  <c r="L30" i="4"/>
  <c r="L31" i="4"/>
  <c r="L12" i="4"/>
  <c r="L13" i="4"/>
  <c r="S12" i="4" s="1"/>
  <c r="L14" i="4"/>
  <c r="P32" i="4"/>
  <c r="O30" i="4"/>
  <c r="N43" i="4"/>
  <c r="P42" i="4"/>
  <c r="T42" i="4" s="1"/>
  <c r="K42" i="4" s="1"/>
  <c r="P43" i="4"/>
  <c r="C33" i="4" l="1"/>
  <c r="L34" i="4"/>
  <c r="C34" i="4" s="1"/>
  <c r="O31" i="4"/>
  <c r="F31" i="4" s="1"/>
  <c r="F30" i="4"/>
  <c r="G32" i="4"/>
  <c r="S10" i="4"/>
  <c r="O32" i="4" s="1"/>
  <c r="S11" i="4"/>
  <c r="S13" i="4"/>
  <c r="L15" i="4"/>
  <c r="S14" i="4" s="1"/>
  <c r="N31" i="4"/>
  <c r="M44" i="4"/>
  <c r="O43" i="4"/>
  <c r="O44" i="4"/>
  <c r="M30" i="4" l="1"/>
  <c r="P33" i="4"/>
  <c r="G33" i="4" s="1"/>
  <c r="M31" i="4"/>
  <c r="D30" i="4"/>
  <c r="P34" i="4"/>
  <c r="G34" i="4" s="1"/>
  <c r="N32" i="4"/>
  <c r="E31" i="4"/>
  <c r="F32" i="4"/>
  <c r="O33" i="4"/>
  <c r="M45" i="4"/>
  <c r="T43" i="4"/>
  <c r="S43" i="4"/>
  <c r="K43" i="4" s="1"/>
  <c r="P44" i="4"/>
  <c r="T44" i="4" s="1"/>
  <c r="N44" i="4"/>
  <c r="S44" i="4" s="1"/>
  <c r="F33" i="4" l="1"/>
  <c r="O34" i="4"/>
  <c r="F34" i="4" s="1"/>
  <c r="N33" i="4"/>
  <c r="E32" i="4"/>
  <c r="M32" i="4"/>
  <c r="D31" i="4"/>
  <c r="Q45" i="4"/>
  <c r="R44" i="4"/>
  <c r="K44" i="4" s="1"/>
  <c r="N45" i="4"/>
  <c r="M46" i="4"/>
  <c r="O45" i="4"/>
  <c r="E33" i="4" l="1"/>
  <c r="N34" i="4"/>
  <c r="E34" i="4" s="1"/>
  <c r="D32" i="4"/>
  <c r="M33" i="4"/>
  <c r="S45" i="4"/>
  <c r="N46" i="4"/>
  <c r="R46" i="4" s="1"/>
  <c r="Q46" i="4"/>
  <c r="R45" i="4"/>
  <c r="M47" i="4"/>
  <c r="Q47" i="4" s="1"/>
  <c r="K47" i="4" s="1"/>
  <c r="M34" i="4" l="1"/>
  <c r="D34" i="4" s="1"/>
  <c r="D33" i="4"/>
  <c r="K45" i="4"/>
  <c r="K46" i="4"/>
</calcChain>
</file>

<file path=xl/sharedStrings.xml><?xml version="1.0" encoding="utf-8"?>
<sst xmlns="http://schemas.openxmlformats.org/spreadsheetml/2006/main" count="93" uniqueCount="36">
  <si>
    <t>CLAIMS</t>
  </si>
  <si>
    <t>Claims paid in 1995</t>
  </si>
  <si>
    <t>Claims paid in 1996</t>
  </si>
  <si>
    <t>Claims paid in 1997</t>
  </si>
  <si>
    <t>Claims paid in 1998</t>
  </si>
  <si>
    <t>Claims paid in 1999</t>
  </si>
  <si>
    <t>Claims paid in 2000</t>
  </si>
  <si>
    <t>Claims paid in 2001</t>
  </si>
  <si>
    <t>Claims paid in 2002</t>
  </si>
  <si>
    <t>Claims paid in 2003</t>
  </si>
  <si>
    <t>Outstanding Claims Reserves</t>
  </si>
  <si>
    <t>Occurrence</t>
  </si>
  <si>
    <t>?</t>
  </si>
  <si>
    <t xml:space="preserve">Assumption: claims of generation 1995 are closed at the end of 1999 </t>
  </si>
  <si>
    <t>Accrued claims in 1995</t>
  </si>
  <si>
    <t>Accrued claims in 1996</t>
  </si>
  <si>
    <t>Accrued claims in 1997</t>
  </si>
  <si>
    <t>Accrued claims in 1998</t>
  </si>
  <si>
    <t>Accrued claims in 1999</t>
  </si>
  <si>
    <t>Accrued claims in 2000</t>
  </si>
  <si>
    <t>Accrued claims in 2001</t>
  </si>
  <si>
    <t>Accrued claims in 2002</t>
  </si>
  <si>
    <t>Accrued claims in 2003</t>
  </si>
  <si>
    <t>Final cost at 31/12/1999</t>
  </si>
  <si>
    <t>Outstanding Claims Reserves - Chain Ladder</t>
  </si>
  <si>
    <t>i</t>
  </si>
  <si>
    <t>j</t>
  </si>
  <si>
    <t>Tj doesn't depend on i</t>
  </si>
  <si>
    <t>n+1 → n+2</t>
  </si>
  <si>
    <t>n     → n+1</t>
  </si>
  <si>
    <t>n+2 → n+3</t>
  </si>
  <si>
    <t>n+3 → n+4</t>
  </si>
  <si>
    <t>n+4 → n+5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</si>
  <si>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i,j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</si>
  <si>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j</t>
    </r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</si>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</sst>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15" xfId="0" applyBorder="1"/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0" borderId="13" xfId="0" applyFont="1" applyBorder="1"/>
    <xf numFmtId="0" fontId="4" fillId="0" borderId="14" xfId="0" applyFont="1" applyBorder="1"/>
    <xf numFmtId="0" fontId="1" fillId="0" borderId="0" xfId="0" applyFont="1"/>
    <xf numFmtId="164" fontId="0" fillId="0" borderId="0" xfId="0" applyNumberFormat="1"/>
    <xf numFmtId="1" fontId="2" fillId="3" borderId="3" xfId="0" applyNumberFormat="1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right"/>
    </xf>
    <xf numFmtId="1" fontId="2" fillId="3" borderId="6" xfId="0" applyNumberFormat="1" applyFont="1" applyFill="1" applyBorder="1" applyAlignment="1">
      <alignment horizontal="right"/>
    </xf>
    <xf numFmtId="165" fontId="2" fillId="3" borderId="13" xfId="0" applyNumberFormat="1" applyFont="1" applyFill="1" applyBorder="1" applyAlignment="1">
      <alignment horizontal="right"/>
    </xf>
    <xf numFmtId="165" fontId="2" fillId="3" borderId="14" xfId="0" applyNumberFormat="1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166" fontId="0" fillId="0" borderId="0" xfId="0" applyNumberFormat="1"/>
    <xf numFmtId="0" fontId="0" fillId="0" borderId="5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1" fillId="0" borderId="8" xfId="0" applyFont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/>
    <xf numFmtId="1" fontId="3" fillId="3" borderId="7" xfId="0" applyNumberFormat="1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2" fillId="3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00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131667</xdr:colOff>
      <xdr:row>9</xdr:row>
      <xdr:rowOff>66675</xdr:rowOff>
    </xdr:from>
    <xdr:to>
      <xdr:col>9</xdr:col>
      <xdr:colOff>101970</xdr:colOff>
      <xdr:row>10</xdr:row>
      <xdr:rowOff>85725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986491" y="1680322"/>
          <a:ext cx="306479" cy="220756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11</xdr:col>
      <xdr:colOff>414619</xdr:colOff>
      <xdr:row>18</xdr:row>
      <xdr:rowOff>19611</xdr:rowOff>
    </xdr:from>
    <xdr:to>
      <xdr:col>12</xdr:col>
      <xdr:colOff>33618</xdr:colOff>
      <xdr:row>19</xdr:row>
      <xdr:rowOff>98051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967819" y="3381936"/>
          <a:ext cx="180974" cy="268940"/>
        </a:xfrm>
        <a:prstGeom prst="downArrow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224116</xdr:colOff>
      <xdr:row>26</xdr:row>
      <xdr:rowOff>0</xdr:rowOff>
    </xdr:from>
    <xdr:to>
      <xdr:col>9</xdr:col>
      <xdr:colOff>192740</xdr:colOff>
      <xdr:row>27</xdr:row>
      <xdr:rowOff>30256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0000">
          <a:off x="4078940" y="4930588"/>
          <a:ext cx="304800" cy="220756"/>
        </a:xfrm>
        <a:prstGeom prst="rightArrow">
          <a:avLst/>
        </a:prstGeom>
        <a:solidFill>
          <a:schemeClr val="bg1">
            <a:lumMod val="85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22</xdr:col>
      <xdr:colOff>467636</xdr:colOff>
      <xdr:row>0</xdr:row>
      <xdr:rowOff>100853</xdr:rowOff>
    </xdr:from>
    <xdr:to>
      <xdr:col>34</xdr:col>
      <xdr:colOff>7769</xdr:colOff>
      <xdr:row>25</xdr:row>
      <xdr:rowOff>53729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D598538-BCEB-4B1F-A77E-1204211D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2290" y="100853"/>
          <a:ext cx="6896364" cy="4920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H49"/>
  <sheetViews>
    <sheetView showGridLines="0" tabSelected="1" topLeftCell="A57" zoomScale="106" zoomScaleNormal="106" workbookViewId="0">
      <selection activeCell="J83" sqref="J83"/>
    </sheetView>
  </sheetViews>
  <sheetFormatPr baseColWidth="10" defaultColWidth="9.140625" defaultRowHeight="15" x14ac:dyDescent="0.25"/>
  <cols>
    <col min="2" max="2" width="26.5703125" customWidth="1"/>
    <col min="3" max="7" width="8.28515625" customWidth="1"/>
    <col min="8" max="9" width="5" style="36" customWidth="1"/>
    <col min="11" max="11" width="26.5703125" customWidth="1"/>
    <col min="12" max="15" width="8.85546875" customWidth="1"/>
    <col min="16" max="16" width="7" customWidth="1"/>
    <col min="17" max="17" width="10.7109375" style="36" customWidth="1"/>
    <col min="18" max="20" width="10.7109375" customWidth="1"/>
    <col min="22" max="24" width="9.28515625" bestFit="1" customWidth="1"/>
    <col min="25" max="25" width="9.5703125" bestFit="1" customWidth="1"/>
  </cols>
  <sheetData>
    <row r="1" spans="2:34" ht="15.75" thickBot="1" x14ac:dyDescent="0.3"/>
    <row r="2" spans="2:34" ht="19.5" thickBot="1" x14ac:dyDescent="0.35">
      <c r="B2" s="89" t="s">
        <v>24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2:34" ht="15.75" thickBot="1" x14ac:dyDescent="0.3"/>
    <row r="4" spans="2:34" ht="15.75" thickBot="1" x14ac:dyDescent="0.3">
      <c r="C4" s="86" t="s">
        <v>11</v>
      </c>
      <c r="D4" s="87"/>
      <c r="E4" s="87"/>
      <c r="F4" s="87"/>
      <c r="G4" s="88"/>
      <c r="H4" s="37"/>
      <c r="I4" s="37"/>
      <c r="L4" s="86" t="s">
        <v>11</v>
      </c>
      <c r="M4" s="87"/>
      <c r="N4" s="87"/>
      <c r="O4" s="87"/>
      <c r="P4" s="88"/>
      <c r="Q4" s="37"/>
    </row>
    <row r="5" spans="2:34" ht="18.75" thickBot="1" x14ac:dyDescent="0.4">
      <c r="B5" s="7" t="s">
        <v>0</v>
      </c>
      <c r="C5" s="4">
        <v>1995</v>
      </c>
      <c r="D5" s="5">
        <v>1996</v>
      </c>
      <c r="E5" s="5">
        <v>19997</v>
      </c>
      <c r="F5" s="5">
        <v>1998</v>
      </c>
      <c r="G5" s="6">
        <v>1999</v>
      </c>
      <c r="H5" s="38"/>
      <c r="I5" s="38"/>
      <c r="K5" s="7" t="s">
        <v>0</v>
      </c>
      <c r="L5" s="4">
        <v>1995</v>
      </c>
      <c r="M5" s="5">
        <v>1996</v>
      </c>
      <c r="N5" s="5">
        <v>19997</v>
      </c>
      <c r="O5" s="5">
        <v>1998</v>
      </c>
      <c r="P5" s="6">
        <v>1999</v>
      </c>
      <c r="Q5" s="38"/>
      <c r="R5" s="49" t="s">
        <v>26</v>
      </c>
      <c r="S5" s="49" t="s">
        <v>34</v>
      </c>
    </row>
    <row r="6" spans="2:34" x14ac:dyDescent="0.25">
      <c r="B6" s="2" t="s">
        <v>1</v>
      </c>
      <c r="C6" s="8">
        <v>290</v>
      </c>
      <c r="D6" s="9"/>
      <c r="E6" s="9"/>
      <c r="F6" s="9"/>
      <c r="G6" s="10"/>
      <c r="H6" s="42"/>
      <c r="I6" s="42"/>
      <c r="K6" s="2" t="s">
        <v>14</v>
      </c>
      <c r="L6" s="17">
        <f>C6</f>
        <v>290</v>
      </c>
      <c r="M6" s="18"/>
      <c r="N6" s="18"/>
      <c r="O6" s="18"/>
      <c r="P6" s="19"/>
      <c r="Q6" s="39"/>
      <c r="R6" s="1">
        <v>1</v>
      </c>
      <c r="S6" s="33">
        <f>(L7+M8+N9+O10)/(L6+M7+N8+O9)</f>
        <v>1.6226415094339623</v>
      </c>
      <c r="T6" s="75" t="s">
        <v>29</v>
      </c>
      <c r="AA6" s="52"/>
      <c r="AB6" s="52"/>
      <c r="AC6" s="52"/>
      <c r="AD6" s="52"/>
    </row>
    <row r="7" spans="2:34" x14ac:dyDescent="0.25">
      <c r="B7" s="2" t="s">
        <v>2</v>
      </c>
      <c r="C7" s="8">
        <v>184</v>
      </c>
      <c r="D7" s="9">
        <v>300</v>
      </c>
      <c r="E7" s="9"/>
      <c r="F7" s="9"/>
      <c r="G7" s="10"/>
      <c r="H7" s="42"/>
      <c r="I7" s="42"/>
      <c r="K7" s="2" t="s">
        <v>15</v>
      </c>
      <c r="L7" s="17">
        <f>L6+C7</f>
        <v>474</v>
      </c>
      <c r="M7" s="18">
        <f>D7</f>
        <v>300</v>
      </c>
      <c r="N7" s="18"/>
      <c r="O7" s="18"/>
      <c r="P7" s="19"/>
      <c r="Q7" s="39"/>
      <c r="R7" s="2">
        <v>2</v>
      </c>
      <c r="S7" s="34">
        <f>(L8+M9+N10)/(L7+M8+N9)</f>
        <v>1.01890756302521</v>
      </c>
      <c r="T7" s="76" t="s">
        <v>28</v>
      </c>
      <c r="AF7" s="28"/>
      <c r="AG7" s="28"/>
      <c r="AH7" s="28"/>
    </row>
    <row r="8" spans="2:34" x14ac:dyDescent="0.25">
      <c r="B8" s="2" t="s">
        <v>3</v>
      </c>
      <c r="C8" s="8">
        <v>6</v>
      </c>
      <c r="D8" s="9">
        <v>188</v>
      </c>
      <c r="E8" s="9">
        <v>289</v>
      </c>
      <c r="F8" s="9"/>
      <c r="G8" s="10"/>
      <c r="H8" s="42"/>
      <c r="I8" s="42"/>
      <c r="K8" s="2" t="s">
        <v>16</v>
      </c>
      <c r="L8" s="17">
        <f t="shared" ref="L8:L10" si="0">L7+C8</f>
        <v>480</v>
      </c>
      <c r="M8" s="18">
        <f>M7+D8</f>
        <v>488</v>
      </c>
      <c r="N8" s="18">
        <f>E8</f>
        <v>289</v>
      </c>
      <c r="O8" s="18"/>
      <c r="P8" s="19"/>
      <c r="Q8" s="39"/>
      <c r="R8" s="2">
        <v>3</v>
      </c>
      <c r="S8" s="34">
        <f>(L9+M10)/(L8+M9)</f>
        <v>1.0051072522982636</v>
      </c>
      <c r="T8" s="76" t="s">
        <v>30</v>
      </c>
      <c r="AF8" s="28"/>
      <c r="AG8" s="28"/>
      <c r="AH8" s="28"/>
    </row>
    <row r="9" spans="2:34" x14ac:dyDescent="0.25">
      <c r="B9" s="2" t="s">
        <v>4</v>
      </c>
      <c r="C9" s="8">
        <v>3</v>
      </c>
      <c r="D9" s="9">
        <v>11</v>
      </c>
      <c r="E9" s="9">
        <v>177</v>
      </c>
      <c r="F9" s="9">
        <v>287</v>
      </c>
      <c r="G9" s="10"/>
      <c r="H9" s="42"/>
      <c r="I9" s="42"/>
      <c r="K9" s="2" t="s">
        <v>17</v>
      </c>
      <c r="L9" s="17">
        <f t="shared" si="0"/>
        <v>483</v>
      </c>
      <c r="M9" s="18">
        <f t="shared" ref="M9:M10" si="1">M8+D9</f>
        <v>499</v>
      </c>
      <c r="N9" s="18">
        <f>N8+E9</f>
        <v>466</v>
      </c>
      <c r="O9" s="18">
        <f>F9</f>
        <v>287</v>
      </c>
      <c r="P9" s="19"/>
      <c r="Q9" s="39"/>
      <c r="R9" s="2">
        <v>4</v>
      </c>
      <c r="S9" s="34">
        <f>L10/L9</f>
        <v>1.0020703933747412</v>
      </c>
      <c r="T9" s="76" t="s">
        <v>31</v>
      </c>
      <c r="AF9" s="28"/>
      <c r="AG9" s="28"/>
      <c r="AH9" s="28"/>
    </row>
    <row r="10" spans="2:34" ht="15.75" thickBot="1" x14ac:dyDescent="0.3">
      <c r="B10" s="2" t="s">
        <v>5</v>
      </c>
      <c r="C10" s="11">
        <v>1</v>
      </c>
      <c r="D10" s="12">
        <v>2</v>
      </c>
      <c r="E10" s="12">
        <v>10</v>
      </c>
      <c r="F10" s="12">
        <v>177</v>
      </c>
      <c r="G10" s="13">
        <v>294</v>
      </c>
      <c r="H10" s="42"/>
      <c r="I10" s="42"/>
      <c r="K10" s="2" t="s">
        <v>18</v>
      </c>
      <c r="L10" s="17">
        <f t="shared" si="0"/>
        <v>484</v>
      </c>
      <c r="M10" s="18">
        <f t="shared" si="1"/>
        <v>501</v>
      </c>
      <c r="N10" s="18">
        <f>N9+E10</f>
        <v>476</v>
      </c>
      <c r="O10" s="20">
        <f>O9+F10</f>
        <v>464</v>
      </c>
      <c r="P10" s="21">
        <f>G10</f>
        <v>294</v>
      </c>
      <c r="Q10" s="39"/>
      <c r="R10" s="22">
        <v>5</v>
      </c>
      <c r="S10" s="35">
        <f>L12/L11</f>
        <v>1</v>
      </c>
      <c r="T10" s="77" t="s">
        <v>32</v>
      </c>
      <c r="AF10" s="28"/>
      <c r="AG10" s="28"/>
      <c r="AH10" s="28"/>
    </row>
    <row r="11" spans="2:34" ht="15.75" thickBot="1" x14ac:dyDescent="0.3">
      <c r="B11" s="25" t="s">
        <v>6</v>
      </c>
      <c r="C11" s="23">
        <v>0</v>
      </c>
      <c r="D11" s="15" t="s">
        <v>12</v>
      </c>
      <c r="E11" s="15" t="s">
        <v>12</v>
      </c>
      <c r="F11" s="15" t="s">
        <v>12</v>
      </c>
      <c r="G11" s="16" t="s">
        <v>12</v>
      </c>
      <c r="H11" s="39"/>
      <c r="I11" s="39"/>
      <c r="K11" s="1" t="s">
        <v>19</v>
      </c>
      <c r="L11" s="14">
        <f>$L$10</f>
        <v>484</v>
      </c>
      <c r="M11" s="29"/>
      <c r="N11" s="29"/>
      <c r="O11" s="29"/>
      <c r="P11" s="30"/>
      <c r="Q11" s="40"/>
      <c r="S11">
        <f>L12/L11</f>
        <v>1</v>
      </c>
      <c r="AF11" s="28"/>
      <c r="AG11" s="28"/>
      <c r="AH11" s="28"/>
    </row>
    <row r="12" spans="2:34" ht="15.75" thickBot="1" x14ac:dyDescent="0.3">
      <c r="B12" s="26" t="s">
        <v>7</v>
      </c>
      <c r="C12" s="24">
        <v>0</v>
      </c>
      <c r="D12" s="18" t="s">
        <v>12</v>
      </c>
      <c r="E12" s="18" t="s">
        <v>12</v>
      </c>
      <c r="F12" s="18" t="s">
        <v>12</v>
      </c>
      <c r="G12" s="19" t="s">
        <v>12</v>
      </c>
      <c r="H12" s="39"/>
      <c r="I12" s="39"/>
      <c r="K12" s="2" t="s">
        <v>20</v>
      </c>
      <c r="L12" s="14">
        <f t="shared" ref="L12:L14" si="2">$L$10</f>
        <v>484</v>
      </c>
      <c r="M12" s="29"/>
      <c r="N12" s="31"/>
      <c r="O12" s="31"/>
      <c r="P12" s="32"/>
      <c r="Q12" s="40"/>
      <c r="S12">
        <f>L13/L12</f>
        <v>1</v>
      </c>
      <c r="AF12" s="28"/>
      <c r="AG12" s="28"/>
      <c r="AH12" s="28"/>
    </row>
    <row r="13" spans="2:34" ht="15.75" thickBot="1" x14ac:dyDescent="0.3">
      <c r="B13" s="26" t="s">
        <v>8</v>
      </c>
      <c r="C13" s="24">
        <v>0</v>
      </c>
      <c r="D13" s="18" t="s">
        <v>12</v>
      </c>
      <c r="E13" s="18" t="s">
        <v>12</v>
      </c>
      <c r="F13" s="18" t="s">
        <v>12</v>
      </c>
      <c r="G13" s="19" t="s">
        <v>12</v>
      </c>
      <c r="H13" s="39"/>
      <c r="I13" s="39"/>
      <c r="K13" s="2" t="s">
        <v>21</v>
      </c>
      <c r="L13" s="14">
        <f t="shared" si="2"/>
        <v>484</v>
      </c>
      <c r="M13" s="29"/>
      <c r="N13" s="31"/>
      <c r="O13" s="31"/>
      <c r="P13" s="32"/>
      <c r="Q13" s="40"/>
      <c r="R13" s="78"/>
      <c r="S13">
        <f>L14/L13</f>
        <v>1</v>
      </c>
    </row>
    <row r="14" spans="2:34" ht="15.75" thickBot="1" x14ac:dyDescent="0.3">
      <c r="B14" s="26" t="s">
        <v>9</v>
      </c>
      <c r="C14" s="24">
        <v>0</v>
      </c>
      <c r="D14" s="18" t="s">
        <v>12</v>
      </c>
      <c r="E14" s="18" t="s">
        <v>12</v>
      </c>
      <c r="F14" s="18" t="s">
        <v>12</v>
      </c>
      <c r="G14" s="19" t="s">
        <v>12</v>
      </c>
      <c r="H14" s="39"/>
      <c r="I14" s="39"/>
      <c r="K14" s="22" t="s">
        <v>22</v>
      </c>
      <c r="L14" s="14">
        <f t="shared" si="2"/>
        <v>484</v>
      </c>
      <c r="M14" s="29"/>
      <c r="N14" s="31"/>
      <c r="O14" s="31"/>
      <c r="P14" s="32"/>
      <c r="Q14" s="40"/>
      <c r="R14" s="78"/>
      <c r="S14">
        <f>L15/L14</f>
        <v>1</v>
      </c>
    </row>
    <row r="15" spans="2:34" ht="15.75" thickBot="1" x14ac:dyDescent="0.3">
      <c r="B15" s="7" t="s">
        <v>23</v>
      </c>
      <c r="C15" s="46" t="s">
        <v>12</v>
      </c>
      <c r="D15" s="47" t="s">
        <v>12</v>
      </c>
      <c r="E15" s="47" t="s">
        <v>12</v>
      </c>
      <c r="F15" s="47" t="s">
        <v>12</v>
      </c>
      <c r="G15" s="48" t="s">
        <v>12</v>
      </c>
      <c r="H15" s="39"/>
      <c r="I15" s="39"/>
      <c r="K15" s="7" t="s">
        <v>23</v>
      </c>
      <c r="L15" s="46">
        <f>L14</f>
        <v>484</v>
      </c>
      <c r="M15" s="47"/>
      <c r="N15" s="47"/>
      <c r="O15" s="47"/>
      <c r="P15" s="48"/>
      <c r="Q15" s="39"/>
      <c r="R15" s="78"/>
    </row>
    <row r="16" spans="2:34" ht="15.75" thickBot="1" x14ac:dyDescent="0.3">
      <c r="B16" s="3" t="s">
        <v>10</v>
      </c>
      <c r="C16" s="43" t="s">
        <v>12</v>
      </c>
      <c r="D16" s="44" t="s">
        <v>12</v>
      </c>
      <c r="E16" s="44" t="s">
        <v>12</v>
      </c>
      <c r="F16" s="44" t="s">
        <v>12</v>
      </c>
      <c r="G16" s="45" t="s">
        <v>12</v>
      </c>
      <c r="H16" s="39"/>
      <c r="I16" s="39"/>
      <c r="K16" s="3" t="s">
        <v>10</v>
      </c>
      <c r="L16" s="43"/>
      <c r="M16" s="44"/>
      <c r="N16" s="44"/>
      <c r="O16" s="44"/>
      <c r="P16" s="45"/>
      <c r="Q16" s="39"/>
      <c r="R16" s="78"/>
    </row>
    <row r="18" spans="2:23" x14ac:dyDescent="0.25">
      <c r="B18" s="27" t="s">
        <v>13</v>
      </c>
    </row>
    <row r="20" spans="2:23" x14ac:dyDescent="0.25">
      <c r="S20" s="78"/>
    </row>
    <row r="21" spans="2:23" ht="15.75" thickBot="1" x14ac:dyDescent="0.3">
      <c r="S21" s="78"/>
    </row>
    <row r="22" spans="2:23" ht="15.75" thickBot="1" x14ac:dyDescent="0.3">
      <c r="C22" s="86" t="s">
        <v>11</v>
      </c>
      <c r="D22" s="87"/>
      <c r="E22" s="87"/>
      <c r="F22" s="87"/>
      <c r="G22" s="88"/>
      <c r="H22" s="37"/>
      <c r="I22" s="37"/>
      <c r="L22" s="86" t="s">
        <v>11</v>
      </c>
      <c r="M22" s="87"/>
      <c r="N22" s="87"/>
      <c r="O22" s="87"/>
      <c r="P22" s="88"/>
      <c r="S22" s="78"/>
    </row>
    <row r="23" spans="2:23" ht="15.75" thickBot="1" x14ac:dyDescent="0.3">
      <c r="B23" s="7" t="s">
        <v>0</v>
      </c>
      <c r="C23" s="4">
        <v>1995</v>
      </c>
      <c r="D23" s="5">
        <v>1996</v>
      </c>
      <c r="E23" s="5">
        <v>19997</v>
      </c>
      <c r="F23" s="5">
        <v>1998</v>
      </c>
      <c r="G23" s="6">
        <v>1999</v>
      </c>
      <c r="H23" s="38"/>
      <c r="I23" s="38"/>
      <c r="K23" s="7" t="s">
        <v>0</v>
      </c>
      <c r="L23" s="4">
        <v>1995</v>
      </c>
      <c r="M23" s="5">
        <v>1996</v>
      </c>
      <c r="N23" s="5">
        <v>19997</v>
      </c>
      <c r="O23" s="5">
        <v>1998</v>
      </c>
      <c r="P23" s="6">
        <v>1999</v>
      </c>
      <c r="Q23" s="41"/>
      <c r="S23" s="78"/>
    </row>
    <row r="24" spans="2:23" x14ac:dyDescent="0.25">
      <c r="B24" s="2" t="s">
        <v>1</v>
      </c>
      <c r="C24" s="8">
        <v>290</v>
      </c>
      <c r="D24" s="9"/>
      <c r="E24" s="9"/>
      <c r="F24" s="9"/>
      <c r="G24" s="10"/>
      <c r="H24" s="42"/>
      <c r="I24" s="42"/>
      <c r="K24" s="2" t="s">
        <v>14</v>
      </c>
      <c r="L24" s="17">
        <f>C24</f>
        <v>290</v>
      </c>
      <c r="M24" s="18"/>
      <c r="N24" s="18"/>
      <c r="O24" s="18"/>
      <c r="P24" s="19"/>
      <c r="S24" s="78"/>
    </row>
    <row r="25" spans="2:23" x14ac:dyDescent="0.25">
      <c r="B25" s="2" t="s">
        <v>2</v>
      </c>
      <c r="C25" s="8">
        <v>184</v>
      </c>
      <c r="D25" s="9">
        <v>300</v>
      </c>
      <c r="E25" s="9"/>
      <c r="F25" s="9"/>
      <c r="G25" s="10"/>
      <c r="H25" s="42"/>
      <c r="I25" s="42"/>
      <c r="K25" s="2" t="s">
        <v>15</v>
      </c>
      <c r="L25" s="17">
        <f>L24+C25</f>
        <v>474</v>
      </c>
      <c r="M25" s="18">
        <f>D25</f>
        <v>300</v>
      </c>
      <c r="N25" s="18"/>
      <c r="O25" s="18"/>
      <c r="P25" s="19"/>
    </row>
    <row r="26" spans="2:23" x14ac:dyDescent="0.25">
      <c r="B26" s="2" t="s">
        <v>3</v>
      </c>
      <c r="C26" s="8">
        <v>6</v>
      </c>
      <c r="D26" s="9">
        <v>188</v>
      </c>
      <c r="E26" s="9">
        <v>289</v>
      </c>
      <c r="F26" s="9"/>
      <c r="G26" s="10"/>
      <c r="H26" s="42"/>
      <c r="I26" s="42"/>
      <c r="K26" s="2" t="s">
        <v>16</v>
      </c>
      <c r="L26" s="17">
        <f>L25+C26</f>
        <v>480</v>
      </c>
      <c r="M26" s="18">
        <f>M25+D26</f>
        <v>488</v>
      </c>
      <c r="N26" s="18">
        <f>E26</f>
        <v>289</v>
      </c>
      <c r="O26" s="18"/>
      <c r="P26" s="19"/>
    </row>
    <row r="27" spans="2:23" x14ac:dyDescent="0.25">
      <c r="B27" s="2" t="s">
        <v>4</v>
      </c>
      <c r="C27" s="8">
        <v>3</v>
      </c>
      <c r="D27" s="9">
        <v>11</v>
      </c>
      <c r="E27" s="9">
        <v>177</v>
      </c>
      <c r="F27" s="9">
        <v>287</v>
      </c>
      <c r="G27" s="10"/>
      <c r="H27" s="42"/>
      <c r="I27" s="42"/>
      <c r="K27" s="2" t="s">
        <v>17</v>
      </c>
      <c r="L27" s="17">
        <f>L26+C27</f>
        <v>483</v>
      </c>
      <c r="M27" s="18">
        <f>M26+D27</f>
        <v>499</v>
      </c>
      <c r="N27" s="18">
        <f>N26+E27</f>
        <v>466</v>
      </c>
      <c r="O27" s="18">
        <f>F27</f>
        <v>287</v>
      </c>
      <c r="P27" s="19"/>
    </row>
    <row r="28" spans="2:23" ht="15.75" thickBot="1" x14ac:dyDescent="0.3">
      <c r="B28" s="2" t="s">
        <v>5</v>
      </c>
      <c r="C28" s="11">
        <v>1</v>
      </c>
      <c r="D28" s="12">
        <v>2</v>
      </c>
      <c r="E28" s="12">
        <v>10</v>
      </c>
      <c r="F28" s="12">
        <v>177</v>
      </c>
      <c r="G28" s="13">
        <v>294</v>
      </c>
      <c r="H28" s="42"/>
      <c r="I28" s="42"/>
      <c r="K28" s="2" t="s">
        <v>18</v>
      </c>
      <c r="L28" s="17">
        <f>L27+C28</f>
        <v>484</v>
      </c>
      <c r="M28" s="18">
        <f>M27+D28</f>
        <v>501</v>
      </c>
      <c r="N28" s="18">
        <f>N27+E28</f>
        <v>476</v>
      </c>
      <c r="O28" s="20">
        <f>O27+F28</f>
        <v>464</v>
      </c>
      <c r="P28" s="21">
        <f>G28</f>
        <v>294</v>
      </c>
      <c r="V28">
        <f>502/484</f>
        <v>1.0371900826446281</v>
      </c>
      <c r="W28">
        <f>484*V28</f>
        <v>502</v>
      </c>
    </row>
    <row r="29" spans="2:23" ht="15.75" thickBot="1" x14ac:dyDescent="0.3">
      <c r="B29" s="25" t="s">
        <v>6</v>
      </c>
      <c r="C29" s="23">
        <v>0</v>
      </c>
      <c r="D29" s="29">
        <f>M29-M28</f>
        <v>1.0372670807453801</v>
      </c>
      <c r="E29" s="29">
        <f>N29-N28</f>
        <v>2.4310520939734488</v>
      </c>
      <c r="F29" s="29">
        <f>O29-O28</f>
        <v>8.7731092436974336</v>
      </c>
      <c r="G29" s="29">
        <f>P29-P28</f>
        <v>183.05660377358492</v>
      </c>
      <c r="H29" s="39"/>
      <c r="I29" s="39"/>
      <c r="K29" s="1" t="s">
        <v>19</v>
      </c>
      <c r="L29" s="17">
        <f>L28+C29</f>
        <v>484</v>
      </c>
      <c r="M29" s="29">
        <f>M28*S9</f>
        <v>502.03726708074538</v>
      </c>
      <c r="N29" s="29">
        <f>N28*S8</f>
        <v>478.43105209397345</v>
      </c>
      <c r="O29" s="29">
        <f>O28*S7</f>
        <v>472.77310924369743</v>
      </c>
      <c r="P29" s="30">
        <f>P28*S6</f>
        <v>477.05660377358492</v>
      </c>
    </row>
    <row r="30" spans="2:23" ht="15.75" thickBot="1" x14ac:dyDescent="0.3">
      <c r="B30" s="26" t="s">
        <v>7</v>
      </c>
      <c r="C30" s="24">
        <v>0</v>
      </c>
      <c r="D30" s="29">
        <f t="shared" ref="D30:D32" si="3">M30-M29</f>
        <v>0</v>
      </c>
      <c r="E30" s="29">
        <f t="shared" ref="E30:E32" si="4">N30-N29</f>
        <v>0.99054048052585131</v>
      </c>
      <c r="F30" s="29">
        <f t="shared" ref="F30:F32" si="5">O30-O29</f>
        <v>2.4145715487421171</v>
      </c>
      <c r="G30" s="29">
        <f t="shared" ref="G30:G32" si="6">P30-P29</f>
        <v>9.0199778024417014</v>
      </c>
      <c r="H30" s="39"/>
      <c r="I30" s="39"/>
      <c r="K30" s="2" t="s">
        <v>20</v>
      </c>
      <c r="L30" s="14">
        <f>$L$10</f>
        <v>484</v>
      </c>
      <c r="M30" s="29">
        <f t="shared" ref="M30:M31" si="7">M29*S10</f>
        <v>502.03726708074538</v>
      </c>
      <c r="N30" s="29">
        <f t="shared" ref="N30:N33" si="8">N29*S9</f>
        <v>479.4215925744993</v>
      </c>
      <c r="O30" s="29">
        <f t="shared" ref="O30:O33" si="9">O29*S8</f>
        <v>475.18768079243955</v>
      </c>
      <c r="P30" s="30">
        <f t="shared" ref="P30:P33" si="10">P29*S7</f>
        <v>486.07658157602663</v>
      </c>
    </row>
    <row r="31" spans="2:23" ht="15.75" thickBot="1" x14ac:dyDescent="0.3">
      <c r="B31" s="26" t="s">
        <v>8</v>
      </c>
      <c r="C31" s="24">
        <v>0</v>
      </c>
      <c r="D31" s="29">
        <f t="shared" si="3"/>
        <v>0</v>
      </c>
      <c r="E31" s="29">
        <f t="shared" si="4"/>
        <v>0</v>
      </c>
      <c r="F31" s="29">
        <f t="shared" si="5"/>
        <v>0.98382542607134837</v>
      </c>
      <c r="G31" s="29">
        <f t="shared" si="6"/>
        <v>2.4825157383862688</v>
      </c>
      <c r="H31" s="39"/>
      <c r="I31" s="39"/>
      <c r="K31" s="2" t="s">
        <v>21</v>
      </c>
      <c r="L31" s="14">
        <f t="shared" ref="L31:L33" si="11">$L$10</f>
        <v>484</v>
      </c>
      <c r="M31" s="29">
        <f t="shared" si="7"/>
        <v>502.03726708074538</v>
      </c>
      <c r="N31" s="29">
        <f t="shared" si="8"/>
        <v>479.4215925744993</v>
      </c>
      <c r="O31" s="29">
        <f t="shared" si="9"/>
        <v>476.1715062185109</v>
      </c>
      <c r="P31" s="30">
        <f t="shared" si="10"/>
        <v>488.5590973144129</v>
      </c>
    </row>
    <row r="32" spans="2:23" ht="15.75" thickBot="1" x14ac:dyDescent="0.3">
      <c r="B32" s="26" t="s">
        <v>9</v>
      </c>
      <c r="C32" s="24">
        <v>0</v>
      </c>
      <c r="D32" s="29">
        <f t="shared" si="3"/>
        <v>0</v>
      </c>
      <c r="E32" s="29">
        <f t="shared" si="4"/>
        <v>0</v>
      </c>
      <c r="F32" s="29">
        <f t="shared" si="5"/>
        <v>0</v>
      </c>
      <c r="G32" s="29">
        <f t="shared" si="6"/>
        <v>1.0115095182493405</v>
      </c>
      <c r="H32" s="39"/>
      <c r="I32" s="39"/>
      <c r="K32" s="22" t="s">
        <v>22</v>
      </c>
      <c r="L32" s="14">
        <f t="shared" si="11"/>
        <v>484</v>
      </c>
      <c r="M32" s="29">
        <f>M31*S12</f>
        <v>502.03726708074538</v>
      </c>
      <c r="N32" s="29">
        <f t="shared" si="8"/>
        <v>479.4215925744993</v>
      </c>
      <c r="O32" s="29">
        <f t="shared" si="9"/>
        <v>476.1715062185109</v>
      </c>
      <c r="P32" s="30">
        <f t="shared" si="10"/>
        <v>489.57060683266224</v>
      </c>
    </row>
    <row r="33" spans="2:21" ht="15.75" thickBot="1" x14ac:dyDescent="0.3">
      <c r="B33" s="7" t="s">
        <v>23</v>
      </c>
      <c r="C33" s="46">
        <f>L33</f>
        <v>484</v>
      </c>
      <c r="D33" s="80">
        <f>M33</f>
        <v>502.03726708074538</v>
      </c>
      <c r="E33" s="80">
        <f t="shared" ref="E33:G34" si="12">N33</f>
        <v>479.4215925744993</v>
      </c>
      <c r="F33" s="80">
        <f t="shared" si="12"/>
        <v>476.1715062185109</v>
      </c>
      <c r="G33" s="80">
        <f t="shared" si="12"/>
        <v>489.57060683266224</v>
      </c>
      <c r="H33" s="39"/>
      <c r="I33" s="39"/>
      <c r="K33" s="7" t="s">
        <v>23</v>
      </c>
      <c r="L33" s="14">
        <f t="shared" si="11"/>
        <v>484</v>
      </c>
      <c r="M33" s="29">
        <f>M32*S13</f>
        <v>502.03726708074538</v>
      </c>
      <c r="N33" s="29">
        <f t="shared" si="8"/>
        <v>479.4215925744993</v>
      </c>
      <c r="O33" s="29">
        <f t="shared" si="9"/>
        <v>476.1715062185109</v>
      </c>
      <c r="P33" s="30">
        <f t="shared" si="10"/>
        <v>489.57060683266224</v>
      </c>
    </row>
    <row r="34" spans="2:21" ht="15.75" thickBot="1" x14ac:dyDescent="0.3">
      <c r="B34" s="3" t="s">
        <v>10</v>
      </c>
      <c r="C34" s="43">
        <f>L34</f>
        <v>0</v>
      </c>
      <c r="D34" s="80">
        <f>M34</f>
        <v>1.0372670807453801</v>
      </c>
      <c r="E34" s="80">
        <f t="shared" si="12"/>
        <v>3.4215925744993001</v>
      </c>
      <c r="F34" s="80">
        <f t="shared" si="12"/>
        <v>12.171506218510899</v>
      </c>
      <c r="G34" s="80">
        <f t="shared" si="12"/>
        <v>195.57060683266224</v>
      </c>
      <c r="H34" s="39"/>
      <c r="I34" s="39"/>
      <c r="K34" s="3" t="s">
        <v>10</v>
      </c>
      <c r="L34" s="43">
        <f>L33-L28</f>
        <v>0</v>
      </c>
      <c r="M34" s="79">
        <f>M33-M28</f>
        <v>1.0372670807453801</v>
      </c>
      <c r="N34" s="79">
        <f>N33-N28</f>
        <v>3.4215925744993001</v>
      </c>
      <c r="O34" s="79">
        <f>O33-O28</f>
        <v>12.171506218510899</v>
      </c>
      <c r="P34" s="79">
        <f>P33-P28</f>
        <v>195.57060683266224</v>
      </c>
    </row>
    <row r="37" spans="2:21" ht="15.75" thickBot="1" x14ac:dyDescent="0.3"/>
    <row r="38" spans="2:21" ht="18.75" thickBot="1" x14ac:dyDescent="0.4">
      <c r="C38" s="81" t="s">
        <v>33</v>
      </c>
      <c r="D38" s="82"/>
      <c r="E38" s="82"/>
      <c r="F38" s="82"/>
      <c r="G38" s="83"/>
      <c r="K38" s="49" t="s">
        <v>35</v>
      </c>
      <c r="L38" s="86" t="s">
        <v>34</v>
      </c>
      <c r="M38" s="87"/>
      <c r="N38" s="87"/>
      <c r="O38" s="87"/>
      <c r="P38" s="88"/>
    </row>
    <row r="39" spans="2:21" x14ac:dyDescent="0.25">
      <c r="C39" s="81" t="s">
        <v>25</v>
      </c>
      <c r="D39" s="82"/>
      <c r="E39" s="82"/>
      <c r="F39" s="82"/>
      <c r="G39" s="83"/>
      <c r="K39" s="84" t="s">
        <v>27</v>
      </c>
      <c r="L39" s="81" t="s">
        <v>25</v>
      </c>
      <c r="M39" s="82"/>
      <c r="N39" s="82"/>
      <c r="O39" s="82"/>
      <c r="P39" s="83"/>
      <c r="U39" s="36"/>
    </row>
    <row r="40" spans="2:21" ht="15.75" thickBot="1" x14ac:dyDescent="0.3">
      <c r="C40" s="73">
        <v>1</v>
      </c>
      <c r="D40" s="63">
        <f>C40+1</f>
        <v>2</v>
      </c>
      <c r="E40" s="63">
        <f t="shared" ref="E40:G40" si="13">D40+1</f>
        <v>3</v>
      </c>
      <c r="F40" s="63">
        <f t="shared" si="13"/>
        <v>4</v>
      </c>
      <c r="G40" s="74">
        <f t="shared" si="13"/>
        <v>5</v>
      </c>
      <c r="K40" s="85"/>
      <c r="L40" s="73">
        <v>1</v>
      </c>
      <c r="M40" s="63">
        <f>L40+1</f>
        <v>2</v>
      </c>
      <c r="N40" s="63">
        <f t="shared" ref="N40:P40" si="14">M40+1</f>
        <v>3</v>
      </c>
      <c r="O40" s="63">
        <f t="shared" si="14"/>
        <v>4</v>
      </c>
      <c r="P40" s="74">
        <f t="shared" si="14"/>
        <v>5</v>
      </c>
    </row>
    <row r="41" spans="2:21" x14ac:dyDescent="0.25">
      <c r="C41" s="17">
        <f>L24</f>
        <v>290</v>
      </c>
      <c r="D41" s="17">
        <f t="shared" ref="D41:G49" si="15">M24</f>
        <v>0</v>
      </c>
      <c r="E41" s="17">
        <f t="shared" si="15"/>
        <v>0</v>
      </c>
      <c r="F41" s="17">
        <f t="shared" si="15"/>
        <v>0</v>
      </c>
      <c r="G41" s="17">
        <f t="shared" si="15"/>
        <v>0</v>
      </c>
      <c r="K41" s="60"/>
      <c r="L41" s="64"/>
      <c r="M41" s="65"/>
      <c r="N41" s="65"/>
      <c r="O41" s="65"/>
      <c r="P41" s="66">
        <f>G46/G45</f>
        <v>1.6226415094339623</v>
      </c>
      <c r="Q41" s="55"/>
      <c r="R41" s="56"/>
      <c r="S41" s="56"/>
      <c r="T41" s="57"/>
    </row>
    <row r="42" spans="2:21" x14ac:dyDescent="0.25">
      <c r="C42" s="17">
        <f t="shared" ref="C42:C49" si="16">L25</f>
        <v>474</v>
      </c>
      <c r="D42" s="17">
        <f t="shared" si="15"/>
        <v>300</v>
      </c>
      <c r="E42" s="17">
        <f t="shared" si="15"/>
        <v>0</v>
      </c>
      <c r="F42" s="17">
        <f t="shared" si="15"/>
        <v>0</v>
      </c>
      <c r="G42" s="17">
        <f t="shared" si="15"/>
        <v>0</v>
      </c>
      <c r="K42" s="61" t="b">
        <f t="shared" ref="K42:K47" si="17">SUM(Q42:T42)=0</f>
        <v>1</v>
      </c>
      <c r="L42" s="67"/>
      <c r="M42" s="68"/>
      <c r="N42" s="68"/>
      <c r="O42" s="68">
        <f>F46/F45</f>
        <v>1.01890756302521</v>
      </c>
      <c r="P42" s="69">
        <f>G47/G46</f>
        <v>1.01890756302521</v>
      </c>
      <c r="Q42" s="53"/>
      <c r="R42" s="54"/>
      <c r="S42" s="54"/>
      <c r="T42" s="58">
        <f>(O42&lt;&gt;P42)*1</f>
        <v>0</v>
      </c>
      <c r="U42" s="36"/>
    </row>
    <row r="43" spans="2:21" x14ac:dyDescent="0.25">
      <c r="C43" s="17">
        <f t="shared" si="16"/>
        <v>480</v>
      </c>
      <c r="D43" s="17">
        <f t="shared" si="15"/>
        <v>488</v>
      </c>
      <c r="E43" s="17">
        <f t="shared" si="15"/>
        <v>289</v>
      </c>
      <c r="F43" s="17">
        <f t="shared" si="15"/>
        <v>0</v>
      </c>
      <c r="G43" s="17">
        <f t="shared" si="15"/>
        <v>0</v>
      </c>
      <c r="K43" s="61" t="b">
        <f t="shared" si="17"/>
        <v>1</v>
      </c>
      <c r="L43" s="67"/>
      <c r="M43" s="68"/>
      <c r="N43" s="68">
        <f>E46/E45</f>
        <v>1.0051072522982636</v>
      </c>
      <c r="O43" s="68">
        <f>F47/F46</f>
        <v>1.0051072522982636</v>
      </c>
      <c r="P43" s="69">
        <f>G48/G47</f>
        <v>1.0051072522982636</v>
      </c>
      <c r="Q43" s="53"/>
      <c r="R43" s="54"/>
      <c r="S43" s="54">
        <f>(N43&lt;&gt;O43)*1</f>
        <v>0</v>
      </c>
      <c r="T43" s="58">
        <f>(O43&lt;&gt;P43)*1</f>
        <v>0</v>
      </c>
      <c r="U43" s="36"/>
    </row>
    <row r="44" spans="2:21" x14ac:dyDescent="0.25">
      <c r="C44" s="17">
        <f t="shared" si="16"/>
        <v>483</v>
      </c>
      <c r="D44" s="17">
        <f t="shared" si="15"/>
        <v>499</v>
      </c>
      <c r="E44" s="17">
        <f t="shared" si="15"/>
        <v>466</v>
      </c>
      <c r="F44" s="17">
        <f t="shared" si="15"/>
        <v>287</v>
      </c>
      <c r="G44" s="17">
        <f t="shared" si="15"/>
        <v>0</v>
      </c>
      <c r="K44" s="61" t="b">
        <f t="shared" si="17"/>
        <v>1</v>
      </c>
      <c r="L44" s="67"/>
      <c r="M44" s="68">
        <f>D46/D45</f>
        <v>1.0020703933747412</v>
      </c>
      <c r="N44" s="68">
        <f>E47/E46</f>
        <v>1.0020703933747412</v>
      </c>
      <c r="O44" s="68">
        <f>F48/F47</f>
        <v>1.0020703933747412</v>
      </c>
      <c r="P44" s="69">
        <f>G49/G48</f>
        <v>1.0020703933747412</v>
      </c>
      <c r="Q44" s="53"/>
      <c r="R44" s="54">
        <f>(M44&lt;&gt;N44)*1</f>
        <v>0</v>
      </c>
      <c r="S44" s="54">
        <f>(N44&lt;&gt;O44)*1</f>
        <v>0</v>
      </c>
      <c r="T44" s="58">
        <f>(O44&lt;&gt;P44)*1</f>
        <v>0</v>
      </c>
      <c r="U44" s="36"/>
    </row>
    <row r="45" spans="2:21" x14ac:dyDescent="0.25">
      <c r="C45" s="17">
        <f t="shared" si="16"/>
        <v>484</v>
      </c>
      <c r="D45" s="17">
        <f t="shared" si="15"/>
        <v>501</v>
      </c>
      <c r="E45" s="17">
        <f t="shared" si="15"/>
        <v>476</v>
      </c>
      <c r="F45" s="17">
        <f t="shared" si="15"/>
        <v>464</v>
      </c>
      <c r="G45" s="17">
        <f t="shared" si="15"/>
        <v>294</v>
      </c>
      <c r="K45" s="61" t="b">
        <f t="shared" si="17"/>
        <v>1</v>
      </c>
      <c r="L45" s="67">
        <f>C46/C45</f>
        <v>1</v>
      </c>
      <c r="M45" s="68">
        <f>D47/D46</f>
        <v>1</v>
      </c>
      <c r="N45" s="68">
        <f>E48/E47</f>
        <v>1</v>
      </c>
      <c r="O45" s="68">
        <f>F49/F48</f>
        <v>1</v>
      </c>
      <c r="P45" s="69"/>
      <c r="Q45" s="53">
        <f>(L45&lt;&gt;M45)*1</f>
        <v>0</v>
      </c>
      <c r="R45" s="54">
        <f>(M45&lt;&gt;N45)*1</f>
        <v>0</v>
      </c>
      <c r="S45" s="54">
        <f>(N45&lt;&gt;O45)*1</f>
        <v>0</v>
      </c>
      <c r="T45" s="58"/>
      <c r="U45" s="36"/>
    </row>
    <row r="46" spans="2:21" x14ac:dyDescent="0.25">
      <c r="C46" s="17">
        <f t="shared" si="16"/>
        <v>484</v>
      </c>
      <c r="D46" s="92">
        <f>M29</f>
        <v>502.03726708074538</v>
      </c>
      <c r="E46" s="92">
        <f t="shared" ref="E46:G46" si="18">N29</f>
        <v>478.43105209397345</v>
      </c>
      <c r="F46" s="92">
        <f t="shared" si="18"/>
        <v>472.77310924369743</v>
      </c>
      <c r="G46" s="92">
        <f t="shared" si="18"/>
        <v>477.05660377358492</v>
      </c>
      <c r="K46" s="61" t="b">
        <f t="shared" si="17"/>
        <v>1</v>
      </c>
      <c r="L46" s="67">
        <f>C47/C46</f>
        <v>1</v>
      </c>
      <c r="M46" s="68">
        <f>D48/D47</f>
        <v>1</v>
      </c>
      <c r="N46" s="68">
        <f>E49/E48</f>
        <v>1</v>
      </c>
      <c r="O46" s="68"/>
      <c r="P46" s="69"/>
      <c r="Q46" s="53">
        <f>(L46&lt;&gt;M46)*1</f>
        <v>0</v>
      </c>
      <c r="R46" s="54">
        <f>(M46&lt;&gt;N46)*1</f>
        <v>0</v>
      </c>
      <c r="S46" s="54"/>
      <c r="T46" s="58"/>
      <c r="U46" s="36"/>
    </row>
    <row r="47" spans="2:21" x14ac:dyDescent="0.25">
      <c r="C47" s="17">
        <f t="shared" si="16"/>
        <v>484</v>
      </c>
      <c r="D47" s="92">
        <f t="shared" ref="D47:D49" si="19">M30</f>
        <v>502.03726708074538</v>
      </c>
      <c r="E47" s="92">
        <f t="shared" ref="E47:E49" si="20">N30</f>
        <v>479.4215925744993</v>
      </c>
      <c r="F47" s="92">
        <f t="shared" ref="F47:F49" si="21">O30</f>
        <v>475.18768079243955</v>
      </c>
      <c r="G47" s="92">
        <f t="shared" ref="G47:G49" si="22">P30</f>
        <v>486.07658157602663</v>
      </c>
      <c r="K47" s="61" t="b">
        <f t="shared" si="17"/>
        <v>1</v>
      </c>
      <c r="L47" s="67">
        <f>C48/C47</f>
        <v>1</v>
      </c>
      <c r="M47" s="68">
        <f>D49/D48</f>
        <v>1</v>
      </c>
      <c r="N47" s="68"/>
      <c r="O47" s="68"/>
      <c r="P47" s="69"/>
      <c r="Q47" s="53">
        <f>(L47&lt;&gt;M47)*1</f>
        <v>0</v>
      </c>
      <c r="R47" s="54"/>
      <c r="S47" s="54"/>
      <c r="T47" s="58"/>
      <c r="U47" s="36"/>
    </row>
    <row r="48" spans="2:21" ht="15.75" thickBot="1" x14ac:dyDescent="0.3">
      <c r="C48" s="17">
        <f t="shared" si="16"/>
        <v>484</v>
      </c>
      <c r="D48" s="92">
        <f t="shared" si="19"/>
        <v>502.03726708074538</v>
      </c>
      <c r="E48" s="92">
        <f t="shared" si="20"/>
        <v>479.4215925744993</v>
      </c>
      <c r="F48" s="92">
        <f t="shared" si="21"/>
        <v>476.1715062185109</v>
      </c>
      <c r="G48" s="92">
        <f t="shared" si="22"/>
        <v>488.5590973144129</v>
      </c>
      <c r="K48" s="62"/>
      <c r="L48" s="70">
        <f>C49/C48</f>
        <v>1</v>
      </c>
      <c r="M48" s="71"/>
      <c r="N48" s="71"/>
      <c r="O48" s="71"/>
      <c r="P48" s="72"/>
      <c r="Q48" s="59"/>
      <c r="R48" s="50"/>
      <c r="S48" s="50"/>
      <c r="T48" s="51"/>
    </row>
    <row r="49" spans="3:7" x14ac:dyDescent="0.25">
      <c r="C49" s="17">
        <f t="shared" si="16"/>
        <v>484</v>
      </c>
      <c r="D49" s="92">
        <f t="shared" si="19"/>
        <v>502.03726708074538</v>
      </c>
      <c r="E49" s="92">
        <f t="shared" si="20"/>
        <v>479.4215925744993</v>
      </c>
      <c r="F49" s="92">
        <f t="shared" si="21"/>
        <v>476.1715062185109</v>
      </c>
      <c r="G49" s="92">
        <f t="shared" si="22"/>
        <v>489.57060683266224</v>
      </c>
    </row>
  </sheetData>
  <mergeCells count="10">
    <mergeCell ref="L22:P22"/>
    <mergeCell ref="B2:P2"/>
    <mergeCell ref="C22:G22"/>
    <mergeCell ref="C4:G4"/>
    <mergeCell ref="L4:P4"/>
    <mergeCell ref="L39:P39"/>
    <mergeCell ref="K39:K40"/>
    <mergeCell ref="C39:G39"/>
    <mergeCell ref="C38:G38"/>
    <mergeCell ref="L38:P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ChainLadder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2022-01-02T11:12:11Z</dcterms:modified>
</cp:coreProperties>
</file>