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nformation to SciLife" sheetId="1" state="visible" r:id="rId2"/>
    <sheet name="Concentration samples" sheetId="2" state="visible" r:id="rId3"/>
    <sheet name="BSoil 1 Pico green" sheetId="3" state="visible" r:id="rId4"/>
    <sheet name="BSoil 2 pico green" sheetId="4" state="visible" r:id="rId5"/>
    <sheet name="BSoil 1 Picco Green ITS 1 LR5" sheetId="5" state="visible" r:id="rId6"/>
    <sheet name="BSoil 2 Picco Green its1 LR5" sheetId="6" state="visible" r:id="rId7"/>
    <sheet name="PCR-Setup" sheetId="7" state="visible" r:id="rId8"/>
    <sheet name="PCR-Mix" sheetId="8" state="visible" r:id="rId9"/>
    <sheet name="Taggar fITS7" sheetId="9" state="visible" r:id="rId10"/>
    <sheet name="Taggar ITS1 and LR5" sheetId="10" state="visible" r:id="rId11"/>
  </sheets>
  <externalReferences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<sst xmlns="http://schemas.openxmlformats.org/spreadsheetml/2006/main" count="2192" uniqueCount="444">
  <si>
    <t xml:space="preserve">gITS7- tag and ITS 4-tag</t>
  </si>
  <si>
    <t xml:space="preserve">ITS1-tag and LR5-tag</t>
  </si>
  <si>
    <t xml:space="preserve">Sample for sequnecing, tube marking: Bsoil 1 and Bsoil 2</t>
  </si>
  <si>
    <t xml:space="preserve">Sample for sequnecing, tube marking: Bsoil 1 ITS1+LR5 and Bsoil 2  ITS1+LR5 </t>
  </si>
  <si>
    <t xml:space="preserve">Samples are tagged with forwards (gITS7) and reverse primers (ITS4), no barcoding is nessesary </t>
  </si>
  <si>
    <t xml:space="preserve">Samples are tagged with forwards (ITS1) and reverse primers (LR5), no barcoding is nessesary </t>
  </si>
  <si>
    <t xml:space="preserve">Sample Solvent: Elution Buffer MC6 (TE-buffer)</t>
  </si>
  <si>
    <t xml:space="preserve">Qubit Conc.</t>
  </si>
  <si>
    <t xml:space="preserve">Total conc.</t>
  </si>
  <si>
    <t xml:space="preserve">Nano drop</t>
  </si>
  <si>
    <t xml:space="preserve">Broad range</t>
  </si>
  <si>
    <t xml:space="preserve">Sample</t>
  </si>
  <si>
    <t xml:space="preserve">Total volume </t>
  </si>
  <si>
    <t xml:space="preserve">ng/µl</t>
  </si>
  <si>
    <t xml:space="preserve">ng</t>
  </si>
  <si>
    <t xml:space="preserve">260/280</t>
  </si>
  <si>
    <t xml:space="preserve">260/230</t>
  </si>
  <si>
    <t xml:space="preserve">Bsoil 1 </t>
  </si>
  <si>
    <t xml:space="preserve">Approx 60 µl</t>
  </si>
  <si>
    <t xml:space="preserve">Bsoil 2</t>
  </si>
  <si>
    <t xml:space="preserve">Gel picture:</t>
  </si>
  <si>
    <t xml:space="preserve">Gel</t>
  </si>
  <si>
    <t xml:space="preserve">Ladder </t>
  </si>
  <si>
    <t xml:space="preserve">Gene ruler 100 bp</t>
  </si>
  <si>
    <t xml:space="preserve">Samples on gel:</t>
  </si>
  <si>
    <t xml:space="preserve">Well</t>
  </si>
  <si>
    <t xml:space="preserve">Ladder</t>
  </si>
  <si>
    <t xml:space="preserve">Bsoil1</t>
  </si>
  <si>
    <t xml:space="preserve">Bsoil2</t>
  </si>
  <si>
    <t xml:space="preserve">Emty</t>
  </si>
  <si>
    <t xml:space="preserve">100 V</t>
  </si>
  <si>
    <t xml:space="preserve">110V</t>
  </si>
  <si>
    <t xml:space="preserve">30 min</t>
  </si>
  <si>
    <t xml:space="preserve">45 min</t>
  </si>
  <si>
    <t xml:space="preserve">gITS7 and ITS4-m</t>
  </si>
  <si>
    <t xml:space="preserve">Taggs</t>
  </si>
  <si>
    <t xml:space="preserve">ITS1 and LR5</t>
  </si>
  <si>
    <t xml:space="preserve">0,5  (ng/µl)</t>
  </si>
  <si>
    <t xml:space="preserve">65 µl</t>
  </si>
  <si>
    <t xml:space="preserve">PicoGreenConcentration in </t>
  </si>
  <si>
    <t xml:space="preserve">How much needed to get in total 100 ng</t>
  </si>
  <si>
    <t xml:space="preserve">Year</t>
  </si>
  <si>
    <t xml:space="preserve">Conc. (ng/µl)</t>
  </si>
  <si>
    <t xml:space="preserve">No.</t>
  </si>
  <si>
    <t xml:space="preserve">Plate</t>
  </si>
  <si>
    <t xml:space="preserve">row</t>
  </si>
  <si>
    <t xml:space="preserve">DNA</t>
  </si>
  <si>
    <t xml:space="preserve">H2O</t>
  </si>
  <si>
    <t xml:space="preserve">Total ng (39 µl)</t>
  </si>
  <si>
    <t xml:space="preserve">µl Product</t>
  </si>
  <si>
    <t xml:space="preserve">gITS7 ITS4</t>
  </si>
  <si>
    <t xml:space="preserve">ITS1</t>
  </si>
  <si>
    <t xml:space="preserve">LR5</t>
  </si>
  <si>
    <t xml:space="preserve">V1P1 T13X</t>
  </si>
  <si>
    <t xml:space="preserve">H1</t>
  </si>
  <si>
    <t xml:space="preserve">Allt + 15MQ För de som inte har så mycket DNA </t>
  </si>
  <si>
    <t xml:space="preserve">V1P1 T16X</t>
  </si>
  <si>
    <t xml:space="preserve">G1</t>
  </si>
  <si>
    <t xml:space="preserve">V1P1 T19X</t>
  </si>
  <si>
    <t xml:space="preserve">F1</t>
  </si>
  <si>
    <t xml:space="preserve">V1P1 T22X</t>
  </si>
  <si>
    <t xml:space="preserve">E1</t>
  </si>
  <si>
    <t xml:space="preserve">V1P1 T25X</t>
  </si>
  <si>
    <t xml:space="preserve">D1</t>
  </si>
  <si>
    <t xml:space="preserve">V1P1 T28X</t>
  </si>
  <si>
    <t xml:space="preserve">C1</t>
  </si>
  <si>
    <t xml:space="preserve">V1P1 T31X</t>
  </si>
  <si>
    <t xml:space="preserve">B1</t>
  </si>
  <si>
    <t xml:space="preserve">V1P1 T34X</t>
  </si>
  <si>
    <t xml:space="preserve">A1</t>
  </si>
  <si>
    <t xml:space="preserve">V1P3 T14X</t>
  </si>
  <si>
    <t xml:space="preserve">H2</t>
  </si>
  <si>
    <t xml:space="preserve">V1P3 T17X</t>
  </si>
  <si>
    <t xml:space="preserve">G2</t>
  </si>
  <si>
    <t xml:space="preserve">V1P3 T21X</t>
  </si>
  <si>
    <t xml:space="preserve">F2</t>
  </si>
  <si>
    <t xml:space="preserve">V1P3 T23X</t>
  </si>
  <si>
    <t xml:space="preserve">E2</t>
  </si>
  <si>
    <t xml:space="preserve">V1P3 T26X</t>
  </si>
  <si>
    <t xml:space="preserve">D2</t>
  </si>
  <si>
    <t xml:space="preserve">V1P3 T29X</t>
  </si>
  <si>
    <t xml:space="preserve">C2</t>
  </si>
  <si>
    <t xml:space="preserve">V1P3 T32X</t>
  </si>
  <si>
    <t xml:space="preserve">B2</t>
  </si>
  <si>
    <t xml:space="preserve">V1P3 T36X</t>
  </si>
  <si>
    <t xml:space="preserve">A2</t>
  </si>
  <si>
    <t xml:space="preserve">V1P3 T37X</t>
  </si>
  <si>
    <t xml:space="preserve">H3</t>
  </si>
  <si>
    <t xml:space="preserve">V1P1 T13</t>
  </si>
  <si>
    <t xml:space="preserve">G3</t>
  </si>
  <si>
    <t xml:space="preserve">V1P1 T14</t>
  </si>
  <si>
    <t xml:space="preserve">F3</t>
  </si>
  <si>
    <t xml:space="preserve">V1P1 T15</t>
  </si>
  <si>
    <t xml:space="preserve">E3</t>
  </si>
  <si>
    <t xml:space="preserve">V1P1 T16</t>
  </si>
  <si>
    <t xml:space="preserve">D3</t>
  </si>
  <si>
    <t xml:space="preserve">V1P1 T17</t>
  </si>
  <si>
    <t xml:space="preserve">C3</t>
  </si>
  <si>
    <t xml:space="preserve">V1P1 T18</t>
  </si>
  <si>
    <t xml:space="preserve">B3</t>
  </si>
  <si>
    <t xml:space="preserve">V1P1 T19</t>
  </si>
  <si>
    <t xml:space="preserve">A3</t>
  </si>
  <si>
    <t xml:space="preserve">V1P1 T20</t>
  </si>
  <si>
    <t xml:space="preserve">H4</t>
  </si>
  <si>
    <t xml:space="preserve">V1P1 T21</t>
  </si>
  <si>
    <t xml:space="preserve">G4</t>
  </si>
  <si>
    <t xml:space="preserve">V1P1 T22</t>
  </si>
  <si>
    <t xml:space="preserve">F4</t>
  </si>
  <si>
    <t xml:space="preserve">V1P1 T23</t>
  </si>
  <si>
    <t xml:space="preserve">E4</t>
  </si>
  <si>
    <t xml:space="preserve">V1P1 T24</t>
  </si>
  <si>
    <t xml:space="preserve">D4</t>
  </si>
  <si>
    <t xml:space="preserve">V1P1 T25</t>
  </si>
  <si>
    <t xml:space="preserve">C4</t>
  </si>
  <si>
    <t xml:space="preserve">V1P1 T26</t>
  </si>
  <si>
    <t xml:space="preserve">B4</t>
  </si>
  <si>
    <t xml:space="preserve">V1P1 T27</t>
  </si>
  <si>
    <t xml:space="preserve">A4</t>
  </si>
  <si>
    <t xml:space="preserve">V1P1 T28</t>
  </si>
  <si>
    <t xml:space="preserve">H5</t>
  </si>
  <si>
    <t xml:space="preserve">V1P1 T29</t>
  </si>
  <si>
    <t xml:space="preserve">G5</t>
  </si>
  <si>
    <t xml:space="preserve">V1P1 T30</t>
  </si>
  <si>
    <t xml:space="preserve">F5</t>
  </si>
  <si>
    <t xml:space="preserve">V1P1 T31</t>
  </si>
  <si>
    <t xml:space="preserve">E5</t>
  </si>
  <si>
    <t xml:space="preserve">V1P1 T32</t>
  </si>
  <si>
    <t xml:space="preserve">D5</t>
  </si>
  <si>
    <t xml:space="preserve">V1P1 T33</t>
  </si>
  <si>
    <t xml:space="preserve">C5</t>
  </si>
  <si>
    <t xml:space="preserve">V1P1 T34</t>
  </si>
  <si>
    <t xml:space="preserve">B5</t>
  </si>
  <si>
    <t xml:space="preserve">V1P1 T35</t>
  </si>
  <si>
    <t xml:space="preserve">A5</t>
  </si>
  <si>
    <t xml:space="preserve">V1P1 T36</t>
  </si>
  <si>
    <t xml:space="preserve">H6</t>
  </si>
  <si>
    <t xml:space="preserve">V1P1 T37*</t>
  </si>
  <si>
    <t xml:space="preserve">G6</t>
  </si>
  <si>
    <t xml:space="preserve">V1P3 T13</t>
  </si>
  <si>
    <t xml:space="preserve">F6</t>
  </si>
  <si>
    <t xml:space="preserve">V1P3 T14</t>
  </si>
  <si>
    <t xml:space="preserve">E6</t>
  </si>
  <si>
    <t xml:space="preserve">V1P3 T15</t>
  </si>
  <si>
    <t xml:space="preserve">D6</t>
  </si>
  <si>
    <t xml:space="preserve">V1P3 T16</t>
  </si>
  <si>
    <t xml:space="preserve">C6</t>
  </si>
  <si>
    <t xml:space="preserve">V1P3 T17</t>
  </si>
  <si>
    <t xml:space="preserve">B6</t>
  </si>
  <si>
    <t xml:space="preserve">V1P3 T18</t>
  </si>
  <si>
    <t xml:space="preserve">A6</t>
  </si>
  <si>
    <t xml:space="preserve">V1P3 T19</t>
  </si>
  <si>
    <t xml:space="preserve">H7</t>
  </si>
  <si>
    <t xml:space="preserve">V1P3 T20</t>
  </si>
  <si>
    <t xml:space="preserve">G7</t>
  </si>
  <si>
    <t xml:space="preserve">V1P3 T21</t>
  </si>
  <si>
    <t xml:space="preserve">F7</t>
  </si>
  <si>
    <t xml:space="preserve">V1P3 T22</t>
  </si>
  <si>
    <t xml:space="preserve">E7</t>
  </si>
  <si>
    <t xml:space="preserve">V1P3 T23</t>
  </si>
  <si>
    <t xml:space="preserve">D7</t>
  </si>
  <si>
    <t xml:space="preserve">V1P3 T24</t>
  </si>
  <si>
    <t xml:space="preserve">C7</t>
  </si>
  <si>
    <t xml:space="preserve">V1P3 T25</t>
  </si>
  <si>
    <t xml:space="preserve">B7</t>
  </si>
  <si>
    <t xml:space="preserve">V1P3 T26</t>
  </si>
  <si>
    <t xml:space="preserve">A7</t>
  </si>
  <si>
    <t xml:space="preserve">V1P3 T27</t>
  </si>
  <si>
    <t xml:space="preserve">H8</t>
  </si>
  <si>
    <t xml:space="preserve">V1P3 T28</t>
  </si>
  <si>
    <t xml:space="preserve">G8</t>
  </si>
  <si>
    <t xml:space="preserve">V1P3 T29</t>
  </si>
  <si>
    <t xml:space="preserve">F8</t>
  </si>
  <si>
    <t xml:space="preserve">V1P3 T30</t>
  </si>
  <si>
    <t xml:space="preserve">E8</t>
  </si>
  <si>
    <t xml:space="preserve">V1P3 T31</t>
  </si>
  <si>
    <t xml:space="preserve">D8</t>
  </si>
  <si>
    <t xml:space="preserve">V1P3 T33</t>
  </si>
  <si>
    <t xml:space="preserve">C8</t>
  </si>
  <si>
    <t xml:space="preserve">V1P3 T34</t>
  </si>
  <si>
    <t xml:space="preserve">B8</t>
  </si>
  <si>
    <t xml:space="preserve">V1P3 T35</t>
  </si>
  <si>
    <t xml:space="preserve">A8</t>
  </si>
  <si>
    <t xml:space="preserve">V1P3 T36</t>
  </si>
  <si>
    <t xml:space="preserve">H9</t>
  </si>
  <si>
    <t xml:space="preserve">V1P3 T37</t>
  </si>
  <si>
    <t xml:space="preserve">G9</t>
  </si>
  <si>
    <t xml:space="preserve">F9</t>
  </si>
  <si>
    <t xml:space="preserve">Blank </t>
  </si>
  <si>
    <t xml:space="preserve">E9</t>
  </si>
  <si>
    <t xml:space="preserve">Pos</t>
  </si>
  <si>
    <t xml:space="preserve">T1-S13</t>
  </si>
  <si>
    <t xml:space="preserve">T1-S14</t>
  </si>
  <si>
    <t xml:space="preserve">T1-S15</t>
  </si>
  <si>
    <t xml:space="preserve">T1-S16</t>
  </si>
  <si>
    <t xml:space="preserve">T1-S17</t>
  </si>
  <si>
    <t xml:space="preserve">T1-S18</t>
  </si>
  <si>
    <t xml:space="preserve">T1-S19</t>
  </si>
  <si>
    <t xml:space="preserve">T1-S20</t>
  </si>
  <si>
    <t xml:space="preserve">T1-S21</t>
  </si>
  <si>
    <t xml:space="preserve">T1-S22</t>
  </si>
  <si>
    <t xml:space="preserve">T1-S23</t>
  </si>
  <si>
    <t xml:space="preserve">T1-S24</t>
  </si>
  <si>
    <t xml:space="preserve">T1-S25</t>
  </si>
  <si>
    <t xml:space="preserve">T1-S26</t>
  </si>
  <si>
    <t xml:space="preserve">T1-S27</t>
  </si>
  <si>
    <t xml:space="preserve">T1-S28</t>
  </si>
  <si>
    <t xml:space="preserve">T1-S29</t>
  </si>
  <si>
    <t xml:space="preserve">T1-S30</t>
  </si>
  <si>
    <t xml:space="preserve">T1-S31</t>
  </si>
  <si>
    <t xml:space="preserve">T1-S32</t>
  </si>
  <si>
    <t xml:space="preserve">T1-S33</t>
  </si>
  <si>
    <t xml:space="preserve">T1-S34</t>
  </si>
  <si>
    <t xml:space="preserve">T1-S35</t>
  </si>
  <si>
    <t xml:space="preserve">T1-S36</t>
  </si>
  <si>
    <t xml:space="preserve">T1-S37</t>
  </si>
  <si>
    <t xml:space="preserve">T2-S1</t>
  </si>
  <si>
    <t xml:space="preserve">Allt</t>
  </si>
  <si>
    <t xml:space="preserve">T2-S2</t>
  </si>
  <si>
    <t xml:space="preserve">T2-S3</t>
  </si>
  <si>
    <t xml:space="preserve">&lt;Min</t>
  </si>
  <si>
    <t xml:space="preserve">T2-S4</t>
  </si>
  <si>
    <t xml:space="preserve">T2-S5</t>
  </si>
  <si>
    <t xml:space="preserve">T2-S6</t>
  </si>
  <si>
    <t xml:space="preserve">T2-S7</t>
  </si>
  <si>
    <t xml:space="preserve">T2-S8</t>
  </si>
  <si>
    <t xml:space="preserve">T2-S9</t>
  </si>
  <si>
    <t xml:space="preserve">T2-S10</t>
  </si>
  <si>
    <t xml:space="preserve">T2-S11</t>
  </si>
  <si>
    <t xml:space="preserve">T2-S12</t>
  </si>
  <si>
    <t xml:space="preserve">T2-S13</t>
  </si>
  <si>
    <t xml:space="preserve">T2-S14</t>
  </si>
  <si>
    <t xml:space="preserve">T2-S15</t>
  </si>
  <si>
    <t xml:space="preserve">T2-S16</t>
  </si>
  <si>
    <t xml:space="preserve">T2-S17</t>
  </si>
  <si>
    <t xml:space="preserve">T2-S18</t>
  </si>
  <si>
    <t xml:space="preserve">T2-S19</t>
  </si>
  <si>
    <t xml:space="preserve">T2-S20</t>
  </si>
  <si>
    <t xml:space="preserve">T2-S21</t>
  </si>
  <si>
    <t xml:space="preserve">T2-S22</t>
  </si>
  <si>
    <t xml:space="preserve">T2-S23</t>
  </si>
  <si>
    <t xml:space="preserve">T2-S24</t>
  </si>
  <si>
    <t xml:space="preserve">T2-S25</t>
  </si>
  <si>
    <t xml:space="preserve">Pos. Kontroll</t>
  </si>
  <si>
    <t xml:space="preserve">All DNA quantification using Picogreen</t>
  </si>
  <si>
    <t xml:space="preserve">Exitation</t>
  </si>
  <si>
    <t xml:space="preserve">Emission</t>
  </si>
  <si>
    <t xml:space="preserve">Gain (manual 30)</t>
  </si>
  <si>
    <t xml:space="preserve">Calibration curve using genomic DNA from Sigma (calf thymus) 2ng/ul (large fragments)</t>
  </si>
  <si>
    <t xml:space="preserve">DNA ng/ml</t>
  </si>
  <si>
    <t xml:space="preserve">RFU-BLK</t>
  </si>
  <si>
    <t xml:space="preserve">New stanadard</t>
  </si>
  <si>
    <t xml:space="preserve">RFU</t>
  </si>
  <si>
    <t xml:space="preserve">RFUmean</t>
  </si>
  <si>
    <t xml:space="preserve">STD</t>
  </si>
  <si>
    <t xml:space="preserve">Reads</t>
  </si>
  <si>
    <t xml:space="preserve">&lt;&gt;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</si>
  <si>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</si>
  <si>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</si>
  <si>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</si>
  <si>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</si>
  <si>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</si>
  <si>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</si>
  <si>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</si>
  <si>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</si>
  <si>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Reads-BLK</t>
  </si>
  <si>
    <t xml:space="preserve">Concentrations ng/ml using calib curve sigma DNA</t>
  </si>
  <si>
    <t xml:space="preserve"> </t>
  </si>
  <si>
    <t xml:space="preserve">Total DNA in the assay in ng/well</t>
  </si>
  <si>
    <t xml:space="preserve">200 ul</t>
  </si>
  <si>
    <t xml:space="preserve">DNA concentration in the original sample (ng/ul)</t>
  </si>
  <si>
    <t xml:space="preserve">1ul DNA</t>
  </si>
  <si>
    <t xml:space="preserve">Samples tested</t>
  </si>
  <si>
    <t xml:space="preserve">PCR-protocoll</t>
  </si>
  <si>
    <t xml:space="preserve">Mastermix</t>
  </si>
  <si>
    <t xml:space="preserve">1 Bsoil</t>
  </si>
  <si>
    <t xml:space="preserve">1 BSoil</t>
  </si>
  <si>
    <t xml:space="preserve">Primer pair</t>
  </si>
  <si>
    <t xml:space="preserve">gITS7+ITS4m</t>
  </si>
  <si>
    <t xml:space="preserve">Date</t>
  </si>
  <si>
    <t xml:space="preserve">ITS1+LR5</t>
  </si>
  <si>
    <t xml:space="preserve">MQ H2O</t>
  </si>
  <si>
    <t xml:space="preserve">PCR no.</t>
  </si>
  <si>
    <t xml:space="preserve">Buffer</t>
  </si>
  <si>
    <t xml:space="preserve">10X</t>
  </si>
  <si>
    <t xml:space="preserve">Machine</t>
  </si>
  <si>
    <t xml:space="preserve">dNTP</t>
  </si>
  <si>
    <t xml:space="preserve">10mM</t>
  </si>
  <si>
    <t xml:space="preserve">Program</t>
  </si>
  <si>
    <t xml:space="preserve">LR5 59 grader</t>
  </si>
  <si>
    <t xml:space="preserve">30 cyk.</t>
  </si>
  <si>
    <t xml:space="preserve">gITS7</t>
  </si>
  <si>
    <t xml:space="preserve">2,7mM</t>
  </si>
  <si>
    <t xml:space="preserve">Agarose</t>
  </si>
  <si>
    <t xml:space="preserve">Tag-primer</t>
  </si>
  <si>
    <t xml:space="preserve">ITS4m+A</t>
  </si>
  <si>
    <t xml:space="preserve">Volt</t>
  </si>
  <si>
    <r>
      <rPr>
        <sz val="11"/>
        <color rgb="FF000000"/>
        <rFont val="Calibri"/>
        <family val="2"/>
        <charset val="1"/>
      </rPr>
      <t xml:space="preserve">MgCl</t>
    </r>
    <r>
      <rPr>
        <sz val="8"/>
        <color rgb="FF000000"/>
        <rFont val="Calibri"/>
        <family val="2"/>
        <charset val="1"/>
      </rPr>
      <t xml:space="preserve">2</t>
    </r>
  </si>
  <si>
    <t xml:space="preserve">25mM</t>
  </si>
  <si>
    <t xml:space="preserve">Time</t>
  </si>
  <si>
    <t xml:space="preserve">Dream Taq polym.</t>
  </si>
  <si>
    <t xml:space="preserve">0.5 U</t>
  </si>
  <si>
    <t xml:space="preserve">µl sample</t>
  </si>
  <si>
    <t xml:space="preserve">4+4 load mix</t>
  </si>
  <si>
    <t xml:space="preserve">Sum</t>
  </si>
  <si>
    <t xml:space="preserve">µl ladder</t>
  </si>
  <si>
    <t xml:space="preserve">100 bp Gene Ruler</t>
  </si>
  <si>
    <t xml:space="preserve">µl m-mix</t>
  </si>
  <si>
    <t xml:space="preserve">1,2+28,8</t>
  </si>
  <si>
    <t xml:space="preserve">Tray</t>
  </si>
  <si>
    <t xml:space="preserve">µl prov</t>
  </si>
  <si>
    <t xml:space="preserve">0,5ng/µl</t>
  </si>
  <si>
    <t xml:space="preserve">Date gel</t>
  </si>
  <si>
    <t xml:space="preserve">Blank</t>
  </si>
  <si>
    <t xml:space="preserve">Pos. Controll</t>
  </si>
  <si>
    <t xml:space="preserve">D9</t>
  </si>
  <si>
    <t xml:space="preserve">C9</t>
  </si>
  <si>
    <t xml:space="preserve">B9</t>
  </si>
  <si>
    <t xml:space="preserve">A9</t>
  </si>
  <si>
    <t xml:space="preserve">H10</t>
  </si>
  <si>
    <t xml:space="preserve">G10</t>
  </si>
  <si>
    <t xml:space="preserve">F10</t>
  </si>
  <si>
    <t xml:space="preserve">E10</t>
  </si>
  <si>
    <t xml:space="preserve">D10</t>
  </si>
  <si>
    <t xml:space="preserve">C10</t>
  </si>
  <si>
    <t xml:space="preserve">B10</t>
  </si>
  <si>
    <t xml:space="preserve">A10</t>
  </si>
  <si>
    <t xml:space="preserve">H11</t>
  </si>
  <si>
    <t xml:space="preserve">G11</t>
  </si>
  <si>
    <t xml:space="preserve">F11</t>
  </si>
  <si>
    <t xml:space="preserve">E11</t>
  </si>
  <si>
    <t xml:space="preserve">D11</t>
  </si>
  <si>
    <t xml:space="preserve">C11</t>
  </si>
  <si>
    <t xml:space="preserve">B11</t>
  </si>
  <si>
    <t xml:space="preserve">A11</t>
  </si>
  <si>
    <t xml:space="preserve">H12</t>
  </si>
  <si>
    <t xml:space="preserve">G12</t>
  </si>
  <si>
    <t xml:space="preserve">F12</t>
  </si>
  <si>
    <t xml:space="preserve">E12</t>
  </si>
  <si>
    <t xml:space="preserve">D12</t>
  </si>
  <si>
    <t xml:space="preserve">C12</t>
  </si>
  <si>
    <t xml:space="preserve">B12</t>
  </si>
  <si>
    <t xml:space="preserve">A12</t>
  </si>
  <si>
    <t xml:space="preserve">2 Bsoil</t>
  </si>
  <si>
    <t xml:space="preserve">2Bsoil</t>
  </si>
  <si>
    <t xml:space="preserve">gITS7+ITS4</t>
  </si>
  <si>
    <t xml:space="preserve">fITS9</t>
  </si>
  <si>
    <t xml:space="preserve">ITS4</t>
  </si>
  <si>
    <t xml:space="preserve">60µl reaction divided in three PCR´s</t>
  </si>
  <si>
    <t xml:space="preserve">10-20ng soil DNA</t>
  </si>
  <si>
    <t xml:space="preserve">1 sample</t>
  </si>
  <si>
    <t xml:space="preserve">conc.</t>
  </si>
  <si>
    <t xml:space="preserve">100 sample</t>
  </si>
  <si>
    <r>
      <rPr>
        <sz val="11"/>
        <color rgb="FF000000"/>
        <rFont val="Calibri"/>
        <family val="2"/>
        <charset val="1"/>
      </rPr>
      <t xml:space="preserve">Primer pair </t>
    </r>
    <r>
      <rPr>
        <sz val="9"/>
        <color rgb="FF000000"/>
        <rFont val="Calibri"/>
        <family val="2"/>
        <charset val="1"/>
      </rPr>
      <t xml:space="preserve">gITS7+ITS4m</t>
    </r>
  </si>
  <si>
    <t xml:space="preserve">ITS4m</t>
  </si>
  <si>
    <t xml:space="preserve">0,5 ng/µl</t>
  </si>
  <si>
    <t xml:space="preserve">Thermo Cycling conditions for PCR</t>
  </si>
  <si>
    <t xml:space="preserve">Step</t>
  </si>
  <si>
    <t xml:space="preserve">Temp</t>
  </si>
  <si>
    <t xml:space="preserve">USE PRIMERS that are barkcoded!!</t>
  </si>
  <si>
    <t xml:space="preserve">Initial denaturation</t>
  </si>
  <si>
    <t xml:space="preserve">min</t>
  </si>
  <si>
    <t xml:space="preserve">35 Cycles</t>
  </si>
  <si>
    <t xml:space="preserve">ITS 4 mix ITS4 and ITS4m equally</t>
  </si>
  <si>
    <t xml:space="preserve">sec</t>
  </si>
  <si>
    <t xml:space="preserve">Final extension</t>
  </si>
  <si>
    <t xml:space="preserve">Hold</t>
  </si>
  <si>
    <t xml:space="preserve">TEST PCR 1</t>
  </si>
  <si>
    <t xml:space="preserve">antal prov</t>
  </si>
  <si>
    <t xml:space="preserve">Som på protokoll i lab</t>
  </si>
  <si>
    <t xml:space="preserve">Place on plate</t>
  </si>
  <si>
    <t xml:space="preserve">gITS7-tagg</t>
  </si>
  <si>
    <t xml:space="preserve">Forward primer</t>
  </si>
  <si>
    <t xml:space="preserve">TCCGTAGGTGAACCTGC</t>
  </si>
  <si>
    <t xml:space="preserve">Reverse primer</t>
  </si>
  <si>
    <t xml:space="preserve"> TCCTGAGGGAAACTTCG</t>
  </si>
  <si>
    <t xml:space="preserve">oligoname </t>
  </si>
  <si>
    <t xml:space="preserve">pad </t>
  </si>
  <si>
    <t xml:space="preserve">barcode</t>
  </si>
  <si>
    <t xml:space="preserve"> Forward primer</t>
  </si>
  <si>
    <t xml:space="preserve">ITS1-0001_For</t>
  </si>
  <si>
    <t xml:space="preserve">GGTAG</t>
  </si>
  <si>
    <t xml:space="preserve">TCAGACGATGCGTCAT</t>
  </si>
  <si>
    <t xml:space="preserve">LR5-0013_Rev</t>
  </si>
  <si>
    <t xml:space="preserve">ACACTGACGTCGCGAC</t>
  </si>
  <si>
    <t xml:space="preserve">ITS1-0002_For  </t>
  </si>
  <si>
    <t xml:space="preserve">CTATACATGACTCTGC</t>
  </si>
  <si>
    <t xml:space="preserve">LR5-0014_Rev</t>
  </si>
  <si>
    <t xml:space="preserve">CGTCTATATACGTATA</t>
  </si>
  <si>
    <t xml:space="preserve">ITS1-0003_For</t>
  </si>
  <si>
    <t xml:space="preserve">TACTAGAGTAGCACTC</t>
  </si>
  <si>
    <t xml:space="preserve">LR5-0015_Rev</t>
  </si>
  <si>
    <t xml:space="preserve">ATAGAGACTCAGAGCT</t>
  </si>
  <si>
    <t xml:space="preserve">ITS1-0004_For</t>
  </si>
  <si>
    <t xml:space="preserve">TGTGTATCAGTACATG</t>
  </si>
  <si>
    <t xml:space="preserve">LR5-0016_Rev</t>
  </si>
  <si>
    <t xml:space="preserve">TAGATGCGAGAGTAGA</t>
  </si>
  <si>
    <t xml:space="preserve">ITS1-0005_For</t>
  </si>
  <si>
    <t xml:space="preserve">ACACGCATGACACACT</t>
  </si>
  <si>
    <t xml:space="preserve">LR5-0017_Rev</t>
  </si>
  <si>
    <t xml:space="preserve">CATAGCGACTATCGTG</t>
  </si>
  <si>
    <t xml:space="preserve">ITS1-0006_For</t>
  </si>
  <si>
    <t xml:space="preserve">GATCTCTACTATATGC</t>
  </si>
  <si>
    <t xml:space="preserve">LR5-0018_Rev</t>
  </si>
  <si>
    <t xml:space="preserve">CATCACTACGCTAGAT</t>
  </si>
  <si>
    <t xml:space="preserve">ITS1-0007_For</t>
  </si>
  <si>
    <t xml:space="preserve">ACAGTCTATACTGCTG</t>
  </si>
  <si>
    <t xml:space="preserve">LR5-0019_Rev</t>
  </si>
  <si>
    <t xml:space="preserve">CGCATCTGTGCATGCA</t>
  </si>
  <si>
    <t xml:space="preserve">ITS1-0008_For</t>
  </si>
  <si>
    <t xml:space="preserve">ATGATGTGCTACATCT</t>
  </si>
  <si>
    <t xml:space="preserve">LR5-0020_Rev</t>
  </si>
  <si>
    <t xml:space="preserve">TATGTGATCGTCTCTC</t>
  </si>
  <si>
    <t xml:space="preserve">ITS1-0009_For</t>
  </si>
  <si>
    <t xml:space="preserve">CTGCGTGCTCTACGAC </t>
  </si>
  <si>
    <t xml:space="preserve">ITS1-0010_For</t>
  </si>
  <si>
    <t xml:space="preserve">GCGCGATACGATGACT</t>
  </si>
  <si>
    <t xml:space="preserve">ITS1-0011_For</t>
  </si>
  <si>
    <t xml:space="preserve">CGCGCTCAGCTGATCG</t>
  </si>
  <si>
    <t xml:space="preserve">ITS1-0012_For</t>
  </si>
  <si>
    <t xml:space="preserve">GCGCACGCACTACAGA</t>
  </si>
  <si>
    <t xml:space="preserve">Primer sertup</t>
  </si>
  <si>
    <t xml:space="preserve">Forward</t>
  </si>
  <si>
    <t xml:space="preserve">Reverse</t>
  </si>
  <si>
    <t xml:space="preserve">ITS1-1</t>
  </si>
  <si>
    <t xml:space="preserve">LR5-13</t>
  </si>
  <si>
    <t xml:space="preserve">  </t>
  </si>
  <si>
    <t xml:space="preserve">LR5-14</t>
  </si>
  <si>
    <t xml:space="preserve">LR5-15</t>
  </si>
  <si>
    <t xml:space="preserve">LR5-16</t>
  </si>
  <si>
    <t xml:space="preserve">LR5-17</t>
  </si>
  <si>
    <t xml:space="preserve">LR5-18</t>
  </si>
  <si>
    <t xml:space="preserve">LR5-19</t>
  </si>
  <si>
    <t xml:space="preserve">LR5-20</t>
  </si>
  <si>
    <t xml:space="preserve">ITS1-2  </t>
  </si>
  <si>
    <t xml:space="preserve">ITS1-3</t>
  </si>
  <si>
    <t xml:space="preserve">ITS1-4</t>
  </si>
  <si>
    <t xml:space="preserve">ITS1-5</t>
  </si>
  <si>
    <t xml:space="preserve">ITS1-6</t>
  </si>
  <si>
    <t xml:space="preserve">ITS1-7</t>
  </si>
  <si>
    <t xml:space="preserve">ITS1-8</t>
  </si>
  <si>
    <t xml:space="preserve">ITS1-9</t>
  </si>
  <si>
    <t xml:space="preserve">ITS1-10</t>
  </si>
  <si>
    <t xml:space="preserve">ITS1-11</t>
  </si>
  <si>
    <t xml:space="preserve">ITS1-12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</si>
</sst>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%"/>
    <numFmt numFmtId="167" formatCode="0.0"/>
    <numFmt numFmtId="168" formatCode="0"/>
    <numFmt numFmtId="169" formatCode="0.00"/>
    <numFmt numFmtId="170" formatCode="0.0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333333"/>
      <name val="Calibri"/>
      <family val="2"/>
    </font>
    <font>
      <sz val="10"/>
      <color rgb="FF595959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300411522634"/>
          <c:y val="0.0358806621072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769114143383"/>
          <c:y val="0.177321835662603"/>
          <c:w val="0.867175655187351"/>
          <c:h val="0.693131132917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[1]'Magellan Sheet 1'!$L$9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30684945"/>
        <c:axId val="55402146"/>
      </c:scatterChart>
      <c:valAx>
        <c:axId val="306849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5402146"/>
        <c:crosses val="autoZero"/>
        <c:crossBetween val="midCat"/>
      </c:valAx>
      <c:valAx>
        <c:axId val="5540214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0684945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24037639"/>
        <c:axId val="47394289"/>
      </c:scatterChart>
      <c:valAx>
        <c:axId val="2403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47394289"/>
        <c:crosses val="autoZero"/>
        <c:crossBetween val="midCat"/>
      </c:valAx>
      <c:valAx>
        <c:axId val="47394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037639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300411522634"/>
          <c:y val="0.0358806621072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769114143383"/>
          <c:y val="0.177321835662603"/>
          <c:w val="0.867175655187351"/>
          <c:h val="0.693131132917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[1]'Magellan Sheet 1'!$L$9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72253806"/>
        <c:axId val="23004445"/>
      </c:scatterChart>
      <c:valAx>
        <c:axId val="722538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3004445"/>
        <c:crosses val="autoZero"/>
        <c:crossBetween val="midCat"/>
      </c:valAx>
      <c:valAx>
        <c:axId val="2300444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2253806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61520442"/>
        <c:axId val="25285756"/>
      </c:scatterChart>
      <c:valAx>
        <c:axId val="61520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5285756"/>
        <c:crosses val="autoZero"/>
        <c:crossBetween val="midCat"/>
      </c:valAx>
      <c:valAx>
        <c:axId val="252857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52044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300411522634"/>
          <c:y val="0.0358806621072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769114143383"/>
          <c:y val="0.177321835662603"/>
          <c:w val="0.867175655187351"/>
          <c:h val="0.693131132917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[1]'Magellan Sheet 1'!$L$9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84525516"/>
        <c:axId val="55349635"/>
      </c:scatterChart>
      <c:valAx>
        <c:axId val="845255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5349635"/>
        <c:crosses val="autoZero"/>
        <c:crossBetween val="midCat"/>
      </c:valAx>
      <c:valAx>
        <c:axId val="5534963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4525516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37587182"/>
        <c:axId val="35882747"/>
      </c:scatterChart>
      <c:valAx>
        <c:axId val="37587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35882747"/>
        <c:crosses val="autoZero"/>
        <c:crossBetween val="midCat"/>
      </c:valAx>
      <c:valAx>
        <c:axId val="35882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8718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RFU-BLK</a:t>
            </a:r>
          </a:p>
        </c:rich>
      </c:tx>
      <c:layout>
        <c:manualLayout>
          <c:xMode val="edge"/>
          <c:yMode val="edge"/>
          <c:x val="0.439300411522634"/>
          <c:y val="0.0358806621072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7769114143383"/>
          <c:y val="0.177321835662603"/>
          <c:w val="0.867175655187351"/>
          <c:h val="0.693131132917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[1]'Magellan Sheet 1'!$L$9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80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255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83866678"/>
        <c:axId val="9370372"/>
      </c:scatterChart>
      <c:valAx>
        <c:axId val="838666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370372"/>
        <c:crosses val="autoZero"/>
        <c:crossBetween val="midCat"/>
      </c:valAx>
      <c:valAx>
        <c:axId val="937037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386667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[1]'Magellan Sheet 1'!$K$10:$K$13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[1]'Magellan Sheet 1'!$L$10:$L$13</c:f>
              <c:numCache>
                <c:formatCode>General</c:formatCode>
                <c:ptCount val="4"/>
                <c:pt idx="0">
                  <c:v>50046</c:v>
                </c:pt>
                <c:pt idx="1">
                  <c:v>5416.5</c:v>
                </c:pt>
                <c:pt idx="2">
                  <c:v>551.5</c:v>
                </c:pt>
                <c:pt idx="3">
                  <c:v>0</c:v>
                </c:pt>
              </c:numCache>
            </c:numRef>
          </c:yVal>
          <c:smooth val="0"/>
        </c:ser>
        <c:axId val="60284458"/>
        <c:axId val="23862347"/>
      </c:scatterChart>
      <c:valAx>
        <c:axId val="60284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333333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</a:p>
        </c:txPr>
        <c:crossAx val="23862347"/>
        <c:crosses val="autoZero"/>
        <c:crossBetween val="midCat"/>
      </c:valAx>
      <c:valAx>
        <c:axId val="23862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28445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279000</xdr:colOff>
      <xdr:row>20</xdr:row>
      <xdr:rowOff>75960</xdr:rowOff>
    </xdr:to>
    <xdr:graphicFrame>
      <xdr:nvGraphicFramePr>
        <xdr:cNvPr id="0" name="Diagram 1"/>
        <xdr:cNvGraphicFramePr/>
      </xdr:nvGraphicFramePr>
      <xdr:xfrm>
        <a:off x="8695440" y="127080"/>
        <a:ext cx="6648120" cy="36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590400</xdr:colOff>
      <xdr:row>39</xdr:row>
      <xdr:rowOff>107640</xdr:rowOff>
    </xdr:to>
    <xdr:graphicFrame>
      <xdr:nvGraphicFramePr>
        <xdr:cNvPr id="1" name="Diagram 1"/>
        <xdr:cNvGraphicFramePr/>
      </xdr:nvGraphicFramePr>
      <xdr:xfrm>
        <a:off x="9864000" y="4209840"/>
        <a:ext cx="457164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279000</xdr:colOff>
      <xdr:row>20</xdr:row>
      <xdr:rowOff>75960</xdr:rowOff>
    </xdr:to>
    <xdr:graphicFrame>
      <xdr:nvGraphicFramePr>
        <xdr:cNvPr id="2" name="Diagram 1"/>
        <xdr:cNvGraphicFramePr/>
      </xdr:nvGraphicFramePr>
      <xdr:xfrm>
        <a:off x="8695440" y="127080"/>
        <a:ext cx="6648120" cy="36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590400</xdr:colOff>
      <xdr:row>39</xdr:row>
      <xdr:rowOff>107640</xdr:rowOff>
    </xdr:to>
    <xdr:graphicFrame>
      <xdr:nvGraphicFramePr>
        <xdr:cNvPr id="3" name="Diagram 1"/>
        <xdr:cNvGraphicFramePr/>
      </xdr:nvGraphicFramePr>
      <xdr:xfrm>
        <a:off x="9864000" y="4209840"/>
        <a:ext cx="457164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279000</xdr:colOff>
      <xdr:row>20</xdr:row>
      <xdr:rowOff>75960</xdr:rowOff>
    </xdr:to>
    <xdr:graphicFrame>
      <xdr:nvGraphicFramePr>
        <xdr:cNvPr id="4" name="Diagram 1"/>
        <xdr:cNvGraphicFramePr/>
      </xdr:nvGraphicFramePr>
      <xdr:xfrm>
        <a:off x="8695440" y="127080"/>
        <a:ext cx="6648120" cy="36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590400</xdr:colOff>
      <xdr:row>39</xdr:row>
      <xdr:rowOff>107640</xdr:rowOff>
    </xdr:to>
    <xdr:graphicFrame>
      <xdr:nvGraphicFramePr>
        <xdr:cNvPr id="5" name="Diagram 1"/>
        <xdr:cNvGraphicFramePr/>
      </xdr:nvGraphicFramePr>
      <xdr:xfrm>
        <a:off x="9864000" y="4209840"/>
        <a:ext cx="457164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336600</xdr:colOff>
      <xdr:row>0</xdr:row>
      <xdr:rowOff>127080</xdr:rowOff>
    </xdr:from>
    <xdr:to>
      <xdr:col>23</xdr:col>
      <xdr:colOff>279000</xdr:colOff>
      <xdr:row>20</xdr:row>
      <xdr:rowOff>75960</xdr:rowOff>
    </xdr:to>
    <xdr:graphicFrame>
      <xdr:nvGraphicFramePr>
        <xdr:cNvPr id="6" name="Diagram 1"/>
        <xdr:cNvGraphicFramePr/>
      </xdr:nvGraphicFramePr>
      <xdr:xfrm>
        <a:off x="8695440" y="127080"/>
        <a:ext cx="6648120" cy="363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285840</xdr:colOff>
      <xdr:row>22</xdr:row>
      <xdr:rowOff>158760</xdr:rowOff>
    </xdr:from>
    <xdr:to>
      <xdr:col>21</xdr:col>
      <xdr:colOff>590400</xdr:colOff>
      <xdr:row>39</xdr:row>
      <xdr:rowOff>107640</xdr:rowOff>
    </xdr:to>
    <xdr:graphicFrame>
      <xdr:nvGraphicFramePr>
        <xdr:cNvPr id="7" name="Diagram 1"/>
        <xdr:cNvGraphicFramePr/>
      </xdr:nvGraphicFramePr>
      <xdr:xfrm>
        <a:off x="9864000" y="4209840"/>
        <a:ext cx="4571640" cy="307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ylvst277/Documents/Projekt/BB%20Ecol%20Strat/Plates%20to%20PacBio/AMpure%20Pico%20Green/Richard%20fish%20DNA%20sample%202%202%20&#181;g%20manual%20Gain%2030%20(8)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gellan Sheet 1"/>
    </sheetNames>
    <sheetDataSet>
      <sheetData sheetId="0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4.5"/>
  <cols>
    <col collapsed="false" hidden="false" max="1" min="1" style="0" width="11.3418367346939"/>
    <col collapsed="false" hidden="false" max="2" min="2" style="0" width="12.3112244897959"/>
    <col collapsed="false" hidden="false" max="3" min="3" style="0" width="10.6938775510204"/>
    <col collapsed="false" hidden="false" max="4" min="4" style="0" width="9.93367346938776"/>
    <col collapsed="false" hidden="false" max="11" min="5" style="0" width="8.63775510204082"/>
    <col collapsed="false" hidden="false" max="12" min="12" style="0" width="13.2857142857143"/>
    <col collapsed="false" hidden="false" max="13" min="13" style="0" width="15.984693877551"/>
    <col collapsed="false" hidden="false" max="15" min="14" style="0" width="9.93367346938776"/>
    <col collapsed="false" hidden="false" max="1025" min="16" style="0" width="8.63775510204082"/>
  </cols>
  <sheetData>
    <row r="1" customFormat="false" ht="18.5" hidden="false" customHeight="false" outlineLevel="0" collapsed="false">
      <c r="A1" s="1" t="s">
        <v>0</v>
      </c>
      <c r="B1" s="2"/>
      <c r="K1" s="3" t="s">
        <v>1</v>
      </c>
      <c r="L1" s="4"/>
    </row>
    <row r="2" customFormat="false" ht="14.5" hidden="false" customHeight="false" outlineLevel="0" collapsed="false">
      <c r="A2" s="0" t="s">
        <v>2</v>
      </c>
      <c r="K2" s="0" t="s">
        <v>3</v>
      </c>
    </row>
    <row r="3" customFormat="false" ht="14.5" hidden="false" customHeight="false" outlineLevel="0" collapsed="false">
      <c r="A3" s="0" t="s">
        <v>4</v>
      </c>
      <c r="K3" s="0" t="s">
        <v>5</v>
      </c>
    </row>
    <row r="4" customFormat="false" ht="14.5" hidden="false" customHeight="false" outlineLevel="0" collapsed="false">
      <c r="A4" s="0" t="s">
        <v>6</v>
      </c>
      <c r="K4" s="0" t="s">
        <v>6</v>
      </c>
    </row>
    <row r="5" customFormat="false" ht="14.5" hidden="false" customHeight="false" outlineLevel="0" collapsed="false">
      <c r="M5" s="0" t="s">
        <v>7</v>
      </c>
    </row>
    <row r="6" customFormat="false" ht="14.5" hidden="false" customHeight="false" outlineLevel="0" collapsed="false">
      <c r="A6" s="5"/>
      <c r="C6" s="0" t="s">
        <v>7</v>
      </c>
      <c r="D6" s="0" t="s">
        <v>8</v>
      </c>
      <c r="E6" s="0" t="s">
        <v>9</v>
      </c>
      <c r="K6" s="5"/>
      <c r="M6" s="0" t="s">
        <v>10</v>
      </c>
      <c r="N6" s="0" t="s">
        <v>8</v>
      </c>
      <c r="O6" s="0" t="s">
        <v>9</v>
      </c>
    </row>
    <row r="7" customFormat="false" ht="14.5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0" t="s">
        <v>16</v>
      </c>
      <c r="K7" s="0" t="s">
        <v>11</v>
      </c>
      <c r="L7" s="0" t="s">
        <v>12</v>
      </c>
      <c r="M7" s="0" t="s">
        <v>13</v>
      </c>
      <c r="N7" s="0" t="s">
        <v>14</v>
      </c>
      <c r="O7" s="0" t="s">
        <v>15</v>
      </c>
      <c r="P7" s="0" t="s">
        <v>16</v>
      </c>
    </row>
    <row r="8" customFormat="false" ht="14.5" hidden="false" customHeight="false" outlineLevel="0" collapsed="false">
      <c r="A8" s="5" t="s">
        <v>17</v>
      </c>
      <c r="B8" s="0" t="s">
        <v>18</v>
      </c>
      <c r="C8" s="0" t="n">
        <v>1.501</v>
      </c>
      <c r="D8" s="0" t="n">
        <f aca="false">60*C8</f>
        <v>90.06</v>
      </c>
      <c r="E8" s="0" t="n">
        <v>1.91</v>
      </c>
      <c r="F8" s="0" t="n">
        <v>1.57</v>
      </c>
      <c r="K8" s="5" t="s">
        <v>17</v>
      </c>
      <c r="L8" s="0" t="s">
        <v>18</v>
      </c>
      <c r="M8" s="0" t="n">
        <v>16.5</v>
      </c>
      <c r="N8" s="0" t="n">
        <v>990</v>
      </c>
      <c r="O8" s="0" t="n">
        <v>1.8</v>
      </c>
      <c r="P8" s="0" t="n">
        <v>1.07</v>
      </c>
    </row>
    <row r="9" customFormat="false" ht="14.5" hidden="false" customHeight="false" outlineLevel="0" collapsed="false">
      <c r="A9" s="5" t="s">
        <v>19</v>
      </c>
      <c r="B9" s="0" t="s">
        <v>18</v>
      </c>
      <c r="C9" s="0" t="n">
        <v>1.69</v>
      </c>
      <c r="D9" s="0" t="n">
        <f aca="false">60*C9</f>
        <v>101.4</v>
      </c>
      <c r="E9" s="0" t="n">
        <v>1.87</v>
      </c>
      <c r="F9" s="0" t="n">
        <v>1.47</v>
      </c>
      <c r="K9" s="5" t="s">
        <v>19</v>
      </c>
      <c r="L9" s="0" t="s">
        <v>18</v>
      </c>
      <c r="M9" s="0" t="n">
        <v>11.2</v>
      </c>
      <c r="N9" s="0" t="n">
        <v>672</v>
      </c>
      <c r="O9" s="0" t="n">
        <v>1.93</v>
      </c>
      <c r="P9" s="0" t="n">
        <v>1.08</v>
      </c>
    </row>
    <row r="10" customFormat="false" ht="14.5" hidden="false" customHeight="false" outlineLevel="0" collapsed="false">
      <c r="A10" s="5"/>
      <c r="K10" s="5"/>
    </row>
    <row r="11" customFormat="false" ht="14.5" hidden="false" customHeight="false" outlineLevel="0" collapsed="false">
      <c r="A11" s="5"/>
      <c r="K11" s="5"/>
    </row>
    <row r="12" customFormat="false" ht="14.5" hidden="false" customHeight="false" outlineLevel="0" collapsed="false">
      <c r="A12" s="5" t="s">
        <v>20</v>
      </c>
      <c r="K12" s="5" t="s">
        <v>20</v>
      </c>
    </row>
    <row r="13" customFormat="false" ht="14.5" hidden="false" customHeight="false" outlineLevel="0" collapsed="false">
      <c r="A13" s="5"/>
      <c r="B13" s="0" t="s">
        <v>21</v>
      </c>
      <c r="C13" s="6" t="n">
        <v>0.015</v>
      </c>
      <c r="K13" s="5"/>
      <c r="L13" s="0" t="s">
        <v>21</v>
      </c>
      <c r="M13" s="6" t="n">
        <v>0.015</v>
      </c>
    </row>
    <row r="14" customFormat="false" ht="14.5" hidden="false" customHeight="false" outlineLevel="0" collapsed="false">
      <c r="A14" s="5"/>
      <c r="B14" s="0" t="s">
        <v>22</v>
      </c>
      <c r="C14" s="0" t="s">
        <v>23</v>
      </c>
      <c r="K14" s="5"/>
      <c r="L14" s="0" t="s">
        <v>22</v>
      </c>
      <c r="M14" s="0" t="s">
        <v>23</v>
      </c>
    </row>
    <row r="15" customFormat="false" ht="14.5" hidden="false" customHeight="false" outlineLevel="0" collapsed="false">
      <c r="A15" s="5"/>
      <c r="K15" s="5"/>
    </row>
    <row r="16" customFormat="false" ht="14.5" hidden="false" customHeight="false" outlineLevel="0" collapsed="false">
      <c r="A16" s="5" t="s">
        <v>24</v>
      </c>
      <c r="K16" s="5" t="s">
        <v>24</v>
      </c>
    </row>
    <row r="17" customFormat="false" ht="14.5" hidden="false" customHeight="false" outlineLevel="0" collapsed="false">
      <c r="A17" s="5" t="s">
        <v>25</v>
      </c>
      <c r="B17" s="0" t="n">
        <v>1</v>
      </c>
      <c r="C17" s="0" t="n">
        <v>2</v>
      </c>
      <c r="D17" s="0" t="n">
        <v>3</v>
      </c>
      <c r="E17" s="0" t="n">
        <v>4</v>
      </c>
      <c r="K17" s="5" t="s">
        <v>25</v>
      </c>
      <c r="L17" s="0" t="n">
        <v>1</v>
      </c>
      <c r="M17" s="0" t="n">
        <v>2</v>
      </c>
      <c r="N17" s="0" t="n">
        <v>3</v>
      </c>
      <c r="O17" s="0" t="n">
        <v>4</v>
      </c>
      <c r="P17" s="0" t="n">
        <v>5</v>
      </c>
      <c r="Q17" s="0" t="n">
        <v>6</v>
      </c>
    </row>
    <row r="18" customFormat="false" ht="14.5" hidden="false" customHeight="false" outlineLevel="0" collapsed="false">
      <c r="A18" s="5"/>
      <c r="B18" s="0" t="s">
        <v>26</v>
      </c>
      <c r="C18" s="0" t="s">
        <v>27</v>
      </c>
      <c r="D18" s="0" t="s">
        <v>28</v>
      </c>
      <c r="E18" s="0" t="s">
        <v>26</v>
      </c>
      <c r="K18" s="5"/>
      <c r="L18" s="0" t="s">
        <v>26</v>
      </c>
      <c r="M18" s="0" t="s">
        <v>29</v>
      </c>
      <c r="N18" s="0" t="s">
        <v>27</v>
      </c>
      <c r="O18" s="0" t="s">
        <v>28</v>
      </c>
      <c r="P18" s="0" t="s">
        <v>29</v>
      </c>
      <c r="Q18" s="0" t="s">
        <v>26</v>
      </c>
    </row>
    <row r="19" customFormat="false" ht="14.5" hidden="false" customHeight="false" outlineLevel="0" collapsed="false">
      <c r="A19" s="5"/>
      <c r="K19" s="5"/>
    </row>
    <row r="20" customFormat="false" ht="14.5" hidden="false" customHeight="false" outlineLevel="0" collapsed="false">
      <c r="A20" s="5" t="s">
        <v>30</v>
      </c>
      <c r="K20" s="5" t="s">
        <v>31</v>
      </c>
    </row>
    <row r="21" customFormat="false" ht="14.5" hidden="false" customHeight="false" outlineLevel="0" collapsed="false">
      <c r="A21" s="5" t="s">
        <v>32</v>
      </c>
      <c r="K21" s="5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1" activeCellId="0" sqref="F61"/>
    </sheetView>
  </sheetViews>
  <sheetFormatPr defaultRowHeight="14.5"/>
  <cols>
    <col collapsed="false" hidden="false" max="1" min="1" style="0" width="8.63775510204082"/>
    <col collapsed="false" hidden="false" max="2" min="2" style="0" width="13.8214285714286"/>
    <col collapsed="false" hidden="false" max="7" min="3" style="0" width="8.63775510204082"/>
    <col collapsed="false" hidden="false" max="8" min="8" style="0" width="10.1530612244898"/>
    <col collapsed="false" hidden="false" max="1025" min="9" style="0" width="8.63775510204082"/>
  </cols>
  <sheetData>
    <row r="1" customFormat="false" ht="14.5" hidden="false" customHeight="false" outlineLevel="0" collapsed="false">
      <c r="A1" s="0" t="s">
        <v>371</v>
      </c>
      <c r="C1" s="0" t="s">
        <v>372</v>
      </c>
      <c r="I1" s="0" t="s">
        <v>373</v>
      </c>
      <c r="K1" s="0" t="s">
        <v>374</v>
      </c>
    </row>
    <row r="2" customFormat="false" ht="14.5" hidden="false" customHeight="false" outlineLevel="0" collapsed="false">
      <c r="B2" s="0" t="s">
        <v>375</v>
      </c>
      <c r="C2" s="0" t="s">
        <v>376</v>
      </c>
      <c r="D2" s="0" t="s">
        <v>377</v>
      </c>
      <c r="E2" s="0" t="s">
        <v>378</v>
      </c>
      <c r="J2" s="0" t="s">
        <v>375</v>
      </c>
      <c r="K2" s="0" t="s">
        <v>376</v>
      </c>
      <c r="L2" s="0" t="s">
        <v>377</v>
      </c>
      <c r="M2" s="0" t="s">
        <v>373</v>
      </c>
    </row>
    <row r="3" customFormat="false" ht="14.5" hidden="false" customHeight="false" outlineLevel="0" collapsed="false">
      <c r="B3" s="0" t="s">
        <v>379</v>
      </c>
      <c r="C3" s="0" t="s">
        <v>380</v>
      </c>
      <c r="D3" s="0" t="s">
        <v>381</v>
      </c>
      <c r="E3" s="0" t="s">
        <v>372</v>
      </c>
      <c r="J3" s="0" t="s">
        <v>382</v>
      </c>
      <c r="K3" s="0" t="s">
        <v>380</v>
      </c>
      <c r="L3" s="0" t="s">
        <v>383</v>
      </c>
      <c r="M3" s="0" t="s">
        <v>374</v>
      </c>
    </row>
    <row r="4" customFormat="false" ht="14.5" hidden="false" customHeight="false" outlineLevel="0" collapsed="false">
      <c r="B4" s="0" t="s">
        <v>384</v>
      </c>
      <c r="C4" s="0" t="s">
        <v>380</v>
      </c>
      <c r="D4" s="0" t="s">
        <v>385</v>
      </c>
      <c r="E4" s="0" t="s">
        <v>372</v>
      </c>
      <c r="J4" s="0" t="s">
        <v>386</v>
      </c>
      <c r="K4" s="0" t="s">
        <v>380</v>
      </c>
      <c r="L4" s="0" t="s">
        <v>387</v>
      </c>
      <c r="M4" s="0" t="s">
        <v>374</v>
      </c>
    </row>
    <row r="5" customFormat="false" ht="14.5" hidden="false" customHeight="false" outlineLevel="0" collapsed="false">
      <c r="B5" s="0" t="s">
        <v>388</v>
      </c>
      <c r="C5" s="0" t="s">
        <v>380</v>
      </c>
      <c r="D5" s="0" t="s">
        <v>389</v>
      </c>
      <c r="E5" s="0" t="s">
        <v>372</v>
      </c>
      <c r="J5" s="0" t="s">
        <v>390</v>
      </c>
      <c r="K5" s="0" t="s">
        <v>380</v>
      </c>
      <c r="L5" s="0" t="s">
        <v>391</v>
      </c>
      <c r="M5" s="0" t="s">
        <v>374</v>
      </c>
    </row>
    <row r="6" customFormat="false" ht="14.5" hidden="false" customHeight="false" outlineLevel="0" collapsed="false">
      <c r="B6" s="0" t="s">
        <v>392</v>
      </c>
      <c r="C6" s="0" t="s">
        <v>380</v>
      </c>
      <c r="D6" s="0" t="s">
        <v>393</v>
      </c>
      <c r="E6" s="0" t="s">
        <v>372</v>
      </c>
      <c r="J6" s="0" t="s">
        <v>394</v>
      </c>
      <c r="K6" s="0" t="s">
        <v>380</v>
      </c>
      <c r="L6" s="0" t="s">
        <v>395</v>
      </c>
      <c r="M6" s="0" t="s">
        <v>374</v>
      </c>
    </row>
    <row r="7" customFormat="false" ht="14.5" hidden="false" customHeight="false" outlineLevel="0" collapsed="false">
      <c r="B7" s="0" t="s">
        <v>396</v>
      </c>
      <c r="C7" s="0" t="s">
        <v>380</v>
      </c>
      <c r="D7" s="0" t="s">
        <v>397</v>
      </c>
      <c r="E7" s="0" t="s">
        <v>372</v>
      </c>
      <c r="J7" s="0" t="s">
        <v>398</v>
      </c>
      <c r="K7" s="0" t="s">
        <v>380</v>
      </c>
      <c r="L7" s="0" t="s">
        <v>399</v>
      </c>
      <c r="M7" s="0" t="s">
        <v>374</v>
      </c>
    </row>
    <row r="8" customFormat="false" ht="14.5" hidden="false" customHeight="false" outlineLevel="0" collapsed="false">
      <c r="B8" s="0" t="s">
        <v>400</v>
      </c>
      <c r="C8" s="0" t="s">
        <v>380</v>
      </c>
      <c r="D8" s="0" t="s">
        <v>401</v>
      </c>
      <c r="E8" s="0" t="s">
        <v>372</v>
      </c>
      <c r="J8" s="0" t="s">
        <v>402</v>
      </c>
      <c r="K8" s="0" t="s">
        <v>380</v>
      </c>
      <c r="L8" s="0" t="s">
        <v>403</v>
      </c>
      <c r="M8" s="0" t="s">
        <v>374</v>
      </c>
    </row>
    <row r="9" customFormat="false" ht="14.5" hidden="false" customHeight="false" outlineLevel="0" collapsed="false">
      <c r="B9" s="0" t="s">
        <v>404</v>
      </c>
      <c r="C9" s="0" t="s">
        <v>380</v>
      </c>
      <c r="D9" s="0" t="s">
        <v>405</v>
      </c>
      <c r="E9" s="0" t="s">
        <v>372</v>
      </c>
      <c r="J9" s="0" t="s">
        <v>406</v>
      </c>
      <c r="K9" s="0" t="s">
        <v>380</v>
      </c>
      <c r="L9" s="0" t="s">
        <v>407</v>
      </c>
      <c r="M9" s="0" t="s">
        <v>374</v>
      </c>
    </row>
    <row r="10" customFormat="false" ht="14.5" hidden="false" customHeight="false" outlineLevel="0" collapsed="false">
      <c r="B10" s="0" t="s">
        <v>408</v>
      </c>
      <c r="C10" s="0" t="s">
        <v>380</v>
      </c>
      <c r="D10" s="0" t="s">
        <v>409</v>
      </c>
      <c r="E10" s="0" t="s">
        <v>372</v>
      </c>
      <c r="J10" s="0" t="s">
        <v>410</v>
      </c>
      <c r="K10" s="0" t="s">
        <v>380</v>
      </c>
      <c r="L10" s="0" t="s">
        <v>411</v>
      </c>
      <c r="M10" s="0" t="s">
        <v>374</v>
      </c>
    </row>
    <row r="11" customFormat="false" ht="14.5" hidden="false" customHeight="false" outlineLevel="0" collapsed="false">
      <c r="B11" s="0" t="s">
        <v>412</v>
      </c>
      <c r="C11" s="0" t="s">
        <v>380</v>
      </c>
      <c r="D11" s="0" t="s">
        <v>413</v>
      </c>
      <c r="E11" s="0" t="s">
        <v>372</v>
      </c>
    </row>
    <row r="12" customFormat="false" ht="14.5" hidden="false" customHeight="false" outlineLevel="0" collapsed="false">
      <c r="B12" s="0" t="s">
        <v>414</v>
      </c>
      <c r="C12" s="0" t="s">
        <v>380</v>
      </c>
      <c r="D12" s="0" t="s">
        <v>415</v>
      </c>
      <c r="E12" s="0" t="s">
        <v>372</v>
      </c>
    </row>
    <row r="13" customFormat="false" ht="14.5" hidden="false" customHeight="false" outlineLevel="0" collapsed="false">
      <c r="B13" s="0" t="s">
        <v>416</v>
      </c>
      <c r="C13" s="0" t="s">
        <v>380</v>
      </c>
      <c r="D13" s="0" t="s">
        <v>417</v>
      </c>
      <c r="E13" s="0" t="s">
        <v>372</v>
      </c>
    </row>
    <row r="14" customFormat="false" ht="14.5" hidden="false" customHeight="false" outlineLevel="0" collapsed="false">
      <c r="B14" s="0" t="s">
        <v>418</v>
      </c>
      <c r="C14" s="0" t="s">
        <v>380</v>
      </c>
      <c r="D14" s="0" t="s">
        <v>419</v>
      </c>
      <c r="E14" s="0" t="s">
        <v>372</v>
      </c>
    </row>
    <row r="17" customFormat="false" ht="14.5" hidden="false" customHeight="false" outlineLevel="0" collapsed="false">
      <c r="A17" s="0" t="s">
        <v>420</v>
      </c>
    </row>
    <row r="18" customFormat="false" ht="15" hidden="false" customHeight="false" outlineLevel="0" collapsed="false">
      <c r="A18" s="34" t="s">
        <v>421</v>
      </c>
      <c r="B18" s="34" t="s">
        <v>422</v>
      </c>
    </row>
    <row r="19" customFormat="false" ht="15" hidden="false" customHeight="false" outlineLevel="0" collapsed="false">
      <c r="A19" s="0" t="s">
        <v>423</v>
      </c>
      <c r="B19" s="0" t="s">
        <v>424</v>
      </c>
      <c r="H19" s="0" t="s">
        <v>425</v>
      </c>
    </row>
    <row r="20" customFormat="false" ht="14.5" hidden="false" customHeight="false" outlineLevel="0" collapsed="false">
      <c r="A20" s="0" t="s">
        <v>423</v>
      </c>
      <c r="B20" s="0" t="s">
        <v>426</v>
      </c>
    </row>
    <row r="21" customFormat="false" ht="14.5" hidden="false" customHeight="false" outlineLevel="0" collapsed="false">
      <c r="A21" s="0" t="s">
        <v>423</v>
      </c>
      <c r="B21" s="0" t="s">
        <v>427</v>
      </c>
      <c r="H21" s="0" t="s">
        <v>425</v>
      </c>
    </row>
    <row r="22" customFormat="false" ht="14.5" hidden="false" customHeight="false" outlineLevel="0" collapsed="false">
      <c r="A22" s="0" t="s">
        <v>423</v>
      </c>
      <c r="B22" s="0" t="s">
        <v>428</v>
      </c>
      <c r="H22" s="0" t="s">
        <v>425</v>
      </c>
    </row>
    <row r="23" customFormat="false" ht="14.5" hidden="false" customHeight="false" outlineLevel="0" collapsed="false">
      <c r="A23" s="0" t="s">
        <v>423</v>
      </c>
      <c r="B23" s="0" t="s">
        <v>429</v>
      </c>
      <c r="H23" s="0" t="s">
        <v>425</v>
      </c>
    </row>
    <row r="24" customFormat="false" ht="14.5" hidden="false" customHeight="false" outlineLevel="0" collapsed="false">
      <c r="A24" s="0" t="s">
        <v>423</v>
      </c>
      <c r="B24" s="0" t="s">
        <v>430</v>
      </c>
      <c r="H24" s="0" t="s">
        <v>425</v>
      </c>
    </row>
    <row r="25" customFormat="false" ht="14.5" hidden="false" customHeight="false" outlineLevel="0" collapsed="false">
      <c r="A25" s="0" t="s">
        <v>423</v>
      </c>
      <c r="B25" s="0" t="s">
        <v>431</v>
      </c>
      <c r="H25" s="0" t="s">
        <v>425</v>
      </c>
    </row>
    <row r="26" customFormat="false" ht="15" hidden="false" customHeight="false" outlineLevel="0" collapsed="false">
      <c r="A26" s="34" t="s">
        <v>423</v>
      </c>
      <c r="B26" s="34" t="s">
        <v>432</v>
      </c>
      <c r="H26" s="0" t="s">
        <v>425</v>
      </c>
    </row>
    <row r="27" customFormat="false" ht="15" hidden="false" customHeight="false" outlineLevel="0" collapsed="false">
      <c r="A27" s="0" t="s">
        <v>433</v>
      </c>
      <c r="B27" s="0" t="s">
        <v>424</v>
      </c>
    </row>
    <row r="28" customFormat="false" ht="14.5" hidden="false" customHeight="false" outlineLevel="0" collapsed="false">
      <c r="A28" s="0" t="s">
        <v>433</v>
      </c>
      <c r="B28" s="0" t="s">
        <v>426</v>
      </c>
    </row>
    <row r="29" customFormat="false" ht="14.5" hidden="false" customHeight="false" outlineLevel="0" collapsed="false">
      <c r="A29" s="0" t="s">
        <v>433</v>
      </c>
      <c r="B29" s="0" t="s">
        <v>427</v>
      </c>
    </row>
    <row r="30" customFormat="false" ht="14.5" hidden="false" customHeight="false" outlineLevel="0" collapsed="false">
      <c r="A30" s="0" t="s">
        <v>433</v>
      </c>
      <c r="B30" s="0" t="s">
        <v>428</v>
      </c>
    </row>
    <row r="31" customFormat="false" ht="14.5" hidden="false" customHeight="false" outlineLevel="0" collapsed="false">
      <c r="A31" s="0" t="s">
        <v>433</v>
      </c>
      <c r="B31" s="0" t="s">
        <v>429</v>
      </c>
    </row>
    <row r="32" customFormat="false" ht="14.5" hidden="false" customHeight="false" outlineLevel="0" collapsed="false">
      <c r="A32" s="0" t="s">
        <v>433</v>
      </c>
      <c r="B32" s="0" t="s">
        <v>430</v>
      </c>
    </row>
    <row r="33" customFormat="false" ht="14.5" hidden="false" customHeight="false" outlineLevel="0" collapsed="false">
      <c r="A33" s="0" t="s">
        <v>433</v>
      </c>
      <c r="B33" s="0" t="s">
        <v>431</v>
      </c>
    </row>
    <row r="34" customFormat="false" ht="15" hidden="false" customHeight="false" outlineLevel="0" collapsed="false">
      <c r="A34" s="34" t="s">
        <v>433</v>
      </c>
      <c r="B34" s="34" t="s">
        <v>432</v>
      </c>
    </row>
    <row r="35" customFormat="false" ht="15" hidden="false" customHeight="false" outlineLevel="0" collapsed="false">
      <c r="A35" s="0" t="s">
        <v>434</v>
      </c>
      <c r="B35" s="0" t="s">
        <v>424</v>
      </c>
    </row>
    <row r="36" customFormat="false" ht="14.5" hidden="false" customHeight="false" outlineLevel="0" collapsed="false">
      <c r="A36" s="0" t="s">
        <v>434</v>
      </c>
      <c r="B36" s="0" t="s">
        <v>426</v>
      </c>
    </row>
    <row r="37" customFormat="false" ht="14.5" hidden="false" customHeight="false" outlineLevel="0" collapsed="false">
      <c r="A37" s="0" t="s">
        <v>434</v>
      </c>
      <c r="B37" s="0" t="s">
        <v>427</v>
      </c>
    </row>
    <row r="38" customFormat="false" ht="14.5" hidden="false" customHeight="false" outlineLevel="0" collapsed="false">
      <c r="A38" s="0" t="s">
        <v>434</v>
      </c>
      <c r="B38" s="0" t="s">
        <v>428</v>
      </c>
    </row>
    <row r="39" customFormat="false" ht="14.5" hidden="false" customHeight="false" outlineLevel="0" collapsed="false">
      <c r="A39" s="0" t="s">
        <v>434</v>
      </c>
      <c r="B39" s="0" t="s">
        <v>429</v>
      </c>
    </row>
    <row r="40" customFormat="false" ht="14.5" hidden="false" customHeight="false" outlineLevel="0" collapsed="false">
      <c r="A40" s="0" t="s">
        <v>434</v>
      </c>
      <c r="B40" s="0" t="s">
        <v>430</v>
      </c>
    </row>
    <row r="41" customFormat="false" ht="14.5" hidden="false" customHeight="false" outlineLevel="0" collapsed="false">
      <c r="A41" s="0" t="s">
        <v>434</v>
      </c>
      <c r="B41" s="0" t="s">
        <v>431</v>
      </c>
    </row>
    <row r="42" customFormat="false" ht="15" hidden="false" customHeight="false" outlineLevel="0" collapsed="false">
      <c r="A42" s="34" t="s">
        <v>434</v>
      </c>
      <c r="B42" s="34" t="s">
        <v>432</v>
      </c>
    </row>
    <row r="43" customFormat="false" ht="15" hidden="false" customHeight="false" outlineLevel="0" collapsed="false">
      <c r="A43" s="0" t="s">
        <v>435</v>
      </c>
      <c r="B43" s="0" t="s">
        <v>424</v>
      </c>
    </row>
    <row r="44" customFormat="false" ht="14.5" hidden="false" customHeight="false" outlineLevel="0" collapsed="false">
      <c r="A44" s="0" t="s">
        <v>435</v>
      </c>
      <c r="B44" s="0" t="s">
        <v>426</v>
      </c>
    </row>
    <row r="45" customFormat="false" ht="14.5" hidden="false" customHeight="false" outlineLevel="0" collapsed="false">
      <c r="A45" s="0" t="s">
        <v>435</v>
      </c>
      <c r="B45" s="0" t="s">
        <v>427</v>
      </c>
    </row>
    <row r="46" customFormat="false" ht="14.5" hidden="false" customHeight="false" outlineLevel="0" collapsed="false">
      <c r="A46" s="0" t="s">
        <v>435</v>
      </c>
      <c r="B46" s="0" t="s">
        <v>428</v>
      </c>
    </row>
    <row r="47" customFormat="false" ht="14.5" hidden="false" customHeight="false" outlineLevel="0" collapsed="false">
      <c r="A47" s="0" t="s">
        <v>435</v>
      </c>
      <c r="B47" s="0" t="s">
        <v>429</v>
      </c>
    </row>
    <row r="48" customFormat="false" ht="14.5" hidden="false" customHeight="false" outlineLevel="0" collapsed="false">
      <c r="A48" s="0" t="s">
        <v>435</v>
      </c>
      <c r="B48" s="0" t="s">
        <v>430</v>
      </c>
    </row>
    <row r="49" customFormat="false" ht="14.5" hidden="false" customHeight="false" outlineLevel="0" collapsed="false">
      <c r="A49" s="0" t="s">
        <v>435</v>
      </c>
      <c r="B49" s="0" t="s">
        <v>431</v>
      </c>
    </row>
    <row r="50" customFormat="false" ht="15" hidden="false" customHeight="false" outlineLevel="0" collapsed="false">
      <c r="A50" s="34" t="s">
        <v>435</v>
      </c>
      <c r="B50" s="34" t="s">
        <v>432</v>
      </c>
    </row>
    <row r="51" customFormat="false" ht="15" hidden="false" customHeight="false" outlineLevel="0" collapsed="false">
      <c r="A51" s="0" t="s">
        <v>436</v>
      </c>
      <c r="B51" s="0" t="s">
        <v>424</v>
      </c>
    </row>
    <row r="52" customFormat="false" ht="14.5" hidden="false" customHeight="false" outlineLevel="0" collapsed="false">
      <c r="A52" s="0" t="s">
        <v>436</v>
      </c>
      <c r="B52" s="0" t="s">
        <v>426</v>
      </c>
    </row>
    <row r="53" customFormat="false" ht="14.5" hidden="false" customHeight="false" outlineLevel="0" collapsed="false">
      <c r="A53" s="0" t="s">
        <v>436</v>
      </c>
      <c r="B53" s="0" t="s">
        <v>427</v>
      </c>
    </row>
    <row r="54" customFormat="false" ht="14.5" hidden="false" customHeight="false" outlineLevel="0" collapsed="false">
      <c r="A54" s="0" t="s">
        <v>436</v>
      </c>
      <c r="B54" s="0" t="s">
        <v>428</v>
      </c>
    </row>
    <row r="55" customFormat="false" ht="14.5" hidden="false" customHeight="false" outlineLevel="0" collapsed="false">
      <c r="A55" s="0" t="s">
        <v>436</v>
      </c>
      <c r="B55" s="0" t="s">
        <v>429</v>
      </c>
    </row>
    <row r="56" customFormat="false" ht="14.5" hidden="false" customHeight="false" outlineLevel="0" collapsed="false">
      <c r="A56" s="0" t="s">
        <v>436</v>
      </c>
      <c r="B56" s="0" t="s">
        <v>430</v>
      </c>
    </row>
    <row r="57" customFormat="false" ht="14.5" hidden="false" customHeight="false" outlineLevel="0" collapsed="false">
      <c r="A57" s="0" t="s">
        <v>436</v>
      </c>
      <c r="B57" s="0" t="s">
        <v>431</v>
      </c>
    </row>
    <row r="58" customFormat="false" ht="15" hidden="false" customHeight="false" outlineLevel="0" collapsed="false">
      <c r="A58" s="34" t="s">
        <v>436</v>
      </c>
      <c r="B58" s="34" t="s">
        <v>432</v>
      </c>
    </row>
    <row r="59" customFormat="false" ht="15" hidden="false" customHeight="false" outlineLevel="0" collapsed="false">
      <c r="A59" s="0" t="s">
        <v>437</v>
      </c>
      <c r="B59" s="0" t="s">
        <v>424</v>
      </c>
    </row>
    <row r="60" customFormat="false" ht="14.5" hidden="false" customHeight="false" outlineLevel="0" collapsed="false">
      <c r="A60" s="0" t="s">
        <v>437</v>
      </c>
      <c r="B60" s="0" t="s">
        <v>426</v>
      </c>
    </row>
    <row r="61" customFormat="false" ht="14.5" hidden="false" customHeight="false" outlineLevel="0" collapsed="false">
      <c r="A61" s="0" t="s">
        <v>437</v>
      </c>
      <c r="B61" s="0" t="s">
        <v>427</v>
      </c>
    </row>
    <row r="62" customFormat="false" ht="14.5" hidden="false" customHeight="false" outlineLevel="0" collapsed="false">
      <c r="A62" s="0" t="s">
        <v>437</v>
      </c>
      <c r="B62" s="0" t="s">
        <v>428</v>
      </c>
    </row>
    <row r="63" customFormat="false" ht="14.5" hidden="false" customHeight="false" outlineLevel="0" collapsed="false">
      <c r="A63" s="0" t="s">
        <v>437</v>
      </c>
      <c r="B63" s="0" t="s">
        <v>429</v>
      </c>
    </row>
    <row r="64" customFormat="false" ht="14.5" hidden="false" customHeight="false" outlineLevel="0" collapsed="false">
      <c r="A64" s="0" t="s">
        <v>437</v>
      </c>
      <c r="B64" s="0" t="s">
        <v>430</v>
      </c>
    </row>
    <row r="65" customFormat="false" ht="14.5" hidden="false" customHeight="false" outlineLevel="0" collapsed="false">
      <c r="A65" s="0" t="s">
        <v>437</v>
      </c>
      <c r="B65" s="0" t="s">
        <v>431</v>
      </c>
    </row>
    <row r="66" customFormat="false" ht="15" hidden="false" customHeight="false" outlineLevel="0" collapsed="false">
      <c r="A66" s="34" t="s">
        <v>437</v>
      </c>
      <c r="B66" s="34" t="s">
        <v>432</v>
      </c>
    </row>
    <row r="67" customFormat="false" ht="15" hidden="false" customHeight="false" outlineLevel="0" collapsed="false">
      <c r="A67" s="0" t="s">
        <v>438</v>
      </c>
      <c r="B67" s="0" t="s">
        <v>424</v>
      </c>
    </row>
    <row r="68" customFormat="false" ht="14.5" hidden="false" customHeight="false" outlineLevel="0" collapsed="false">
      <c r="A68" s="0" t="s">
        <v>438</v>
      </c>
      <c r="B68" s="0" t="s">
        <v>426</v>
      </c>
    </row>
    <row r="69" customFormat="false" ht="14.5" hidden="false" customHeight="false" outlineLevel="0" collapsed="false">
      <c r="A69" s="0" t="s">
        <v>438</v>
      </c>
      <c r="B69" s="0" t="s">
        <v>427</v>
      </c>
    </row>
    <row r="70" customFormat="false" ht="14.5" hidden="false" customHeight="false" outlineLevel="0" collapsed="false">
      <c r="A70" s="0" t="s">
        <v>438</v>
      </c>
      <c r="B70" s="0" t="s">
        <v>428</v>
      </c>
    </row>
    <row r="71" customFormat="false" ht="14.5" hidden="false" customHeight="false" outlineLevel="0" collapsed="false">
      <c r="A71" s="0" t="s">
        <v>438</v>
      </c>
      <c r="B71" s="0" t="s">
        <v>429</v>
      </c>
    </row>
    <row r="72" customFormat="false" ht="14.5" hidden="false" customHeight="false" outlineLevel="0" collapsed="false">
      <c r="A72" s="0" t="s">
        <v>438</v>
      </c>
      <c r="B72" s="0" t="s">
        <v>430</v>
      </c>
    </row>
    <row r="73" customFormat="false" ht="14.5" hidden="false" customHeight="false" outlineLevel="0" collapsed="false">
      <c r="A73" s="0" t="s">
        <v>438</v>
      </c>
      <c r="B73" s="0" t="s">
        <v>431</v>
      </c>
    </row>
    <row r="74" customFormat="false" ht="15" hidden="false" customHeight="false" outlineLevel="0" collapsed="false">
      <c r="A74" s="34" t="s">
        <v>438</v>
      </c>
      <c r="B74" s="34" t="s">
        <v>432</v>
      </c>
    </row>
    <row r="75" customFormat="false" ht="15" hidden="false" customHeight="false" outlineLevel="0" collapsed="false">
      <c r="A75" s="0" t="s">
        <v>439</v>
      </c>
      <c r="B75" s="0" t="s">
        <v>424</v>
      </c>
    </row>
    <row r="76" customFormat="false" ht="14.5" hidden="false" customHeight="false" outlineLevel="0" collapsed="false">
      <c r="A76" s="0" t="s">
        <v>439</v>
      </c>
      <c r="B76" s="0" t="s">
        <v>426</v>
      </c>
    </row>
    <row r="77" customFormat="false" ht="14.5" hidden="false" customHeight="false" outlineLevel="0" collapsed="false">
      <c r="A77" s="0" t="s">
        <v>439</v>
      </c>
      <c r="B77" s="0" t="s">
        <v>427</v>
      </c>
    </row>
    <row r="78" customFormat="false" ht="14.5" hidden="false" customHeight="false" outlineLevel="0" collapsed="false">
      <c r="A78" s="0" t="s">
        <v>439</v>
      </c>
      <c r="B78" s="0" t="s">
        <v>428</v>
      </c>
    </row>
    <row r="79" customFormat="false" ht="14.5" hidden="false" customHeight="false" outlineLevel="0" collapsed="false">
      <c r="A79" s="0" t="s">
        <v>439</v>
      </c>
      <c r="B79" s="0" t="s">
        <v>429</v>
      </c>
    </row>
    <row r="80" customFormat="false" ht="14.5" hidden="false" customHeight="false" outlineLevel="0" collapsed="false">
      <c r="A80" s="0" t="s">
        <v>439</v>
      </c>
      <c r="B80" s="0" t="s">
        <v>430</v>
      </c>
    </row>
    <row r="81" customFormat="false" ht="14.5" hidden="false" customHeight="false" outlineLevel="0" collapsed="false">
      <c r="A81" s="0" t="s">
        <v>439</v>
      </c>
      <c r="B81" s="0" t="s">
        <v>431</v>
      </c>
    </row>
    <row r="82" customFormat="false" ht="15" hidden="false" customHeight="false" outlineLevel="0" collapsed="false">
      <c r="A82" s="34" t="s">
        <v>439</v>
      </c>
      <c r="B82" s="34" t="s">
        <v>432</v>
      </c>
    </row>
    <row r="83" customFormat="false" ht="15" hidden="false" customHeight="false" outlineLevel="0" collapsed="false">
      <c r="A83" s="0" t="s">
        <v>440</v>
      </c>
      <c r="B83" s="0" t="s">
        <v>424</v>
      </c>
    </row>
    <row r="84" customFormat="false" ht="14.5" hidden="false" customHeight="false" outlineLevel="0" collapsed="false">
      <c r="A84" s="0" t="s">
        <v>440</v>
      </c>
      <c r="B84" s="0" t="s">
        <v>426</v>
      </c>
    </row>
    <row r="85" customFormat="false" ht="14.5" hidden="false" customHeight="false" outlineLevel="0" collapsed="false">
      <c r="A85" s="0" t="s">
        <v>440</v>
      </c>
      <c r="B85" s="0" t="s">
        <v>427</v>
      </c>
    </row>
    <row r="86" customFormat="false" ht="14.5" hidden="false" customHeight="false" outlineLevel="0" collapsed="false">
      <c r="A86" s="0" t="s">
        <v>440</v>
      </c>
      <c r="B86" s="0" t="s">
        <v>428</v>
      </c>
    </row>
    <row r="87" customFormat="false" ht="14.5" hidden="false" customHeight="false" outlineLevel="0" collapsed="false">
      <c r="A87" s="0" t="s">
        <v>440</v>
      </c>
      <c r="B87" s="0" t="s">
        <v>429</v>
      </c>
    </row>
    <row r="88" customFormat="false" ht="14.5" hidden="false" customHeight="false" outlineLevel="0" collapsed="false">
      <c r="A88" s="0" t="s">
        <v>440</v>
      </c>
      <c r="B88" s="0" t="s">
        <v>430</v>
      </c>
    </row>
    <row r="89" customFormat="false" ht="14.5" hidden="false" customHeight="false" outlineLevel="0" collapsed="false">
      <c r="A89" s="0" t="s">
        <v>440</v>
      </c>
      <c r="B89" s="0" t="s">
        <v>431</v>
      </c>
    </row>
    <row r="90" customFormat="false" ht="15" hidden="false" customHeight="false" outlineLevel="0" collapsed="false">
      <c r="A90" s="34" t="s">
        <v>440</v>
      </c>
      <c r="B90" s="34" t="s">
        <v>432</v>
      </c>
    </row>
    <row r="91" customFormat="false" ht="15" hidden="false" customHeight="false" outlineLevel="0" collapsed="false">
      <c r="A91" s="0" t="s">
        <v>441</v>
      </c>
      <c r="B91" s="0" t="s">
        <v>424</v>
      </c>
    </row>
    <row r="92" customFormat="false" ht="14.5" hidden="false" customHeight="false" outlineLevel="0" collapsed="false">
      <c r="A92" s="0" t="s">
        <v>441</v>
      </c>
      <c r="B92" s="0" t="s">
        <v>426</v>
      </c>
    </row>
    <row r="93" customFormat="false" ht="14.5" hidden="false" customHeight="false" outlineLevel="0" collapsed="false">
      <c r="A93" s="0" t="s">
        <v>441</v>
      </c>
      <c r="B93" s="0" t="s">
        <v>427</v>
      </c>
    </row>
    <row r="94" customFormat="false" ht="14.5" hidden="false" customHeight="false" outlineLevel="0" collapsed="false">
      <c r="A94" s="0" t="s">
        <v>441</v>
      </c>
      <c r="B94" s="0" t="s">
        <v>428</v>
      </c>
    </row>
    <row r="95" customFormat="false" ht="14.5" hidden="false" customHeight="false" outlineLevel="0" collapsed="false">
      <c r="A95" s="0" t="s">
        <v>441</v>
      </c>
      <c r="B95" s="0" t="s">
        <v>429</v>
      </c>
    </row>
    <row r="96" customFormat="false" ht="14.5" hidden="false" customHeight="false" outlineLevel="0" collapsed="false">
      <c r="A96" s="0" t="s">
        <v>441</v>
      </c>
      <c r="B96" s="0" t="s">
        <v>430</v>
      </c>
    </row>
    <row r="97" customFormat="false" ht="14.5" hidden="false" customHeight="false" outlineLevel="0" collapsed="false">
      <c r="A97" s="0" t="s">
        <v>441</v>
      </c>
      <c r="B97" s="0" t="s">
        <v>431</v>
      </c>
    </row>
    <row r="98" customFormat="false" ht="15" hidden="false" customHeight="false" outlineLevel="0" collapsed="false">
      <c r="A98" s="34" t="s">
        <v>441</v>
      </c>
      <c r="B98" s="34" t="s">
        <v>432</v>
      </c>
    </row>
    <row r="99" customFormat="false" ht="15" hidden="false" customHeight="false" outlineLevel="0" collapsed="false">
      <c r="A99" s="0" t="s">
        <v>442</v>
      </c>
      <c r="B99" s="0" t="s">
        <v>424</v>
      </c>
    </row>
    <row r="100" customFormat="false" ht="14.5" hidden="false" customHeight="false" outlineLevel="0" collapsed="false">
      <c r="A100" s="0" t="s">
        <v>442</v>
      </c>
      <c r="B100" s="0" t="s">
        <v>426</v>
      </c>
    </row>
    <row r="101" customFormat="false" ht="14.5" hidden="false" customHeight="false" outlineLevel="0" collapsed="false">
      <c r="A101" s="0" t="s">
        <v>442</v>
      </c>
      <c r="B101" s="0" t="s">
        <v>427</v>
      </c>
    </row>
    <row r="102" customFormat="false" ht="14.5" hidden="false" customHeight="false" outlineLevel="0" collapsed="false">
      <c r="A102" s="0" t="s">
        <v>442</v>
      </c>
      <c r="B102" s="0" t="s">
        <v>428</v>
      </c>
    </row>
    <row r="103" customFormat="false" ht="14.5" hidden="false" customHeight="false" outlineLevel="0" collapsed="false">
      <c r="A103" s="0" t="s">
        <v>442</v>
      </c>
      <c r="B103" s="0" t="s">
        <v>429</v>
      </c>
    </row>
    <row r="104" customFormat="false" ht="14.5" hidden="false" customHeight="false" outlineLevel="0" collapsed="false">
      <c r="A104" s="0" t="s">
        <v>442</v>
      </c>
      <c r="B104" s="0" t="s">
        <v>430</v>
      </c>
    </row>
    <row r="105" customFormat="false" ht="14.5" hidden="false" customHeight="false" outlineLevel="0" collapsed="false">
      <c r="A105" s="0" t="s">
        <v>442</v>
      </c>
      <c r="B105" s="0" t="s">
        <v>431</v>
      </c>
    </row>
    <row r="106" customFormat="false" ht="15" hidden="false" customHeight="false" outlineLevel="0" collapsed="false">
      <c r="A106" s="34" t="s">
        <v>442</v>
      </c>
      <c r="B106" s="34" t="s">
        <v>432</v>
      </c>
    </row>
    <row r="107" customFormat="false" ht="15" hidden="false" customHeight="false" outlineLevel="0" collapsed="false">
      <c r="A107" s="0" t="s">
        <v>443</v>
      </c>
      <c r="B107" s="0" t="s">
        <v>424</v>
      </c>
    </row>
    <row r="108" customFormat="false" ht="14.5" hidden="false" customHeight="false" outlineLevel="0" collapsed="false">
      <c r="A108" s="0" t="s">
        <v>443</v>
      </c>
      <c r="B108" s="0" t="s">
        <v>426</v>
      </c>
    </row>
    <row r="109" customFormat="false" ht="14.5" hidden="false" customHeight="false" outlineLevel="0" collapsed="false">
      <c r="A109" s="0" t="s">
        <v>443</v>
      </c>
      <c r="B109" s="0" t="s">
        <v>427</v>
      </c>
    </row>
    <row r="110" customFormat="false" ht="14.5" hidden="false" customHeight="false" outlineLevel="0" collapsed="false">
      <c r="A110" s="0" t="s">
        <v>443</v>
      </c>
      <c r="B110" s="0" t="s">
        <v>428</v>
      </c>
    </row>
    <row r="111" customFormat="false" ht="14.5" hidden="false" customHeight="false" outlineLevel="0" collapsed="false">
      <c r="A111" s="0" t="s">
        <v>443</v>
      </c>
      <c r="B111" s="0" t="s">
        <v>429</v>
      </c>
    </row>
    <row r="112" customFormat="false" ht="14.5" hidden="false" customHeight="false" outlineLevel="0" collapsed="false">
      <c r="A112" s="0" t="s">
        <v>443</v>
      </c>
      <c r="B112" s="0" t="s">
        <v>430</v>
      </c>
    </row>
    <row r="113" customFormat="false" ht="14.5" hidden="false" customHeight="false" outlineLevel="0" collapsed="false">
      <c r="A113" s="0" t="s">
        <v>443</v>
      </c>
      <c r="B113" s="0" t="s">
        <v>431</v>
      </c>
    </row>
    <row r="114" customFormat="false" ht="15" hidden="false" customHeight="false" outlineLevel="0" collapsed="false">
      <c r="A114" s="34" t="s">
        <v>443</v>
      </c>
      <c r="B114" s="34" t="s">
        <v>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8" activeCellId="0" sqref="O8"/>
    </sheetView>
  </sheetViews>
  <sheetFormatPr defaultRowHeight="14.5"/>
  <cols>
    <col collapsed="false" hidden="false" max="1" min="1" style="0" width="8.63775510204082"/>
    <col collapsed="false" hidden="false" max="2" min="2" style="0" width="11.5561224489796"/>
    <col collapsed="false" hidden="false" max="3" min="3" style="0" width="11.2295918367347"/>
    <col collapsed="false" hidden="false" max="6" min="4" style="0" width="8.63775510204082"/>
    <col collapsed="false" hidden="false" max="8" min="7" style="0" width="10.9081632653061"/>
    <col collapsed="false" hidden="false" max="9" min="9" style="0" width="8.63775510204082"/>
    <col collapsed="false" hidden="false" max="10" min="10" style="0" width="11.3418367346939"/>
    <col collapsed="false" hidden="false" max="12" min="11" style="0" width="8.63775510204082"/>
    <col collapsed="false" hidden="false" max="13" min="13" style="0" width="9.28571428571429"/>
    <col collapsed="false" hidden="false" max="14" min="14" style="0" width="8.63775510204082"/>
    <col collapsed="false" hidden="false" max="15" min="15" style="0" width="19.5459183673469"/>
    <col collapsed="false" hidden="false" max="18" min="16" style="0" width="8.63775510204082"/>
    <col collapsed="false" hidden="false" max="19" min="19" style="0" width="11.3418367346939"/>
    <col collapsed="false" hidden="false" max="23" min="20" style="0" width="8.63775510204082"/>
    <col collapsed="false" hidden="false" max="24" min="24" style="0" width="8.85714285714286"/>
    <col collapsed="false" hidden="false" max="25" min="25" style="0" width="8.63775510204082"/>
    <col collapsed="false" hidden="false" max="27" min="26" style="0" width="8.85714285714286"/>
    <col collapsed="false" hidden="false" max="28" min="28" style="0" width="8.63775510204082"/>
    <col collapsed="false" hidden="false" max="30" min="29" style="0" width="8.85714285714286"/>
    <col collapsed="false" hidden="false" max="31" min="31" style="0" width="8.63775510204082"/>
    <col collapsed="false" hidden="false" max="32" min="32" style="0" width="9.28571428571429"/>
    <col collapsed="false" hidden="false" max="1025" min="33" style="0" width="8.63775510204082"/>
  </cols>
  <sheetData>
    <row r="1" customFormat="false" ht="14.5" hidden="false" customHeight="false" outlineLevel="0" collapsed="false">
      <c r="J1" s="7" t="s">
        <v>34</v>
      </c>
      <c r="K1" s="7"/>
      <c r="L1" s="7"/>
      <c r="M1" s="7"/>
      <c r="N1" s="0" t="s">
        <v>35</v>
      </c>
      <c r="P1" s="2" t="s">
        <v>36</v>
      </c>
      <c r="Q1" s="2"/>
      <c r="R1" s="2"/>
      <c r="S1" s="2"/>
      <c r="T1" s="8" t="s">
        <v>35</v>
      </c>
      <c r="X1" s="9"/>
      <c r="Y1" s="9"/>
      <c r="Z1" s="9"/>
      <c r="AA1" s="9"/>
      <c r="AB1" s="9"/>
      <c r="AC1" s="9"/>
      <c r="AD1" s="9"/>
      <c r="AE1" s="9"/>
      <c r="AF1" s="9"/>
    </row>
    <row r="2" customFormat="false" ht="14.5" hidden="false" customHeight="false" outlineLevel="0" collapsed="false">
      <c r="G2" s="10" t="s">
        <v>37</v>
      </c>
      <c r="H2" s="11" t="s">
        <v>38</v>
      </c>
      <c r="J2" s="12" t="s">
        <v>39</v>
      </c>
      <c r="K2" s="7"/>
      <c r="L2" s="7"/>
      <c r="M2" s="7" t="s">
        <v>40</v>
      </c>
      <c r="P2" s="13" t="s">
        <v>39</v>
      </c>
      <c r="Q2" s="2"/>
      <c r="R2" s="2"/>
      <c r="S2" s="2" t="s">
        <v>40</v>
      </c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9"/>
    </row>
    <row r="3" customFormat="false" ht="14.5" hidden="false" customHeight="false" outlineLevel="0" collapsed="false">
      <c r="A3" s="14" t="s">
        <v>41</v>
      </c>
      <c r="B3" s="14" t="s">
        <v>11</v>
      </c>
      <c r="C3" s="14" t="s">
        <v>42</v>
      </c>
      <c r="D3" s="10" t="s">
        <v>43</v>
      </c>
      <c r="E3" s="10" t="s">
        <v>44</v>
      </c>
      <c r="F3" s="10" t="s">
        <v>45</v>
      </c>
      <c r="G3" s="10" t="s">
        <v>46</v>
      </c>
      <c r="H3" s="10" t="s">
        <v>47</v>
      </c>
      <c r="J3" s="7" t="s">
        <v>13</v>
      </c>
      <c r="K3" s="15" t="s">
        <v>48</v>
      </c>
      <c r="L3" s="7"/>
      <c r="M3" s="7" t="s">
        <v>49</v>
      </c>
      <c r="N3" s="16" t="s">
        <v>50</v>
      </c>
      <c r="O3" s="16"/>
      <c r="P3" s="2" t="s">
        <v>13</v>
      </c>
      <c r="Q3" s="17" t="s">
        <v>48</v>
      </c>
      <c r="R3" s="2"/>
      <c r="S3" s="2" t="s">
        <v>49</v>
      </c>
      <c r="T3" s="18" t="s">
        <v>51</v>
      </c>
      <c r="U3" s="18" t="s">
        <v>52</v>
      </c>
      <c r="V3" s="8"/>
      <c r="W3" s="8"/>
      <c r="X3" s="9"/>
      <c r="Y3" s="9"/>
      <c r="Z3" s="9"/>
      <c r="AA3" s="9"/>
      <c r="AB3" s="9"/>
      <c r="AC3" s="9"/>
      <c r="AD3" s="9"/>
      <c r="AE3" s="9"/>
      <c r="AF3" s="9"/>
    </row>
    <row r="4" customFormat="false" ht="14.5" hidden="false" customHeight="false" outlineLevel="0" collapsed="false">
      <c r="A4" s="14" t="n">
        <v>2016</v>
      </c>
      <c r="B4" s="14" t="s">
        <v>53</v>
      </c>
      <c r="C4" s="14" t="n">
        <v>1.07</v>
      </c>
      <c r="D4" s="11" t="n">
        <v>1</v>
      </c>
      <c r="E4" s="11" t="n">
        <v>1</v>
      </c>
      <c r="F4" s="11" t="s">
        <v>54</v>
      </c>
      <c r="G4" s="19" t="n">
        <f aca="false">(0.5*65)/C4</f>
        <v>30.3738317757009</v>
      </c>
      <c r="H4" s="20" t="n">
        <f aca="false">65-G4</f>
        <v>34.6261682242991</v>
      </c>
      <c r="I4" s="0" t="s">
        <v>55</v>
      </c>
      <c r="J4" s="21" t="n">
        <v>58.7754040646504</v>
      </c>
      <c r="K4" s="21" t="n">
        <f aca="false">39*J4</f>
        <v>2292.24075852136</v>
      </c>
      <c r="M4" s="22" t="n">
        <f aca="false">100/J4</f>
        <v>1.70139196133819</v>
      </c>
      <c r="N4" s="11" t="n">
        <v>23</v>
      </c>
      <c r="P4" s="8" t="n">
        <v>27.6451263971796</v>
      </c>
      <c r="Q4" s="21" t="n">
        <f aca="false">P4*39</f>
        <v>1078.15992949</v>
      </c>
      <c r="S4" s="21" t="n">
        <f aca="false">100/P4</f>
        <v>3.6172741105717</v>
      </c>
      <c r="T4" s="8"/>
      <c r="U4" s="8"/>
      <c r="V4" s="8"/>
      <c r="W4" s="8"/>
      <c r="X4" s="9"/>
      <c r="Y4" s="9"/>
      <c r="Z4" s="9"/>
      <c r="AA4" s="9"/>
      <c r="AB4" s="9"/>
      <c r="AC4" s="9"/>
      <c r="AD4" s="9"/>
      <c r="AE4" s="9"/>
      <c r="AF4" s="9"/>
    </row>
    <row r="5" customFormat="false" ht="14.5" hidden="false" customHeight="false" outlineLevel="0" collapsed="false">
      <c r="A5" s="14" t="n">
        <v>2016</v>
      </c>
      <c r="B5" s="14" t="s">
        <v>56</v>
      </c>
      <c r="C5" s="14" t="n">
        <v>0.63</v>
      </c>
      <c r="D5" s="11" t="n">
        <v>2</v>
      </c>
      <c r="E5" s="11" t="n">
        <v>1</v>
      </c>
      <c r="F5" s="11" t="s">
        <v>57</v>
      </c>
      <c r="G5" s="19" t="n">
        <f aca="false">(0.5*65)/C5</f>
        <v>51.5873015873016</v>
      </c>
      <c r="H5" s="20" t="n">
        <f aca="false">65-G5</f>
        <v>13.4126984126984</v>
      </c>
      <c r="J5" s="21" t="n">
        <v>2.36237798047688</v>
      </c>
      <c r="K5" s="21" t="n">
        <f aca="false">39*J5</f>
        <v>92.1327412385982</v>
      </c>
      <c r="M5" s="22" t="n">
        <f aca="false">100/J5</f>
        <v>42.3302286198137</v>
      </c>
      <c r="N5" s="11" t="n">
        <v>31</v>
      </c>
      <c r="P5" s="8" t="n">
        <v>2.55398421537599</v>
      </c>
      <c r="Q5" s="21" t="n">
        <f aca="false">P5*39</f>
        <v>99.6053843996635</v>
      </c>
      <c r="S5" s="21" t="n">
        <f aca="false">100/P5</f>
        <v>39.1545098039216</v>
      </c>
      <c r="T5" s="8"/>
      <c r="U5" s="8"/>
      <c r="V5" s="8"/>
      <c r="W5" s="8"/>
      <c r="X5" s="9"/>
      <c r="Y5" s="9"/>
      <c r="Z5" s="9"/>
      <c r="AA5" s="9"/>
      <c r="AB5" s="9"/>
      <c r="AC5" s="9"/>
      <c r="AD5" s="9"/>
      <c r="AE5" s="9"/>
      <c r="AF5" s="9"/>
    </row>
    <row r="6" customFormat="false" ht="14.5" hidden="false" customHeight="false" outlineLevel="0" collapsed="false">
      <c r="A6" s="14" t="n">
        <v>2016</v>
      </c>
      <c r="B6" s="14" t="s">
        <v>58</v>
      </c>
      <c r="C6" s="14" t="n">
        <v>1.19</v>
      </c>
      <c r="D6" s="11" t="n">
        <v>3</v>
      </c>
      <c r="E6" s="11" t="n">
        <v>1</v>
      </c>
      <c r="F6" s="11" t="s">
        <v>59</v>
      </c>
      <c r="G6" s="19" t="n">
        <f aca="false">(0.5*65)/C6</f>
        <v>27.3109243697479</v>
      </c>
      <c r="H6" s="20" t="n">
        <f aca="false">65-G6</f>
        <v>37.6890756302521</v>
      </c>
      <c r="J6" s="21" t="n">
        <v>160.887742038726</v>
      </c>
      <c r="K6" s="21" t="n">
        <f aca="false">39*J6</f>
        <v>6274.62193951032</v>
      </c>
      <c r="M6" s="22" t="n">
        <f aca="false">100/J6</f>
        <v>0.621551391876267</v>
      </c>
      <c r="N6" s="11" t="n">
        <v>73</v>
      </c>
      <c r="P6" s="8" t="n">
        <v>75.3475421657786</v>
      </c>
      <c r="Q6" s="21" t="n">
        <f aca="false">P6*39</f>
        <v>2938.55414446537</v>
      </c>
      <c r="S6" s="21" t="n">
        <f aca="false">100/P6</f>
        <v>1.32718330453277</v>
      </c>
      <c r="T6" s="8"/>
      <c r="U6" s="8"/>
      <c r="V6" s="8"/>
      <c r="W6" s="8"/>
      <c r="X6" s="9"/>
      <c r="Y6" s="9"/>
      <c r="Z6" s="9"/>
      <c r="AA6" s="9"/>
      <c r="AB6" s="9"/>
      <c r="AC6" s="9"/>
      <c r="AD6" s="9"/>
      <c r="AE6" s="9"/>
      <c r="AF6" s="9"/>
    </row>
    <row r="7" customFormat="false" ht="14.5" hidden="false" customHeight="false" outlineLevel="0" collapsed="false">
      <c r="A7" s="14" t="n">
        <v>2016</v>
      </c>
      <c r="B7" s="14" t="s">
        <v>60</v>
      </c>
      <c r="C7" s="14" t="n">
        <v>0.48</v>
      </c>
      <c r="D7" s="11" t="n">
        <v>4</v>
      </c>
      <c r="E7" s="11" t="n">
        <v>1</v>
      </c>
      <c r="F7" s="11" t="s">
        <v>61</v>
      </c>
      <c r="G7" s="19" t="n">
        <f aca="false">(0.5*65)/C7</f>
        <v>67.7083333333333</v>
      </c>
      <c r="H7" s="20" t="n">
        <f aca="false">65-G7</f>
        <v>-2.70833333333334</v>
      </c>
      <c r="J7" s="21" t="n">
        <v>59.2874859977596</v>
      </c>
      <c r="K7" s="21" t="n">
        <f aca="false">39*J7</f>
        <v>2312.21195391263</v>
      </c>
      <c r="M7" s="22" t="n">
        <f aca="false">100/J7</f>
        <v>1.68669658220588</v>
      </c>
      <c r="N7" s="11" t="n">
        <v>42</v>
      </c>
      <c r="P7" s="8" t="n">
        <v>2.89852169384239</v>
      </c>
      <c r="Q7" s="21" t="n">
        <f aca="false">P7*39</f>
        <v>113.042346059853</v>
      </c>
      <c r="S7" s="21" t="n">
        <f aca="false">100/P7</f>
        <v>34.5003455425017</v>
      </c>
      <c r="T7" s="8"/>
      <c r="U7" s="8"/>
      <c r="V7" s="8"/>
      <c r="W7" s="8"/>
      <c r="X7" s="9"/>
      <c r="Y7" s="9"/>
      <c r="Z7" s="9"/>
      <c r="AA7" s="9"/>
      <c r="AB7" s="9"/>
      <c r="AC7" s="9"/>
      <c r="AD7" s="9"/>
      <c r="AE7" s="9"/>
      <c r="AF7" s="9"/>
    </row>
    <row r="8" customFormat="false" ht="14.5" hidden="false" customHeight="false" outlineLevel="0" collapsed="false">
      <c r="A8" s="14" t="n">
        <v>2016</v>
      </c>
      <c r="B8" s="14" t="s">
        <v>62</v>
      </c>
      <c r="C8" s="14" t="n">
        <v>0.99</v>
      </c>
      <c r="D8" s="11" t="n">
        <v>5</v>
      </c>
      <c r="E8" s="11" t="n">
        <v>1</v>
      </c>
      <c r="F8" s="11" t="s">
        <v>63</v>
      </c>
      <c r="G8" s="19" t="n">
        <f aca="false">(0.5*65)/C8</f>
        <v>32.8282828282828</v>
      </c>
      <c r="H8" s="20" t="n">
        <f aca="false">65-G8</f>
        <v>32.1717171717172</v>
      </c>
      <c r="J8" s="21" t="n">
        <v>95.2452392382781</v>
      </c>
      <c r="K8" s="21" t="n">
        <f aca="false">39*J8</f>
        <v>3714.56433029285</v>
      </c>
      <c r="M8" s="22" t="n">
        <f aca="false">100/J8</f>
        <v>1.04992124330568</v>
      </c>
      <c r="N8" s="11" t="n">
        <v>50</v>
      </c>
      <c r="P8" s="8" t="n">
        <v>60.4883618444774</v>
      </c>
      <c r="Q8" s="21" t="n">
        <f aca="false">P8*39</f>
        <v>2359.04611193462</v>
      </c>
      <c r="S8" s="21" t="n">
        <f aca="false">100/P8</f>
        <v>1.65321058383283</v>
      </c>
      <c r="T8" s="8"/>
      <c r="U8" s="8"/>
      <c r="V8" s="8"/>
      <c r="W8" s="8"/>
      <c r="X8" s="9"/>
      <c r="Y8" s="9"/>
      <c r="Z8" s="9"/>
      <c r="AA8" s="9"/>
      <c r="AB8" s="9"/>
      <c r="AC8" s="9"/>
      <c r="AD8" s="9"/>
      <c r="AE8" s="9"/>
      <c r="AF8" s="9"/>
    </row>
    <row r="9" customFormat="false" ht="14.5" hidden="false" customHeight="false" outlineLevel="0" collapsed="false">
      <c r="A9" s="14" t="n">
        <v>2016</v>
      </c>
      <c r="B9" s="14" t="s">
        <v>64</v>
      </c>
      <c r="C9" s="14" t="n">
        <v>0.43</v>
      </c>
      <c r="D9" s="11" t="n">
        <v>6</v>
      </c>
      <c r="E9" s="11" t="n">
        <v>1</v>
      </c>
      <c r="F9" s="11" t="s">
        <v>65</v>
      </c>
      <c r="G9" s="19" t="n">
        <f aca="false">(0.5*65)/C9</f>
        <v>75.5813953488372</v>
      </c>
      <c r="H9" s="20" t="n">
        <f aca="false">65-G9</f>
        <v>-10.5813953488372</v>
      </c>
      <c r="J9" s="21" t="n">
        <v>43.0888942230757</v>
      </c>
      <c r="K9" s="21" t="n">
        <f aca="false">39*J9</f>
        <v>1680.46687469995</v>
      </c>
      <c r="M9" s="22" t="n">
        <f aca="false">100/J9</f>
        <v>2.32078362193027</v>
      </c>
      <c r="N9" s="11" t="n">
        <v>25</v>
      </c>
      <c r="P9" s="8" t="n">
        <v>31.5712511517968</v>
      </c>
      <c r="Q9" s="21" t="n">
        <f aca="false">P9*39</f>
        <v>1231.27879492008</v>
      </c>
      <c r="S9" s="21" t="n">
        <f aca="false">100/P9</f>
        <v>3.16743861430112</v>
      </c>
      <c r="T9" s="8"/>
      <c r="U9" s="8"/>
      <c r="V9" s="8"/>
      <c r="W9" s="8"/>
      <c r="X9" s="9"/>
      <c r="Y9" s="9"/>
      <c r="Z9" s="9"/>
      <c r="AA9" s="9"/>
      <c r="AB9" s="9"/>
      <c r="AC9" s="9"/>
      <c r="AD9" s="9"/>
      <c r="AE9" s="9"/>
      <c r="AF9" s="9"/>
    </row>
    <row r="10" customFormat="false" ht="14.5" hidden="false" customHeight="false" outlineLevel="0" collapsed="false">
      <c r="A10" s="14" t="n">
        <v>2016</v>
      </c>
      <c r="B10" s="14" t="s">
        <v>66</v>
      </c>
      <c r="C10" s="14" t="n">
        <v>0.38</v>
      </c>
      <c r="D10" s="11" t="n">
        <v>7</v>
      </c>
      <c r="E10" s="11" t="n">
        <v>1</v>
      </c>
      <c r="F10" s="11" t="s">
        <v>67</v>
      </c>
      <c r="G10" s="19" t="n">
        <f aca="false">(0.5*65)/C10</f>
        <v>85.5263157894737</v>
      </c>
      <c r="H10" s="20" t="n">
        <f aca="false">65-G10</f>
        <v>-20.5263157894737</v>
      </c>
      <c r="J10" s="21" t="n">
        <v>55.2908465354457</v>
      </c>
      <c r="K10" s="21" t="n">
        <f aca="false">39*J10</f>
        <v>2156.34301488238</v>
      </c>
      <c r="M10" s="22" t="n">
        <f aca="false">100/J10</f>
        <v>1.808617633226</v>
      </c>
      <c r="N10" s="11" t="n">
        <v>22</v>
      </c>
      <c r="P10" s="8" t="n">
        <v>24.6404390849726</v>
      </c>
      <c r="Q10" s="21" t="n">
        <f aca="false">P10*39</f>
        <v>960.97712431393</v>
      </c>
      <c r="S10" s="21" t="n">
        <f aca="false">100/P10</f>
        <v>4.05836923827331</v>
      </c>
      <c r="T10" s="8"/>
      <c r="U10" s="8"/>
      <c r="V10" s="8"/>
      <c r="W10" s="8"/>
      <c r="X10" s="9"/>
      <c r="Y10" s="9"/>
      <c r="Z10" s="9"/>
      <c r="AA10" s="9"/>
      <c r="AB10" s="9"/>
      <c r="AC10" s="9"/>
      <c r="AD10" s="9"/>
      <c r="AE10" s="9"/>
      <c r="AF10" s="9"/>
    </row>
    <row r="11" customFormat="false" ht="15" hidden="false" customHeight="false" outlineLevel="0" collapsed="false">
      <c r="A11" s="14" t="n">
        <v>2016</v>
      </c>
      <c r="B11" s="14" t="s">
        <v>68</v>
      </c>
      <c r="C11" s="14" t="n">
        <v>0.83</v>
      </c>
      <c r="D11" s="11" t="n">
        <v>8</v>
      </c>
      <c r="E11" s="11" t="n">
        <v>1</v>
      </c>
      <c r="F11" s="11" t="s">
        <v>69</v>
      </c>
      <c r="G11" s="19" t="n">
        <f aca="false">(0.5*65)/C11</f>
        <v>39.1566265060241</v>
      </c>
      <c r="H11" s="20" t="n">
        <f aca="false">65-G11</f>
        <v>25.8433734939759</v>
      </c>
      <c r="J11" s="21" t="n">
        <v>11.4598335733717</v>
      </c>
      <c r="K11" s="21" t="n">
        <f aca="false">39*J11</f>
        <v>446.933509361498</v>
      </c>
      <c r="M11" s="22" t="n">
        <f aca="false">100/J11</f>
        <v>8.72613021469715</v>
      </c>
      <c r="N11" s="23" t="n">
        <v>64</v>
      </c>
      <c r="P11" s="8" t="n">
        <v>32.0640198709988</v>
      </c>
      <c r="Q11" s="21" t="n">
        <f aca="false">P11*39</f>
        <v>1250.49677496895</v>
      </c>
      <c r="S11" s="21" t="n">
        <f aca="false">100/P11</f>
        <v>3.11876054226276</v>
      </c>
      <c r="T11" s="8"/>
      <c r="U11" s="8"/>
      <c r="V11" s="8"/>
      <c r="W11" s="8"/>
      <c r="X11" s="9"/>
      <c r="Y11" s="9"/>
      <c r="Z11" s="9"/>
      <c r="AA11" s="9"/>
      <c r="AB11" s="9"/>
      <c r="AC11" s="9"/>
      <c r="AD11" s="9"/>
      <c r="AE11" s="9"/>
      <c r="AF11" s="9"/>
    </row>
    <row r="12" customFormat="false" ht="15" hidden="false" customHeight="false" outlineLevel="0" collapsed="false">
      <c r="A12" s="14" t="n">
        <v>2016</v>
      </c>
      <c r="B12" s="14" t="s">
        <v>70</v>
      </c>
      <c r="C12" s="14" t="n">
        <v>4.55</v>
      </c>
      <c r="D12" s="11" t="n">
        <v>9</v>
      </c>
      <c r="E12" s="11" t="n">
        <v>1</v>
      </c>
      <c r="F12" s="11" t="s">
        <v>71</v>
      </c>
      <c r="G12" s="19" t="n">
        <f aca="false">(0.5*65)/C12</f>
        <v>7.14285714285714</v>
      </c>
      <c r="H12" s="20" t="n">
        <f aca="false">65-G12</f>
        <v>57.8571428571429</v>
      </c>
      <c r="J12" s="21" t="n">
        <v>95.5252840454473</v>
      </c>
      <c r="K12" s="21" t="n">
        <f aca="false">39*J12</f>
        <v>3725.48607777244</v>
      </c>
      <c r="M12" s="22" t="n">
        <f aca="false">100/J12</f>
        <v>1.0468432624856</v>
      </c>
      <c r="N12" s="24" t="n">
        <v>36</v>
      </c>
      <c r="P12" s="8" t="n">
        <v>22.7655142021554</v>
      </c>
      <c r="Q12" s="21" t="n">
        <f aca="false">P12*39</f>
        <v>887.855053884059</v>
      </c>
      <c r="S12" s="21" t="n">
        <f aca="false">100/P12</f>
        <v>4.39260888693357</v>
      </c>
      <c r="T12" s="8"/>
      <c r="U12" s="8"/>
      <c r="V12" s="8"/>
      <c r="W12" s="8"/>
      <c r="X12" s="9"/>
      <c r="Y12" s="9"/>
      <c r="Z12" s="9"/>
      <c r="AA12" s="9"/>
      <c r="AB12" s="9"/>
      <c r="AC12" s="9"/>
      <c r="AD12" s="9"/>
      <c r="AE12" s="9"/>
      <c r="AF12" s="9"/>
    </row>
    <row r="13" customFormat="false" ht="14.5" hidden="false" customHeight="false" outlineLevel="0" collapsed="false">
      <c r="A13" s="14" t="n">
        <v>2016</v>
      </c>
      <c r="B13" s="14" t="s">
        <v>72</v>
      </c>
      <c r="C13" s="14" t="n">
        <v>6.9</v>
      </c>
      <c r="D13" s="11" t="n">
        <v>10</v>
      </c>
      <c r="E13" s="11" t="n">
        <v>1</v>
      </c>
      <c r="F13" s="11" t="s">
        <v>73</v>
      </c>
      <c r="G13" s="19" t="n">
        <f aca="false">(0.5*65)/C13</f>
        <v>4.71014492753623</v>
      </c>
      <c r="H13" s="20" t="n">
        <f aca="false">65-G13</f>
        <v>60.2898550724638</v>
      </c>
      <c r="J13" s="21" t="n">
        <v>110.411665866539</v>
      </c>
      <c r="K13" s="21" t="n">
        <f aca="false">39*J13</f>
        <v>4306.05496879501</v>
      </c>
      <c r="M13" s="22" t="n">
        <f aca="false">100/J13</f>
        <v>0.905701396815044</v>
      </c>
      <c r="N13" s="11" t="n">
        <v>52</v>
      </c>
      <c r="P13" s="8" t="n">
        <v>51.3100436681223</v>
      </c>
      <c r="Q13" s="21" t="n">
        <f aca="false">P13*39</f>
        <v>2001.09170305677</v>
      </c>
      <c r="S13" s="21" t="n">
        <f aca="false">100/P13</f>
        <v>1.94893617021277</v>
      </c>
      <c r="T13" s="8"/>
      <c r="U13" s="8"/>
      <c r="V13" s="8"/>
      <c r="W13" s="8"/>
      <c r="X13" s="9"/>
      <c r="Y13" s="9"/>
      <c r="Z13" s="9"/>
      <c r="AA13" s="9"/>
      <c r="AB13" s="9"/>
      <c r="AC13" s="9"/>
      <c r="AD13" s="9"/>
      <c r="AE13" s="9"/>
      <c r="AF13" s="9"/>
    </row>
    <row r="14" customFormat="false" ht="14.5" hidden="false" customHeight="false" outlineLevel="0" collapsed="false">
      <c r="A14" s="14" t="n">
        <v>2016</v>
      </c>
      <c r="B14" s="14" t="s">
        <v>74</v>
      </c>
      <c r="C14" s="14" t="n">
        <v>9.99</v>
      </c>
      <c r="D14" s="11" t="n">
        <v>11</v>
      </c>
      <c r="E14" s="11" t="n">
        <v>1</v>
      </c>
      <c r="F14" s="11" t="s">
        <v>75</v>
      </c>
      <c r="G14" s="19" t="n">
        <f aca="false">(0.5*65)/C14</f>
        <v>3.25325325325325</v>
      </c>
      <c r="H14" s="20" t="n">
        <f aca="false">65-G14</f>
        <v>61.7467467467468</v>
      </c>
      <c r="J14" s="21" t="n">
        <v>81.7190750520083</v>
      </c>
      <c r="K14" s="21" t="n">
        <f aca="false">39*J14</f>
        <v>3187.04392702832</v>
      </c>
      <c r="M14" s="22" t="n">
        <f aca="false">100/J14</f>
        <v>1.2237045015054</v>
      </c>
      <c r="N14" s="11" t="n">
        <v>17</v>
      </c>
      <c r="P14" s="8" t="n">
        <v>35.7417571411402</v>
      </c>
      <c r="Q14" s="21" t="n">
        <f aca="false">P14*39</f>
        <v>1393.92852850447</v>
      </c>
      <c r="S14" s="21" t="n">
        <f aca="false">100/P14</f>
        <v>2.79784789553326</v>
      </c>
      <c r="T14" s="8"/>
      <c r="U14" s="8"/>
      <c r="V14" s="8"/>
      <c r="W14" s="8"/>
      <c r="X14" s="9"/>
      <c r="Y14" s="9"/>
      <c r="Z14" s="9"/>
      <c r="AA14" s="9"/>
      <c r="AB14" s="9"/>
      <c r="AC14" s="9"/>
      <c r="AD14" s="9"/>
      <c r="AE14" s="9"/>
      <c r="AF14" s="9"/>
    </row>
    <row r="15" customFormat="false" ht="14.5" hidden="false" customHeight="false" outlineLevel="0" collapsed="false">
      <c r="A15" s="14" t="n">
        <v>2016</v>
      </c>
      <c r="B15" s="14" t="s">
        <v>76</v>
      </c>
      <c r="C15" s="14" t="n">
        <v>5.8</v>
      </c>
      <c r="D15" s="11" t="n">
        <v>12</v>
      </c>
      <c r="E15" s="11" t="n">
        <v>1</v>
      </c>
      <c r="F15" s="11" t="s">
        <v>77</v>
      </c>
      <c r="G15" s="19" t="n">
        <f aca="false">(0.5*65)/C15</f>
        <v>5.60344827586207</v>
      </c>
      <c r="H15" s="20" t="n">
        <f aca="false">65-G15</f>
        <v>59.3965517241379</v>
      </c>
      <c r="J15" s="21" t="n">
        <v>117.696831493039</v>
      </c>
      <c r="K15" s="21" t="n">
        <f aca="false">39*J15</f>
        <v>4590.17642822852</v>
      </c>
      <c r="M15" s="22" t="n">
        <f aca="false">100/J15</f>
        <v>0.849640544536787</v>
      </c>
      <c r="N15" s="11" t="n">
        <v>59</v>
      </c>
      <c r="P15" s="8" t="n">
        <v>39.086975682064</v>
      </c>
      <c r="Q15" s="21" t="n">
        <f aca="false">P15*39</f>
        <v>1524.3920516005</v>
      </c>
      <c r="S15" s="21" t="n">
        <f aca="false">100/P15</f>
        <v>2.55839696612515</v>
      </c>
      <c r="T15" s="8"/>
      <c r="U15" s="8"/>
      <c r="V15" s="8"/>
      <c r="W15" s="8"/>
      <c r="X15" s="9"/>
      <c r="Y15" s="9"/>
      <c r="Z15" s="9"/>
      <c r="AA15" s="9"/>
      <c r="AB15" s="9"/>
      <c r="AC15" s="9"/>
      <c r="AD15" s="9"/>
      <c r="AE15" s="9"/>
      <c r="AF15" s="9"/>
    </row>
    <row r="16" customFormat="false" ht="14.5" hidden="false" customHeight="false" outlineLevel="0" collapsed="false">
      <c r="A16" s="14" t="n">
        <v>2016</v>
      </c>
      <c r="B16" s="14" t="s">
        <v>78</v>
      </c>
      <c r="C16" s="14" t="n">
        <v>12.65</v>
      </c>
      <c r="D16" s="11" t="n">
        <v>13</v>
      </c>
      <c r="E16" s="11" t="n">
        <v>1</v>
      </c>
      <c r="F16" s="11" t="s">
        <v>79</v>
      </c>
      <c r="G16" s="19" t="n">
        <f aca="false">(0.5*65)/C16</f>
        <v>2.56916996047431</v>
      </c>
      <c r="H16" s="20" t="n">
        <f aca="false">65-G16</f>
        <v>62.4308300395257</v>
      </c>
      <c r="J16" s="21" t="n">
        <v>115.332453192511</v>
      </c>
      <c r="K16" s="21" t="n">
        <f aca="false">39*J16</f>
        <v>4497.96567450792</v>
      </c>
      <c r="M16" s="22" t="n">
        <f aca="false">100/J16</f>
        <v>0.867058639887611</v>
      </c>
      <c r="N16" s="11" t="n">
        <v>57</v>
      </c>
      <c r="P16" s="8" t="n">
        <v>30.4655262209046</v>
      </c>
      <c r="Q16" s="21" t="n">
        <f aca="false">P16*39</f>
        <v>1188.15552261528</v>
      </c>
      <c r="S16" s="21" t="n">
        <f aca="false">100/P16</f>
        <v>3.28239857978828</v>
      </c>
      <c r="T16" s="8"/>
      <c r="U16" s="8"/>
      <c r="V16" s="8"/>
      <c r="W16" s="8"/>
      <c r="X16" s="9"/>
      <c r="Y16" s="9"/>
      <c r="Z16" s="9"/>
      <c r="AA16" s="9"/>
      <c r="AB16" s="9"/>
      <c r="AC16" s="9"/>
      <c r="AD16" s="9"/>
      <c r="AE16" s="9"/>
      <c r="AF16" s="9"/>
    </row>
    <row r="17" customFormat="false" ht="14.5" hidden="false" customHeight="false" outlineLevel="0" collapsed="false">
      <c r="A17" s="14" t="n">
        <v>2016</v>
      </c>
      <c r="B17" s="14" t="s">
        <v>80</v>
      </c>
      <c r="C17" s="14" t="n">
        <v>12.17</v>
      </c>
      <c r="D17" s="11" t="n">
        <v>14</v>
      </c>
      <c r="E17" s="11" t="n">
        <v>1</v>
      </c>
      <c r="F17" s="11" t="s">
        <v>81</v>
      </c>
      <c r="G17" s="19" t="n">
        <f aca="false">(0.5*65)/C17</f>
        <v>2.67050123253903</v>
      </c>
      <c r="H17" s="20" t="n">
        <f aca="false">65-G17</f>
        <v>62.329498767461</v>
      </c>
      <c r="J17" s="21" t="n">
        <v>88.3321331413026</v>
      </c>
      <c r="K17" s="21" t="n">
        <f aca="false">39*J17</f>
        <v>3444.9531925108</v>
      </c>
      <c r="M17" s="22" t="n">
        <f aca="false">100/J17</f>
        <v>1.13209085350665</v>
      </c>
      <c r="N17" s="11" t="n">
        <v>66</v>
      </c>
      <c r="P17" s="8" t="n">
        <v>61.8985617563399</v>
      </c>
      <c r="Q17" s="21" t="n">
        <f aca="false">P17*39</f>
        <v>2414.04390849726</v>
      </c>
      <c r="S17" s="21" t="n">
        <f aca="false">100/P17</f>
        <v>1.61554642244588</v>
      </c>
      <c r="T17" s="8"/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</row>
    <row r="18" customFormat="false" ht="14.5" hidden="false" customHeight="false" outlineLevel="0" collapsed="false">
      <c r="A18" s="14" t="n">
        <v>2016</v>
      </c>
      <c r="B18" s="14" t="s">
        <v>82</v>
      </c>
      <c r="C18" s="14" t="n">
        <v>2.08</v>
      </c>
      <c r="D18" s="11" t="n">
        <v>15</v>
      </c>
      <c r="E18" s="11" t="n">
        <v>1</v>
      </c>
      <c r="F18" s="11" t="s">
        <v>83</v>
      </c>
      <c r="G18" s="19" t="n">
        <f aca="false">(0.5*65)/C18</f>
        <v>15.625</v>
      </c>
      <c r="H18" s="20" t="n">
        <f aca="false">65-G18</f>
        <v>49.375</v>
      </c>
      <c r="J18" s="21" t="n">
        <v>66.2045927348376</v>
      </c>
      <c r="K18" s="21" t="n">
        <f aca="false">39*J18</f>
        <v>2581.97911665867</v>
      </c>
      <c r="M18" s="22" t="n">
        <f aca="false">100/J18</f>
        <v>1.51046922681814</v>
      </c>
      <c r="N18" s="11" t="n">
        <v>46</v>
      </c>
      <c r="P18" s="8" t="n">
        <v>16.103120868555</v>
      </c>
      <c r="Q18" s="21" t="n">
        <f aca="false">P18*39</f>
        <v>628.021713873643</v>
      </c>
      <c r="S18" s="21" t="n">
        <f aca="false">100/P18</f>
        <v>6.20997636521955</v>
      </c>
      <c r="T18" s="8"/>
      <c r="U18" s="8"/>
      <c r="V18" s="8"/>
      <c r="W18" s="8"/>
      <c r="X18" s="9"/>
      <c r="Y18" s="9"/>
      <c r="Z18" s="9"/>
      <c r="AA18" s="9"/>
      <c r="AB18" s="9"/>
      <c r="AC18" s="9"/>
      <c r="AD18" s="9"/>
      <c r="AE18" s="9"/>
      <c r="AF18" s="9"/>
    </row>
    <row r="19" customFormat="false" ht="15" hidden="false" customHeight="false" outlineLevel="0" collapsed="false">
      <c r="A19" s="14" t="n">
        <v>2016</v>
      </c>
      <c r="B19" s="14" t="s">
        <v>84</v>
      </c>
      <c r="C19" s="14" t="n">
        <v>0.81</v>
      </c>
      <c r="D19" s="11" t="n">
        <v>16</v>
      </c>
      <c r="E19" s="11" t="n">
        <v>1</v>
      </c>
      <c r="F19" s="11" t="s">
        <v>85</v>
      </c>
      <c r="G19" s="19" t="n">
        <f aca="false">(0.5*65)/C19</f>
        <v>40.1234567901235</v>
      </c>
      <c r="H19" s="20" t="n">
        <f aca="false">65-G19</f>
        <v>24.8765432098765</v>
      </c>
      <c r="J19" s="21" t="n">
        <v>30.4588734197472</v>
      </c>
      <c r="K19" s="21" t="n">
        <f aca="false">39*J19</f>
        <v>1187.89606337014</v>
      </c>
      <c r="M19" s="22" t="n">
        <f aca="false">100/J19</f>
        <v>3.2831155184869</v>
      </c>
      <c r="N19" s="23" t="n">
        <v>41</v>
      </c>
      <c r="P19" s="8" t="n">
        <v>20.6862705821081</v>
      </c>
      <c r="Q19" s="21" t="n">
        <f aca="false">P19*39</f>
        <v>806.764552702216</v>
      </c>
      <c r="S19" s="21" t="n">
        <f aca="false">100/P19</f>
        <v>4.8341241406023</v>
      </c>
      <c r="T19" s="8"/>
      <c r="U19" s="8"/>
      <c r="V19" s="8"/>
      <c r="W19" s="8"/>
      <c r="X19" s="9"/>
      <c r="Y19" s="9"/>
      <c r="Z19" s="9"/>
      <c r="AA19" s="9"/>
      <c r="AB19" s="9"/>
      <c r="AC19" s="9"/>
      <c r="AD19" s="25"/>
      <c r="AE19" s="25"/>
      <c r="AF19" s="9"/>
    </row>
    <row r="20" customFormat="false" ht="15" hidden="false" customHeight="false" outlineLevel="0" collapsed="false">
      <c r="A20" s="14" t="n">
        <v>2016</v>
      </c>
      <c r="B20" s="14" t="s">
        <v>86</v>
      </c>
      <c r="C20" s="14" t="n">
        <v>3.38</v>
      </c>
      <c r="D20" s="11" t="n">
        <v>17</v>
      </c>
      <c r="E20" s="11" t="n">
        <v>1</v>
      </c>
      <c r="F20" s="11" t="s">
        <v>87</v>
      </c>
      <c r="G20" s="19" t="n">
        <f aca="false">(0.5*65)/C20</f>
        <v>9.61538461538462</v>
      </c>
      <c r="H20" s="20" t="n">
        <f aca="false">65-G20</f>
        <v>55.3846153846154</v>
      </c>
      <c r="J20" s="21" t="n">
        <v>167.444791166587</v>
      </c>
      <c r="K20" s="21" t="n">
        <f aca="false">39*J20</f>
        <v>6530.34685549688</v>
      </c>
      <c r="M20" s="22" t="n">
        <f aca="false">100/J20</f>
        <v>0.597211769343798</v>
      </c>
      <c r="N20" s="24" t="n">
        <v>76</v>
      </c>
      <c r="P20" s="8" t="n">
        <v>84.1532791154201</v>
      </c>
      <c r="Q20" s="21" t="n">
        <f aca="false">P20*39</f>
        <v>3281.97788550138</v>
      </c>
      <c r="S20" s="21" t="n">
        <f aca="false">100/P20</f>
        <v>1.1883078241413</v>
      </c>
      <c r="T20" s="8"/>
      <c r="U20" s="8"/>
      <c r="V20" s="8"/>
      <c r="W20" s="8"/>
      <c r="X20" s="9"/>
      <c r="Y20" s="9"/>
      <c r="Z20" s="9"/>
      <c r="AA20" s="9"/>
      <c r="AB20" s="9"/>
      <c r="AC20" s="9"/>
      <c r="AD20" s="25"/>
      <c r="AE20" s="25"/>
      <c r="AF20" s="9"/>
    </row>
    <row r="21" customFormat="false" ht="14.5" hidden="false" customHeight="false" outlineLevel="0" collapsed="false">
      <c r="A21" s="14" t="n">
        <v>2016</v>
      </c>
      <c r="B21" s="14" t="s">
        <v>88</v>
      </c>
      <c r="C21" s="14" t="n">
        <v>20.84</v>
      </c>
      <c r="D21" s="11" t="n">
        <v>18</v>
      </c>
      <c r="E21" s="11" t="n">
        <v>1</v>
      </c>
      <c r="F21" s="11" t="s">
        <v>89</v>
      </c>
      <c r="G21" s="19" t="n">
        <f aca="false">(0.5*65)/C21</f>
        <v>1.5595009596929</v>
      </c>
      <c r="H21" s="20" t="n">
        <f aca="false">65-G21</f>
        <v>63.4404990403071</v>
      </c>
      <c r="J21" s="21" t="n">
        <v>71.5814530324852</v>
      </c>
      <c r="K21" s="21" t="n">
        <f aca="false">39*J21</f>
        <v>2791.67666826692</v>
      </c>
      <c r="M21" s="22" t="n">
        <f aca="false">100/J21</f>
        <v>1.39700992035769</v>
      </c>
      <c r="N21" s="11" t="n">
        <v>3</v>
      </c>
      <c r="P21" s="8" t="n">
        <v>48.3614438524098</v>
      </c>
      <c r="Q21" s="21" t="n">
        <f aca="false">P21*39</f>
        <v>1886.09631024398</v>
      </c>
      <c r="S21" s="21" t="n">
        <f aca="false">100/P21</f>
        <v>2.06776291264549</v>
      </c>
      <c r="T21" s="8"/>
      <c r="U21" s="8"/>
      <c r="V21" s="8"/>
      <c r="W21" s="8"/>
      <c r="X21" s="9"/>
      <c r="Y21" s="9"/>
      <c r="Z21" s="9"/>
      <c r="AA21" s="9"/>
      <c r="AB21" s="9"/>
      <c r="AC21" s="9"/>
      <c r="AD21" s="9"/>
      <c r="AE21" s="9"/>
      <c r="AF21" s="9"/>
    </row>
    <row r="22" customFormat="false" ht="14.5" hidden="false" customHeight="false" outlineLevel="0" collapsed="false">
      <c r="A22" s="14" t="n">
        <v>2016</v>
      </c>
      <c r="B22" s="14" t="s">
        <v>90</v>
      </c>
      <c r="C22" s="14" t="n">
        <v>19.05</v>
      </c>
      <c r="D22" s="11" t="n">
        <v>19</v>
      </c>
      <c r="E22" s="11" t="n">
        <v>1</v>
      </c>
      <c r="F22" s="11" t="s">
        <v>91</v>
      </c>
      <c r="G22" s="19" t="n">
        <f aca="false">(0.5*65)/C22</f>
        <v>1.70603674540682</v>
      </c>
      <c r="H22" s="20" t="n">
        <f aca="false">65-G22</f>
        <v>63.2939632545932</v>
      </c>
      <c r="J22" s="21" t="n">
        <v>51.1661865898544</v>
      </c>
      <c r="K22" s="21" t="n">
        <f aca="false">39*J22</f>
        <v>1995.48127700432</v>
      </c>
      <c r="M22" s="22" t="n">
        <f aca="false">100/J22</f>
        <v>1.95441573165487</v>
      </c>
      <c r="N22" s="11" t="n">
        <v>91</v>
      </c>
      <c r="P22" s="8" t="n">
        <v>27.2364889227194</v>
      </c>
      <c r="Q22" s="21" t="n">
        <f aca="false">P22*39</f>
        <v>1062.22306798606</v>
      </c>
      <c r="S22" s="21" t="n">
        <f aca="false">100/P22</f>
        <v>3.67154519379275</v>
      </c>
      <c r="T22" s="8"/>
      <c r="U22" s="8"/>
      <c r="V22" s="8"/>
      <c r="W22" s="8"/>
      <c r="X22" s="9"/>
      <c r="Y22" s="9"/>
      <c r="Z22" s="9"/>
      <c r="AA22" s="9"/>
      <c r="AB22" s="9"/>
      <c r="AC22" s="9"/>
      <c r="AD22" s="9"/>
      <c r="AE22" s="9"/>
      <c r="AF22" s="9"/>
    </row>
    <row r="23" customFormat="false" ht="14.5" hidden="false" customHeight="false" outlineLevel="0" collapsed="false">
      <c r="A23" s="14" t="n">
        <v>2016</v>
      </c>
      <c r="B23" s="14" t="s">
        <v>92</v>
      </c>
      <c r="C23" s="14" t="n">
        <v>17.51</v>
      </c>
      <c r="D23" s="11" t="n">
        <v>20</v>
      </c>
      <c r="E23" s="11" t="n">
        <v>1</v>
      </c>
      <c r="F23" s="11" t="s">
        <v>93</v>
      </c>
      <c r="G23" s="19" t="n">
        <f aca="false">(0.5*65)/C23</f>
        <v>1.85608223872073</v>
      </c>
      <c r="H23" s="20" t="n">
        <f aca="false">65-G23</f>
        <v>63.1439177612793</v>
      </c>
      <c r="J23" s="21" t="n">
        <v>77.2663626180189</v>
      </c>
      <c r="K23" s="21" t="n">
        <f aca="false">39*J23</f>
        <v>3013.38814210274</v>
      </c>
      <c r="M23" s="22" t="n">
        <f aca="false">100/J23</f>
        <v>1.29422424728817</v>
      </c>
      <c r="N23" s="11" t="n">
        <v>5</v>
      </c>
      <c r="P23" s="8" t="n">
        <v>23.9553703777894</v>
      </c>
      <c r="Q23" s="21" t="n">
        <f aca="false">P23*39</f>
        <v>934.259444733785</v>
      </c>
      <c r="S23" s="21" t="n">
        <f aca="false">100/P23</f>
        <v>4.1744293001087</v>
      </c>
      <c r="T23" s="8"/>
      <c r="U23" s="8"/>
      <c r="V23" s="8"/>
      <c r="W23" s="8"/>
      <c r="X23" s="9"/>
      <c r="Y23" s="9"/>
      <c r="Z23" s="9"/>
      <c r="AA23" s="9"/>
      <c r="AB23" s="9"/>
      <c r="AC23" s="9"/>
      <c r="AD23" s="9"/>
      <c r="AE23" s="9"/>
      <c r="AF23" s="9"/>
    </row>
    <row r="24" customFormat="false" ht="14.5" hidden="false" customHeight="false" outlineLevel="0" collapsed="false">
      <c r="A24" s="14" t="n">
        <v>2016</v>
      </c>
      <c r="B24" s="14" t="s">
        <v>94</v>
      </c>
      <c r="C24" s="14" t="n">
        <v>36.04</v>
      </c>
      <c r="D24" s="11" t="n">
        <v>21</v>
      </c>
      <c r="E24" s="11" t="n">
        <v>1</v>
      </c>
      <c r="F24" s="11" t="s">
        <v>95</v>
      </c>
      <c r="G24" s="19" t="n">
        <f aca="false">(0.5*130)/C24</f>
        <v>1.80355160932297</v>
      </c>
      <c r="H24" s="20" t="n">
        <f aca="false">130-G24</f>
        <v>128.196448390677</v>
      </c>
      <c r="J24" s="21" t="n">
        <v>16.4526324211874</v>
      </c>
      <c r="K24" s="21" t="n">
        <f aca="false">39*J24</f>
        <v>641.652664426308</v>
      </c>
      <c r="M24" s="22" t="n">
        <f aca="false">100/J24</f>
        <v>6.0780547112462</v>
      </c>
      <c r="N24" s="11" t="n">
        <v>78</v>
      </c>
      <c r="P24" s="8" t="n">
        <v>33.7907135130804</v>
      </c>
      <c r="Q24" s="21" t="n">
        <f aca="false">P24*39</f>
        <v>1317.83782701014</v>
      </c>
      <c r="S24" s="21" t="n">
        <f aca="false">100/P24</f>
        <v>2.95939296935207</v>
      </c>
      <c r="T24" s="8"/>
      <c r="U24" s="8"/>
      <c r="V24" s="8"/>
      <c r="W24" s="8"/>
      <c r="X24" s="9"/>
      <c r="Y24" s="9"/>
      <c r="Z24" s="9"/>
      <c r="AA24" s="9"/>
      <c r="AB24" s="9"/>
      <c r="AC24" s="9"/>
      <c r="AD24" s="9"/>
      <c r="AE24" s="9"/>
      <c r="AF24" s="9"/>
    </row>
    <row r="25" customFormat="false" ht="14.5" hidden="false" customHeight="false" outlineLevel="0" collapsed="false">
      <c r="A25" s="14" t="n">
        <v>2016</v>
      </c>
      <c r="B25" s="14" t="s">
        <v>96</v>
      </c>
      <c r="C25" s="14" t="n">
        <v>31.44</v>
      </c>
      <c r="D25" s="11" t="n">
        <v>22</v>
      </c>
      <c r="E25" s="11" t="n">
        <v>1</v>
      </c>
      <c r="F25" s="11" t="s">
        <v>97</v>
      </c>
      <c r="G25" s="19" t="n">
        <f aca="false">(0.5*130)/C25</f>
        <v>2.06743002544529</v>
      </c>
      <c r="H25" s="20" t="n">
        <f aca="false">130-G25</f>
        <v>127.932569974555</v>
      </c>
      <c r="J25" s="21" t="n">
        <v>71.7254760761722</v>
      </c>
      <c r="K25" s="21" t="n">
        <f aca="false">39*J25</f>
        <v>2797.29356697072</v>
      </c>
      <c r="M25" s="22" t="n">
        <f aca="false">100/J25</f>
        <v>1.39420475778788</v>
      </c>
      <c r="N25" s="11" t="n">
        <v>49</v>
      </c>
      <c r="P25" s="8" t="n">
        <v>45.8415127599055</v>
      </c>
      <c r="Q25" s="21" t="n">
        <f aca="false">P25*39</f>
        <v>1787.81899763631</v>
      </c>
      <c r="S25" s="21" t="n">
        <f aca="false">100/P25</f>
        <v>2.18142888354818</v>
      </c>
      <c r="T25" s="8"/>
      <c r="U25" s="8"/>
      <c r="V25" s="8"/>
      <c r="W25" s="8"/>
      <c r="X25" s="9"/>
      <c r="Y25" s="9"/>
      <c r="Z25" s="9"/>
      <c r="AA25" s="9"/>
      <c r="AB25" s="9"/>
      <c r="AC25" s="9"/>
      <c r="AD25" s="9"/>
      <c r="AE25" s="9"/>
      <c r="AF25" s="9"/>
    </row>
    <row r="26" customFormat="false" ht="14.5" hidden="false" customHeight="false" outlineLevel="0" collapsed="false">
      <c r="A26" s="14" t="n">
        <v>2016</v>
      </c>
      <c r="B26" s="14" t="s">
        <v>98</v>
      </c>
      <c r="C26" s="14" t="n">
        <v>21.89</v>
      </c>
      <c r="D26" s="11" t="n">
        <v>23</v>
      </c>
      <c r="E26" s="11" t="n">
        <v>1</v>
      </c>
      <c r="F26" s="11" t="s">
        <v>99</v>
      </c>
      <c r="G26" s="19" t="n">
        <f aca="false">(0.5*130)/C26</f>
        <v>2.9693924166286</v>
      </c>
      <c r="H26" s="20" t="n">
        <f aca="false">130-G26</f>
        <v>127.030607583371</v>
      </c>
      <c r="J26" s="21" t="n">
        <v>20.321251400224</v>
      </c>
      <c r="K26" s="21" t="n">
        <f aca="false">39*J26</f>
        <v>792.528804608738</v>
      </c>
      <c r="M26" s="22" t="n">
        <f aca="false">100/J26</f>
        <v>4.92095678708534</v>
      </c>
      <c r="N26" s="11" t="n">
        <v>7</v>
      </c>
      <c r="P26" s="8" t="n">
        <v>14.7089459556909</v>
      </c>
      <c r="Q26" s="21" t="n">
        <f aca="false">P26*39</f>
        <v>573.648892271944</v>
      </c>
      <c r="S26" s="21" t="n">
        <f aca="false">100/P26</f>
        <v>6.79858368514231</v>
      </c>
      <c r="T26" s="8"/>
      <c r="U26" s="8"/>
      <c r="V26" s="8"/>
      <c r="W26" s="8"/>
      <c r="X26" s="9"/>
      <c r="Y26" s="9"/>
      <c r="Z26" s="9"/>
      <c r="AA26" s="9"/>
      <c r="AB26" s="9"/>
      <c r="AC26" s="9"/>
      <c r="AD26" s="9"/>
      <c r="AE26" s="9"/>
      <c r="AF26" s="9"/>
    </row>
    <row r="27" customFormat="false" ht="15" hidden="false" customHeight="false" outlineLevel="0" collapsed="false">
      <c r="A27" s="14" t="n">
        <v>2016</v>
      </c>
      <c r="B27" s="14" t="s">
        <v>100</v>
      </c>
      <c r="C27" s="14" t="n">
        <v>22.12</v>
      </c>
      <c r="D27" s="11" t="n">
        <v>24</v>
      </c>
      <c r="E27" s="11" t="n">
        <v>1</v>
      </c>
      <c r="F27" s="11" t="s">
        <v>101</v>
      </c>
      <c r="G27" s="19" t="n">
        <f aca="false">(0.5*130)/C27</f>
        <v>2.93851717902351</v>
      </c>
      <c r="H27" s="20" t="n">
        <f aca="false">130-G27</f>
        <v>127.061482820977</v>
      </c>
      <c r="J27" s="21" t="n">
        <v>26.5622499599936</v>
      </c>
      <c r="K27" s="21" t="n">
        <f aca="false">39*J27</f>
        <v>1035.92774843975</v>
      </c>
      <c r="M27" s="22" t="n">
        <f aca="false">100/J27</f>
        <v>3.7647413208826</v>
      </c>
      <c r="N27" s="23" t="n">
        <v>9</v>
      </c>
      <c r="P27" s="8" t="n">
        <v>19.4283081607307</v>
      </c>
      <c r="Q27" s="21" t="n">
        <f aca="false">P27*39</f>
        <v>757.704018268499</v>
      </c>
      <c r="S27" s="21" t="n">
        <f aca="false">100/P27</f>
        <v>5.14712856995566</v>
      </c>
      <c r="T27" s="8"/>
      <c r="U27" s="8"/>
      <c r="V27" s="8"/>
      <c r="W27" s="8"/>
      <c r="X27" s="9"/>
      <c r="Y27" s="9"/>
      <c r="Z27" s="9"/>
      <c r="AA27" s="9"/>
      <c r="AB27" s="9"/>
      <c r="AC27" s="9"/>
      <c r="AD27" s="9"/>
      <c r="AE27" s="9"/>
      <c r="AF27" s="9"/>
    </row>
    <row r="28" customFormat="false" ht="15" hidden="false" customHeight="false" outlineLevel="0" collapsed="false">
      <c r="A28" s="14" t="n">
        <v>2016</v>
      </c>
      <c r="B28" s="14" t="s">
        <v>102</v>
      </c>
      <c r="C28" s="14" t="n">
        <v>22.13</v>
      </c>
      <c r="D28" s="11" t="n">
        <v>25</v>
      </c>
      <c r="E28" s="11" t="n">
        <v>1</v>
      </c>
      <c r="F28" s="11" t="s">
        <v>103</v>
      </c>
      <c r="G28" s="19" t="n">
        <f aca="false">(0.5*130)/C28</f>
        <v>2.93718933574333</v>
      </c>
      <c r="H28" s="20" t="n">
        <f aca="false">130-G28</f>
        <v>127.062810664257</v>
      </c>
      <c r="J28" s="21" t="n">
        <v>33.1112978076492</v>
      </c>
      <c r="K28" s="21" t="n">
        <f aca="false">39*J28</f>
        <v>1291.34061449832</v>
      </c>
      <c r="M28" s="22" t="n">
        <f aca="false">100/J28</f>
        <v>3.02011719929922</v>
      </c>
      <c r="N28" s="24" t="n">
        <v>60</v>
      </c>
      <c r="P28" s="8" t="n">
        <v>8.6595088337807</v>
      </c>
      <c r="Q28" s="21" t="n">
        <f aca="false">P28*39</f>
        <v>337.720844517447</v>
      </c>
      <c r="S28" s="21" t="n">
        <f aca="false">100/P28</f>
        <v>11.5479990747166</v>
      </c>
      <c r="T28" s="8"/>
      <c r="U28" s="8"/>
      <c r="V28" s="8"/>
      <c r="W28" s="8"/>
      <c r="X28" s="9"/>
      <c r="Y28" s="9"/>
      <c r="Z28" s="9"/>
      <c r="AA28" s="9"/>
      <c r="AB28" s="9"/>
      <c r="AC28" s="9"/>
      <c r="AD28" s="9"/>
      <c r="AE28" s="9"/>
      <c r="AF28" s="9"/>
    </row>
    <row r="29" customFormat="false" ht="14.5" hidden="false" customHeight="false" outlineLevel="0" collapsed="false">
      <c r="A29" s="14" t="n">
        <v>2016</v>
      </c>
      <c r="B29" s="14" t="s">
        <v>104</v>
      </c>
      <c r="C29" s="14" t="n">
        <v>28.59</v>
      </c>
      <c r="D29" s="11" t="n">
        <v>26</v>
      </c>
      <c r="E29" s="11" t="n">
        <v>1</v>
      </c>
      <c r="F29" s="11" t="s">
        <v>105</v>
      </c>
      <c r="G29" s="19" t="n">
        <f aca="false">(0.5*130)/C29</f>
        <v>2.27352221056313</v>
      </c>
      <c r="H29" s="20" t="n">
        <f aca="false">130-G29</f>
        <v>127.726477789437</v>
      </c>
      <c r="J29" s="21" t="n">
        <v>29.6067370779325</v>
      </c>
      <c r="K29" s="21" t="n">
        <f aca="false">39*J29</f>
        <v>1154.66274603937</v>
      </c>
      <c r="M29" s="22" t="n">
        <f aca="false">100/J29</f>
        <v>3.37760962097156</v>
      </c>
      <c r="N29" s="11" t="n">
        <v>94</v>
      </c>
      <c r="P29" s="8" t="n">
        <v>44.615600336525</v>
      </c>
      <c r="Q29" s="21" t="n">
        <f aca="false">P29*39</f>
        <v>1740.00841312447</v>
      </c>
      <c r="S29" s="21" t="n">
        <f aca="false">100/P29</f>
        <v>2.24136847303911</v>
      </c>
      <c r="T29" s="8"/>
      <c r="U29" s="8"/>
      <c r="V29" s="8"/>
      <c r="W29" s="8"/>
      <c r="X29" s="9"/>
      <c r="Y29" s="9"/>
      <c r="Z29" s="9"/>
      <c r="AA29" s="9"/>
      <c r="AB29" s="9"/>
      <c r="AC29" s="9"/>
      <c r="AD29" s="9"/>
      <c r="AE29" s="9"/>
      <c r="AF29" s="9"/>
    </row>
    <row r="30" customFormat="false" ht="14.5" hidden="false" customHeight="false" outlineLevel="0" collapsed="false">
      <c r="A30" s="14" t="n">
        <v>2016</v>
      </c>
      <c r="B30" s="14" t="s">
        <v>106</v>
      </c>
      <c r="C30" s="14" t="n">
        <v>35.39</v>
      </c>
      <c r="D30" s="11" t="n">
        <v>27</v>
      </c>
      <c r="E30" s="11" t="n">
        <v>1</v>
      </c>
      <c r="F30" s="11" t="s">
        <v>107</v>
      </c>
      <c r="G30" s="19" t="n">
        <f aca="false">(0.5*130)/C30</f>
        <v>1.83667702740887</v>
      </c>
      <c r="H30" s="20" t="n">
        <f aca="false">130-G30</f>
        <v>128.163322972591</v>
      </c>
      <c r="J30" s="21" t="n">
        <v>43.1609057449192</v>
      </c>
      <c r="K30" s="21" t="n">
        <f aca="false">39*J30</f>
        <v>1683.27532405185</v>
      </c>
      <c r="M30" s="22" t="n">
        <f aca="false">100/J30</f>
        <v>2.31691152616212</v>
      </c>
      <c r="N30" s="11" t="n">
        <v>1</v>
      </c>
      <c r="P30" s="8" t="n">
        <v>33.0856135571492</v>
      </c>
      <c r="Q30" s="21" t="n">
        <f aca="false">P30*39</f>
        <v>1290.33892872882</v>
      </c>
      <c r="S30" s="21" t="n">
        <f aca="false">100/P30</f>
        <v>3.02246170612097</v>
      </c>
      <c r="T30" s="8"/>
      <c r="U30" s="8"/>
      <c r="V30" s="8"/>
      <c r="W30" s="8"/>
      <c r="X30" s="9"/>
      <c r="Y30" s="9"/>
      <c r="Z30" s="9"/>
      <c r="AA30" s="9"/>
      <c r="AB30" s="9"/>
      <c r="AC30" s="9"/>
      <c r="AD30" s="9"/>
      <c r="AE30" s="9"/>
      <c r="AF30" s="9"/>
    </row>
    <row r="31" customFormat="false" ht="14.5" hidden="false" customHeight="false" outlineLevel="0" collapsed="false">
      <c r="A31" s="14" t="n">
        <v>2016</v>
      </c>
      <c r="B31" s="14" t="s">
        <v>108</v>
      </c>
      <c r="C31" s="14" t="n">
        <v>4.53</v>
      </c>
      <c r="D31" s="11" t="n">
        <v>28</v>
      </c>
      <c r="E31" s="11" t="n">
        <v>1</v>
      </c>
      <c r="F31" s="11" t="s">
        <v>109</v>
      </c>
      <c r="G31" s="19" t="n">
        <f aca="false">(0.5*65)/C31</f>
        <v>7.17439293598234</v>
      </c>
      <c r="H31" s="20" t="n">
        <f aca="false">65-G31</f>
        <v>57.8256070640177</v>
      </c>
      <c r="J31" s="21" t="n">
        <v>25.970155224836</v>
      </c>
      <c r="K31" s="21" t="n">
        <f aca="false">39*J31</f>
        <v>1012.8360537686</v>
      </c>
      <c r="M31" s="22" t="n">
        <f aca="false">100/J31</f>
        <v>3.85057382731264</v>
      </c>
      <c r="N31" s="11" t="n">
        <v>88</v>
      </c>
      <c r="P31" s="8" t="n">
        <v>3.1148591803213</v>
      </c>
      <c r="Q31" s="21" t="n">
        <f aca="false">P31*39</f>
        <v>121.479508032531</v>
      </c>
      <c r="S31" s="21" t="n">
        <f aca="false">100/P31</f>
        <v>32.1041800643087</v>
      </c>
      <c r="T31" s="8"/>
      <c r="U31" s="8"/>
      <c r="V31" s="8"/>
      <c r="W31" s="8"/>
      <c r="X31" s="9"/>
      <c r="Y31" s="9"/>
      <c r="Z31" s="9"/>
      <c r="AA31" s="9"/>
      <c r="AB31" s="9"/>
      <c r="AC31" s="9"/>
      <c r="AD31" s="9"/>
      <c r="AE31" s="9"/>
      <c r="AF31" s="9"/>
    </row>
    <row r="32" customFormat="false" ht="14.5" hidden="false" customHeight="false" outlineLevel="0" collapsed="false">
      <c r="A32" s="14" t="n">
        <v>2016</v>
      </c>
      <c r="B32" s="14" t="s">
        <v>110</v>
      </c>
      <c r="C32" s="14" t="n">
        <v>24</v>
      </c>
      <c r="D32" s="11" t="n">
        <v>29</v>
      </c>
      <c r="E32" s="11" t="n">
        <v>1</v>
      </c>
      <c r="F32" s="11" t="s">
        <v>111</v>
      </c>
      <c r="G32" s="19" t="n">
        <f aca="false">(0.5*130)/C32</f>
        <v>2.70833333333333</v>
      </c>
      <c r="H32" s="20" t="n">
        <f aca="false">130-G32</f>
        <v>127.291666666667</v>
      </c>
      <c r="J32" s="21" t="n">
        <v>37.5760121619459</v>
      </c>
      <c r="K32" s="21" t="n">
        <f aca="false">39*J32</f>
        <v>1465.46447431589</v>
      </c>
      <c r="M32" s="22" t="n">
        <f aca="false">100/J32</f>
        <v>2.66127229172212</v>
      </c>
      <c r="N32" s="11" t="n">
        <v>78</v>
      </c>
      <c r="P32" s="8" t="n">
        <v>8.41913384880414</v>
      </c>
      <c r="Q32" s="21" t="n">
        <f aca="false">P32*39</f>
        <v>328.346220103361</v>
      </c>
      <c r="S32" s="21" t="n">
        <f aca="false">100/P32</f>
        <v>11.8777064001903</v>
      </c>
      <c r="T32" s="8"/>
      <c r="U32" s="8"/>
      <c r="V32" s="8"/>
      <c r="W32" s="8"/>
      <c r="X32" s="9"/>
      <c r="Y32" s="9"/>
      <c r="Z32" s="9"/>
      <c r="AA32" s="9"/>
      <c r="AB32" s="9"/>
      <c r="AC32" s="9"/>
      <c r="AD32" s="9"/>
      <c r="AE32" s="9"/>
      <c r="AF32" s="9"/>
    </row>
    <row r="33" customFormat="false" ht="14.5" hidden="false" customHeight="false" outlineLevel="0" collapsed="false">
      <c r="A33" s="14" t="n">
        <v>2016</v>
      </c>
      <c r="B33" s="14" t="s">
        <v>112</v>
      </c>
      <c r="C33" s="14" t="n">
        <v>48.42</v>
      </c>
      <c r="D33" s="11" t="n">
        <v>30</v>
      </c>
      <c r="E33" s="11" t="n">
        <v>1</v>
      </c>
      <c r="F33" s="11" t="s">
        <v>113</v>
      </c>
      <c r="G33" s="19" t="n">
        <f aca="false">(0.5*130)/C33</f>
        <v>1.3424204874019</v>
      </c>
      <c r="H33" s="20" t="n">
        <f aca="false">130-G33</f>
        <v>128.657579512598</v>
      </c>
      <c r="J33" s="21" t="n">
        <v>0.218034885581693</v>
      </c>
      <c r="K33" s="21" t="n">
        <f aca="false">39*J33</f>
        <v>8.50336053768603</v>
      </c>
      <c r="M33" s="22" t="n">
        <f aca="false">100/J33</f>
        <v>458.642201834862</v>
      </c>
      <c r="N33" s="11" t="n">
        <v>47</v>
      </c>
      <c r="P33" s="8" t="n">
        <v>6.20367773727014</v>
      </c>
      <c r="Q33" s="21" t="n">
        <f aca="false">P33*39</f>
        <v>241.943431753536</v>
      </c>
      <c r="S33" s="21" t="n">
        <f aca="false">100/P33</f>
        <v>16.1194704552793</v>
      </c>
      <c r="T33" s="8"/>
      <c r="U33" s="8"/>
      <c r="V33" s="8"/>
      <c r="W33" s="8"/>
      <c r="X33" s="9"/>
      <c r="Y33" s="9"/>
      <c r="Z33" s="9"/>
      <c r="AA33" s="9"/>
      <c r="AB33" s="9"/>
      <c r="AC33" s="9"/>
      <c r="AD33" s="9"/>
      <c r="AE33" s="9"/>
      <c r="AF33" s="9"/>
    </row>
    <row r="34" customFormat="false" ht="14.5" hidden="false" customHeight="false" outlineLevel="0" collapsed="false">
      <c r="A34" s="14" t="n">
        <v>2016</v>
      </c>
      <c r="B34" s="14" t="s">
        <v>114</v>
      </c>
      <c r="C34" s="14" t="n">
        <v>57.86</v>
      </c>
      <c r="D34" s="11" t="n">
        <v>31</v>
      </c>
      <c r="E34" s="11" t="n">
        <v>1</v>
      </c>
      <c r="F34" s="11" t="s">
        <v>115</v>
      </c>
      <c r="G34" s="19" t="n">
        <f aca="false">(0.5*130)/C34</f>
        <v>1.12340131351538</v>
      </c>
      <c r="H34" s="20" t="n">
        <f aca="false">130-G34</f>
        <v>128.876598686485</v>
      </c>
      <c r="J34" s="21" t="n">
        <v>49.4299087854057</v>
      </c>
      <c r="K34" s="21" t="n">
        <f aca="false">39*J34</f>
        <v>1927.76644263082</v>
      </c>
      <c r="M34" s="22" t="n">
        <f aca="false">100/J34</f>
        <v>2.02306665047954</v>
      </c>
      <c r="N34" s="11" t="n">
        <v>63</v>
      </c>
      <c r="P34" s="8" t="n">
        <v>41.6029005248187</v>
      </c>
      <c r="Q34" s="21" t="n">
        <f aca="false">P34*39</f>
        <v>1622.51312046793</v>
      </c>
      <c r="S34" s="21" t="n">
        <f aca="false">100/P34</f>
        <v>2.4036785593914</v>
      </c>
      <c r="T34" s="8"/>
      <c r="U34" s="8"/>
      <c r="V34" s="8"/>
      <c r="W34" s="8"/>
      <c r="X34" s="9"/>
      <c r="Y34" s="9"/>
      <c r="Z34" s="9"/>
      <c r="AA34" s="9"/>
      <c r="AB34" s="9"/>
      <c r="AC34" s="9"/>
      <c r="AD34" s="9"/>
      <c r="AE34" s="9"/>
      <c r="AF34" s="9"/>
    </row>
    <row r="35" customFormat="false" ht="15" hidden="false" customHeight="false" outlineLevel="0" collapsed="false">
      <c r="A35" s="14" t="n">
        <v>2016</v>
      </c>
      <c r="B35" s="14" t="s">
        <v>116</v>
      </c>
      <c r="C35" s="14" t="n">
        <v>19.12</v>
      </c>
      <c r="D35" s="11" t="n">
        <v>32</v>
      </c>
      <c r="E35" s="11" t="n">
        <v>1</v>
      </c>
      <c r="F35" s="11" t="s">
        <v>117</v>
      </c>
      <c r="G35" s="19" t="n">
        <f aca="false">(0.5*130)/C35</f>
        <v>3.39958158995816</v>
      </c>
      <c r="H35" s="20" t="n">
        <f aca="false">130-G35</f>
        <v>126.600418410042</v>
      </c>
      <c r="J35" s="21" t="n">
        <v>20.6653064490318</v>
      </c>
      <c r="K35" s="21" t="n">
        <f aca="false">39*J35</f>
        <v>805.946951512242</v>
      </c>
      <c r="M35" s="22" t="n">
        <f aca="false">100/J35</f>
        <v>4.83902816765076</v>
      </c>
      <c r="N35" s="23" t="n">
        <v>4</v>
      </c>
      <c r="P35" s="8" t="n">
        <v>20.4218580986339</v>
      </c>
      <c r="Q35" s="21" t="n">
        <f aca="false">P35*39</f>
        <v>796.452465846721</v>
      </c>
      <c r="S35" s="21" t="n">
        <f aca="false">100/P35</f>
        <v>4.89671407552722</v>
      </c>
      <c r="T35" s="8"/>
      <c r="U35" s="8"/>
      <c r="V35" s="8"/>
      <c r="W35" s="8"/>
      <c r="X35" s="9"/>
      <c r="Y35" s="9"/>
      <c r="Z35" s="9"/>
      <c r="AA35" s="9"/>
      <c r="AB35" s="9"/>
      <c r="AC35" s="9"/>
      <c r="AD35" s="9"/>
      <c r="AE35" s="9"/>
      <c r="AF35" s="9"/>
    </row>
    <row r="36" customFormat="false" ht="15" hidden="false" customHeight="false" outlineLevel="0" collapsed="false">
      <c r="A36" s="14" t="n">
        <v>2016</v>
      </c>
      <c r="B36" s="14" t="s">
        <v>118</v>
      </c>
      <c r="C36" s="14" t="n">
        <v>55.22</v>
      </c>
      <c r="D36" s="11" t="n">
        <v>33</v>
      </c>
      <c r="E36" s="11" t="n">
        <v>1</v>
      </c>
      <c r="F36" s="11" t="s">
        <v>119</v>
      </c>
      <c r="G36" s="19" t="n">
        <f aca="false">(0.5*130)/C36</f>
        <v>1.17710974284679</v>
      </c>
      <c r="H36" s="20" t="n">
        <f aca="false">130-G36</f>
        <v>128.822890257153</v>
      </c>
      <c r="J36" s="21" t="n">
        <v>6.85509681549048</v>
      </c>
      <c r="K36" s="21" t="n">
        <f aca="false">39*J36</f>
        <v>267.348775804129</v>
      </c>
      <c r="M36" s="22" t="n">
        <f aca="false">100/J36</f>
        <v>14.5876860227604</v>
      </c>
      <c r="N36" s="11" t="n">
        <v>18</v>
      </c>
      <c r="P36" s="0" t="n">
        <v>2.49389046913185</v>
      </c>
      <c r="Q36" s="21" t="n">
        <f aca="false">P36*39</f>
        <v>97.261728296142</v>
      </c>
      <c r="S36" s="21" t="n">
        <f aca="false">100/P36</f>
        <v>40.0979919678715</v>
      </c>
      <c r="T36" s="8"/>
      <c r="U36" s="8"/>
      <c r="V36" s="8"/>
      <c r="W36" s="8"/>
      <c r="X36" s="9"/>
      <c r="Y36" s="9"/>
      <c r="Z36" s="9"/>
      <c r="AA36" s="9"/>
      <c r="AB36" s="9"/>
      <c r="AC36" s="9"/>
      <c r="AD36" s="9"/>
      <c r="AE36" s="9"/>
      <c r="AF36" s="9"/>
    </row>
    <row r="37" customFormat="false" ht="14.5" hidden="false" customHeight="false" outlineLevel="0" collapsed="false">
      <c r="A37" s="14" t="n">
        <v>2016</v>
      </c>
      <c r="B37" s="14" t="s">
        <v>120</v>
      </c>
      <c r="C37" s="14" t="n">
        <v>30.31</v>
      </c>
      <c r="D37" s="11" t="n">
        <v>34</v>
      </c>
      <c r="E37" s="11" t="n">
        <v>1</v>
      </c>
      <c r="F37" s="11" t="s">
        <v>121</v>
      </c>
      <c r="G37" s="19" t="n">
        <f aca="false">(0.5*130)/C37</f>
        <v>2.14450676344441</v>
      </c>
      <c r="H37" s="20" t="n">
        <f aca="false">130-G37</f>
        <v>127.855493236556</v>
      </c>
      <c r="J37" s="21" t="n">
        <v>59.9315890542487</v>
      </c>
      <c r="K37" s="21" t="n">
        <f aca="false">39*J37</f>
        <v>2337.3319731157</v>
      </c>
      <c r="M37" s="22" t="n">
        <f aca="false">100/J37</f>
        <v>1.66856913988185</v>
      </c>
      <c r="N37" s="11" t="n">
        <v>26</v>
      </c>
      <c r="P37" s="0" t="n">
        <v>13.6432835222948</v>
      </c>
      <c r="Q37" s="21" t="n">
        <f aca="false">P37*39</f>
        <v>532.088057369497</v>
      </c>
      <c r="S37" s="21" t="n">
        <f aca="false">100/P37</f>
        <v>7.32961385993246</v>
      </c>
      <c r="T37" s="8"/>
      <c r="U37" s="8"/>
      <c r="V37" s="8"/>
      <c r="W37" s="8"/>
      <c r="X37" s="9"/>
      <c r="Y37" s="9"/>
      <c r="Z37" s="9"/>
      <c r="AA37" s="9"/>
      <c r="AB37" s="9"/>
      <c r="AC37" s="9"/>
      <c r="AD37" s="9"/>
      <c r="AE37" s="9"/>
      <c r="AF37" s="9"/>
    </row>
    <row r="38" customFormat="false" ht="14.5" hidden="false" customHeight="false" outlineLevel="0" collapsed="false">
      <c r="A38" s="14" t="n">
        <v>2016</v>
      </c>
      <c r="B38" s="14" t="s">
        <v>122</v>
      </c>
      <c r="C38" s="14" t="n">
        <v>38.58</v>
      </c>
      <c r="D38" s="11" t="n">
        <v>35</v>
      </c>
      <c r="E38" s="11" t="n">
        <v>1</v>
      </c>
      <c r="F38" s="11" t="s">
        <v>123</v>
      </c>
      <c r="G38" s="19" t="n">
        <f aca="false">(0.5*130)/C38</f>
        <v>1.68481078278901</v>
      </c>
      <c r="H38" s="20" t="n">
        <f aca="false">130-G38</f>
        <v>128.315189217211</v>
      </c>
      <c r="J38" s="21" t="n">
        <v>25.3420547287566</v>
      </c>
      <c r="K38" s="21" t="n">
        <f aca="false">39*J38</f>
        <v>988.340134421508</v>
      </c>
      <c r="M38" s="22" t="n">
        <f aca="false">100/J38</f>
        <v>3.94600994553635</v>
      </c>
      <c r="N38" s="11" t="n">
        <v>29</v>
      </c>
      <c r="P38" s="0" t="n">
        <v>5.35034654060334</v>
      </c>
      <c r="Q38" s="21" t="n">
        <f aca="false">P38*39</f>
        <v>208.66351508353</v>
      </c>
      <c r="S38" s="21" t="n">
        <f aca="false">100/P38</f>
        <v>18.6903781355298</v>
      </c>
      <c r="T38" s="8"/>
      <c r="U38" s="8"/>
      <c r="V38" s="8"/>
      <c r="W38" s="8"/>
      <c r="X38" s="9"/>
      <c r="Y38" s="9"/>
      <c r="Z38" s="9"/>
      <c r="AA38" s="9"/>
      <c r="AB38" s="9"/>
      <c r="AC38" s="9"/>
      <c r="AD38" s="9"/>
      <c r="AE38" s="9"/>
      <c r="AF38" s="9"/>
    </row>
    <row r="39" customFormat="false" ht="14.5" hidden="false" customHeight="false" outlineLevel="0" collapsed="false">
      <c r="A39" s="14" t="n">
        <v>2016</v>
      </c>
      <c r="B39" s="14" t="s">
        <v>124</v>
      </c>
      <c r="C39" s="14" t="n">
        <v>28.27</v>
      </c>
      <c r="D39" s="11" t="n">
        <v>36</v>
      </c>
      <c r="E39" s="11" t="n">
        <v>1</v>
      </c>
      <c r="F39" s="11" t="s">
        <v>125</v>
      </c>
      <c r="G39" s="19" t="n">
        <f aca="false">(0.5*130)/C39</f>
        <v>2.29925716307039</v>
      </c>
      <c r="H39" s="20" t="n">
        <f aca="false">130-G39</f>
        <v>127.70074283693</v>
      </c>
      <c r="J39" s="21" t="n">
        <v>27.3583773403745</v>
      </c>
      <c r="K39" s="21" t="n">
        <f aca="false">39*J39</f>
        <v>1066.9767162746</v>
      </c>
      <c r="M39" s="22" t="n">
        <f aca="false">100/J39</f>
        <v>3.65518754112744</v>
      </c>
      <c r="N39" s="11" t="n">
        <v>90</v>
      </c>
      <c r="P39" s="0" t="n">
        <v>6.79660270021233</v>
      </c>
      <c r="Q39" s="21" t="n">
        <f aca="false">P39*39</f>
        <v>265.067505308281</v>
      </c>
      <c r="S39" s="21" t="n">
        <f aca="false">100/P39</f>
        <v>14.7132331270262</v>
      </c>
      <c r="T39" s="8"/>
      <c r="U39" s="8"/>
      <c r="V39" s="8"/>
      <c r="W39" s="8"/>
      <c r="X39" s="9"/>
      <c r="Y39" s="9"/>
      <c r="Z39" s="9"/>
      <c r="AA39" s="9"/>
      <c r="AB39" s="9"/>
      <c r="AC39" s="9"/>
      <c r="AD39" s="9"/>
      <c r="AE39" s="9"/>
      <c r="AF39" s="9"/>
    </row>
    <row r="40" customFormat="false" ht="14.5" hidden="false" customHeight="false" outlineLevel="0" collapsed="false">
      <c r="A40" s="14" t="n">
        <v>2016</v>
      </c>
      <c r="B40" s="14" t="s">
        <v>126</v>
      </c>
      <c r="C40" s="14" t="n">
        <v>39.51</v>
      </c>
      <c r="D40" s="11" t="n">
        <v>37</v>
      </c>
      <c r="E40" s="11" t="n">
        <v>1</v>
      </c>
      <c r="F40" s="11" t="s">
        <v>127</v>
      </c>
      <c r="G40" s="19" t="n">
        <f aca="false">(0.5*130)/C40</f>
        <v>1.64515312579094</v>
      </c>
      <c r="H40" s="20" t="n">
        <f aca="false">130-G40</f>
        <v>128.354846874209</v>
      </c>
      <c r="J40" s="21" t="n">
        <v>39.6483437349976</v>
      </c>
      <c r="K40" s="21" t="n">
        <f aca="false">39*J40</f>
        <v>1546.28540566491</v>
      </c>
      <c r="M40" s="22" t="n">
        <f aca="false">100/J40</f>
        <v>2.52217345239897</v>
      </c>
      <c r="N40" s="11" t="n">
        <v>51</v>
      </c>
      <c r="P40" s="0" t="n">
        <v>15.1015584311526</v>
      </c>
      <c r="Q40" s="21" t="n">
        <f aca="false">P40*39</f>
        <v>588.960778814951</v>
      </c>
      <c r="S40" s="21" t="n">
        <f aca="false">100/P40</f>
        <v>6.62183313436795</v>
      </c>
      <c r="T40" s="8"/>
      <c r="U40" s="8"/>
      <c r="V40" s="8"/>
      <c r="W40" s="8"/>
      <c r="X40" s="9"/>
      <c r="Y40" s="9"/>
      <c r="Z40" s="9"/>
      <c r="AA40" s="9"/>
      <c r="AB40" s="9"/>
      <c r="AC40" s="9"/>
      <c r="AD40" s="9"/>
      <c r="AE40" s="9"/>
      <c r="AF40" s="9"/>
    </row>
    <row r="41" customFormat="false" ht="14.5" hidden="false" customHeight="false" outlineLevel="0" collapsed="false">
      <c r="A41" s="14" t="n">
        <v>2016</v>
      </c>
      <c r="B41" s="14" t="s">
        <v>128</v>
      </c>
      <c r="C41" s="14" t="n">
        <v>6.4</v>
      </c>
      <c r="D41" s="11" t="n">
        <v>38</v>
      </c>
      <c r="E41" s="11" t="n">
        <v>1</v>
      </c>
      <c r="F41" s="11" t="s">
        <v>129</v>
      </c>
      <c r="G41" s="19" t="n">
        <f aca="false">(0.5*65)/C41</f>
        <v>5.078125</v>
      </c>
      <c r="H41" s="20" t="n">
        <f aca="false">65-G41</f>
        <v>59.921875</v>
      </c>
      <c r="J41" s="21" t="n">
        <v>13.9442310769723</v>
      </c>
      <c r="K41" s="21" t="n">
        <f aca="false">39*J41</f>
        <v>543.82501200192</v>
      </c>
      <c r="M41" s="22" t="n">
        <f aca="false">100/J41</f>
        <v>7.17142447281595</v>
      </c>
      <c r="N41" s="11" t="n">
        <v>84</v>
      </c>
      <c r="P41" s="0" t="n">
        <v>1.52437802972637</v>
      </c>
      <c r="Q41" s="21" t="n">
        <f aca="false">P41*39</f>
        <v>59.4507431593286</v>
      </c>
      <c r="S41" s="21" t="n">
        <f aca="false">100/P41</f>
        <v>65.6005256241787</v>
      </c>
      <c r="T41" s="8"/>
      <c r="U41" s="8"/>
      <c r="V41" s="8"/>
      <c r="W41" s="8"/>
      <c r="X41" s="9"/>
      <c r="Y41" s="9"/>
      <c r="Z41" s="9"/>
      <c r="AA41" s="9"/>
      <c r="AB41" s="9"/>
      <c r="AC41" s="9"/>
      <c r="AD41" s="9"/>
      <c r="AE41" s="9"/>
      <c r="AF41" s="9"/>
    </row>
    <row r="42" customFormat="false" ht="14.5" hidden="false" customHeight="false" outlineLevel="0" collapsed="false">
      <c r="A42" s="14" t="n">
        <v>2016</v>
      </c>
      <c r="B42" s="14" t="s">
        <v>130</v>
      </c>
      <c r="C42" s="14" t="n">
        <v>21.08</v>
      </c>
      <c r="D42" s="11" t="n">
        <v>39</v>
      </c>
      <c r="E42" s="11" t="n">
        <v>1</v>
      </c>
      <c r="F42" s="11" t="s">
        <v>131</v>
      </c>
      <c r="G42" s="19" t="n">
        <f aca="false">(0.5*130)/C42</f>
        <v>3.08349146110057</v>
      </c>
      <c r="H42" s="20" t="n">
        <f aca="false">130-G42</f>
        <v>126.916508538899</v>
      </c>
      <c r="J42" s="21" t="n">
        <v>28.8106096975516</v>
      </c>
      <c r="K42" s="21" t="n">
        <f aca="false">39*J42</f>
        <v>1123.61377820451</v>
      </c>
      <c r="M42" s="22" t="n">
        <f aca="false">100/J42</f>
        <v>3.47094355342637</v>
      </c>
      <c r="N42" s="11" t="n">
        <v>8</v>
      </c>
      <c r="P42" s="0" t="n">
        <v>2.08525299467169</v>
      </c>
      <c r="Q42" s="21" t="n">
        <f aca="false">P42*39</f>
        <v>81.3248667921958</v>
      </c>
      <c r="S42" s="21" t="n">
        <f aca="false">100/P42</f>
        <v>47.9558117195005</v>
      </c>
      <c r="T42" s="8"/>
      <c r="U42" s="8"/>
      <c r="V42" s="8"/>
      <c r="W42" s="8"/>
      <c r="X42" s="9"/>
      <c r="Y42" s="9"/>
      <c r="Z42" s="9"/>
      <c r="AA42" s="9"/>
      <c r="AB42" s="9"/>
      <c r="AC42" s="9"/>
      <c r="AD42" s="9"/>
      <c r="AE42" s="9"/>
      <c r="AF42" s="9"/>
    </row>
    <row r="43" customFormat="false" ht="15" hidden="false" customHeight="false" outlineLevel="0" collapsed="false">
      <c r="A43" s="14" t="n">
        <v>2016</v>
      </c>
      <c r="B43" s="14" t="s">
        <v>132</v>
      </c>
      <c r="C43" s="14" t="n">
        <v>1.98</v>
      </c>
      <c r="D43" s="11" t="n">
        <v>40</v>
      </c>
      <c r="E43" s="11" t="n">
        <v>1</v>
      </c>
      <c r="F43" s="11" t="s">
        <v>133</v>
      </c>
      <c r="G43" s="19" t="n">
        <f aca="false">(0.5*65)/C43</f>
        <v>16.4141414141414</v>
      </c>
      <c r="H43" s="20" t="n">
        <f aca="false">65-G43</f>
        <v>48.5858585858586</v>
      </c>
      <c r="J43" s="21" t="n">
        <v>7.28316530644903</v>
      </c>
      <c r="K43" s="21" t="n">
        <f aca="false">39*J43</f>
        <v>284.043446951512</v>
      </c>
      <c r="M43" s="22" t="n">
        <f aca="false">100/J43</f>
        <v>13.730293875309</v>
      </c>
      <c r="N43" s="23" t="n">
        <v>39</v>
      </c>
      <c r="P43" s="0" t="n">
        <v>19.4443331597292</v>
      </c>
      <c r="Q43" s="21" t="n">
        <f aca="false">P43*39</f>
        <v>758.328993229438</v>
      </c>
      <c r="S43" s="21" t="n">
        <f aca="false">100/P43</f>
        <v>5.14288657669723</v>
      </c>
      <c r="T43" s="8"/>
      <c r="U43" s="8"/>
      <c r="V43" s="8"/>
      <c r="W43" s="8"/>
      <c r="X43" s="9"/>
      <c r="Y43" s="9"/>
      <c r="Z43" s="9"/>
      <c r="AA43" s="9"/>
      <c r="AB43" s="9"/>
      <c r="AC43" s="9"/>
      <c r="AD43" s="9"/>
      <c r="AE43" s="9"/>
      <c r="AF43" s="9"/>
    </row>
    <row r="44" customFormat="false" ht="15" hidden="false" customHeight="false" outlineLevel="0" collapsed="false">
      <c r="A44" s="14" t="n">
        <v>2016</v>
      </c>
      <c r="B44" s="14" t="s">
        <v>134</v>
      </c>
      <c r="C44" s="14" t="n">
        <v>24.78</v>
      </c>
      <c r="D44" s="11" t="n">
        <v>41</v>
      </c>
      <c r="E44" s="11" t="n">
        <v>1</v>
      </c>
      <c r="F44" s="11" t="s">
        <v>135</v>
      </c>
      <c r="G44" s="19" t="n">
        <f aca="false">(0.5*130)/C44</f>
        <v>2.62308313155771</v>
      </c>
      <c r="H44" s="20" t="n">
        <f aca="false">130-G44</f>
        <v>127.376916868442</v>
      </c>
      <c r="J44" s="21" t="n">
        <v>36.231797087534</v>
      </c>
      <c r="K44" s="21" t="n">
        <f aca="false">39*J44</f>
        <v>1413.04008641383</v>
      </c>
      <c r="M44" s="22" t="n">
        <f aca="false">100/J44</f>
        <v>2.76000662507591</v>
      </c>
      <c r="N44" s="24" t="n">
        <v>44</v>
      </c>
      <c r="P44" s="0" t="n">
        <v>48.4736188453988</v>
      </c>
      <c r="Q44" s="21" t="n">
        <f aca="false">P44*39</f>
        <v>1890.47113497055</v>
      </c>
      <c r="S44" s="21" t="n">
        <f aca="false">100/P44</f>
        <v>2.06297780900037</v>
      </c>
      <c r="T44" s="8"/>
      <c r="U44" s="8"/>
      <c r="V44" s="8"/>
      <c r="W44" s="8"/>
      <c r="X44" s="9"/>
      <c r="Y44" s="9"/>
      <c r="Z44" s="9"/>
      <c r="AA44" s="9"/>
      <c r="AB44" s="9"/>
      <c r="AC44" s="9"/>
      <c r="AD44" s="9"/>
      <c r="AE44" s="9"/>
      <c r="AF44" s="9"/>
    </row>
    <row r="45" customFormat="false" ht="14.5" hidden="false" customHeight="false" outlineLevel="0" collapsed="false">
      <c r="A45" s="14" t="n">
        <v>2016</v>
      </c>
      <c r="B45" s="14" t="s">
        <v>136</v>
      </c>
      <c r="C45" s="14" t="n">
        <v>26.32</v>
      </c>
      <c r="D45" s="11" t="n">
        <v>42</v>
      </c>
      <c r="E45" s="11" t="n">
        <v>1</v>
      </c>
      <c r="F45" s="11" t="s">
        <v>137</v>
      </c>
      <c r="G45" s="19" t="n">
        <f aca="false">(0.5*130)/C45</f>
        <v>2.46960486322188</v>
      </c>
      <c r="H45" s="20" t="n">
        <f aca="false">130-G45</f>
        <v>127.530395136778</v>
      </c>
      <c r="J45" s="21" t="n">
        <v>57.9112658025284</v>
      </c>
      <c r="K45" s="21" t="n">
        <f aca="false">39*J45</f>
        <v>2258.53936629861</v>
      </c>
      <c r="M45" s="22" t="n">
        <f aca="false">100/J45</f>
        <v>1.72677973127008</v>
      </c>
      <c r="N45" s="11" t="n">
        <v>54</v>
      </c>
      <c r="P45" s="0" t="n">
        <v>27.404751412203</v>
      </c>
      <c r="Q45" s="21" t="n">
        <f aca="false">P45*39</f>
        <v>1068.78530507592</v>
      </c>
      <c r="S45" s="21" t="n">
        <f aca="false">100/P45</f>
        <v>3.64900226591623</v>
      </c>
      <c r="T45" s="8"/>
      <c r="U45" s="8"/>
      <c r="V45" s="8"/>
      <c r="W45" s="8"/>
      <c r="X45" s="9"/>
      <c r="Y45" s="9"/>
      <c r="Z45" s="9"/>
      <c r="AA45" s="9"/>
      <c r="AB45" s="9"/>
      <c r="AC45" s="9"/>
      <c r="AD45" s="9"/>
      <c r="AE45" s="9"/>
      <c r="AF45" s="9"/>
    </row>
    <row r="46" customFormat="false" ht="14.5" hidden="false" customHeight="false" outlineLevel="0" collapsed="false">
      <c r="A46" s="14" t="n">
        <v>2016</v>
      </c>
      <c r="B46" s="14" t="s">
        <v>138</v>
      </c>
      <c r="C46" s="14" t="n">
        <v>34.86</v>
      </c>
      <c r="D46" s="11" t="n">
        <v>43</v>
      </c>
      <c r="E46" s="11" t="n">
        <v>1</v>
      </c>
      <c r="F46" s="11" t="s">
        <v>139</v>
      </c>
      <c r="G46" s="19" t="n">
        <f aca="false">(0.5*130)/C46</f>
        <v>1.86460126219162</v>
      </c>
      <c r="H46" s="20" t="n">
        <f aca="false">130-G46</f>
        <v>128.135398737808</v>
      </c>
      <c r="J46" s="21" t="n">
        <v>35.9117458793407</v>
      </c>
      <c r="K46" s="21" t="n">
        <f aca="false">39*J46</f>
        <v>1400.55808929429</v>
      </c>
      <c r="M46" s="22" t="n">
        <f aca="false">100/J46</f>
        <v>2.78460424441597</v>
      </c>
      <c r="N46" s="11" t="n">
        <v>79</v>
      </c>
      <c r="P46" s="0" t="n">
        <v>29.6642762709827</v>
      </c>
      <c r="Q46" s="21" t="n">
        <f aca="false">P46*39</f>
        <v>1156.90677456833</v>
      </c>
      <c r="S46" s="21" t="n">
        <f aca="false">100/P46</f>
        <v>3.37105814032007</v>
      </c>
      <c r="X46" s="9"/>
      <c r="Y46" s="9"/>
      <c r="Z46" s="9"/>
      <c r="AA46" s="9"/>
      <c r="AB46" s="9"/>
      <c r="AC46" s="9"/>
      <c r="AD46" s="9"/>
      <c r="AE46" s="9"/>
      <c r="AF46" s="9"/>
    </row>
    <row r="47" customFormat="false" ht="14.5" hidden="false" customHeight="false" outlineLevel="0" collapsed="false">
      <c r="A47" s="14" t="n">
        <v>2016</v>
      </c>
      <c r="B47" s="14" t="s">
        <v>140</v>
      </c>
      <c r="C47" s="14" t="n">
        <v>39.86</v>
      </c>
      <c r="D47" s="11" t="n">
        <v>44</v>
      </c>
      <c r="E47" s="11" t="n">
        <v>1</v>
      </c>
      <c r="F47" s="11" t="s">
        <v>141</v>
      </c>
      <c r="G47" s="19" t="n">
        <f aca="false">(0.5*130)/C47</f>
        <v>1.63070747616658</v>
      </c>
      <c r="H47" s="20" t="n">
        <f aca="false">130-G47</f>
        <v>128.369292523833</v>
      </c>
      <c r="J47" s="21" t="n">
        <v>47.2735637702032</v>
      </c>
      <c r="K47" s="21" t="n">
        <f aca="false">39*J47</f>
        <v>1843.66898703793</v>
      </c>
      <c r="M47" s="22" t="n">
        <f aca="false">100/J47</f>
        <v>2.11534718402234</v>
      </c>
      <c r="N47" s="11" t="n">
        <v>27</v>
      </c>
      <c r="P47" s="0" t="n">
        <v>50.092143744241</v>
      </c>
      <c r="Q47" s="21" t="n">
        <f aca="false">P47*39</f>
        <v>1953.5936060254</v>
      </c>
      <c r="S47" s="21" t="n">
        <f aca="false">100/P47</f>
        <v>1.99632103011157</v>
      </c>
      <c r="X47" s="9"/>
      <c r="Y47" s="9"/>
      <c r="Z47" s="9"/>
      <c r="AA47" s="9"/>
      <c r="AB47" s="9"/>
      <c r="AC47" s="9"/>
      <c r="AD47" s="9"/>
      <c r="AE47" s="9"/>
      <c r="AF47" s="9"/>
    </row>
    <row r="48" customFormat="false" ht="14.5" hidden="false" customHeight="false" outlineLevel="0" collapsed="false">
      <c r="A48" s="14" t="n">
        <v>2016</v>
      </c>
      <c r="B48" s="14" t="s">
        <v>142</v>
      </c>
      <c r="C48" s="14" t="n">
        <v>13.84</v>
      </c>
      <c r="D48" s="11" t="n">
        <v>45</v>
      </c>
      <c r="E48" s="11" t="n">
        <v>1</v>
      </c>
      <c r="F48" s="11" t="s">
        <v>143</v>
      </c>
      <c r="G48" s="19" t="n">
        <f aca="false">(0.5*65)/C48</f>
        <v>2.34826589595376</v>
      </c>
      <c r="H48" s="20" t="n">
        <f aca="false">65-G48</f>
        <v>62.6517341040462</v>
      </c>
      <c r="J48" s="21" t="n">
        <v>25.7581212994079</v>
      </c>
      <c r="K48" s="21" t="n">
        <f aca="false">39*J48</f>
        <v>1004.56673067691</v>
      </c>
      <c r="M48" s="22" t="n">
        <f aca="false">100/J48</f>
        <v>3.8822707152287</v>
      </c>
      <c r="N48" s="11" t="n">
        <v>67</v>
      </c>
      <c r="P48" s="0" t="n">
        <v>12.8260085733745</v>
      </c>
      <c r="Q48" s="21" t="n">
        <f aca="false">P48*39</f>
        <v>500.214334361604</v>
      </c>
      <c r="S48" s="21" t="n">
        <f aca="false">100/P48</f>
        <v>7.79665781664844</v>
      </c>
      <c r="X48" s="9"/>
      <c r="Y48" s="9"/>
      <c r="Z48" s="9"/>
      <c r="AA48" s="9"/>
      <c r="AB48" s="9"/>
      <c r="AC48" s="9"/>
      <c r="AD48" s="9"/>
      <c r="AE48" s="9"/>
      <c r="AF48" s="9"/>
    </row>
    <row r="49" customFormat="false" ht="14.5" hidden="false" customHeight="false" outlineLevel="0" collapsed="false">
      <c r="A49" s="14" t="n">
        <v>2016</v>
      </c>
      <c r="B49" s="14" t="s">
        <v>144</v>
      </c>
      <c r="C49" s="14" t="n">
        <v>33.99</v>
      </c>
      <c r="D49" s="11" t="n">
        <v>46</v>
      </c>
      <c r="E49" s="11" t="n">
        <v>1</v>
      </c>
      <c r="F49" s="11" t="s">
        <v>145</v>
      </c>
      <c r="G49" s="19" t="n">
        <f aca="false">(0.5*130)/C49</f>
        <v>1.9123271550456</v>
      </c>
      <c r="H49" s="20" t="n">
        <f aca="false">130-G49</f>
        <v>128.087672844954</v>
      </c>
      <c r="J49" s="21" t="n">
        <v>36.971915506481</v>
      </c>
      <c r="K49" s="21" t="n">
        <f aca="false">39*J49</f>
        <v>1441.90470475276</v>
      </c>
      <c r="M49" s="22" t="n">
        <f aca="false">100/J49</f>
        <v>2.70475572147379</v>
      </c>
      <c r="N49" s="11" t="n">
        <v>12</v>
      </c>
      <c r="P49" s="0" t="n">
        <v>56.1896558631465</v>
      </c>
      <c r="Q49" s="21" t="n">
        <f aca="false">P49*39</f>
        <v>2191.39657866271</v>
      </c>
      <c r="S49" s="21" t="n">
        <f aca="false">100/P49</f>
        <v>1.77968699868097</v>
      </c>
      <c r="X49" s="9"/>
      <c r="Y49" s="9"/>
      <c r="Z49" s="9"/>
      <c r="AA49" s="9"/>
      <c r="AB49" s="9"/>
      <c r="AC49" s="9"/>
      <c r="AD49" s="9"/>
      <c r="AE49" s="9"/>
      <c r="AF49" s="9"/>
    </row>
    <row r="50" customFormat="false" ht="14.5" hidden="false" customHeight="false" outlineLevel="0" collapsed="false">
      <c r="A50" s="14" t="n">
        <v>2016</v>
      </c>
      <c r="B50" s="14" t="s">
        <v>146</v>
      </c>
      <c r="C50" s="14" t="n">
        <v>4.97</v>
      </c>
      <c r="D50" s="11" t="n">
        <v>47</v>
      </c>
      <c r="E50" s="11" t="n">
        <v>1</v>
      </c>
      <c r="F50" s="11" t="s">
        <v>147</v>
      </c>
      <c r="G50" s="19" t="n">
        <f aca="false">(0.5*65)/C50</f>
        <v>6.53923541247485</v>
      </c>
      <c r="H50" s="20" t="n">
        <f aca="false">65-G50</f>
        <v>58.4607645875252</v>
      </c>
      <c r="J50" s="21" t="n">
        <v>11.7798847815651</v>
      </c>
      <c r="K50" s="21" t="n">
        <f aca="false">39*J50</f>
        <v>459.415506481037</v>
      </c>
      <c r="M50" s="22" t="n">
        <f aca="false">100/J50</f>
        <v>8.48904737646459</v>
      </c>
      <c r="N50" s="11" t="n">
        <v>58</v>
      </c>
      <c r="P50" s="0" t="n">
        <v>2.32562797964825</v>
      </c>
      <c r="Q50" s="21" t="n">
        <f aca="false">P50*39</f>
        <v>90.6994912062818</v>
      </c>
      <c r="S50" s="21" t="n">
        <f aca="false">100/P50</f>
        <v>42.9991386735573</v>
      </c>
      <c r="X50" s="9"/>
      <c r="Y50" s="9"/>
      <c r="Z50" s="9"/>
      <c r="AA50" s="9"/>
      <c r="AB50" s="9"/>
      <c r="AC50" s="9"/>
      <c r="AD50" s="9"/>
      <c r="AE50" s="9"/>
      <c r="AF50" s="9"/>
    </row>
    <row r="51" customFormat="false" ht="15" hidden="false" customHeight="false" outlineLevel="0" collapsed="false">
      <c r="A51" s="14" t="n">
        <v>2016</v>
      </c>
      <c r="B51" s="14" t="s">
        <v>148</v>
      </c>
      <c r="C51" s="14" t="n">
        <v>39.18</v>
      </c>
      <c r="D51" s="11" t="n">
        <v>48</v>
      </c>
      <c r="E51" s="11" t="n">
        <v>1</v>
      </c>
      <c r="F51" s="11" t="s">
        <v>149</v>
      </c>
      <c r="G51" s="19" t="n">
        <f aca="false">(0.5*130)/C51</f>
        <v>1.65900969882593</v>
      </c>
      <c r="H51" s="20" t="n">
        <f aca="false">130-G51</f>
        <v>128.340990301174</v>
      </c>
      <c r="J51" s="21" t="n">
        <v>40.3404544727156</v>
      </c>
      <c r="K51" s="21" t="n">
        <f aca="false">39*J51</f>
        <v>1573.27772443591</v>
      </c>
      <c r="M51" s="22" t="n">
        <f aca="false">100/J51</f>
        <v>2.47890117518719</v>
      </c>
      <c r="N51" s="23" t="n">
        <v>34</v>
      </c>
      <c r="P51" s="0" t="n">
        <v>14.0519209967549</v>
      </c>
      <c r="Q51" s="21" t="n">
        <f aca="false">P51*39</f>
        <v>548.024918873443</v>
      </c>
      <c r="S51" s="21" t="n">
        <f aca="false">100/P51</f>
        <v>7.11646471846044</v>
      </c>
    </row>
    <row r="52" customFormat="false" ht="15" hidden="false" customHeight="false" outlineLevel="0" collapsed="false">
      <c r="A52" s="14" t="n">
        <v>2016</v>
      </c>
      <c r="B52" s="14" t="s">
        <v>150</v>
      </c>
      <c r="C52" s="14" t="n">
        <v>19.36</v>
      </c>
      <c r="D52" s="11" t="n">
        <v>49</v>
      </c>
      <c r="E52" s="11" t="n">
        <v>1</v>
      </c>
      <c r="F52" s="11" t="s">
        <v>151</v>
      </c>
      <c r="G52" s="19" t="n">
        <f aca="false">(0.5*65)/C52</f>
        <v>1.67871900826446</v>
      </c>
      <c r="H52" s="20" t="n">
        <f aca="false">65-G52</f>
        <v>63.3212809917355</v>
      </c>
      <c r="J52" s="21" t="n">
        <v>31.7150744119059</v>
      </c>
      <c r="K52" s="21" t="n">
        <f aca="false">39*J52</f>
        <v>1236.88790206433</v>
      </c>
      <c r="M52" s="22" t="n">
        <f aca="false">100/J52</f>
        <v>3.15307473982971</v>
      </c>
      <c r="N52" s="24" t="n">
        <v>70</v>
      </c>
      <c r="P52" s="0" t="n">
        <v>10.0456712471456</v>
      </c>
      <c r="Q52" s="21" t="n">
        <f aca="false">P52*39</f>
        <v>391.781178638676</v>
      </c>
      <c r="S52" s="21" t="n">
        <f aca="false">100/P52</f>
        <v>9.95453639082752</v>
      </c>
    </row>
    <row r="53" customFormat="false" ht="14.5" hidden="false" customHeight="false" outlineLevel="0" collapsed="false">
      <c r="A53" s="14" t="n">
        <v>2016</v>
      </c>
      <c r="B53" s="14" t="s">
        <v>152</v>
      </c>
      <c r="C53" s="14" t="n">
        <v>31.22</v>
      </c>
      <c r="D53" s="11" t="n">
        <v>50</v>
      </c>
      <c r="E53" s="11" t="n">
        <v>1</v>
      </c>
      <c r="F53" s="11" t="s">
        <v>153</v>
      </c>
      <c r="G53" s="19" t="n">
        <f aca="false">(0.5*130)/C53</f>
        <v>2.08199871877002</v>
      </c>
      <c r="H53" s="20" t="n">
        <f aca="false">130-G53</f>
        <v>127.91800128123</v>
      </c>
      <c r="J53" s="21" t="n">
        <v>40.5484877580413</v>
      </c>
      <c r="K53" s="21" t="n">
        <f aca="false">39*J53</f>
        <v>1581.39102256361</v>
      </c>
      <c r="M53" s="22" t="n">
        <f aca="false">100/J53</f>
        <v>2.46618321740417</v>
      </c>
      <c r="N53" s="11" t="n">
        <v>68</v>
      </c>
      <c r="P53" s="0" t="n">
        <v>27.148351428228</v>
      </c>
      <c r="Q53" s="21" t="n">
        <f aca="false">P53*39</f>
        <v>1058.78570570089</v>
      </c>
      <c r="S53" s="21" t="n">
        <f aca="false">100/P53</f>
        <v>3.68346491551686</v>
      </c>
    </row>
    <row r="54" customFormat="false" ht="14.5" hidden="false" customHeight="false" outlineLevel="0" collapsed="false">
      <c r="A54" s="14" t="n">
        <v>2016</v>
      </c>
      <c r="B54" s="14" t="s">
        <v>154</v>
      </c>
      <c r="C54" s="14" t="n">
        <v>42.17</v>
      </c>
      <c r="D54" s="11" t="n">
        <v>51</v>
      </c>
      <c r="E54" s="11" t="n">
        <v>1</v>
      </c>
      <c r="F54" s="11" t="s">
        <v>155</v>
      </c>
      <c r="G54" s="19" t="n">
        <f aca="false">(0.5*130)/C54</f>
        <v>1.54138012805312</v>
      </c>
      <c r="H54" s="20" t="n">
        <f aca="false">130-G54</f>
        <v>128.458619871947</v>
      </c>
      <c r="J54" s="21" t="n">
        <v>49.4219075052008</v>
      </c>
      <c r="K54" s="21" t="n">
        <f aca="false">39*J54</f>
        <v>1927.45439270283</v>
      </c>
      <c r="M54" s="22" t="n">
        <f aca="false">100/J54</f>
        <v>2.0233941797871</v>
      </c>
      <c r="N54" s="11" t="n">
        <v>35</v>
      </c>
      <c r="P54" s="0" t="n">
        <v>38.3217819798886</v>
      </c>
      <c r="Q54" s="21" t="n">
        <f aca="false">P54*39</f>
        <v>1494.54949721566</v>
      </c>
      <c r="S54" s="21" t="n">
        <f aca="false">100/P54</f>
        <v>2.60948199257749</v>
      </c>
      <c r="T54" s="8"/>
      <c r="U54" s="8"/>
      <c r="V54" s="8"/>
      <c r="W54" s="8"/>
    </row>
    <row r="55" customFormat="false" ht="14.5" hidden="false" customHeight="false" outlineLevel="0" collapsed="false">
      <c r="A55" s="14" t="n">
        <v>2016</v>
      </c>
      <c r="B55" s="14" t="s">
        <v>156</v>
      </c>
      <c r="C55" s="14" t="n">
        <v>24.57</v>
      </c>
      <c r="D55" s="11" t="n">
        <v>52</v>
      </c>
      <c r="E55" s="11" t="n">
        <v>1</v>
      </c>
      <c r="F55" s="11" t="s">
        <v>157</v>
      </c>
      <c r="G55" s="19" t="n">
        <f aca="false">(0.5*130)/C55</f>
        <v>2.64550264550265</v>
      </c>
      <c r="H55" s="20" t="n">
        <f aca="false">130-G55</f>
        <v>127.354497354497</v>
      </c>
      <c r="J55" s="21" t="n">
        <v>61.6958713394143</v>
      </c>
      <c r="K55" s="21" t="n">
        <f aca="false">39*J55</f>
        <v>2406.13898223716</v>
      </c>
      <c r="M55" s="22" t="n">
        <f aca="false">100/J55</f>
        <v>1.62085400252894</v>
      </c>
      <c r="N55" s="11" t="n">
        <v>89</v>
      </c>
      <c r="P55" s="0" t="n">
        <v>24.7005328312167</v>
      </c>
      <c r="Q55" s="21" t="n">
        <f aca="false">P55*39</f>
        <v>963.320780417451</v>
      </c>
      <c r="S55" s="21" t="n">
        <f aca="false">100/P55</f>
        <v>4.04849566134133</v>
      </c>
      <c r="T55" s="8"/>
      <c r="U55" s="8"/>
      <c r="V55" s="8"/>
      <c r="W55" s="8"/>
    </row>
    <row r="56" customFormat="false" ht="14.5" hidden="false" customHeight="false" outlineLevel="0" collapsed="false">
      <c r="A56" s="14" t="n">
        <v>2016</v>
      </c>
      <c r="B56" s="14" t="s">
        <v>158</v>
      </c>
      <c r="C56" s="14" t="n">
        <v>52.34</v>
      </c>
      <c r="D56" s="11" t="n">
        <v>53</v>
      </c>
      <c r="E56" s="11" t="n">
        <v>1</v>
      </c>
      <c r="F56" s="11" t="s">
        <v>159</v>
      </c>
      <c r="G56" s="19" t="n">
        <f aca="false">(0.5*130)/C56</f>
        <v>1.24188001528468</v>
      </c>
      <c r="H56" s="20" t="n">
        <f aca="false">130-G56</f>
        <v>128.758119984715</v>
      </c>
      <c r="J56" s="21" t="n">
        <v>36.6918706993119</v>
      </c>
      <c r="K56" s="21" t="n">
        <f aca="false">39*J56</f>
        <v>1430.98295727316</v>
      </c>
      <c r="M56" s="22" t="n">
        <f aca="false">100/J56</f>
        <v>2.72539933489615</v>
      </c>
      <c r="N56" s="11" t="n">
        <v>37</v>
      </c>
      <c r="P56" s="0" t="n">
        <v>24.7405953287128</v>
      </c>
      <c r="Q56" s="21" t="n">
        <f aca="false">P56*39</f>
        <v>964.883217819799</v>
      </c>
      <c r="S56" s="21" t="n">
        <f aca="false">100/P56</f>
        <v>4.0419399238928</v>
      </c>
      <c r="T56" s="8"/>
      <c r="U56" s="8"/>
      <c r="V56" s="8"/>
      <c r="W56" s="8"/>
    </row>
    <row r="57" customFormat="false" ht="14.5" hidden="false" customHeight="false" outlineLevel="0" collapsed="false">
      <c r="A57" s="14" t="n">
        <v>2016</v>
      </c>
      <c r="B57" s="14" t="s">
        <v>160</v>
      </c>
      <c r="C57" s="14" t="n">
        <v>31.01</v>
      </c>
      <c r="D57" s="11" t="n">
        <v>54</v>
      </c>
      <c r="E57" s="11" t="n">
        <v>1</v>
      </c>
      <c r="F57" s="11" t="s">
        <v>161</v>
      </c>
      <c r="G57" s="19" t="n">
        <f aca="false">(0.5*130)/C57</f>
        <v>2.09609803289262</v>
      </c>
      <c r="H57" s="20" t="n">
        <f aca="false">130-G57</f>
        <v>127.903901967107</v>
      </c>
      <c r="J57" s="21" t="n">
        <v>15.9805568891023</v>
      </c>
      <c r="K57" s="21" t="n">
        <f aca="false">39*J57</f>
        <v>623.241718674988</v>
      </c>
      <c r="M57" s="22" t="n">
        <f aca="false">100/J57</f>
        <v>6.25760420578295</v>
      </c>
      <c r="N57" s="11" t="n">
        <v>32</v>
      </c>
      <c r="P57" s="0" t="n">
        <v>21.8160330114979</v>
      </c>
      <c r="Q57" s="21" t="n">
        <f aca="false">P57*39</f>
        <v>850.82528744842</v>
      </c>
      <c r="S57" s="21" t="n">
        <f aca="false">100/P57</f>
        <v>4.5837847764209</v>
      </c>
      <c r="T57" s="8"/>
      <c r="U57" s="8"/>
      <c r="V57" s="8"/>
      <c r="W57" s="8"/>
    </row>
    <row r="58" customFormat="false" ht="14.5" hidden="false" customHeight="false" outlineLevel="0" collapsed="false">
      <c r="A58" s="14" t="n">
        <v>2016</v>
      </c>
      <c r="B58" s="14" t="s">
        <v>162</v>
      </c>
      <c r="C58" s="14" t="n">
        <v>25.39</v>
      </c>
      <c r="D58" s="11" t="n">
        <v>55</v>
      </c>
      <c r="E58" s="11" t="n">
        <v>1</v>
      </c>
      <c r="F58" s="11" t="s">
        <v>163</v>
      </c>
      <c r="G58" s="19" t="n">
        <f aca="false">(0.5*130)/C58</f>
        <v>2.5600630169358</v>
      </c>
      <c r="H58" s="20" t="n">
        <f aca="false">130-G58</f>
        <v>127.439936983064</v>
      </c>
      <c r="J58" s="21" t="n">
        <v>33.407345175228</v>
      </c>
      <c r="K58" s="21" t="n">
        <f aca="false">39*J58</f>
        <v>1302.88646183389</v>
      </c>
      <c r="M58" s="22" t="n">
        <f aca="false">100/J58</f>
        <v>2.99335369139572</v>
      </c>
      <c r="N58" s="11" t="n">
        <v>55</v>
      </c>
      <c r="P58" s="0" t="n">
        <v>28.0697888706382</v>
      </c>
      <c r="Q58" s="21" t="n">
        <f aca="false">P58*39</f>
        <v>1094.72176595489</v>
      </c>
      <c r="S58" s="21" t="n">
        <f aca="false">100/P58</f>
        <v>3.56254906158567</v>
      </c>
      <c r="T58" s="8"/>
      <c r="U58" s="8"/>
      <c r="V58" s="8"/>
      <c r="W58" s="8"/>
    </row>
    <row r="59" customFormat="false" ht="15" hidden="false" customHeight="false" outlineLevel="0" collapsed="false">
      <c r="A59" s="14" t="n">
        <v>2016</v>
      </c>
      <c r="B59" s="14" t="s">
        <v>164</v>
      </c>
      <c r="C59" s="14" t="n">
        <v>43.47</v>
      </c>
      <c r="D59" s="11" t="n">
        <v>56</v>
      </c>
      <c r="E59" s="11" t="n">
        <v>1</v>
      </c>
      <c r="F59" s="11" t="s">
        <v>165</v>
      </c>
      <c r="G59" s="19" t="n">
        <f aca="false">(0.5*130)/C59</f>
        <v>1.49528410397976</v>
      </c>
      <c r="H59" s="20" t="n">
        <f aca="false">130-G59</f>
        <v>128.50471589602</v>
      </c>
      <c r="J59" s="21" t="n">
        <v>10.4996799487918</v>
      </c>
      <c r="K59" s="21" t="n">
        <f aca="false">39*J59</f>
        <v>409.487518002881</v>
      </c>
      <c r="M59" s="22" t="n">
        <f aca="false">100/J59</f>
        <v>9.52409982853877</v>
      </c>
      <c r="N59" s="23" t="n">
        <v>51</v>
      </c>
      <c r="P59" s="0" t="n">
        <v>15.7505708905893</v>
      </c>
      <c r="Q59" s="21" t="n">
        <f aca="false">P59*39</f>
        <v>614.272264732984</v>
      </c>
      <c r="S59" s="21" t="n">
        <f aca="false">100/P59</f>
        <v>6.3489762177286</v>
      </c>
      <c r="T59" s="8"/>
      <c r="U59" s="8"/>
      <c r="V59" s="8"/>
      <c r="W59" s="8"/>
    </row>
    <row r="60" customFormat="false" ht="15" hidden="false" customHeight="false" outlineLevel="0" collapsed="false">
      <c r="A60" s="14" t="n">
        <v>2016</v>
      </c>
      <c r="B60" s="14" t="s">
        <v>166</v>
      </c>
      <c r="C60" s="14" t="n">
        <v>26.87</v>
      </c>
      <c r="D60" s="11" t="n">
        <v>57</v>
      </c>
      <c r="E60" s="11" t="n">
        <v>1</v>
      </c>
      <c r="F60" s="11" t="s">
        <v>167</v>
      </c>
      <c r="G60" s="19" t="n">
        <f aca="false">(0.5*130)/C60</f>
        <v>2.41905470785262</v>
      </c>
      <c r="H60" s="20" t="n">
        <f aca="false">130-G60</f>
        <v>127.580945292147</v>
      </c>
      <c r="J60" s="21" t="n">
        <v>26.9183069291087</v>
      </c>
      <c r="K60" s="21" t="n">
        <f aca="false">39*J60</f>
        <v>1049.81397023524</v>
      </c>
      <c r="M60" s="22" t="n">
        <f aca="false">100/J60</f>
        <v>3.71494389537044</v>
      </c>
      <c r="N60" s="24" t="n">
        <v>77</v>
      </c>
      <c r="P60" s="0" t="n">
        <v>8.52329634229398</v>
      </c>
      <c r="Q60" s="21" t="n">
        <f aca="false">P60*39</f>
        <v>332.408557349465</v>
      </c>
      <c r="S60" s="21" t="n">
        <f aca="false">100/P60</f>
        <v>11.7325499412456</v>
      </c>
      <c r="T60" s="8"/>
      <c r="U60" s="8"/>
      <c r="V60" s="8"/>
      <c r="W60" s="8"/>
    </row>
    <row r="61" customFormat="false" ht="14.5" hidden="false" customHeight="false" outlineLevel="0" collapsed="false">
      <c r="A61" s="14" t="n">
        <v>2016</v>
      </c>
      <c r="B61" s="14" t="s">
        <v>168</v>
      </c>
      <c r="C61" s="14" t="n">
        <v>37.53</v>
      </c>
      <c r="D61" s="11" t="n">
        <v>58</v>
      </c>
      <c r="E61" s="11" t="n">
        <v>1</v>
      </c>
      <c r="F61" s="11" t="s">
        <v>169</v>
      </c>
      <c r="G61" s="19" t="n">
        <f aca="false">(0.5*130)/C61</f>
        <v>1.73194777511324</v>
      </c>
      <c r="H61" s="20" t="n">
        <f aca="false">130-G61</f>
        <v>128.268052224887</v>
      </c>
      <c r="J61" s="21" t="n">
        <v>35.107617218755</v>
      </c>
      <c r="K61" s="21" t="n">
        <f aca="false">39*J61</f>
        <v>1369.19707153145</v>
      </c>
      <c r="M61" s="22" t="n">
        <f aca="false">100/J61</f>
        <v>2.84838470742408</v>
      </c>
      <c r="N61" s="11" t="n">
        <v>19</v>
      </c>
      <c r="P61" s="0" t="n">
        <v>16.2633708585393</v>
      </c>
      <c r="Q61" s="21" t="n">
        <f aca="false">P61*39</f>
        <v>634.271463483034</v>
      </c>
      <c r="S61" s="21" t="n">
        <f aca="false">100/P61</f>
        <v>6.1487867964035</v>
      </c>
      <c r="T61" s="8"/>
      <c r="U61" s="8"/>
      <c r="V61" s="8"/>
      <c r="W61" s="8"/>
    </row>
    <row r="62" customFormat="false" ht="14.5" hidden="false" customHeight="false" outlineLevel="0" collapsed="false">
      <c r="A62" s="14" t="n">
        <v>2016</v>
      </c>
      <c r="B62" s="14" t="s">
        <v>170</v>
      </c>
      <c r="C62" s="14" t="n">
        <v>28.82</v>
      </c>
      <c r="D62" s="11" t="n">
        <v>59</v>
      </c>
      <c r="E62" s="11" t="n">
        <v>1</v>
      </c>
      <c r="F62" s="11" t="s">
        <v>171</v>
      </c>
      <c r="G62" s="19" t="n">
        <f aca="false">(0.5*130)/C62</f>
        <v>2.25537820957668</v>
      </c>
      <c r="H62" s="20" t="n">
        <f aca="false">130-G62</f>
        <v>127.744621790423</v>
      </c>
      <c r="J62" s="21" t="n">
        <v>26.806289006241</v>
      </c>
      <c r="K62" s="21" t="n">
        <f aca="false">39*J62</f>
        <v>1045.4452712434</v>
      </c>
      <c r="M62" s="22" t="n">
        <f aca="false">100/J62</f>
        <v>3.73046787553168</v>
      </c>
      <c r="N62" s="11" t="n">
        <v>81</v>
      </c>
      <c r="P62" s="0" t="n">
        <v>6.23572773526702</v>
      </c>
      <c r="Q62" s="21" t="n">
        <f aca="false">P62*39</f>
        <v>243.193381675414</v>
      </c>
      <c r="S62" s="21" t="n">
        <f aca="false">100/P62</f>
        <v>16.0366206231931</v>
      </c>
      <c r="T62" s="8"/>
      <c r="U62" s="8"/>
      <c r="V62" s="8"/>
      <c r="W62" s="8"/>
    </row>
    <row r="63" customFormat="false" ht="14.5" hidden="false" customHeight="false" outlineLevel="0" collapsed="false">
      <c r="A63" s="14" t="n">
        <v>2016</v>
      </c>
      <c r="B63" s="14" t="s">
        <v>172</v>
      </c>
      <c r="C63" s="14" t="n">
        <v>30.37</v>
      </c>
      <c r="D63" s="11" t="n">
        <v>60</v>
      </c>
      <c r="E63" s="11" t="n">
        <v>1</v>
      </c>
      <c r="F63" s="11" t="s">
        <v>173</v>
      </c>
      <c r="G63" s="19" t="n">
        <f aca="false">(0.5*130)/C63</f>
        <v>2.14027000329272</v>
      </c>
      <c r="H63" s="20" t="n">
        <f aca="false">130-G63</f>
        <v>127.859729996707</v>
      </c>
      <c r="J63" s="21" t="n">
        <v>41.4406305008802</v>
      </c>
      <c r="K63" s="21" t="n">
        <f aca="false">39*J63</f>
        <v>1616.18458953433</v>
      </c>
      <c r="M63" s="22" t="n">
        <f aca="false">100/J63</f>
        <v>2.4130906984602</v>
      </c>
      <c r="N63" s="11" t="n">
        <v>20</v>
      </c>
      <c r="P63" s="0" t="n">
        <v>9.49280878169945</v>
      </c>
      <c r="Q63" s="21" t="n">
        <f aca="false">P63*39</f>
        <v>370.219542486279</v>
      </c>
      <c r="S63" s="21" t="n">
        <f aca="false">100/P63</f>
        <v>10.5342899345854</v>
      </c>
      <c r="T63" s="8"/>
      <c r="U63" s="8"/>
      <c r="V63" s="8"/>
      <c r="W63" s="8"/>
    </row>
    <row r="64" customFormat="false" ht="14.5" hidden="false" customHeight="false" outlineLevel="0" collapsed="false">
      <c r="A64" s="14" t="n">
        <v>2016</v>
      </c>
      <c r="B64" s="14" t="s">
        <v>174</v>
      </c>
      <c r="C64" s="14" t="n">
        <v>18.87</v>
      </c>
      <c r="D64" s="11" t="n">
        <v>61</v>
      </c>
      <c r="E64" s="11" t="n">
        <v>1</v>
      </c>
      <c r="F64" s="11" t="s">
        <v>175</v>
      </c>
      <c r="G64" s="19" t="n">
        <f aca="false">(0.5*130)/C64</f>
        <v>3.44462109167991</v>
      </c>
      <c r="H64" s="20" t="n">
        <f aca="false">130-G64</f>
        <v>126.55537890832</v>
      </c>
      <c r="J64" s="21" t="n">
        <v>25.9861577852456</v>
      </c>
      <c r="K64" s="21" t="n">
        <f aca="false">39*J64</f>
        <v>1013.46015362458</v>
      </c>
      <c r="M64" s="22" t="n">
        <f aca="false">100/J64</f>
        <v>3.84820260180125</v>
      </c>
      <c r="N64" s="11" t="n">
        <v>65</v>
      </c>
      <c r="P64" s="0" t="n">
        <v>9.19634630022836</v>
      </c>
      <c r="Q64" s="21" t="n">
        <f aca="false">P64*39</f>
        <v>358.657505708906</v>
      </c>
      <c r="S64" s="21" t="n">
        <f aca="false">100/P64</f>
        <v>10.8738836854716</v>
      </c>
      <c r="T64" s="8"/>
      <c r="U64" s="8"/>
      <c r="V64" s="8"/>
      <c r="W64" s="8"/>
    </row>
    <row r="65" customFormat="false" ht="14.5" hidden="false" customHeight="false" outlineLevel="0" collapsed="false">
      <c r="A65" s="14" t="n">
        <v>2016</v>
      </c>
      <c r="B65" s="14" t="s">
        <v>176</v>
      </c>
      <c r="C65" s="14" t="n">
        <v>19.04</v>
      </c>
      <c r="D65" s="11" t="n">
        <v>62</v>
      </c>
      <c r="E65" s="11" t="n">
        <v>1</v>
      </c>
      <c r="F65" s="11" t="s">
        <v>177</v>
      </c>
      <c r="G65" s="19" t="n">
        <f aca="false">(0.5*130)/C65</f>
        <v>3.41386554621849</v>
      </c>
      <c r="H65" s="20" t="n">
        <f aca="false">130-G65</f>
        <v>126.586134453782</v>
      </c>
      <c r="J65" s="21" t="n">
        <v>23.7377980476876</v>
      </c>
      <c r="K65" s="21" t="n">
        <f aca="false">39*J65</f>
        <v>925.774123859818</v>
      </c>
      <c r="M65" s="22" t="n">
        <f aca="false">100/J65</f>
        <v>4.21269065475689</v>
      </c>
      <c r="N65" s="11" t="n">
        <v>30</v>
      </c>
      <c r="P65" s="0" t="n">
        <v>10.3461399783663</v>
      </c>
      <c r="Q65" s="21" t="n">
        <f aca="false">P65*39</f>
        <v>403.499459156284</v>
      </c>
      <c r="S65" s="21" t="n">
        <f aca="false">100/P65</f>
        <v>9.66544046466602</v>
      </c>
      <c r="T65" s="8"/>
      <c r="U65" s="8"/>
      <c r="V65" s="8"/>
      <c r="W65" s="8"/>
    </row>
    <row r="66" customFormat="false" ht="14.5" hidden="false" customHeight="false" outlineLevel="0" collapsed="false">
      <c r="A66" s="14" t="n">
        <v>2016</v>
      </c>
      <c r="B66" s="14" t="s">
        <v>178</v>
      </c>
      <c r="C66" s="14" t="n">
        <v>0.38</v>
      </c>
      <c r="D66" s="11" t="n">
        <v>63</v>
      </c>
      <c r="E66" s="11" t="n">
        <v>1</v>
      </c>
      <c r="F66" s="11" t="s">
        <v>179</v>
      </c>
      <c r="G66" s="19" t="n">
        <f aca="false">(0.5*65)/C66</f>
        <v>85.5263157894737</v>
      </c>
      <c r="H66" s="20" t="n">
        <f aca="false">65-G66</f>
        <v>-20.5263157894737</v>
      </c>
      <c r="J66" s="21" t="n">
        <v>2.31437029924788</v>
      </c>
      <c r="K66" s="21" t="n">
        <f aca="false">39*J66</f>
        <v>90.2604416706673</v>
      </c>
      <c r="M66" s="22" t="n">
        <f aca="false">100/J66</f>
        <v>43.2082973206569</v>
      </c>
      <c r="N66" s="11" t="n">
        <v>80</v>
      </c>
      <c r="P66" s="0" t="n">
        <v>2.99867793758263</v>
      </c>
      <c r="Q66" s="21" t="n">
        <f aca="false">P66*39</f>
        <v>116.948439565723</v>
      </c>
      <c r="S66" s="21" t="n">
        <f aca="false">100/P66</f>
        <v>33.3480293921176</v>
      </c>
      <c r="T66" s="8"/>
      <c r="U66" s="8"/>
      <c r="V66" s="8"/>
      <c r="W66" s="8"/>
    </row>
    <row r="67" customFormat="false" ht="15" hidden="false" customHeight="false" outlineLevel="0" collapsed="false">
      <c r="A67" s="14" t="n">
        <v>2016</v>
      </c>
      <c r="B67" s="14" t="s">
        <v>180</v>
      </c>
      <c r="C67" s="14" t="n">
        <v>30.38</v>
      </c>
      <c r="D67" s="11" t="n">
        <v>64</v>
      </c>
      <c r="E67" s="11" t="n">
        <v>1</v>
      </c>
      <c r="F67" s="11" t="s">
        <v>181</v>
      </c>
      <c r="G67" s="19" t="n">
        <f aca="false">(0.5*130)/C67</f>
        <v>2.1395655036208</v>
      </c>
      <c r="H67" s="20" t="n">
        <f aca="false">130-G67</f>
        <v>127.860434496379</v>
      </c>
      <c r="J67" s="21" t="n">
        <v>41.1645863338134</v>
      </c>
      <c r="K67" s="21" t="n">
        <f aca="false">39*J67</f>
        <v>1605.41886701872</v>
      </c>
      <c r="M67" s="22" t="n">
        <f aca="false">100/J67</f>
        <v>2.42927255940522</v>
      </c>
      <c r="N67" s="23" t="n">
        <v>96</v>
      </c>
      <c r="P67" s="0" t="n">
        <v>12.5295460919034</v>
      </c>
      <c r="Q67" s="21" t="n">
        <f aca="false">P67*39</f>
        <v>488.652297584231</v>
      </c>
      <c r="S67" s="21" t="n">
        <f aca="false">100/P67</f>
        <v>7.98113509192646</v>
      </c>
      <c r="T67" s="8"/>
      <c r="U67" s="8"/>
      <c r="V67" s="8"/>
      <c r="W67" s="8"/>
    </row>
    <row r="68" customFormat="false" ht="15" hidden="false" customHeight="false" outlineLevel="0" collapsed="false">
      <c r="A68" s="14" t="n">
        <v>2016</v>
      </c>
      <c r="B68" s="14" t="s">
        <v>182</v>
      </c>
      <c r="C68" s="14" t="n">
        <v>19.77</v>
      </c>
      <c r="D68" s="11" t="n">
        <v>65</v>
      </c>
      <c r="E68" s="11" t="n">
        <v>1</v>
      </c>
      <c r="F68" s="11" t="s">
        <v>183</v>
      </c>
      <c r="G68" s="19" t="n">
        <f aca="false">(0.5*130)/C68</f>
        <v>3.28780981284775</v>
      </c>
      <c r="H68" s="20" t="n">
        <f aca="false">130-G68</f>
        <v>126.712190187152</v>
      </c>
      <c r="J68" s="21" t="n">
        <v>31.6630660905745</v>
      </c>
      <c r="K68" s="21" t="n">
        <f aca="false">39*J68</f>
        <v>1234.85957753241</v>
      </c>
      <c r="M68" s="22" t="n">
        <f aca="false">100/J68</f>
        <v>3.15825383789248</v>
      </c>
      <c r="N68" s="11" t="n">
        <v>62</v>
      </c>
      <c r="P68" s="0" t="n">
        <v>26.7317014542687</v>
      </c>
      <c r="Q68" s="21" t="n">
        <f aca="false">P68*39</f>
        <v>1042.53635671648</v>
      </c>
      <c r="S68" s="21" t="n">
        <f aca="false">100/P68</f>
        <v>3.74087673285875</v>
      </c>
      <c r="T68" s="8"/>
      <c r="U68" s="8"/>
      <c r="V68" s="8"/>
      <c r="W68" s="8"/>
    </row>
    <row r="69" customFormat="false" ht="15" hidden="false" customHeight="false" outlineLevel="0" collapsed="false">
      <c r="A69" s="26" t="n">
        <v>2016</v>
      </c>
      <c r="B69" s="27" t="s">
        <v>184</v>
      </c>
      <c r="C69" s="27" t="n">
        <v>34.9</v>
      </c>
      <c r="D69" s="23" t="n">
        <v>66</v>
      </c>
      <c r="E69" s="23" t="n">
        <v>1</v>
      </c>
      <c r="F69" s="23" t="s">
        <v>185</v>
      </c>
      <c r="G69" s="19" t="n">
        <f aca="false">(0.5*130)/C69</f>
        <v>1.86246418338109</v>
      </c>
      <c r="H69" s="20" t="n">
        <f aca="false">130-G69</f>
        <v>128.137535816619</v>
      </c>
      <c r="J69" s="21" t="n">
        <v>31.1669867178749</v>
      </c>
      <c r="K69" s="21" t="n">
        <f aca="false">39*J69</f>
        <v>1215.51248199712</v>
      </c>
      <c r="M69" s="22" t="n">
        <f aca="false">100/J69</f>
        <v>3.20852320133496</v>
      </c>
      <c r="N69" s="11" t="n">
        <v>86</v>
      </c>
      <c r="P69" s="0" t="n">
        <v>20.2856456071472</v>
      </c>
      <c r="Q69" s="21" t="n">
        <f aca="false">P69*39</f>
        <v>791.140178678739</v>
      </c>
      <c r="S69" s="21" t="n">
        <f aca="false">100/P69</f>
        <v>4.92959415424114</v>
      </c>
      <c r="T69" s="8"/>
      <c r="U69" s="8"/>
      <c r="V69" s="8"/>
      <c r="W69" s="8"/>
    </row>
    <row r="70" customFormat="false" ht="15" hidden="false" customHeight="false" outlineLevel="0" collapsed="false">
      <c r="A70" s="28"/>
      <c r="B70" s="29"/>
      <c r="C70" s="29"/>
      <c r="D70" s="30"/>
      <c r="E70" s="30" t="n">
        <v>1</v>
      </c>
      <c r="F70" s="0" t="s">
        <v>186</v>
      </c>
      <c r="G70" s="19"/>
      <c r="H70" s="20"/>
      <c r="I70" s="0" t="s">
        <v>187</v>
      </c>
      <c r="J70" s="21" t="n">
        <v>2.05832933269323</v>
      </c>
      <c r="K70" s="21" t="n">
        <f aca="false">39*J70</f>
        <v>80.274843975036</v>
      </c>
      <c r="M70" s="22" t="n">
        <f aca="false">100/J70</f>
        <v>48.5830903790087</v>
      </c>
      <c r="N70" s="11" t="n">
        <v>92</v>
      </c>
      <c r="P70" s="0" t="n">
        <v>1.00356556227715</v>
      </c>
      <c r="Q70" s="21" t="n">
        <f aca="false">P70*39</f>
        <v>39.1390569288089</v>
      </c>
      <c r="S70" s="21" t="n">
        <f aca="false">100/P70</f>
        <v>99.6447105788423</v>
      </c>
      <c r="T70" s="8"/>
      <c r="U70" s="8"/>
      <c r="V70" s="8"/>
      <c r="W70" s="8"/>
    </row>
    <row r="71" s="34" customFormat="true" ht="15" hidden="false" customHeight="false" outlineLevel="0" collapsed="false">
      <c r="A71" s="31"/>
      <c r="B71" s="32"/>
      <c r="C71" s="32"/>
      <c r="D71" s="33"/>
      <c r="E71" s="33" t="n">
        <v>1</v>
      </c>
      <c r="F71" s="34" t="s">
        <v>188</v>
      </c>
      <c r="G71" s="35"/>
      <c r="H71" s="36"/>
      <c r="I71" s="34" t="s">
        <v>189</v>
      </c>
      <c r="J71" s="37" t="n">
        <v>48.981837093935</v>
      </c>
      <c r="K71" s="37" t="n">
        <f aca="false">39*J71</f>
        <v>1910.29164666347</v>
      </c>
      <c r="M71" s="38" t="n">
        <f aca="false">100/J71</f>
        <v>2.04157307959325</v>
      </c>
      <c r="N71" s="23" t="n">
        <v>43</v>
      </c>
      <c r="P71" s="34" t="n">
        <v>135.717719642643</v>
      </c>
      <c r="Q71" s="37" t="n">
        <f aca="false">P71*39</f>
        <v>5292.99106606306</v>
      </c>
      <c r="S71" s="37" t="n">
        <f aca="false">100/P71</f>
        <v>0.736823461691733</v>
      </c>
      <c r="U71" s="8"/>
      <c r="V71" s="8"/>
      <c r="W71" s="8"/>
    </row>
    <row r="72" customFormat="false" ht="15" hidden="false" customHeight="false" outlineLevel="0" collapsed="false">
      <c r="A72" s="39" t="n">
        <v>2015</v>
      </c>
      <c r="B72" s="40" t="s">
        <v>190</v>
      </c>
      <c r="C72" s="41" t="n">
        <v>13.51</v>
      </c>
      <c r="D72" s="24" t="n">
        <v>1</v>
      </c>
      <c r="E72" s="24" t="n">
        <v>2</v>
      </c>
      <c r="F72" s="24" t="s">
        <v>54</v>
      </c>
      <c r="G72" s="42" t="n">
        <f aca="false">(0.5*65)/C72</f>
        <v>2.40562546262028</v>
      </c>
      <c r="H72" s="43" t="n">
        <f aca="false">65-G72</f>
        <v>62.5943745373797</v>
      </c>
      <c r="J72" s="21" t="n">
        <v>50.8072593245463</v>
      </c>
      <c r="K72" s="21" t="n">
        <f aca="false">39*J72</f>
        <v>1981.48311365731</v>
      </c>
      <c r="M72" s="22" t="n">
        <f aca="false">100/J72</f>
        <v>1.96822267781107</v>
      </c>
      <c r="N72" s="24" t="n">
        <v>23</v>
      </c>
      <c r="P72" s="8" t="n">
        <v>43.5679660270021</v>
      </c>
      <c r="Q72" s="21" t="n">
        <f aca="false">P72*39</f>
        <v>1699.15067505308</v>
      </c>
      <c r="S72" s="9" t="n">
        <f aca="false">100/P72</f>
        <v>2.29526436781609</v>
      </c>
      <c r="T72" s="8"/>
      <c r="U72" s="8"/>
      <c r="V72" s="8"/>
      <c r="W72" s="8"/>
      <c r="AA72" s="8"/>
    </row>
    <row r="73" customFormat="false" ht="14.5" hidden="false" customHeight="false" outlineLevel="0" collapsed="false">
      <c r="A73" s="14" t="n">
        <v>2015</v>
      </c>
      <c r="B73" s="44" t="s">
        <v>191</v>
      </c>
      <c r="C73" s="14" t="n">
        <v>24.94</v>
      </c>
      <c r="D73" s="11" t="n">
        <v>2</v>
      </c>
      <c r="E73" s="11" t="n">
        <v>2</v>
      </c>
      <c r="F73" s="11" t="s">
        <v>57</v>
      </c>
      <c r="G73" s="19" t="n">
        <f aca="false">(0.5*65)/C73</f>
        <v>1.30312750601443</v>
      </c>
      <c r="H73" s="20" t="n">
        <f aca="false">65-G73</f>
        <v>63.6968724939856</v>
      </c>
      <c r="J73" s="21" t="n">
        <v>85.3411321661793</v>
      </c>
      <c r="K73" s="21" t="n">
        <f aca="false">39*J73</f>
        <v>3328.30415448099</v>
      </c>
      <c r="M73" s="22" t="n">
        <f aca="false">100/J73</f>
        <v>1.17176790911651</v>
      </c>
      <c r="N73" s="11" t="n">
        <v>31</v>
      </c>
      <c r="P73" s="8" t="n">
        <v>109.54288690357</v>
      </c>
      <c r="Q73" s="21" t="n">
        <f aca="false">P73*39</f>
        <v>4272.17258923921</v>
      </c>
      <c r="S73" s="9" t="n">
        <f aca="false">100/P73</f>
        <v>0.912884467688257</v>
      </c>
      <c r="T73" s="8"/>
      <c r="U73" s="8"/>
      <c r="V73" s="8"/>
      <c r="W73" s="8"/>
      <c r="AA73" s="8"/>
    </row>
    <row r="74" customFormat="false" ht="14.5" hidden="false" customHeight="false" outlineLevel="0" collapsed="false">
      <c r="A74" s="14" t="n">
        <v>2015</v>
      </c>
      <c r="B74" s="44" t="s">
        <v>192</v>
      </c>
      <c r="C74" s="14" t="n">
        <v>7.37</v>
      </c>
      <c r="D74" s="11" t="n">
        <v>3</v>
      </c>
      <c r="E74" s="11" t="n">
        <v>2</v>
      </c>
      <c r="F74" s="11" t="s">
        <v>59</v>
      </c>
      <c r="G74" s="19" t="n">
        <f aca="false">(0.5*65)/C74</f>
        <v>4.40976933514247</v>
      </c>
      <c r="H74" s="20" t="n">
        <f aca="false">65-G74</f>
        <v>60.5902306648575</v>
      </c>
      <c r="J74" s="21" t="n">
        <v>49.4451344096791</v>
      </c>
      <c r="K74" s="21" t="n">
        <f aca="false">39*J74</f>
        <v>1928.36024197749</v>
      </c>
      <c r="M74" s="22" t="n">
        <f aca="false">100/J74</f>
        <v>2.02244368821909</v>
      </c>
      <c r="N74" s="11" t="n">
        <v>73</v>
      </c>
      <c r="P74" s="8" t="n">
        <v>47.6903970193502</v>
      </c>
      <c r="Q74" s="21" t="n">
        <f aca="false">P74*39</f>
        <v>1859.92548375466</v>
      </c>
      <c r="S74" s="9" t="n">
        <f aca="false">100/P74</f>
        <v>2.09685819892473</v>
      </c>
      <c r="T74" s="8"/>
      <c r="U74" s="8"/>
      <c r="V74" s="8"/>
      <c r="W74" s="8"/>
      <c r="AA74" s="8"/>
    </row>
    <row r="75" customFormat="false" ht="14.5" hidden="false" customHeight="false" outlineLevel="0" collapsed="false">
      <c r="A75" s="14" t="n">
        <v>2015</v>
      </c>
      <c r="B75" s="44" t="s">
        <v>193</v>
      </c>
      <c r="C75" s="14" t="n">
        <v>20.95</v>
      </c>
      <c r="D75" s="11" t="n">
        <v>4</v>
      </c>
      <c r="E75" s="11" t="n">
        <v>2</v>
      </c>
      <c r="F75" s="11" t="s">
        <v>61</v>
      </c>
      <c r="G75" s="19" t="n">
        <f aca="false">(0.5*65)/C75</f>
        <v>1.55131264916468</v>
      </c>
      <c r="H75" s="20" t="n">
        <f aca="false">65-G75</f>
        <v>63.4486873508353</v>
      </c>
      <c r="J75" s="21" t="n">
        <v>83.334001041625</v>
      </c>
      <c r="K75" s="21" t="n">
        <f aca="false">39*J75</f>
        <v>3250.02604062337</v>
      </c>
      <c r="M75" s="22" t="n">
        <f aca="false">100/J75</f>
        <v>1.19999038507764</v>
      </c>
      <c r="N75" s="11" t="n">
        <v>42</v>
      </c>
      <c r="P75" s="8" t="n">
        <v>94.0467128720805</v>
      </c>
      <c r="Q75" s="21" t="n">
        <f aca="false">P75*39</f>
        <v>3667.82180201114</v>
      </c>
      <c r="S75" s="9" t="n">
        <f aca="false">100/P75</f>
        <v>1.06330138445154</v>
      </c>
      <c r="T75" s="8"/>
      <c r="U75" s="8"/>
      <c r="V75" s="8"/>
      <c r="W75" s="8"/>
      <c r="AA75" s="8"/>
    </row>
    <row r="76" customFormat="false" ht="14.5" hidden="false" customHeight="false" outlineLevel="0" collapsed="false">
      <c r="A76" s="14" t="n">
        <v>2015</v>
      </c>
      <c r="B76" s="44" t="s">
        <v>194</v>
      </c>
      <c r="C76" s="14" t="n">
        <v>14.15</v>
      </c>
      <c r="D76" s="11" t="n">
        <v>5</v>
      </c>
      <c r="E76" s="11" t="n">
        <v>2</v>
      </c>
      <c r="F76" s="11" t="s">
        <v>63</v>
      </c>
      <c r="G76" s="19" t="n">
        <f aca="false">(0.5*65)/C76</f>
        <v>2.29681978798587</v>
      </c>
      <c r="H76" s="20" t="n">
        <f aca="false">65-G76</f>
        <v>62.7031802120141</v>
      </c>
      <c r="J76" s="21" t="n">
        <v>52.0491967469252</v>
      </c>
      <c r="K76" s="21" t="n">
        <f aca="false">39*J76</f>
        <v>2029.91867313008</v>
      </c>
      <c r="M76" s="22" t="n">
        <f aca="false">100/J76</f>
        <v>1.9212592364532</v>
      </c>
      <c r="N76" s="11" t="n">
        <v>50</v>
      </c>
      <c r="P76" s="8" t="n">
        <v>74.8567765714515</v>
      </c>
      <c r="Q76" s="21" t="n">
        <f aca="false">P76*39</f>
        <v>2919.41428628661</v>
      </c>
      <c r="S76" s="9" t="n">
        <f aca="false">100/P76</f>
        <v>1.33588439925074</v>
      </c>
      <c r="T76" s="8"/>
      <c r="U76" s="8"/>
      <c r="V76" s="8"/>
      <c r="W76" s="8"/>
      <c r="AA76" s="8"/>
    </row>
    <row r="77" customFormat="false" ht="14.5" hidden="false" customHeight="false" outlineLevel="0" collapsed="false">
      <c r="A77" s="14" t="n">
        <v>2015</v>
      </c>
      <c r="B77" s="44" t="s">
        <v>195</v>
      </c>
      <c r="C77" s="14" t="n">
        <v>3.95</v>
      </c>
      <c r="D77" s="11" t="n">
        <v>6</v>
      </c>
      <c r="E77" s="11" t="n">
        <v>2</v>
      </c>
      <c r="F77" s="11" t="s">
        <v>65</v>
      </c>
      <c r="G77" s="19" t="n">
        <f aca="false">(0.5*65)/C77</f>
        <v>8.22784810126582</v>
      </c>
      <c r="H77" s="20" t="n">
        <f aca="false">65-G77</f>
        <v>56.7721518987342</v>
      </c>
      <c r="J77" s="21" t="n">
        <v>53.6436841472697</v>
      </c>
      <c r="K77" s="21" t="n">
        <f aca="false">39*J77</f>
        <v>2092.10368174352</v>
      </c>
      <c r="M77" s="22" t="n">
        <f aca="false">100/J77</f>
        <v>1.86415235250187</v>
      </c>
      <c r="N77" s="11" t="n">
        <v>25</v>
      </c>
      <c r="P77" s="8" t="n">
        <v>77.5129201554425</v>
      </c>
      <c r="Q77" s="21" t="n">
        <f aca="false">P77*39</f>
        <v>3023.00388606226</v>
      </c>
      <c r="S77" s="9" t="n">
        <f aca="false">100/P77</f>
        <v>1.29010750465164</v>
      </c>
      <c r="T77" s="8"/>
      <c r="U77" s="8"/>
      <c r="V77" s="8"/>
      <c r="W77" s="8"/>
      <c r="AA77" s="8"/>
    </row>
    <row r="78" customFormat="false" ht="14.5" hidden="false" customHeight="false" outlineLevel="0" collapsed="false">
      <c r="A78" s="14" t="n">
        <v>2015</v>
      </c>
      <c r="B78" s="44" t="s">
        <v>196</v>
      </c>
      <c r="C78" s="14" t="n">
        <v>12.82</v>
      </c>
      <c r="D78" s="11" t="n">
        <v>7</v>
      </c>
      <c r="E78" s="11" t="n">
        <v>2</v>
      </c>
      <c r="F78" s="11" t="s">
        <v>67</v>
      </c>
      <c r="G78" s="19" t="n">
        <f aca="false">(0.5*65)/C78</f>
        <v>2.53510140405616</v>
      </c>
      <c r="H78" s="20" t="n">
        <f aca="false">65-G78</f>
        <v>62.4648985959438</v>
      </c>
      <c r="J78" s="21" t="n">
        <v>46.6167220864549</v>
      </c>
      <c r="K78" s="21" t="n">
        <f aca="false">39*J78</f>
        <v>1818.05216137174</v>
      </c>
      <c r="M78" s="22" t="n">
        <f aca="false">100/J78</f>
        <v>2.14515297353042</v>
      </c>
      <c r="N78" s="11" t="n">
        <v>22</v>
      </c>
      <c r="P78" s="8" t="n">
        <v>93.3576379151476</v>
      </c>
      <c r="Q78" s="21" t="n">
        <f aca="false">P78*39</f>
        <v>3640.94787869076</v>
      </c>
      <c r="S78" s="9" t="n">
        <f aca="false">100/P78</f>
        <v>1.07114963738574</v>
      </c>
      <c r="T78" s="8"/>
      <c r="U78" s="8"/>
      <c r="V78" s="8"/>
      <c r="W78" s="8"/>
      <c r="AA78" s="8"/>
    </row>
    <row r="79" customFormat="false" ht="15" hidden="false" customHeight="false" outlineLevel="0" collapsed="false">
      <c r="A79" s="14" t="n">
        <v>2015</v>
      </c>
      <c r="B79" s="44" t="s">
        <v>197</v>
      </c>
      <c r="C79" s="14" t="n">
        <v>19.63</v>
      </c>
      <c r="D79" s="11" t="n">
        <v>8</v>
      </c>
      <c r="E79" s="11" t="n">
        <v>2</v>
      </c>
      <c r="F79" s="11" t="s">
        <v>69</v>
      </c>
      <c r="G79" s="19" t="n">
        <f aca="false">(0.5*65)/C79</f>
        <v>1.65562913907285</v>
      </c>
      <c r="H79" s="20" t="n">
        <f aca="false">65-G79</f>
        <v>63.3443708609271</v>
      </c>
      <c r="J79" s="21" t="n">
        <v>80.3773887264132</v>
      </c>
      <c r="K79" s="21" t="n">
        <f aca="false">39*J79</f>
        <v>3134.71816033012</v>
      </c>
      <c r="M79" s="22" t="n">
        <f aca="false">100/J79</f>
        <v>1.24413098738972</v>
      </c>
      <c r="N79" s="23" t="n">
        <v>64</v>
      </c>
      <c r="P79" s="8" t="n">
        <v>32.4065542245904</v>
      </c>
      <c r="Q79" s="21" t="n">
        <f aca="false">P79*39</f>
        <v>1263.85561475902</v>
      </c>
      <c r="S79" s="9" t="n">
        <f aca="false">100/P79</f>
        <v>3.08579552478675</v>
      </c>
      <c r="T79" s="8"/>
      <c r="U79" s="8"/>
      <c r="V79" s="8"/>
      <c r="W79" s="8"/>
      <c r="AA79" s="8"/>
    </row>
    <row r="80" customFormat="false" ht="15" hidden="false" customHeight="false" outlineLevel="0" collapsed="false">
      <c r="A80" s="14" t="n">
        <v>2015</v>
      </c>
      <c r="B80" s="44" t="s">
        <v>198</v>
      </c>
      <c r="C80" s="14" t="n">
        <v>25.76</v>
      </c>
      <c r="D80" s="11" t="n">
        <v>9</v>
      </c>
      <c r="E80" s="11" t="n">
        <v>2</v>
      </c>
      <c r="F80" s="11" t="s">
        <v>71</v>
      </c>
      <c r="G80" s="19" t="n">
        <f aca="false">(0.5*65)/C80</f>
        <v>1.26164596273292</v>
      </c>
      <c r="H80" s="20" t="n">
        <f aca="false">65-G80</f>
        <v>63.7383540372671</v>
      </c>
      <c r="J80" s="21" t="n">
        <v>177.653138896679</v>
      </c>
      <c r="K80" s="21" t="n">
        <f aca="false">39*J80</f>
        <v>6928.47241697047</v>
      </c>
      <c r="M80" s="22" t="n">
        <f aca="false">100/J80</f>
        <v>0.562894641890673</v>
      </c>
      <c r="N80" s="24" t="n">
        <v>36</v>
      </c>
      <c r="P80" s="8" t="n">
        <v>88.4499819718761</v>
      </c>
      <c r="Q80" s="21" t="n">
        <f aca="false">P80*39</f>
        <v>3449.54929690317</v>
      </c>
      <c r="S80" s="9" t="n">
        <f aca="false">100/P80</f>
        <v>1.13058248029713</v>
      </c>
      <c r="T80" s="8"/>
      <c r="U80" s="8"/>
      <c r="V80" s="8"/>
      <c r="W80" s="8"/>
      <c r="AA80" s="8"/>
    </row>
    <row r="81" customFormat="false" ht="14.5" hidden="false" customHeight="false" outlineLevel="0" collapsed="false">
      <c r="A81" s="14" t="n">
        <v>2015</v>
      </c>
      <c r="B81" s="44" t="s">
        <v>199</v>
      </c>
      <c r="C81" s="14" t="n">
        <v>35.62</v>
      </c>
      <c r="D81" s="11" t="n">
        <v>10</v>
      </c>
      <c r="E81" s="11" t="n">
        <v>2</v>
      </c>
      <c r="F81" s="11" t="s">
        <v>73</v>
      </c>
      <c r="G81" s="19" t="n">
        <f aca="false">(0.5*130)/C81</f>
        <v>1.82481751824818</v>
      </c>
      <c r="H81" s="20" t="n">
        <f aca="false">130-G81</f>
        <v>128.175182481752</v>
      </c>
      <c r="J81" s="21" t="n">
        <v>66.9324145667241</v>
      </c>
      <c r="K81" s="21" t="n">
        <f aca="false">39*J81</f>
        <v>2610.36416810224</v>
      </c>
      <c r="M81" s="22" t="n">
        <f aca="false">100/J81</f>
        <v>1.4940444125217</v>
      </c>
      <c r="N81" s="11" t="n">
        <v>52</v>
      </c>
      <c r="P81" s="8" t="n">
        <v>89.2031569248027</v>
      </c>
      <c r="Q81" s="21" t="n">
        <f aca="false">P81*39</f>
        <v>3478.92312006731</v>
      </c>
      <c r="S81" s="9" t="n">
        <f aca="false">100/P81</f>
        <v>1.12103655798078</v>
      </c>
      <c r="T81" s="8"/>
      <c r="U81" s="8"/>
      <c r="V81" s="8"/>
      <c r="W81" s="8"/>
      <c r="AA81" s="8"/>
    </row>
    <row r="82" customFormat="false" ht="14.5" hidden="false" customHeight="false" outlineLevel="0" collapsed="false">
      <c r="A82" s="14" t="n">
        <v>2015</v>
      </c>
      <c r="B82" s="44" t="s">
        <v>200</v>
      </c>
      <c r="C82" s="14" t="n">
        <v>14.21</v>
      </c>
      <c r="D82" s="11" t="n">
        <v>11</v>
      </c>
      <c r="E82" s="11" t="n">
        <v>2</v>
      </c>
      <c r="F82" s="11" t="s">
        <v>75</v>
      </c>
      <c r="G82" s="19" t="n">
        <f aca="false">(0.5*65)/C82</f>
        <v>2.28712174524982</v>
      </c>
      <c r="H82" s="20" t="n">
        <f aca="false">65-G82</f>
        <v>62.7128782547502</v>
      </c>
      <c r="J82" s="21" t="n">
        <v>85.477344657666</v>
      </c>
      <c r="K82" s="21" t="n">
        <f aca="false">39*J82</f>
        <v>3333.61644164897</v>
      </c>
      <c r="M82" s="22" t="n">
        <f aca="false">100/J82</f>
        <v>1.16990063742032</v>
      </c>
      <c r="N82" s="11" t="n">
        <v>17</v>
      </c>
      <c r="P82" s="8" t="n">
        <v>72.3128079804495</v>
      </c>
      <c r="Q82" s="21" t="n">
        <f aca="false">P82*39</f>
        <v>2820.19951123753</v>
      </c>
      <c r="S82" s="9" t="n">
        <f aca="false">100/P82</f>
        <v>1.38288088642659</v>
      </c>
      <c r="T82" s="8"/>
      <c r="U82" s="8"/>
      <c r="V82" s="8"/>
      <c r="W82" s="8"/>
      <c r="AA82" s="8"/>
    </row>
    <row r="83" customFormat="false" ht="14.5" hidden="false" customHeight="false" outlineLevel="0" collapsed="false">
      <c r="A83" s="14" t="n">
        <v>2015</v>
      </c>
      <c r="B83" s="44" t="s">
        <v>201</v>
      </c>
      <c r="C83" s="14" t="n">
        <v>16.53</v>
      </c>
      <c r="D83" s="11" t="n">
        <v>12</v>
      </c>
      <c r="E83" s="11" t="n">
        <v>2</v>
      </c>
      <c r="F83" s="11" t="s">
        <v>77</v>
      </c>
      <c r="G83" s="19" t="n">
        <f aca="false">(0.5*65)/C83</f>
        <v>1.96612220205687</v>
      </c>
      <c r="H83" s="20" t="n">
        <f aca="false">65-G83</f>
        <v>63.0338777979431</v>
      </c>
      <c r="J83" s="21" t="n">
        <v>144.281078482433</v>
      </c>
      <c r="K83" s="21" t="n">
        <f aca="false">39*J83</f>
        <v>5626.96206081487</v>
      </c>
      <c r="M83" s="22" t="n">
        <f aca="false">100/J83</f>
        <v>0.693091575498417</v>
      </c>
      <c r="N83" s="11" t="n">
        <v>59</v>
      </c>
      <c r="P83" s="8" t="n">
        <v>49.1967469252033</v>
      </c>
      <c r="Q83" s="21" t="n">
        <f aca="false">P83*39</f>
        <v>1918.67313008293</v>
      </c>
      <c r="S83" s="9" t="n">
        <f aca="false">100/P83</f>
        <v>2.03265472312704</v>
      </c>
      <c r="T83" s="8"/>
      <c r="U83" s="8"/>
      <c r="V83" s="8"/>
      <c r="W83" s="8"/>
      <c r="AA83" s="8"/>
    </row>
    <row r="84" customFormat="false" ht="14.5" hidden="false" customHeight="false" outlineLevel="0" collapsed="false">
      <c r="A84" s="14" t="n">
        <v>2015</v>
      </c>
      <c r="B84" s="44" t="s">
        <v>202</v>
      </c>
      <c r="C84" s="14" t="n">
        <v>15.72</v>
      </c>
      <c r="D84" s="11" t="n">
        <v>13</v>
      </c>
      <c r="E84" s="11" t="n">
        <v>2</v>
      </c>
      <c r="F84" s="11" t="s">
        <v>79</v>
      </c>
      <c r="G84" s="19" t="n">
        <f aca="false">(0.5*65)/C84</f>
        <v>2.06743002544529</v>
      </c>
      <c r="H84" s="20" t="n">
        <f aca="false">65-G84</f>
        <v>62.9325699745547</v>
      </c>
      <c r="J84" s="21" t="n">
        <v>103.753856015384</v>
      </c>
      <c r="K84" s="21" t="n">
        <f aca="false">39*J84</f>
        <v>4046.40038459998</v>
      </c>
      <c r="M84" s="22" t="n">
        <f aca="false">100/J84</f>
        <v>0.963819599969109</v>
      </c>
      <c r="N84" s="11" t="n">
        <v>57</v>
      </c>
      <c r="P84" s="8" t="n">
        <v>81.7795761387765</v>
      </c>
      <c r="Q84" s="21" t="n">
        <f aca="false">P84*39</f>
        <v>3189.40346941228</v>
      </c>
      <c r="S84" s="9" t="n">
        <f aca="false">100/P84</f>
        <v>1.22279919659041</v>
      </c>
      <c r="T84" s="8"/>
      <c r="U84" s="8"/>
      <c r="V84" s="8"/>
      <c r="W84" s="8"/>
      <c r="AA84" s="8"/>
    </row>
    <row r="85" customFormat="false" ht="14.5" hidden="false" customHeight="false" outlineLevel="0" collapsed="false">
      <c r="A85" s="14" t="n">
        <v>2015</v>
      </c>
      <c r="B85" s="44" t="s">
        <v>203</v>
      </c>
      <c r="C85" s="14" t="n">
        <v>14.67</v>
      </c>
      <c r="D85" s="11" t="n">
        <v>14</v>
      </c>
      <c r="E85" s="11" t="n">
        <v>2</v>
      </c>
      <c r="F85" s="11" t="s">
        <v>81</v>
      </c>
      <c r="G85" s="19" t="n">
        <f aca="false">(0.5*65)/C85</f>
        <v>2.21540558963872</v>
      </c>
      <c r="H85" s="20" t="n">
        <f aca="false">65-G85</f>
        <v>62.7845944103613</v>
      </c>
      <c r="J85" s="21" t="n">
        <v>54.2285966107127</v>
      </c>
      <c r="K85" s="21" t="n">
        <f aca="false">39*J85</f>
        <v>2114.9152678178</v>
      </c>
      <c r="M85" s="22" t="n">
        <f aca="false">100/J85</f>
        <v>1.84404550827423</v>
      </c>
      <c r="N85" s="11" t="n">
        <v>66</v>
      </c>
      <c r="P85" s="8" t="n">
        <v>63.066383558351</v>
      </c>
      <c r="Q85" s="21" t="n">
        <f aca="false">P85*39</f>
        <v>2459.58895877569</v>
      </c>
      <c r="S85" s="9" t="n">
        <f aca="false">100/P85</f>
        <v>1.5856307965951</v>
      </c>
      <c r="T85" s="8"/>
      <c r="U85" s="8"/>
      <c r="V85" s="8"/>
      <c r="W85" s="8"/>
      <c r="AA85" s="8"/>
    </row>
    <row r="86" customFormat="false" ht="14.5" hidden="false" customHeight="false" outlineLevel="0" collapsed="false">
      <c r="A86" s="14" t="n">
        <v>2015</v>
      </c>
      <c r="B86" s="44" t="s">
        <v>204</v>
      </c>
      <c r="C86" s="14" t="n">
        <v>16.07</v>
      </c>
      <c r="D86" s="11" t="n">
        <v>15</v>
      </c>
      <c r="E86" s="11" t="n">
        <v>2</v>
      </c>
      <c r="F86" s="11" t="s">
        <v>83</v>
      </c>
      <c r="G86" s="19" t="n">
        <f aca="false">(0.5*65)/C86</f>
        <v>2.02240199128811</v>
      </c>
      <c r="H86" s="20" t="n">
        <f aca="false">65-G86</f>
        <v>62.9775980087119</v>
      </c>
      <c r="J86" s="21" t="n">
        <v>62.1289211169424</v>
      </c>
      <c r="K86" s="21" t="n">
        <f aca="false">39*J86</f>
        <v>2423.02792356075</v>
      </c>
      <c r="M86" s="22" t="n">
        <f aca="false">100/J86</f>
        <v>1.60955635800877</v>
      </c>
      <c r="N86" s="11" t="n">
        <v>46</v>
      </c>
      <c r="P86" s="8" t="n">
        <v>66.8042145747366</v>
      </c>
      <c r="Q86" s="21" t="n">
        <f aca="false">P86*39</f>
        <v>2605.36436841473</v>
      </c>
      <c r="S86" s="9" t="n">
        <f aca="false">100/P86</f>
        <v>1.49691154422789</v>
      </c>
      <c r="T86" s="8"/>
      <c r="U86" s="8"/>
      <c r="V86" s="8"/>
      <c r="W86" s="8"/>
      <c r="AA86" s="8"/>
    </row>
    <row r="87" customFormat="false" ht="15" hidden="false" customHeight="false" outlineLevel="0" collapsed="false">
      <c r="A87" s="14" t="n">
        <v>2015</v>
      </c>
      <c r="B87" s="44" t="s">
        <v>205</v>
      </c>
      <c r="C87" s="14" t="n">
        <v>9.85</v>
      </c>
      <c r="D87" s="11" t="n">
        <v>16</v>
      </c>
      <c r="E87" s="11" t="n">
        <v>2</v>
      </c>
      <c r="F87" s="11" t="s">
        <v>85</v>
      </c>
      <c r="G87" s="19" t="n">
        <f aca="false">(0.5*65)/C87</f>
        <v>3.2994923857868</v>
      </c>
      <c r="H87" s="20" t="n">
        <f aca="false">65-G87</f>
        <v>61.7005076142132</v>
      </c>
      <c r="J87" s="21" t="n">
        <v>53.6917591442651</v>
      </c>
      <c r="K87" s="21" t="n">
        <f aca="false">39*J87</f>
        <v>2093.97860662634</v>
      </c>
      <c r="M87" s="22" t="n">
        <f aca="false">100/J87</f>
        <v>1.86248321146098</v>
      </c>
      <c r="N87" s="23" t="n">
        <v>41</v>
      </c>
      <c r="P87" s="8" t="n">
        <v>15.1476303032731</v>
      </c>
      <c r="Q87" s="21" t="n">
        <f aca="false">P87*39</f>
        <v>590.757581827651</v>
      </c>
      <c r="S87" s="9" t="n">
        <f aca="false">100/P87</f>
        <v>6.60169267389579</v>
      </c>
      <c r="T87" s="8"/>
      <c r="U87" s="8"/>
      <c r="V87" s="8"/>
      <c r="W87" s="8"/>
      <c r="AA87" s="8"/>
    </row>
    <row r="88" customFormat="false" ht="15" hidden="false" customHeight="false" outlineLevel="0" collapsed="false">
      <c r="A88" s="14" t="n">
        <v>2015</v>
      </c>
      <c r="B88" s="44" t="s">
        <v>206</v>
      </c>
      <c r="C88" s="14" t="n">
        <v>9.9</v>
      </c>
      <c r="D88" s="11" t="n">
        <v>17</v>
      </c>
      <c r="E88" s="11" t="n">
        <v>2</v>
      </c>
      <c r="F88" s="11" t="s">
        <v>87</v>
      </c>
      <c r="G88" s="19" t="n">
        <f aca="false">(0.5*65)/C88</f>
        <v>3.28282828282828</v>
      </c>
      <c r="H88" s="20" t="n">
        <f aca="false">65-G88</f>
        <v>61.7171717171717</v>
      </c>
      <c r="J88" s="21" t="n">
        <v>88.1655382396539</v>
      </c>
      <c r="K88" s="21" t="n">
        <f aca="false">39*J88</f>
        <v>3438.4559913465</v>
      </c>
      <c r="M88" s="22" t="n">
        <f aca="false">100/J88</f>
        <v>1.13423001772163</v>
      </c>
      <c r="N88" s="24" t="n">
        <v>76</v>
      </c>
      <c r="P88" s="8" t="n">
        <v>71.7198830175073</v>
      </c>
      <c r="Q88" s="21" t="n">
        <f aca="false">P88*39</f>
        <v>2797.07543768279</v>
      </c>
      <c r="S88" s="9" t="n">
        <f aca="false">100/P88</f>
        <v>1.39431348452687</v>
      </c>
      <c r="T88" s="8"/>
      <c r="U88" s="8"/>
      <c r="V88" s="8"/>
      <c r="W88" s="8"/>
      <c r="AA88" s="8"/>
    </row>
    <row r="89" customFormat="false" ht="14.5" hidden="false" customHeight="false" outlineLevel="0" collapsed="false">
      <c r="A89" s="14" t="n">
        <v>2015</v>
      </c>
      <c r="B89" s="44" t="s">
        <v>207</v>
      </c>
      <c r="C89" s="14" t="n">
        <v>26.29</v>
      </c>
      <c r="D89" s="11" t="n">
        <v>18</v>
      </c>
      <c r="E89" s="11" t="n">
        <v>2</v>
      </c>
      <c r="F89" s="11" t="s">
        <v>89</v>
      </c>
      <c r="G89" s="19" t="n">
        <f aca="false">(0.5*65)/C89</f>
        <v>1.23621148725751</v>
      </c>
      <c r="H89" s="20" t="n">
        <f aca="false">65-G89</f>
        <v>63.7637885127425</v>
      </c>
      <c r="J89" s="21" t="n">
        <v>73.4866391570851</v>
      </c>
      <c r="K89" s="21" t="n">
        <f aca="false">39*J89</f>
        <v>2865.97892712632</v>
      </c>
      <c r="M89" s="22" t="n">
        <f aca="false">100/J89</f>
        <v>1.36079158262007</v>
      </c>
      <c r="N89" s="11" t="n">
        <v>3</v>
      </c>
      <c r="P89" s="8" t="n">
        <v>102.083249869797</v>
      </c>
      <c r="Q89" s="21" t="n">
        <f aca="false">P89*39</f>
        <v>3981.24674492208</v>
      </c>
      <c r="S89" s="9" t="n">
        <f aca="false">100/P89</f>
        <v>0.979592637651583</v>
      </c>
      <c r="T89" s="8"/>
      <c r="U89" s="8"/>
      <c r="V89" s="8"/>
      <c r="W89" s="8"/>
      <c r="AA89" s="8"/>
    </row>
    <row r="90" customFormat="false" ht="14.5" hidden="false" customHeight="false" outlineLevel="0" collapsed="false">
      <c r="A90" s="14" t="n">
        <v>2015</v>
      </c>
      <c r="B90" s="44" t="s">
        <v>208</v>
      </c>
      <c r="C90" s="14" t="n">
        <v>35.08</v>
      </c>
      <c r="D90" s="11" t="n">
        <v>19</v>
      </c>
      <c r="E90" s="11" t="n">
        <v>2</v>
      </c>
      <c r="F90" s="11" t="s">
        <v>91</v>
      </c>
      <c r="G90" s="19" t="n">
        <f aca="false">(0.5*130)/C90</f>
        <v>1.85290763968073</v>
      </c>
      <c r="H90" s="20" t="n">
        <f aca="false">130-G90</f>
        <v>128.147092360319</v>
      </c>
      <c r="J90" s="21" t="n">
        <v>78.2941388566163</v>
      </c>
      <c r="K90" s="21" t="n">
        <f aca="false">39*J90</f>
        <v>3053.47141540804</v>
      </c>
      <c r="M90" s="22" t="n">
        <f aca="false">100/J90</f>
        <v>1.27723481553497</v>
      </c>
      <c r="N90" s="11" t="n">
        <v>91</v>
      </c>
      <c r="P90" s="8" t="n">
        <v>98.4255438484035</v>
      </c>
      <c r="Q90" s="21" t="n">
        <f aca="false">P90*39</f>
        <v>3838.59621008774</v>
      </c>
      <c r="S90" s="9" t="n">
        <f aca="false">100/P90</f>
        <v>1.01599641810485</v>
      </c>
      <c r="T90" s="8"/>
      <c r="U90" s="8"/>
      <c r="V90" s="8"/>
      <c r="W90" s="8"/>
    </row>
    <row r="91" customFormat="false" ht="14.5" hidden="false" customHeight="false" outlineLevel="0" collapsed="false">
      <c r="A91" s="14" t="n">
        <v>2015</v>
      </c>
      <c r="B91" s="44" t="s">
        <v>209</v>
      </c>
      <c r="C91" s="14" t="n">
        <v>23.53</v>
      </c>
      <c r="D91" s="11" t="n">
        <v>20</v>
      </c>
      <c r="E91" s="11" t="n">
        <v>2</v>
      </c>
      <c r="F91" s="11" t="s">
        <v>93</v>
      </c>
      <c r="G91" s="19" t="n">
        <f aca="false">(0.5*65)/C91</f>
        <v>1.38121546961326</v>
      </c>
      <c r="H91" s="20" t="n">
        <f aca="false">65-G91</f>
        <v>63.6187845303867</v>
      </c>
      <c r="J91" s="21" t="n">
        <v>59.89744000641</v>
      </c>
      <c r="K91" s="21" t="n">
        <f aca="false">39*J91</f>
        <v>2336.00016024999</v>
      </c>
      <c r="M91" s="22" t="n">
        <f aca="false">100/J91</f>
        <v>1.66952043341582</v>
      </c>
      <c r="N91" s="11" t="n">
        <v>5</v>
      </c>
      <c r="P91" s="8" t="n">
        <v>82.8091823244261</v>
      </c>
      <c r="Q91" s="21" t="n">
        <f aca="false">P91*39</f>
        <v>3229.55811065262</v>
      </c>
      <c r="S91" s="9" t="n">
        <f aca="false">100/P91</f>
        <v>1.20759554910498</v>
      </c>
      <c r="T91" s="8"/>
      <c r="U91" s="8"/>
      <c r="V91" s="8"/>
      <c r="W91" s="8"/>
    </row>
    <row r="92" customFormat="false" ht="14.5" hidden="false" customHeight="false" outlineLevel="0" collapsed="false">
      <c r="A92" s="14" t="n">
        <v>2015</v>
      </c>
      <c r="B92" s="44" t="s">
        <v>210</v>
      </c>
      <c r="C92" s="14" t="n">
        <v>14.39</v>
      </c>
      <c r="D92" s="11" t="n">
        <v>21</v>
      </c>
      <c r="E92" s="11" t="n">
        <v>2</v>
      </c>
      <c r="F92" s="11" t="s">
        <v>95</v>
      </c>
      <c r="G92" s="19" t="n">
        <f aca="false">(0.5*65)/C92</f>
        <v>2.2585128561501</v>
      </c>
      <c r="H92" s="20" t="n">
        <f aca="false">65-G92</f>
        <v>62.7414871438499</v>
      </c>
      <c r="J92" s="21" t="n">
        <v>62.2491086094307</v>
      </c>
      <c r="K92" s="21" t="n">
        <f aca="false">39*J92</f>
        <v>2427.7152357678</v>
      </c>
      <c r="M92" s="22" t="n">
        <f aca="false">100/J92</f>
        <v>1.60644870639722</v>
      </c>
      <c r="N92" s="11" t="n">
        <v>78</v>
      </c>
      <c r="P92" s="8" t="n">
        <v>83.6625135210929</v>
      </c>
      <c r="Q92" s="21" t="n">
        <f aca="false">P92*39</f>
        <v>3262.83802732262</v>
      </c>
      <c r="S92" s="9" t="n">
        <f aca="false">100/P92</f>
        <v>1.19527845616051</v>
      </c>
      <c r="T92" s="8"/>
      <c r="U92" s="8"/>
      <c r="V92" s="8"/>
      <c r="W92" s="8"/>
    </row>
    <row r="93" customFormat="false" ht="14.5" hidden="false" customHeight="false" outlineLevel="0" collapsed="false">
      <c r="A93" s="14" t="n">
        <v>2015</v>
      </c>
      <c r="B93" s="44" t="s">
        <v>211</v>
      </c>
      <c r="C93" s="14" t="n">
        <v>30.52</v>
      </c>
      <c r="D93" s="11" t="n">
        <v>22</v>
      </c>
      <c r="E93" s="11" t="n">
        <v>2</v>
      </c>
      <c r="F93" s="11" t="s">
        <v>97</v>
      </c>
      <c r="G93" s="19" t="n">
        <f aca="false">(0.5*65)/C93</f>
        <v>1.064875491481</v>
      </c>
      <c r="H93" s="20" t="n">
        <f aca="false">65-G93</f>
        <v>63.935124508519</v>
      </c>
      <c r="J93" s="21" t="n">
        <v>63.4429710348143</v>
      </c>
      <c r="K93" s="21" t="n">
        <f aca="false">39*J93</f>
        <v>2474.27587035776</v>
      </c>
      <c r="M93" s="22" t="n">
        <f aca="false">100/J93</f>
        <v>1.57621874210659</v>
      </c>
      <c r="N93" s="11" t="n">
        <v>49</v>
      </c>
      <c r="P93" s="8" t="n">
        <v>65.097552181403</v>
      </c>
      <c r="Q93" s="21" t="n">
        <f aca="false">P93*39</f>
        <v>2538.80453507472</v>
      </c>
      <c r="S93" s="9" t="n">
        <f aca="false">100/P93</f>
        <v>1.53615607114284</v>
      </c>
      <c r="T93" s="8"/>
      <c r="U93" s="8"/>
      <c r="V93" s="8"/>
      <c r="W93" s="8"/>
    </row>
    <row r="94" customFormat="false" ht="14.5" hidden="false" customHeight="false" outlineLevel="0" collapsed="false">
      <c r="A94" s="14" t="n">
        <v>2015</v>
      </c>
      <c r="B94" s="44" t="s">
        <v>212</v>
      </c>
      <c r="C94" s="14" t="n">
        <v>5.47</v>
      </c>
      <c r="D94" s="11" t="n">
        <v>23</v>
      </c>
      <c r="E94" s="11" t="n">
        <v>2</v>
      </c>
      <c r="F94" s="11" t="s">
        <v>99</v>
      </c>
      <c r="G94" s="19" t="n">
        <f aca="false">(0.5*65)/C94</f>
        <v>5.94149908592322</v>
      </c>
      <c r="H94" s="20" t="n">
        <f aca="false">65-G94</f>
        <v>59.0585009140768</v>
      </c>
      <c r="J94" s="21" t="n">
        <v>35.6235727735267</v>
      </c>
      <c r="K94" s="21" t="n">
        <f aca="false">39*J94</f>
        <v>1389.31933816754</v>
      </c>
      <c r="M94" s="22" t="n">
        <f aca="false">100/J94</f>
        <v>2.80713000449842</v>
      </c>
      <c r="N94" s="11" t="n">
        <v>7</v>
      </c>
      <c r="P94" s="8" t="n">
        <v>107.38752453828</v>
      </c>
      <c r="Q94" s="21" t="n">
        <f aca="false">P94*39</f>
        <v>4188.11345699291</v>
      </c>
      <c r="S94" s="9" t="n">
        <f aca="false">100/P94</f>
        <v>0.931206864390972</v>
      </c>
      <c r="T94" s="8"/>
      <c r="U94" s="8"/>
      <c r="V94" s="8"/>
      <c r="W94" s="8"/>
    </row>
    <row r="95" customFormat="false" ht="15" hidden="false" customHeight="false" outlineLevel="0" collapsed="false">
      <c r="A95" s="14" t="n">
        <v>2015</v>
      </c>
      <c r="B95" s="44" t="s">
        <v>213</v>
      </c>
      <c r="C95" s="14" t="n">
        <v>16.23</v>
      </c>
      <c r="D95" s="11" t="n">
        <v>24</v>
      </c>
      <c r="E95" s="11" t="n">
        <v>2</v>
      </c>
      <c r="F95" s="11" t="s">
        <v>101</v>
      </c>
      <c r="G95" s="19" t="n">
        <f aca="false">(0.5*65)/C95</f>
        <v>2.00246457178065</v>
      </c>
      <c r="H95" s="20" t="n">
        <f aca="false">65-G95</f>
        <v>62.9975354282194</v>
      </c>
      <c r="J95" s="21" t="n">
        <v>34.5098353431353</v>
      </c>
      <c r="K95" s="21" t="n">
        <f aca="false">39*J95</f>
        <v>1345.88357838228</v>
      </c>
      <c r="M95" s="22" t="n">
        <f aca="false">100/J95</f>
        <v>2.89772463431623</v>
      </c>
      <c r="N95" s="23" t="n">
        <v>9</v>
      </c>
      <c r="P95" s="8" t="n">
        <v>15.1556428027723</v>
      </c>
      <c r="Q95" s="21" t="n">
        <f aca="false">P95*39</f>
        <v>591.070069308121</v>
      </c>
      <c r="S95" s="9" t="n">
        <f aca="false">100/P95</f>
        <v>6.59820248480042</v>
      </c>
      <c r="T95" s="8"/>
      <c r="U95" s="8"/>
      <c r="V95" s="8"/>
      <c r="W95" s="8"/>
    </row>
    <row r="96" customFormat="false" ht="15" hidden="false" customHeight="false" outlineLevel="0" collapsed="false">
      <c r="A96" s="14" t="n">
        <v>2015</v>
      </c>
      <c r="B96" s="44" t="s">
        <v>214</v>
      </c>
      <c r="C96" s="14" t="n">
        <v>28.39</v>
      </c>
      <c r="D96" s="11" t="n">
        <v>25</v>
      </c>
      <c r="E96" s="11" t="n">
        <v>2</v>
      </c>
      <c r="F96" s="11" t="s">
        <v>103</v>
      </c>
      <c r="G96" s="19" t="n">
        <f aca="false">(0.5*65)/C96</f>
        <v>1.14476928495949</v>
      </c>
      <c r="H96" s="20" t="n">
        <f aca="false">65-G96</f>
        <v>63.8552307150405</v>
      </c>
      <c r="J96" s="21" t="n">
        <v>127.819398261288</v>
      </c>
      <c r="K96" s="21" t="n">
        <f aca="false">39*J96</f>
        <v>4984.95653219022</v>
      </c>
      <c r="M96" s="22" t="n">
        <f aca="false">100/J96</f>
        <v>0.782353863030873</v>
      </c>
      <c r="N96" s="24" t="n">
        <v>60</v>
      </c>
      <c r="P96" s="8" t="n">
        <v>86.3827571010777</v>
      </c>
      <c r="Q96" s="21" t="n">
        <f aca="false">P96*39</f>
        <v>3368.92752694203</v>
      </c>
      <c r="S96" s="9" t="n">
        <f aca="false">100/P96</f>
        <v>1.15763843799276</v>
      </c>
      <c r="T96" s="8"/>
      <c r="U96" s="8"/>
      <c r="V96" s="8"/>
      <c r="W96" s="8"/>
    </row>
    <row r="97" customFormat="false" ht="14.5" hidden="false" customHeight="false" outlineLevel="0" collapsed="false">
      <c r="A97" s="14" t="n">
        <v>2015</v>
      </c>
      <c r="B97" s="44" t="s">
        <v>215</v>
      </c>
      <c r="C97" s="14" t="n">
        <v>0.19</v>
      </c>
      <c r="D97" s="11" t="n">
        <v>26</v>
      </c>
      <c r="E97" s="11" t="n">
        <v>2</v>
      </c>
      <c r="F97" s="11" t="s">
        <v>105</v>
      </c>
      <c r="G97" s="19" t="s">
        <v>216</v>
      </c>
      <c r="H97" s="20" t="n">
        <v>15</v>
      </c>
      <c r="J97" s="21" t="n">
        <v>7.74007451624534</v>
      </c>
      <c r="K97" s="21" t="n">
        <f aca="false">39*J97</f>
        <v>301.862906133568</v>
      </c>
      <c r="M97" s="22" t="n">
        <f aca="false">100/J97</f>
        <v>12.9197722567288</v>
      </c>
      <c r="N97" s="11" t="n">
        <v>94</v>
      </c>
      <c r="P97" s="8" t="n">
        <v>1.45827490885782</v>
      </c>
      <c r="Q97" s="21" t="n">
        <f aca="false">P97*39</f>
        <v>56.8727214454549</v>
      </c>
      <c r="S97" s="9" t="n">
        <f aca="false">100/P97</f>
        <v>68.5741758241758</v>
      </c>
      <c r="T97" s="8"/>
      <c r="U97" s="8"/>
      <c r="V97" s="8"/>
      <c r="W97" s="8"/>
    </row>
    <row r="98" customFormat="false" ht="14.5" hidden="false" customHeight="false" outlineLevel="0" collapsed="false">
      <c r="A98" s="14" t="n">
        <v>2015</v>
      </c>
      <c r="B98" s="44" t="s">
        <v>217</v>
      </c>
      <c r="C98" s="14" t="n">
        <v>0.02</v>
      </c>
      <c r="D98" s="11" t="n">
        <v>27</v>
      </c>
      <c r="E98" s="11" t="n">
        <v>2</v>
      </c>
      <c r="F98" s="11" t="s">
        <v>107</v>
      </c>
      <c r="G98" s="19" t="s">
        <v>216</v>
      </c>
      <c r="H98" s="20" t="n">
        <v>15</v>
      </c>
      <c r="J98" s="21" t="n">
        <v>28.676735707704</v>
      </c>
      <c r="K98" s="21" t="n">
        <f aca="false">39*J98</f>
        <v>1118.39269260046</v>
      </c>
      <c r="M98" s="22" t="n">
        <f aca="false">100/J98</f>
        <v>3.48714724783459</v>
      </c>
      <c r="N98" s="11" t="n">
        <v>1</v>
      </c>
      <c r="P98" s="8" t="n">
        <v>6.18965586314651</v>
      </c>
      <c r="Q98" s="21" t="n">
        <f aca="false">P98*39</f>
        <v>241.396578662714</v>
      </c>
      <c r="S98" s="9" t="n">
        <f aca="false">100/P98</f>
        <v>16.1559870550162</v>
      </c>
      <c r="T98" s="8"/>
      <c r="U98" s="8"/>
      <c r="V98" s="8"/>
      <c r="W98" s="8"/>
      <c r="AA98" s="8"/>
    </row>
    <row r="99" customFormat="false" ht="14.5" hidden="false" customHeight="false" outlineLevel="0" collapsed="false">
      <c r="A99" s="14" t="n">
        <v>2015</v>
      </c>
      <c r="B99" s="44" t="s">
        <v>218</v>
      </c>
      <c r="C99" s="44" t="s">
        <v>219</v>
      </c>
      <c r="D99" s="11" t="n">
        <v>28</v>
      </c>
      <c r="E99" s="11" t="n">
        <v>2</v>
      </c>
      <c r="F99" s="11" t="s">
        <v>109</v>
      </c>
      <c r="G99" s="19" t="s">
        <v>216</v>
      </c>
      <c r="H99" s="20" t="n">
        <v>15</v>
      </c>
      <c r="J99" s="21" t="n">
        <v>40.8917911942631</v>
      </c>
      <c r="K99" s="21" t="n">
        <f aca="false">39*J99</f>
        <v>1594.77985657626</v>
      </c>
      <c r="M99" s="22" t="n">
        <f aca="false">100/J99</f>
        <v>2.44547859312237</v>
      </c>
      <c r="N99" s="11" t="n">
        <v>88</v>
      </c>
      <c r="P99" s="8" t="n">
        <v>2.29958735627579</v>
      </c>
      <c r="Q99" s="21" t="n">
        <f aca="false">P99*39</f>
        <v>89.6839068947558</v>
      </c>
      <c r="S99" s="9" t="n">
        <f aca="false">100/P99</f>
        <v>43.48606271777</v>
      </c>
      <c r="T99" s="8"/>
      <c r="U99" s="8"/>
      <c r="V99" s="8"/>
      <c r="W99" s="8"/>
      <c r="AA99" s="8"/>
    </row>
    <row r="100" customFormat="false" ht="14.5" hidden="false" customHeight="false" outlineLevel="0" collapsed="false">
      <c r="A100" s="14" t="n">
        <v>2015</v>
      </c>
      <c r="B100" s="44" t="s">
        <v>220</v>
      </c>
      <c r="C100" s="14" t="n">
        <v>3.53</v>
      </c>
      <c r="D100" s="11" t="n">
        <v>29</v>
      </c>
      <c r="E100" s="11" t="n">
        <v>2</v>
      </c>
      <c r="F100" s="11" t="s">
        <v>111</v>
      </c>
      <c r="G100" s="19" t="n">
        <f aca="false">(0.5*65)/C100</f>
        <v>9.20679886685552</v>
      </c>
      <c r="H100" s="20" t="n">
        <f aca="false">65-G100</f>
        <v>55.7932011331445</v>
      </c>
      <c r="J100" s="21" t="n">
        <v>70.7744080765995</v>
      </c>
      <c r="K100" s="21" t="n">
        <f aca="false">39*J100</f>
        <v>2760.20191498738</v>
      </c>
      <c r="M100" s="22" t="n">
        <f aca="false">100/J100</f>
        <v>1.41294011094758</v>
      </c>
      <c r="N100" s="11" t="n">
        <v>78</v>
      </c>
      <c r="P100" s="8" t="n">
        <v>67.845839509635</v>
      </c>
      <c r="Q100" s="21" t="n">
        <f aca="false">P100*39</f>
        <v>2645.98774087577</v>
      </c>
      <c r="S100" s="9" t="n">
        <f aca="false">100/P100</f>
        <v>1.47392973132566</v>
      </c>
      <c r="T100" s="8"/>
      <c r="U100" s="8"/>
      <c r="V100" s="8"/>
      <c r="W100" s="8"/>
      <c r="AA100" s="8"/>
    </row>
    <row r="101" customFormat="false" ht="14.5" hidden="false" customHeight="false" outlineLevel="0" collapsed="false">
      <c r="A101" s="14" t="n">
        <v>2015</v>
      </c>
      <c r="B101" s="44" t="s">
        <v>221</v>
      </c>
      <c r="C101" s="44" t="s">
        <v>219</v>
      </c>
      <c r="D101" s="11" t="n">
        <v>30</v>
      </c>
      <c r="E101" s="11" t="n">
        <v>2</v>
      </c>
      <c r="F101" s="11" t="s">
        <v>113</v>
      </c>
      <c r="G101" s="19" t="s">
        <v>216</v>
      </c>
      <c r="H101" s="20" t="n">
        <v>15</v>
      </c>
      <c r="J101" s="21" t="n">
        <v>0.128199991987501</v>
      </c>
      <c r="K101" s="21" t="n">
        <f aca="false">39*J101</f>
        <v>4.99979968751252</v>
      </c>
      <c r="M101" s="22" t="n">
        <f aca="false">100/J101</f>
        <v>780.03125</v>
      </c>
      <c r="N101" s="11" t="n">
        <v>47</v>
      </c>
      <c r="P101" s="8" t="n">
        <v>3.57758102640119</v>
      </c>
      <c r="Q101" s="21" t="n">
        <f aca="false">P101*39</f>
        <v>139.525660029646</v>
      </c>
      <c r="S101" s="9" t="n">
        <f aca="false">100/P101</f>
        <v>27.9518477043673</v>
      </c>
      <c r="T101" s="8"/>
      <c r="U101" s="8"/>
      <c r="V101" s="8"/>
      <c r="W101" s="8"/>
      <c r="AA101" s="8"/>
    </row>
    <row r="102" customFormat="false" ht="14.5" hidden="false" customHeight="false" outlineLevel="0" collapsed="false">
      <c r="A102" s="14" t="n">
        <v>2015</v>
      </c>
      <c r="B102" s="44" t="s">
        <v>222</v>
      </c>
      <c r="C102" s="14" t="n">
        <v>0.05</v>
      </c>
      <c r="D102" s="11" t="n">
        <v>31</v>
      </c>
      <c r="E102" s="11" t="n">
        <v>2</v>
      </c>
      <c r="F102" s="11" t="s">
        <v>115</v>
      </c>
      <c r="G102" s="19" t="s">
        <v>216</v>
      </c>
      <c r="H102" s="20" t="n">
        <v>15</v>
      </c>
      <c r="J102" s="21" t="n">
        <v>0.208324986979688</v>
      </c>
      <c r="K102" s="21" t="n">
        <f aca="false">39*J102</f>
        <v>8.12467449220785</v>
      </c>
      <c r="M102" s="22" t="n">
        <f aca="false">100/J102</f>
        <v>480.019230769231</v>
      </c>
      <c r="N102" s="11" t="n">
        <v>63</v>
      </c>
      <c r="P102" s="8" t="n">
        <v>6.73450582909339</v>
      </c>
      <c r="Q102" s="21" t="n">
        <f aca="false">P102*39</f>
        <v>262.645727334642</v>
      </c>
      <c r="S102" s="9" t="n">
        <f aca="false">100/P102</f>
        <v>14.8488994646044</v>
      </c>
      <c r="U102" s="8"/>
      <c r="V102" s="8"/>
      <c r="W102" s="8"/>
    </row>
    <row r="103" customFormat="false" ht="15" hidden="false" customHeight="false" outlineLevel="0" collapsed="false">
      <c r="A103" s="14" t="n">
        <v>2015</v>
      </c>
      <c r="B103" s="44" t="s">
        <v>223</v>
      </c>
      <c r="C103" s="14" t="n">
        <v>0.00373</v>
      </c>
      <c r="D103" s="11" t="n">
        <v>32</v>
      </c>
      <c r="E103" s="11" t="n">
        <v>2</v>
      </c>
      <c r="F103" s="11" t="s">
        <v>117</v>
      </c>
      <c r="G103" s="19" t="s">
        <v>216</v>
      </c>
      <c r="H103" s="20" t="n">
        <v>15</v>
      </c>
      <c r="J103" s="21" t="n">
        <v>0.46071872120508</v>
      </c>
      <c r="K103" s="21" t="n">
        <f aca="false">39*J103</f>
        <v>17.9680301269981</v>
      </c>
      <c r="M103" s="22" t="n">
        <f aca="false">100/J103</f>
        <v>217.052173913043</v>
      </c>
      <c r="N103" s="23" t="n">
        <v>4</v>
      </c>
      <c r="P103" s="8" t="n">
        <v>19.9951925003005</v>
      </c>
      <c r="Q103" s="21" t="n">
        <f aca="false">P103*39</f>
        <v>779.812507511718</v>
      </c>
      <c r="S103" s="9" t="n">
        <f aca="false">100/P103</f>
        <v>5.00120216389501</v>
      </c>
      <c r="U103" s="8"/>
      <c r="V103" s="8"/>
      <c r="W103" s="8"/>
    </row>
    <row r="104" customFormat="false" ht="15" hidden="false" customHeight="false" outlineLevel="0" collapsed="false">
      <c r="A104" s="14" t="n">
        <v>2015</v>
      </c>
      <c r="B104" s="44" t="s">
        <v>224</v>
      </c>
      <c r="C104" s="14" t="n">
        <v>0.03</v>
      </c>
      <c r="D104" s="11" t="n">
        <v>33</v>
      </c>
      <c r="E104" s="11" t="n">
        <v>2</v>
      </c>
      <c r="F104" s="11" t="s">
        <v>119</v>
      </c>
      <c r="G104" s="19" t="s">
        <v>216</v>
      </c>
      <c r="H104" s="20" t="n">
        <v>15</v>
      </c>
      <c r="J104" s="21" t="n">
        <v>1.09771243139297</v>
      </c>
      <c r="K104" s="21" t="n">
        <f aca="false">39*J104</f>
        <v>42.810784824326</v>
      </c>
      <c r="M104" s="22" t="n">
        <f aca="false">100/J104</f>
        <v>91.0985401459854</v>
      </c>
      <c r="N104" s="11" t="n">
        <v>18</v>
      </c>
      <c r="P104" s="8" t="n">
        <v>5.38840591322463</v>
      </c>
      <c r="Q104" s="21" t="n">
        <f aca="false">P104*39</f>
        <v>210.147830615761</v>
      </c>
      <c r="S104" s="9" t="n">
        <f aca="false">100/P104</f>
        <v>18.5583643122677</v>
      </c>
      <c r="U104" s="8"/>
      <c r="V104" s="8"/>
      <c r="W104" s="8"/>
    </row>
    <row r="105" customFormat="false" ht="14.5" hidden="false" customHeight="false" outlineLevel="0" collapsed="false">
      <c r="A105" s="14" t="n">
        <v>2015</v>
      </c>
      <c r="B105" s="44" t="s">
        <v>225</v>
      </c>
      <c r="C105" s="14" t="n">
        <v>0.04</v>
      </c>
      <c r="D105" s="11" t="n">
        <v>34</v>
      </c>
      <c r="E105" s="11" t="n">
        <v>2</v>
      </c>
      <c r="F105" s="11" t="s">
        <v>121</v>
      </c>
      <c r="G105" s="19" t="s">
        <v>216</v>
      </c>
      <c r="H105" s="20" t="n">
        <v>15</v>
      </c>
      <c r="J105" s="21" t="n">
        <v>18.1563238652298</v>
      </c>
      <c r="K105" s="21" t="n">
        <f aca="false">39*J105</f>
        <v>708.096630743961</v>
      </c>
      <c r="M105" s="22" t="n">
        <f aca="false">100/J105</f>
        <v>5.50772285966461</v>
      </c>
      <c r="N105" s="11" t="n">
        <v>26</v>
      </c>
      <c r="P105" s="8" t="n">
        <v>3.96218100236369</v>
      </c>
      <c r="Q105" s="21" t="n">
        <f aca="false">P105*39</f>
        <v>154.525059092184</v>
      </c>
      <c r="S105" s="9" t="n">
        <f aca="false">100/P105</f>
        <v>25.2386248736097</v>
      </c>
      <c r="U105" s="8"/>
      <c r="V105" s="8"/>
      <c r="W105" s="8"/>
    </row>
    <row r="106" customFormat="false" ht="14.5" hidden="false" customHeight="false" outlineLevel="0" collapsed="false">
      <c r="A106" s="14" t="n">
        <v>2015</v>
      </c>
      <c r="B106" s="44" t="s">
        <v>226</v>
      </c>
      <c r="C106" s="14" t="n">
        <v>0.00373</v>
      </c>
      <c r="D106" s="11" t="n">
        <v>35</v>
      </c>
      <c r="E106" s="11" t="n">
        <v>2</v>
      </c>
      <c r="F106" s="11" t="s">
        <v>123</v>
      </c>
      <c r="G106" s="19" t="s">
        <v>216</v>
      </c>
      <c r="H106" s="20" t="n">
        <v>15</v>
      </c>
      <c r="J106" s="21" t="n">
        <v>2.47986859500821</v>
      </c>
      <c r="K106" s="21" t="n">
        <f aca="false">39*J106</f>
        <v>96.7148752053203</v>
      </c>
      <c r="M106" s="22" t="n">
        <f aca="false">100/J106</f>
        <v>40.3247172859451</v>
      </c>
      <c r="N106" s="11" t="n">
        <v>29</v>
      </c>
      <c r="P106" s="8" t="n">
        <v>4.17050598934338</v>
      </c>
      <c r="Q106" s="21" t="n">
        <f aca="false">P106*39</f>
        <v>162.649733584392</v>
      </c>
      <c r="S106" s="9" t="n">
        <f aca="false">100/P106</f>
        <v>23.9779058597502</v>
      </c>
      <c r="U106" s="8"/>
      <c r="V106" s="8"/>
      <c r="W106" s="8"/>
    </row>
    <row r="107" customFormat="false" ht="14.5" hidden="false" customHeight="false" outlineLevel="0" collapsed="false">
      <c r="A107" s="14" t="n">
        <v>2015</v>
      </c>
      <c r="B107" s="44" t="s">
        <v>227</v>
      </c>
      <c r="C107" s="14" t="n">
        <v>0.06</v>
      </c>
      <c r="D107" s="11" t="n">
        <v>36</v>
      </c>
      <c r="E107" s="11" t="n">
        <v>2</v>
      </c>
      <c r="F107" s="11" t="s">
        <v>125</v>
      </c>
      <c r="G107" s="19" t="s">
        <v>216</v>
      </c>
      <c r="H107" s="20" t="n">
        <v>15</v>
      </c>
      <c r="J107" s="21" t="n">
        <v>7.83221826048636</v>
      </c>
      <c r="K107" s="21" t="n">
        <f aca="false">39*J107</f>
        <v>305.456512158968</v>
      </c>
      <c r="M107" s="22" t="n">
        <f aca="false">100/J107</f>
        <v>12.7677749360614</v>
      </c>
      <c r="N107" s="11" t="n">
        <v>90</v>
      </c>
      <c r="P107" s="8" t="n">
        <v>3.9661872521133</v>
      </c>
      <c r="Q107" s="21" t="n">
        <f aca="false">P107*39</f>
        <v>154.681302832419</v>
      </c>
      <c r="S107" s="9" t="n">
        <f aca="false">100/P107</f>
        <v>25.2131313131313</v>
      </c>
      <c r="U107" s="8"/>
      <c r="V107" s="8"/>
      <c r="W107" s="8"/>
    </row>
    <row r="108" customFormat="false" ht="14.5" hidden="false" customHeight="false" outlineLevel="0" collapsed="false">
      <c r="A108" s="14" t="n">
        <v>2015</v>
      </c>
      <c r="B108" s="44" t="s">
        <v>228</v>
      </c>
      <c r="C108" s="14" t="n">
        <v>0.04</v>
      </c>
      <c r="D108" s="11" t="n">
        <v>37</v>
      </c>
      <c r="E108" s="11" t="n">
        <v>2</v>
      </c>
      <c r="F108" s="11" t="s">
        <v>127</v>
      </c>
      <c r="G108" s="19" t="s">
        <v>216</v>
      </c>
      <c r="H108" s="20" t="n">
        <v>15</v>
      </c>
      <c r="J108" s="21" t="n">
        <v>11.3577180401426</v>
      </c>
      <c r="K108" s="21" t="n">
        <f aca="false">39*J108</f>
        <v>442.951003565562</v>
      </c>
      <c r="M108" s="22" t="n">
        <f aca="false">100/J108</f>
        <v>8.80458553791887</v>
      </c>
      <c r="N108" s="11" t="n">
        <v>51</v>
      </c>
      <c r="P108" s="8" t="n">
        <v>2.23949361003165</v>
      </c>
      <c r="Q108" s="21" t="n">
        <f aca="false">P108*39</f>
        <v>87.3402507912343</v>
      </c>
      <c r="S108" s="9" t="n">
        <f aca="false">100/P108</f>
        <v>44.6529516994633</v>
      </c>
      <c r="U108" s="8"/>
      <c r="V108" s="8"/>
      <c r="W108" s="8"/>
    </row>
    <row r="109" customFormat="false" ht="14.5" hidden="false" customHeight="false" outlineLevel="0" collapsed="false">
      <c r="A109" s="14" t="n">
        <v>2015</v>
      </c>
      <c r="B109" s="44" t="s">
        <v>229</v>
      </c>
      <c r="C109" s="14" t="n">
        <v>0.1</v>
      </c>
      <c r="D109" s="11" t="n">
        <v>38</v>
      </c>
      <c r="E109" s="11" t="n">
        <v>2</v>
      </c>
      <c r="F109" s="11" t="s">
        <v>129</v>
      </c>
      <c r="G109" s="19" t="s">
        <v>216</v>
      </c>
      <c r="H109" s="20" t="n">
        <v>15</v>
      </c>
      <c r="J109" s="21" t="n">
        <v>15.3038740435079</v>
      </c>
      <c r="K109" s="21" t="n">
        <f aca="false">39*J109</f>
        <v>596.851087696807</v>
      </c>
      <c r="M109" s="22" t="n">
        <f aca="false">100/J109</f>
        <v>6.53429319371728</v>
      </c>
      <c r="N109" s="11" t="n">
        <v>84</v>
      </c>
      <c r="P109" s="8" t="n">
        <v>2.11529986779376</v>
      </c>
      <c r="Q109" s="21" t="n">
        <f aca="false">P109*39</f>
        <v>82.4966948439566</v>
      </c>
      <c r="S109" s="9" t="n">
        <f aca="false">100/P109</f>
        <v>47.2746212121212</v>
      </c>
      <c r="U109" s="8"/>
      <c r="V109" s="8"/>
      <c r="W109" s="8"/>
    </row>
    <row r="110" customFormat="false" ht="14.5" hidden="false" customHeight="false" outlineLevel="0" collapsed="false">
      <c r="A110" s="14" t="n">
        <v>2015</v>
      </c>
      <c r="B110" s="44" t="s">
        <v>230</v>
      </c>
      <c r="C110" s="14" t="n">
        <v>0.06</v>
      </c>
      <c r="D110" s="11" t="n">
        <v>39</v>
      </c>
      <c r="E110" s="11" t="n">
        <v>2</v>
      </c>
      <c r="F110" s="11" t="s">
        <v>131</v>
      </c>
      <c r="G110" s="19" t="s">
        <v>216</v>
      </c>
      <c r="H110" s="20" t="n">
        <v>15</v>
      </c>
      <c r="J110" s="21" t="n">
        <v>0.701093706181643</v>
      </c>
      <c r="K110" s="21" t="n">
        <f aca="false">39*J110</f>
        <v>27.3426545410841</v>
      </c>
      <c r="M110" s="22" t="n">
        <f aca="false">100/J110</f>
        <v>142.634285714286</v>
      </c>
      <c r="N110" s="11" t="n">
        <v>8</v>
      </c>
      <c r="P110" s="8" t="n">
        <v>3.05276230920236</v>
      </c>
      <c r="Q110" s="21" t="n">
        <f aca="false">P110*39</f>
        <v>119.057730058892</v>
      </c>
      <c r="S110" s="9" t="n">
        <f aca="false">100/P110</f>
        <v>32.757217847769</v>
      </c>
      <c r="U110" s="8"/>
      <c r="V110" s="8"/>
      <c r="W110" s="8"/>
    </row>
    <row r="111" customFormat="false" ht="15" hidden="false" customHeight="false" outlineLevel="0" collapsed="false">
      <c r="A111" s="14" t="n">
        <v>2015</v>
      </c>
      <c r="B111" s="44" t="s">
        <v>231</v>
      </c>
      <c r="C111" s="44" t="s">
        <v>219</v>
      </c>
      <c r="D111" s="11" t="n">
        <v>40</v>
      </c>
      <c r="E111" s="11" t="n">
        <v>2</v>
      </c>
      <c r="F111" s="11" t="s">
        <v>133</v>
      </c>
      <c r="G111" s="19" t="s">
        <v>216</v>
      </c>
      <c r="H111" s="20" t="n">
        <v>15</v>
      </c>
      <c r="J111" s="21" t="n">
        <v>5.82508713593206</v>
      </c>
      <c r="K111" s="21" t="n">
        <f aca="false">39*J111</f>
        <v>227.17839830135</v>
      </c>
      <c r="M111" s="22" t="n">
        <f aca="false">100/J111</f>
        <v>17.1671251719395</v>
      </c>
      <c r="N111" s="23" t="n">
        <v>39</v>
      </c>
      <c r="P111" s="8" t="n">
        <v>30.3713793517888</v>
      </c>
      <c r="Q111" s="21" t="n">
        <f aca="false">P111*39</f>
        <v>1184.48379471976</v>
      </c>
      <c r="S111" s="9" t="n">
        <f aca="false">100/P111</f>
        <v>3.29257353911093</v>
      </c>
      <c r="U111" s="8"/>
      <c r="V111" s="8"/>
      <c r="W111" s="8"/>
    </row>
    <row r="112" customFormat="false" ht="15" hidden="false" customHeight="false" outlineLevel="0" collapsed="false">
      <c r="A112" s="14" t="n">
        <v>2015</v>
      </c>
      <c r="B112" s="44" t="s">
        <v>232</v>
      </c>
      <c r="C112" s="14" t="n">
        <v>0.00785</v>
      </c>
      <c r="D112" s="11" t="n">
        <v>41</v>
      </c>
      <c r="E112" s="11" t="n">
        <v>2</v>
      </c>
      <c r="F112" s="11" t="s">
        <v>135</v>
      </c>
      <c r="G112" s="19" t="s">
        <v>216</v>
      </c>
      <c r="H112" s="20" t="n">
        <v>15</v>
      </c>
      <c r="J112" s="21" t="n">
        <v>0.120187492488282</v>
      </c>
      <c r="K112" s="21" t="n">
        <f aca="false">39*J112</f>
        <v>4.68731220704299</v>
      </c>
      <c r="M112" s="22" t="n">
        <f aca="false">100/J112</f>
        <v>832.033333333333</v>
      </c>
      <c r="N112" s="24" t="n">
        <v>44</v>
      </c>
      <c r="P112" s="8" t="n">
        <v>2.55198109050118</v>
      </c>
      <c r="Q112" s="21" t="n">
        <f aca="false">P112*39</f>
        <v>99.5272625295461</v>
      </c>
      <c r="S112" s="9" t="n">
        <f aca="false">100/P112</f>
        <v>39.1852433281005</v>
      </c>
      <c r="U112" s="8"/>
      <c r="V112" s="8"/>
      <c r="W112" s="8"/>
    </row>
    <row r="113" customFormat="false" ht="14.5" hidden="false" customHeight="false" outlineLevel="0" collapsed="false">
      <c r="A113" s="14" t="n">
        <v>2015</v>
      </c>
      <c r="B113" s="44" t="s">
        <v>233</v>
      </c>
      <c r="C113" s="44" t="s">
        <v>219</v>
      </c>
      <c r="D113" s="11" t="n">
        <v>42</v>
      </c>
      <c r="E113" s="11" t="n">
        <v>2</v>
      </c>
      <c r="F113" s="11" t="s">
        <v>137</v>
      </c>
      <c r="G113" s="19" t="s">
        <v>216</v>
      </c>
      <c r="H113" s="20" t="n">
        <v>15</v>
      </c>
      <c r="J113" s="21" t="n">
        <v>1.64256239733985</v>
      </c>
      <c r="K113" s="21" t="n">
        <f aca="false">39*J113</f>
        <v>64.0599334962542</v>
      </c>
      <c r="M113" s="22" t="n">
        <f aca="false">100/J113</f>
        <v>60.8804878048781</v>
      </c>
      <c r="N113" s="11" t="n">
        <v>54</v>
      </c>
      <c r="P113" s="8" t="n">
        <v>2.70421858098634</v>
      </c>
      <c r="Q113" s="21" t="n">
        <f aca="false">P113*39</f>
        <v>105.464524658467</v>
      </c>
      <c r="S113" s="9" t="n">
        <f aca="false">100/P113</f>
        <v>36.9792592592592</v>
      </c>
      <c r="U113" s="8"/>
      <c r="V113" s="8"/>
      <c r="W113" s="8"/>
    </row>
    <row r="114" customFormat="false" ht="14.5" hidden="false" customHeight="false" outlineLevel="0" collapsed="false">
      <c r="A114" s="14" t="n">
        <v>2015</v>
      </c>
      <c r="B114" s="44" t="s">
        <v>234</v>
      </c>
      <c r="C114" s="14" t="n">
        <v>0.00172</v>
      </c>
      <c r="D114" s="11" t="n">
        <v>43</v>
      </c>
      <c r="E114" s="11" t="n">
        <v>2</v>
      </c>
      <c r="F114" s="11" t="s">
        <v>139</v>
      </c>
      <c r="G114" s="19" t="s">
        <v>216</v>
      </c>
      <c r="H114" s="20" t="n">
        <v>15</v>
      </c>
      <c r="J114" s="21" t="n">
        <v>6.66239333360042</v>
      </c>
      <c r="K114" s="21" t="n">
        <f aca="false">39*J114</f>
        <v>259.833340010416</v>
      </c>
      <c r="M114" s="22" t="n">
        <f aca="false">100/J114</f>
        <v>15.0096211665664</v>
      </c>
      <c r="N114" s="11" t="n">
        <v>79</v>
      </c>
      <c r="P114" s="8" t="n">
        <v>3.74984976563439</v>
      </c>
      <c r="Q114" s="21" t="n">
        <f aca="false">P114*39</f>
        <v>146.244140859741</v>
      </c>
      <c r="S114" s="9" t="n">
        <f aca="false">100/P114</f>
        <v>26.667735042735</v>
      </c>
      <c r="U114" s="8"/>
      <c r="V114" s="8"/>
      <c r="W114" s="8"/>
    </row>
    <row r="115" customFormat="false" ht="14.5" hidden="false" customHeight="false" outlineLevel="0" collapsed="false">
      <c r="A115" s="14" t="n">
        <v>2015</v>
      </c>
      <c r="B115" s="44" t="s">
        <v>235</v>
      </c>
      <c r="C115" s="44" t="s">
        <v>219</v>
      </c>
      <c r="D115" s="11" t="n">
        <v>44</v>
      </c>
      <c r="E115" s="11" t="n">
        <v>2</v>
      </c>
      <c r="F115" s="11" t="s">
        <v>141</v>
      </c>
      <c r="G115" s="19" t="s">
        <v>216</v>
      </c>
      <c r="H115" s="20" t="n">
        <v>15</v>
      </c>
      <c r="J115" s="21" t="n">
        <v>1.84287488482032</v>
      </c>
      <c r="K115" s="21" t="n">
        <f aca="false">39*J115</f>
        <v>71.8721205079925</v>
      </c>
      <c r="M115" s="22" t="n">
        <f aca="false">100/J115</f>
        <v>54.2630434782609</v>
      </c>
      <c r="N115" s="11" t="n">
        <v>27</v>
      </c>
      <c r="P115" s="8" t="n">
        <v>1.89094988181563</v>
      </c>
      <c r="Q115" s="21" t="n">
        <f aca="false">P115*39</f>
        <v>73.7470453908097</v>
      </c>
      <c r="S115" s="9" t="n">
        <f aca="false">100/P115</f>
        <v>52.8834745762712</v>
      </c>
      <c r="U115" s="8"/>
      <c r="V115" s="8"/>
      <c r="W115" s="8"/>
    </row>
    <row r="116" customFormat="false" ht="14.5" hidden="false" customHeight="false" outlineLevel="0" collapsed="false">
      <c r="A116" s="14" t="n">
        <v>2015</v>
      </c>
      <c r="B116" s="44" t="s">
        <v>236</v>
      </c>
      <c r="C116" s="14" t="n">
        <v>0.02</v>
      </c>
      <c r="D116" s="11" t="n">
        <v>45</v>
      </c>
      <c r="E116" s="11" t="n">
        <v>2</v>
      </c>
      <c r="F116" s="11" t="s">
        <v>143</v>
      </c>
      <c r="G116" s="19" t="s">
        <v>216</v>
      </c>
      <c r="H116" s="20" t="n">
        <v>15</v>
      </c>
      <c r="J116" s="21" t="n">
        <v>0.272424982973439</v>
      </c>
      <c r="K116" s="21" t="n">
        <f aca="false">39*J116</f>
        <v>10.6245743359641</v>
      </c>
      <c r="M116" s="22" t="n">
        <f aca="false">100/J116</f>
        <v>367.073529411765</v>
      </c>
      <c r="N116" s="11" t="n">
        <v>67</v>
      </c>
      <c r="P116" s="8" t="n">
        <v>0.957493690156645</v>
      </c>
      <c r="Q116" s="21" t="n">
        <f aca="false">P116*39</f>
        <v>37.3422539161091</v>
      </c>
      <c r="S116" s="9" t="n">
        <f aca="false">100/P116</f>
        <v>104.439330543933</v>
      </c>
    </row>
    <row r="117" customFormat="false" ht="14.5" hidden="false" customHeight="false" outlineLevel="0" collapsed="false">
      <c r="A117" s="14" t="n">
        <v>2015</v>
      </c>
      <c r="B117" s="44" t="s">
        <v>237</v>
      </c>
      <c r="C117" s="14" t="n">
        <v>0.05</v>
      </c>
      <c r="D117" s="11" t="n">
        <v>46</v>
      </c>
      <c r="E117" s="11" t="n">
        <v>2</v>
      </c>
      <c r="F117" s="11" t="s">
        <v>145</v>
      </c>
      <c r="G117" s="19" t="s">
        <v>216</v>
      </c>
      <c r="H117" s="20" t="n">
        <v>15</v>
      </c>
      <c r="J117" s="21" t="n">
        <v>20.7123112054806</v>
      </c>
      <c r="K117" s="21" t="n">
        <f aca="false">39*J117</f>
        <v>807.780137013742</v>
      </c>
      <c r="M117" s="22" t="n">
        <f aca="false">100/J117</f>
        <v>4.82804642166344</v>
      </c>
      <c r="N117" s="11" t="n">
        <v>12</v>
      </c>
      <c r="P117" s="8" t="n">
        <v>2.13933736629141</v>
      </c>
      <c r="Q117" s="21" t="n">
        <f aca="false">P117*39</f>
        <v>83.4341572853652</v>
      </c>
      <c r="S117" s="9" t="n">
        <f aca="false">100/P117</f>
        <v>46.7434456928839</v>
      </c>
    </row>
    <row r="118" customFormat="false" ht="14.5" hidden="false" customHeight="false" outlineLevel="0" collapsed="false">
      <c r="A118" s="14" t="n">
        <v>2015</v>
      </c>
      <c r="B118" s="44" t="s">
        <v>238</v>
      </c>
      <c r="C118" s="44" t="s">
        <v>219</v>
      </c>
      <c r="D118" s="11" t="n">
        <v>47</v>
      </c>
      <c r="E118" s="11" t="n">
        <v>2</v>
      </c>
      <c r="F118" s="11" t="s">
        <v>147</v>
      </c>
      <c r="G118" s="19" t="s">
        <v>216</v>
      </c>
      <c r="H118" s="20" t="n">
        <v>15</v>
      </c>
      <c r="J118" s="21" t="n">
        <v>2.40775609951524</v>
      </c>
      <c r="K118" s="21" t="n">
        <f aca="false">39*J118</f>
        <v>93.9024878810945</v>
      </c>
      <c r="M118" s="22" t="n">
        <f aca="false">100/J118</f>
        <v>41.5324459234609</v>
      </c>
      <c r="N118" s="11" t="n">
        <v>58</v>
      </c>
      <c r="P118" s="8" t="n">
        <v>2.33564360402227</v>
      </c>
      <c r="Q118" s="21" t="n">
        <f aca="false">P118*39</f>
        <v>91.0901005568687</v>
      </c>
      <c r="S118" s="9" t="n">
        <f aca="false">100/P118</f>
        <v>42.8147512864494</v>
      </c>
    </row>
    <row r="119" customFormat="false" ht="15" hidden="false" customHeight="false" outlineLevel="0" collapsed="false">
      <c r="A119" s="14" t="n">
        <v>2015</v>
      </c>
      <c r="B119" s="44" t="s">
        <v>239</v>
      </c>
      <c r="C119" s="14" t="n">
        <v>0.00172</v>
      </c>
      <c r="D119" s="11" t="n">
        <v>48</v>
      </c>
      <c r="E119" s="11" t="n">
        <v>2</v>
      </c>
      <c r="F119" s="11" t="s">
        <v>149</v>
      </c>
      <c r="G119" s="19" t="s">
        <v>216</v>
      </c>
      <c r="H119" s="20" t="n">
        <v>15</v>
      </c>
      <c r="J119" s="21" t="n">
        <v>10.820880573695</v>
      </c>
      <c r="K119" s="21" t="n">
        <f aca="false">39*J119</f>
        <v>422.014342374104</v>
      </c>
      <c r="M119" s="22" t="n">
        <f aca="false">100/J119</f>
        <v>9.24139207700851</v>
      </c>
      <c r="N119" s="23" t="n">
        <v>34</v>
      </c>
      <c r="P119" s="8" t="n">
        <v>41.5888786506951</v>
      </c>
      <c r="Q119" s="21" t="n">
        <f aca="false">P119*39</f>
        <v>1621.96626737711</v>
      </c>
      <c r="S119" s="9" t="n">
        <f aca="false">100/P119</f>
        <v>2.40448897023408</v>
      </c>
    </row>
    <row r="120" customFormat="false" ht="15" hidden="false" customHeight="false" outlineLevel="0" collapsed="false">
      <c r="A120" s="14" t="n">
        <v>2015</v>
      </c>
      <c r="B120" s="44" t="s">
        <v>240</v>
      </c>
      <c r="C120" s="44" t="s">
        <v>219</v>
      </c>
      <c r="D120" s="11" t="n">
        <v>49</v>
      </c>
      <c r="E120" s="11" t="n">
        <v>2</v>
      </c>
      <c r="F120" s="11" t="s">
        <v>151</v>
      </c>
      <c r="G120" s="19" t="s">
        <v>216</v>
      </c>
      <c r="H120" s="20" t="n">
        <v>15</v>
      </c>
      <c r="J120" s="21" t="n">
        <v>2.02716237330235</v>
      </c>
      <c r="K120" s="21" t="n">
        <f aca="false">39*J120</f>
        <v>79.0593325587917</v>
      </c>
      <c r="M120" s="22" t="n">
        <f aca="false">100/J120</f>
        <v>49.3300395256917</v>
      </c>
      <c r="N120" s="24" t="n">
        <v>70</v>
      </c>
      <c r="P120" s="0" t="n">
        <v>1.45426865910821</v>
      </c>
      <c r="Q120" s="21" t="n">
        <f aca="false">P120*39</f>
        <v>56.7164777052202</v>
      </c>
      <c r="S120" s="9" t="n">
        <f aca="false">100/P120</f>
        <v>68.763085399449</v>
      </c>
    </row>
    <row r="121" customFormat="false" ht="14.5" hidden="false" customHeight="false" outlineLevel="0" collapsed="false">
      <c r="A121" s="14" t="n">
        <v>2015</v>
      </c>
      <c r="B121" s="44" t="s">
        <v>241</v>
      </c>
      <c r="C121" s="14" t="n">
        <v>0.04</v>
      </c>
      <c r="D121" s="11" t="n">
        <v>50</v>
      </c>
      <c r="E121" s="11" t="n">
        <v>2</v>
      </c>
      <c r="F121" s="11" t="s">
        <v>153</v>
      </c>
      <c r="G121" s="19" t="s">
        <v>216</v>
      </c>
      <c r="H121" s="20" t="n">
        <v>15</v>
      </c>
      <c r="J121" s="21" t="n">
        <v>5.83710588518088</v>
      </c>
      <c r="K121" s="21" t="n">
        <f aca="false">39*J121</f>
        <v>227.647129522054</v>
      </c>
      <c r="M121" s="22" t="n">
        <f aca="false">100/J121</f>
        <v>17.1317776252574</v>
      </c>
      <c r="N121" s="11" t="n">
        <v>68</v>
      </c>
      <c r="P121" s="0" t="n">
        <v>2.65213733424142</v>
      </c>
      <c r="Q121" s="21" t="n">
        <f aca="false">P121*39</f>
        <v>103.433356035415</v>
      </c>
      <c r="S121" s="9" t="n">
        <f aca="false">100/P121</f>
        <v>37.7054380664652</v>
      </c>
    </row>
    <row r="122" customFormat="false" ht="14.5" hidden="false" customHeight="false" outlineLevel="0" collapsed="false">
      <c r="E122" s="45" t="n">
        <v>2</v>
      </c>
      <c r="F122" s="45" t="s">
        <v>155</v>
      </c>
      <c r="I122" s="0" t="s">
        <v>187</v>
      </c>
      <c r="J122" s="0" t="n">
        <v>1.41420616161212</v>
      </c>
      <c r="K122" s="21" t="n">
        <f aca="false">39*J122</f>
        <v>55.1540403028725</v>
      </c>
      <c r="M122" s="22" t="n">
        <f aca="false">100/J122</f>
        <v>70.7110481586402</v>
      </c>
      <c r="N122" s="11" t="n">
        <v>35</v>
      </c>
      <c r="P122" s="0" t="n">
        <v>0.941468691158207</v>
      </c>
      <c r="Q122" s="21" t="n">
        <f aca="false">P122*39</f>
        <v>36.7172789551701</v>
      </c>
      <c r="S122" s="9" t="n">
        <f aca="false">100/P122</f>
        <v>106.217021276596</v>
      </c>
    </row>
    <row r="123" customFormat="false" ht="14.5" hidden="false" customHeight="false" outlineLevel="0" collapsed="false">
      <c r="E123" s="45" t="n">
        <v>2</v>
      </c>
      <c r="F123" s="45" t="s">
        <v>157</v>
      </c>
      <c r="I123" s="0" t="s">
        <v>242</v>
      </c>
      <c r="J123" s="0" t="n">
        <v>86.4668883458195</v>
      </c>
      <c r="K123" s="21" t="n">
        <f aca="false">39*J123</f>
        <v>3372.20864548696</v>
      </c>
      <c r="M123" s="22" t="n">
        <f aca="false">100/J123</f>
        <v>1.15651206968447</v>
      </c>
      <c r="N123" s="11" t="n">
        <v>89</v>
      </c>
      <c r="P123" s="0" t="n">
        <v>147.157565802652</v>
      </c>
      <c r="Q123" s="21" t="n">
        <f aca="false">P123*39</f>
        <v>5739.14506630343</v>
      </c>
      <c r="S123" s="9" t="n">
        <f aca="false">100/P123</f>
        <v>0.679543722095176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7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D90" activeCellId="0" sqref="D90"/>
    </sheetView>
  </sheetViews>
  <sheetFormatPr defaultRowHeight="14.5"/>
  <cols>
    <col collapsed="false" hidden="false" max="1" min="1" style="0" width="8.63775510204082"/>
    <col collapsed="false" hidden="false" max="2" min="2" style="0" width="15.984693877551"/>
    <col collapsed="false" hidden="false" max="3" min="3" style="0" width="10.5816326530612"/>
    <col collapsed="false" hidden="false" max="5" min="4" style="0" width="8.63775510204082"/>
    <col collapsed="false" hidden="false" max="6" min="6" style="0" width="10.3673469387755"/>
    <col collapsed="false" hidden="false" max="10" min="7" style="0" width="8.63775510204082"/>
    <col collapsed="false" hidden="false" max="11" min="11" style="0" width="12.4183673469388"/>
    <col collapsed="false" hidden="false" max="257" min="12" style="0" width="8.63775510204082"/>
    <col collapsed="false" hidden="false" max="258" min="258" style="0" width="15.984693877551"/>
    <col collapsed="false" hidden="false" max="259" min="259" style="0" width="10.5816326530612"/>
    <col collapsed="false" hidden="false" max="261" min="260" style="0" width="8.63775510204082"/>
    <col collapsed="false" hidden="false" max="262" min="262" style="0" width="10.3673469387755"/>
    <col collapsed="false" hidden="false" max="266" min="263" style="0" width="8.63775510204082"/>
    <col collapsed="false" hidden="false" max="267" min="267" style="0" width="12.4183673469388"/>
    <col collapsed="false" hidden="false" max="513" min="268" style="0" width="8.63775510204082"/>
    <col collapsed="false" hidden="false" max="514" min="514" style="0" width="15.984693877551"/>
    <col collapsed="false" hidden="false" max="515" min="515" style="0" width="10.5816326530612"/>
    <col collapsed="false" hidden="false" max="517" min="516" style="0" width="8.63775510204082"/>
    <col collapsed="false" hidden="false" max="518" min="518" style="0" width="10.3673469387755"/>
    <col collapsed="false" hidden="false" max="522" min="519" style="0" width="8.63775510204082"/>
    <col collapsed="false" hidden="false" max="523" min="523" style="0" width="12.4183673469388"/>
    <col collapsed="false" hidden="false" max="769" min="524" style="0" width="8.63775510204082"/>
    <col collapsed="false" hidden="false" max="770" min="770" style="0" width="15.984693877551"/>
    <col collapsed="false" hidden="false" max="771" min="771" style="0" width="10.5816326530612"/>
    <col collapsed="false" hidden="false" max="773" min="772" style="0" width="8.63775510204082"/>
    <col collapsed="false" hidden="false" max="774" min="774" style="0" width="10.3673469387755"/>
    <col collapsed="false" hidden="false" max="778" min="775" style="0" width="8.63775510204082"/>
    <col collapsed="false" hidden="false" max="779" min="779" style="0" width="12.4183673469388"/>
    <col collapsed="false" hidden="false" max="1025" min="780" style="0" width="8.63775510204082"/>
  </cols>
  <sheetData>
    <row r="1" customFormat="false" ht="14.5" hidden="false" customHeight="false" outlineLevel="0" collapsed="false">
      <c r="B1" s="46" t="s">
        <v>243</v>
      </c>
    </row>
    <row r="4" customFormat="false" ht="14.5" hidden="false" customHeight="false" outlineLevel="0" collapsed="false">
      <c r="A4" s="46" t="s">
        <v>244</v>
      </c>
      <c r="B4" s="46" t="n">
        <v>485</v>
      </c>
    </row>
    <row r="5" customFormat="false" ht="14.5" hidden="false" customHeight="false" outlineLevel="0" collapsed="false">
      <c r="A5" s="46" t="s">
        <v>245</v>
      </c>
      <c r="B5" s="46" t="n">
        <v>535</v>
      </c>
    </row>
    <row r="6" customFormat="false" ht="14.5" hidden="false" customHeight="false" outlineLevel="0" collapsed="false">
      <c r="A6" s="47" t="s">
        <v>246</v>
      </c>
      <c r="B6" s="46"/>
    </row>
    <row r="8" customFormat="false" ht="14.5" hidden="false" customHeight="false" outlineLevel="0" collapsed="false">
      <c r="B8" s="48" t="s">
        <v>247</v>
      </c>
    </row>
    <row r="9" customFormat="false" ht="14.5" hidden="false" customHeight="false" outlineLevel="0" collapsed="false">
      <c r="K9" s="49" t="s">
        <v>248</v>
      </c>
      <c r="L9" s="49" t="s">
        <v>249</v>
      </c>
    </row>
    <row r="10" customFormat="false" ht="14.5" hidden="false" customHeight="false" outlineLevel="0" collapsed="false">
      <c r="B10" s="0" t="s">
        <v>250</v>
      </c>
      <c r="C10" s="49" t="s">
        <v>248</v>
      </c>
      <c r="D10" s="49" t="s">
        <v>251</v>
      </c>
      <c r="E10" s="49" t="s">
        <v>251</v>
      </c>
      <c r="F10" s="49" t="s">
        <v>252</v>
      </c>
      <c r="G10" s="49" t="s">
        <v>249</v>
      </c>
      <c r="K10" s="0" t="n">
        <f aca="false">C11</f>
        <v>1000</v>
      </c>
      <c r="L10" s="0" t="n">
        <f aca="false">+G11</f>
        <v>41208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50" t="n">
        <f aca="false">B23</f>
        <v>41738</v>
      </c>
      <c r="E11" s="50" t="n">
        <f aca="false">C23</f>
        <v>40873</v>
      </c>
      <c r="F11" s="0" t="n">
        <f aca="false">+(D11+E11)/2</f>
        <v>41305.5</v>
      </c>
      <c r="G11" s="0" t="n">
        <f aca="false">+F11-F14</f>
        <v>41208</v>
      </c>
      <c r="K11" s="0" t="n">
        <f aca="false">C12</f>
        <v>100</v>
      </c>
      <c r="L11" s="0" t="n">
        <f aca="false">+G12</f>
        <v>4409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50" t="n">
        <f aca="false">B24</f>
        <v>4499</v>
      </c>
      <c r="E12" s="50" t="n">
        <f aca="false">C24</f>
        <v>4514</v>
      </c>
      <c r="F12" s="0" t="n">
        <f aca="false">+(D12+E12)/2</f>
        <v>4506.5</v>
      </c>
      <c r="G12" s="0" t="n">
        <f aca="false">+F12-F14</f>
        <v>4409</v>
      </c>
      <c r="K12" s="0" t="n">
        <f aca="false">C13</f>
        <v>10</v>
      </c>
      <c r="L12" s="0" t="n">
        <f aca="false">+G13</f>
        <v>451.5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50" t="n">
        <f aca="false">B25</f>
        <v>517</v>
      </c>
      <c r="E13" s="50" t="n">
        <f aca="false">C25</f>
        <v>581</v>
      </c>
      <c r="F13" s="0" t="n">
        <f aca="false">+(D13+E13)/2</f>
        <v>549</v>
      </c>
      <c r="G13" s="0" t="n">
        <f aca="false">+F13-F14</f>
        <v>451.5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50" t="n">
        <f aca="false">B26</f>
        <v>104</v>
      </c>
      <c r="E14" s="50" t="n">
        <f aca="false">C26</f>
        <v>91</v>
      </c>
      <c r="F14" s="51" t="n">
        <f aca="false">+(D14+E14)/2</f>
        <v>97.5</v>
      </c>
      <c r="G14" s="0" t="n">
        <v>0</v>
      </c>
    </row>
    <row r="15" customFormat="false" ht="14.5" hidden="false" customHeight="false" outlineLevel="0" collapsed="false">
      <c r="J15" s="52" t="s">
        <v>253</v>
      </c>
      <c r="K15" s="52" t="n">
        <v>49.992</v>
      </c>
    </row>
    <row r="16" customFormat="false" ht="14.5" hidden="false" customHeight="false" outlineLevel="0" collapsed="false">
      <c r="B16" s="46"/>
      <c r="C16" s="46"/>
      <c r="D16" s="46"/>
      <c r="E16" s="46"/>
    </row>
    <row r="21" customFormat="false" ht="14.5" hidden="false" customHeight="false" outlineLevel="0" collapsed="false">
      <c r="A21" s="49" t="s">
        <v>254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customFormat="false" ht="14.5" hidden="false" customHeight="false" outlineLevel="0" collapsed="false">
      <c r="A22" s="53" t="s">
        <v>255</v>
      </c>
      <c r="B22" s="49" t="n">
        <v>1</v>
      </c>
      <c r="C22" s="49" t="n">
        <v>2</v>
      </c>
      <c r="D22" s="49" t="n">
        <v>3</v>
      </c>
      <c r="E22" s="49" t="n">
        <v>4</v>
      </c>
      <c r="F22" s="49" t="n">
        <v>5</v>
      </c>
      <c r="G22" s="49" t="n">
        <v>6</v>
      </c>
      <c r="H22" s="49" t="n">
        <v>7</v>
      </c>
      <c r="I22" s="49" t="n">
        <v>8</v>
      </c>
      <c r="J22" s="49" t="n">
        <v>9</v>
      </c>
      <c r="K22" s="49" t="n">
        <v>10</v>
      </c>
      <c r="L22" s="49" t="n">
        <v>11</v>
      </c>
      <c r="M22" s="49" t="n">
        <v>12</v>
      </c>
    </row>
    <row r="23" customFormat="false" ht="14.5" hidden="false" customHeight="false" outlineLevel="0" collapsed="false">
      <c r="A23" s="53" t="s">
        <v>256</v>
      </c>
      <c r="B23" s="54" t="n">
        <v>41738</v>
      </c>
      <c r="C23" s="54" t="n">
        <v>40873</v>
      </c>
      <c r="D23" s="0" t="n">
        <v>2962</v>
      </c>
      <c r="E23" s="0" t="n">
        <v>7711</v>
      </c>
      <c r="F23" s="0" t="n">
        <v>6737</v>
      </c>
      <c r="G23" s="0" t="n">
        <v>5263</v>
      </c>
      <c r="H23" s="0" t="n">
        <v>1918</v>
      </c>
      <c r="I23" s="0" t="n">
        <v>10181</v>
      </c>
      <c r="J23" s="0" t="n">
        <v>2722</v>
      </c>
      <c r="K23" s="0" t="n">
        <v>10387</v>
      </c>
      <c r="L23" s="0" t="n">
        <v>2</v>
      </c>
      <c r="M23" s="0" t="n">
        <v>2</v>
      </c>
    </row>
    <row r="24" customFormat="false" ht="14.5" hidden="false" customHeight="false" outlineLevel="0" collapsed="false">
      <c r="A24" s="53" t="s">
        <v>257</v>
      </c>
      <c r="B24" s="54" t="n">
        <v>4499</v>
      </c>
      <c r="C24" s="54" t="n">
        <v>4514</v>
      </c>
      <c r="D24" s="0" t="n">
        <v>13918</v>
      </c>
      <c r="E24" s="0" t="n">
        <v>16646</v>
      </c>
      <c r="F24" s="0" t="n">
        <v>5177</v>
      </c>
      <c r="G24" s="0" t="n">
        <v>12453</v>
      </c>
      <c r="H24" s="0" t="n">
        <v>7299</v>
      </c>
      <c r="I24" s="0" t="n">
        <v>3042</v>
      </c>
      <c r="J24" s="0" t="n">
        <v>8448</v>
      </c>
      <c r="K24" s="0" t="n">
        <v>676</v>
      </c>
      <c r="L24" s="0" t="n">
        <v>4</v>
      </c>
      <c r="M24" s="0" t="n">
        <v>3</v>
      </c>
    </row>
    <row r="25" customFormat="false" ht="14.5" hidden="false" customHeight="false" outlineLevel="0" collapsed="false">
      <c r="A25" s="53" t="s">
        <v>258</v>
      </c>
      <c r="B25" s="54" t="n">
        <v>517</v>
      </c>
      <c r="C25" s="54" t="n">
        <v>581</v>
      </c>
      <c r="D25" s="0" t="n">
        <v>10868</v>
      </c>
      <c r="E25" s="0" t="n">
        <v>22177</v>
      </c>
      <c r="F25" s="0" t="n">
        <v>18026</v>
      </c>
      <c r="G25" s="0" t="n">
        <v>152</v>
      </c>
      <c r="H25" s="0" t="n">
        <v>3583</v>
      </c>
      <c r="I25" s="0" t="n">
        <v>9339</v>
      </c>
      <c r="J25" s="0" t="n">
        <v>4092</v>
      </c>
      <c r="K25" s="0" t="n">
        <v>6031</v>
      </c>
      <c r="L25" s="0" t="n">
        <v>2</v>
      </c>
      <c r="M25" s="0" t="n">
        <v>3</v>
      </c>
    </row>
    <row r="26" customFormat="false" ht="14.5" hidden="false" customHeight="false" outlineLevel="0" collapsed="false">
      <c r="A26" s="53" t="s">
        <v>259</v>
      </c>
      <c r="B26" s="54" t="n">
        <v>104</v>
      </c>
      <c r="C26" s="54" t="n">
        <v>91</v>
      </c>
      <c r="D26" s="0" t="n">
        <v>23905</v>
      </c>
      <c r="E26" s="0" t="n">
        <v>28926</v>
      </c>
      <c r="F26" s="0" t="n">
        <v>4210</v>
      </c>
      <c r="G26" s="0" t="n">
        <v>9490</v>
      </c>
      <c r="H26" s="0" t="n">
        <v>10008</v>
      </c>
      <c r="I26" s="0" t="n">
        <v>6536</v>
      </c>
      <c r="J26" s="0" t="n">
        <v>9269</v>
      </c>
      <c r="K26" s="0" t="n">
        <v>6593</v>
      </c>
      <c r="L26" s="0" t="n">
        <v>5</v>
      </c>
      <c r="M26" s="0" t="n">
        <v>2</v>
      </c>
    </row>
    <row r="27" customFormat="false" ht="14.5" hidden="false" customHeight="false" outlineLevel="0" collapsed="false">
      <c r="A27" s="53" t="s">
        <v>260</v>
      </c>
      <c r="B27" s="0" t="n">
        <v>2</v>
      </c>
      <c r="C27" s="0" t="n">
        <v>3</v>
      </c>
      <c r="D27" s="0" t="n">
        <v>14917</v>
      </c>
      <c r="E27" s="0" t="n">
        <v>29517</v>
      </c>
      <c r="F27" s="0" t="n">
        <v>19411</v>
      </c>
      <c r="G27" s="0" t="n">
        <v>6589</v>
      </c>
      <c r="H27" s="0" t="n">
        <v>6936</v>
      </c>
      <c r="I27" s="0" t="n">
        <v>11914</v>
      </c>
      <c r="J27" s="0" t="n">
        <v>15519</v>
      </c>
      <c r="K27" s="0" t="n">
        <v>10456</v>
      </c>
      <c r="L27" s="0" t="n">
        <v>12341</v>
      </c>
      <c r="M27" s="0" t="n">
        <v>3</v>
      </c>
    </row>
    <row r="28" customFormat="false" ht="14.5" hidden="false" customHeight="false" outlineLevel="0" collapsed="false">
      <c r="A28" s="53" t="s">
        <v>261</v>
      </c>
      <c r="B28" s="0" t="n">
        <v>2</v>
      </c>
      <c r="C28" s="0" t="n">
        <v>4</v>
      </c>
      <c r="D28" s="0" t="n">
        <v>40313</v>
      </c>
      <c r="E28" s="0" t="n">
        <v>20524</v>
      </c>
      <c r="F28" s="0" t="n">
        <v>12887</v>
      </c>
      <c r="G28" s="0" t="n">
        <v>10886</v>
      </c>
      <c r="H28" s="0" t="n">
        <v>6432</v>
      </c>
      <c r="I28" s="0" t="n">
        <v>9074</v>
      </c>
      <c r="J28" s="0" t="n">
        <v>12451</v>
      </c>
      <c r="K28" s="0" t="n">
        <v>6798</v>
      </c>
      <c r="L28" s="0" t="n">
        <v>612</v>
      </c>
      <c r="M28" s="0" t="n">
        <v>3</v>
      </c>
    </row>
    <row r="29" customFormat="false" ht="14.5" hidden="false" customHeight="false" outlineLevel="0" collapsed="false">
      <c r="A29" s="53" t="s">
        <v>262</v>
      </c>
      <c r="B29" s="0" t="n">
        <v>3</v>
      </c>
      <c r="C29" s="0" t="n">
        <v>2</v>
      </c>
      <c r="D29" s="0" t="n">
        <v>688</v>
      </c>
      <c r="E29" s="0" t="n">
        <v>27696</v>
      </c>
      <c r="F29" s="0" t="n">
        <v>17990</v>
      </c>
      <c r="G29" s="0" t="n">
        <v>7498</v>
      </c>
      <c r="H29" s="0" t="n">
        <v>15078</v>
      </c>
      <c r="I29" s="0" t="n">
        <v>14573</v>
      </c>
      <c r="J29" s="0" t="n">
        <v>10233</v>
      </c>
      <c r="K29" s="0" t="n">
        <v>8873</v>
      </c>
      <c r="L29" s="0" t="n">
        <v>7888</v>
      </c>
      <c r="M29" s="0" t="n">
        <v>2</v>
      </c>
    </row>
    <row r="30" customFormat="false" ht="14.5" hidden="false" customHeight="false" outlineLevel="0" collapsed="false">
      <c r="A30" s="53" t="s">
        <v>263</v>
      </c>
      <c r="B30" s="0" t="n">
        <v>3</v>
      </c>
      <c r="C30" s="0" t="n">
        <v>3</v>
      </c>
      <c r="D30" s="0" t="n">
        <v>14789</v>
      </c>
      <c r="E30" s="0" t="n">
        <v>23975</v>
      </c>
      <c r="F30" s="0" t="n">
        <v>41952</v>
      </c>
      <c r="G30" s="0" t="n">
        <v>8374</v>
      </c>
      <c r="H30" s="0" t="n">
        <v>1811</v>
      </c>
      <c r="I30" s="0" t="n">
        <v>9154</v>
      </c>
      <c r="J30" s="0" t="n">
        <v>8025</v>
      </c>
      <c r="K30" s="0" t="n">
        <v>6826</v>
      </c>
      <c r="L30" s="0" t="n">
        <v>8012</v>
      </c>
      <c r="M30" s="0" t="n">
        <v>4</v>
      </c>
    </row>
    <row r="31" customFormat="false" ht="14.5" hidden="false" customHeight="false" outlineLevel="0" collapsed="false">
      <c r="B31" s="5"/>
    </row>
    <row r="32" customFormat="false" ht="14.5" hidden="false" customHeight="false" outlineLevel="0" collapsed="false">
      <c r="A32" s="55"/>
    </row>
    <row r="34" customFormat="false" ht="14.5" hidden="false" customHeight="false" outlineLevel="0" collapsed="false">
      <c r="A34" s="46"/>
    </row>
    <row r="35" customFormat="false" ht="14.5" hidden="false" customHeight="false" outlineLevel="0" collapsed="false">
      <c r="A35" s="46" t="s">
        <v>264</v>
      </c>
      <c r="E35" s="46"/>
      <c r="F35" s="46"/>
    </row>
    <row r="36" customFormat="false" ht="14.5" hidden="false" customHeight="false" outlineLevel="0" collapsed="false">
      <c r="A36" s="53" t="s">
        <v>255</v>
      </c>
      <c r="B36" s="49" t="n">
        <v>1</v>
      </c>
      <c r="C36" s="49" t="n">
        <v>2</v>
      </c>
      <c r="D36" s="49" t="n">
        <v>3</v>
      </c>
      <c r="E36" s="49" t="n">
        <v>4</v>
      </c>
      <c r="F36" s="49" t="n">
        <v>5</v>
      </c>
      <c r="G36" s="49" t="n">
        <v>6</v>
      </c>
      <c r="H36" s="49" t="n">
        <v>7</v>
      </c>
      <c r="I36" s="49" t="n">
        <v>8</v>
      </c>
      <c r="J36" s="49" t="n">
        <v>9</v>
      </c>
      <c r="K36" s="49" t="n">
        <v>10</v>
      </c>
      <c r="L36" s="49" t="n">
        <v>11</v>
      </c>
      <c r="M36" s="49" t="n">
        <v>12</v>
      </c>
    </row>
    <row r="37" customFormat="false" ht="14.5" hidden="false" customHeight="false" outlineLevel="0" collapsed="false">
      <c r="A37" s="53" t="s">
        <v>256</v>
      </c>
      <c r="B37" s="50"/>
      <c r="C37" s="50"/>
      <c r="D37" s="56" t="n">
        <f aca="false">+D23-$F$14</f>
        <v>2864.5</v>
      </c>
      <c r="E37" s="56" t="n">
        <f aca="false">+E23-$F$14</f>
        <v>7613.5</v>
      </c>
      <c r="F37" s="56" t="n">
        <f aca="false">+F23-$F$14</f>
        <v>6639.5</v>
      </c>
      <c r="G37" s="56" t="n">
        <f aca="false">+G23-$F$14</f>
        <v>5165.5</v>
      </c>
      <c r="H37" s="56" t="n">
        <f aca="false">+H23-$F$14</f>
        <v>1820.5</v>
      </c>
      <c r="I37" s="56" t="n">
        <f aca="false">+I23-$F$14</f>
        <v>10083.5</v>
      </c>
      <c r="J37" s="56" t="n">
        <f aca="false">+J23-$F$14</f>
        <v>2624.5</v>
      </c>
      <c r="K37" s="56" t="n">
        <f aca="false">+K23-$F$14</f>
        <v>10289.5</v>
      </c>
      <c r="L37" s="56" t="n">
        <f aca="false">+L23-$F$14</f>
        <v>-95.5</v>
      </c>
      <c r="M37" s="56" t="n">
        <f aca="false">+M23-$F$14</f>
        <v>-95.5</v>
      </c>
    </row>
    <row r="38" customFormat="false" ht="14.5" hidden="false" customHeight="false" outlineLevel="0" collapsed="false">
      <c r="A38" s="53" t="s">
        <v>257</v>
      </c>
      <c r="B38" s="50"/>
      <c r="C38" s="50"/>
      <c r="D38" s="56" t="n">
        <f aca="false">+D24-$F$14</f>
        <v>13820.5</v>
      </c>
      <c r="E38" s="56" t="n">
        <f aca="false">+E24-$F$14</f>
        <v>16548.5</v>
      </c>
      <c r="F38" s="56" t="n">
        <f aca="false">+F24-$F$14</f>
        <v>5079.5</v>
      </c>
      <c r="G38" s="56" t="n">
        <f aca="false">+G24-$F$14</f>
        <v>12355.5</v>
      </c>
      <c r="H38" s="56" t="n">
        <f aca="false">+H24-$F$14</f>
        <v>7201.5</v>
      </c>
      <c r="I38" s="56" t="n">
        <f aca="false">+I24-$F$14</f>
        <v>2944.5</v>
      </c>
      <c r="J38" s="56" t="n">
        <f aca="false">+J24-$F$14</f>
        <v>8350.5</v>
      </c>
      <c r="K38" s="56" t="n">
        <f aca="false">+K24-$F$14</f>
        <v>578.5</v>
      </c>
      <c r="L38" s="56" t="n">
        <f aca="false">+L24-$F$14</f>
        <v>-93.5</v>
      </c>
      <c r="M38" s="56" t="n">
        <f aca="false">+M24-$F$14</f>
        <v>-94.5</v>
      </c>
    </row>
    <row r="39" customFormat="false" ht="14.5" hidden="false" customHeight="false" outlineLevel="0" collapsed="false">
      <c r="A39" s="53" t="s">
        <v>258</v>
      </c>
      <c r="B39" s="50"/>
      <c r="C39" s="50"/>
      <c r="D39" s="56" t="n">
        <f aca="false">+D25-$F$14</f>
        <v>10770.5</v>
      </c>
      <c r="E39" s="56" t="n">
        <f aca="false">+E25-$F$14</f>
        <v>22079.5</v>
      </c>
      <c r="F39" s="56" t="n">
        <f aca="false">+F25-$F$14</f>
        <v>17928.5</v>
      </c>
      <c r="G39" s="56" t="n">
        <f aca="false">+G25-$F$14</f>
        <v>54.5</v>
      </c>
      <c r="H39" s="56" t="n">
        <f aca="false">+H25-$F$14</f>
        <v>3485.5</v>
      </c>
      <c r="I39" s="56" t="n">
        <f aca="false">+I25-$F$14</f>
        <v>9241.5</v>
      </c>
      <c r="J39" s="56" t="n">
        <f aca="false">+J25-$F$14</f>
        <v>3994.5</v>
      </c>
      <c r="K39" s="56" t="n">
        <f aca="false">+K25-$F$14</f>
        <v>5933.5</v>
      </c>
      <c r="L39" s="56" t="n">
        <f aca="false">+L25-$F$14</f>
        <v>-95.5</v>
      </c>
      <c r="M39" s="56" t="n">
        <f aca="false">+M25-$F$14</f>
        <v>-94.5</v>
      </c>
    </row>
    <row r="40" customFormat="false" ht="14.5" hidden="false" customHeight="false" outlineLevel="0" collapsed="false">
      <c r="A40" s="53" t="s">
        <v>259</v>
      </c>
      <c r="B40" s="50"/>
      <c r="C40" s="50"/>
      <c r="D40" s="56" t="n">
        <f aca="false">+D26-$F$14</f>
        <v>23807.5</v>
      </c>
      <c r="E40" s="56" t="n">
        <f aca="false">+E26-$F$14</f>
        <v>28828.5</v>
      </c>
      <c r="F40" s="56" t="n">
        <f aca="false">+F26-$F$14</f>
        <v>4112.5</v>
      </c>
      <c r="G40" s="56" t="n">
        <f aca="false">+G26-$F$14</f>
        <v>9392.5</v>
      </c>
      <c r="H40" s="56" t="n">
        <f aca="false">+H26-$F$14</f>
        <v>9910.5</v>
      </c>
      <c r="I40" s="56" t="n">
        <f aca="false">+I26-$F$14</f>
        <v>6438.5</v>
      </c>
      <c r="J40" s="56" t="n">
        <f aca="false">+J26-$F$14</f>
        <v>9171.5</v>
      </c>
      <c r="K40" s="56" t="n">
        <f aca="false">+K26-$F$14</f>
        <v>6495.5</v>
      </c>
      <c r="L40" s="56" t="n">
        <f aca="false">+L26-$F$14</f>
        <v>-92.5</v>
      </c>
      <c r="M40" s="56" t="n">
        <f aca="false">+M26-$F$14</f>
        <v>-95.5</v>
      </c>
    </row>
    <row r="41" customFormat="false" ht="14.5" hidden="false" customHeight="false" outlineLevel="0" collapsed="false">
      <c r="A41" s="53" t="s">
        <v>260</v>
      </c>
      <c r="B41" s="56" t="n">
        <f aca="false">+B27-$F$14</f>
        <v>-95.5</v>
      </c>
      <c r="C41" s="56" t="n">
        <f aca="false">+C27-$F$14</f>
        <v>-94.5</v>
      </c>
      <c r="D41" s="56" t="n">
        <f aca="false">+D27-$F$14</f>
        <v>14819.5</v>
      </c>
      <c r="E41" s="56" t="n">
        <f aca="false">+E27-$F$14</f>
        <v>29419.5</v>
      </c>
      <c r="F41" s="56" t="n">
        <f aca="false">+F27-$F$14</f>
        <v>19313.5</v>
      </c>
      <c r="G41" s="56" t="n">
        <f aca="false">+G27-$F$14</f>
        <v>6491.5</v>
      </c>
      <c r="H41" s="56" t="n">
        <f aca="false">+H27-$F$14</f>
        <v>6838.5</v>
      </c>
      <c r="I41" s="56" t="n">
        <f aca="false">+I27-$F$14</f>
        <v>11816.5</v>
      </c>
      <c r="J41" s="56" t="n">
        <f aca="false">+J27-$F$14</f>
        <v>15421.5</v>
      </c>
      <c r="K41" s="56" t="n">
        <f aca="false">+K27-$F$14</f>
        <v>10358.5</v>
      </c>
      <c r="L41" s="56" t="n">
        <f aca="false">+L27-$F$14</f>
        <v>12243.5</v>
      </c>
      <c r="M41" s="56" t="n">
        <f aca="false">+M27-$F$14</f>
        <v>-94.5</v>
      </c>
    </row>
    <row r="42" customFormat="false" ht="14.5" hidden="false" customHeight="false" outlineLevel="0" collapsed="false">
      <c r="A42" s="53" t="s">
        <v>261</v>
      </c>
      <c r="B42" s="56" t="n">
        <f aca="false">+B28-$F$14</f>
        <v>-95.5</v>
      </c>
      <c r="C42" s="56" t="n">
        <f aca="false">+C28-$F$14</f>
        <v>-93.5</v>
      </c>
      <c r="D42" s="56" t="n">
        <f aca="false">+D28-$F$14</f>
        <v>40215.5</v>
      </c>
      <c r="E42" s="56" t="n">
        <f aca="false">+E28-$F$14</f>
        <v>20426.5</v>
      </c>
      <c r="F42" s="56" t="n">
        <f aca="false">+F28-$F$14</f>
        <v>12789.5</v>
      </c>
      <c r="G42" s="56" t="n">
        <f aca="false">+G28-$F$14</f>
        <v>10788.5</v>
      </c>
      <c r="H42" s="56" t="n">
        <f aca="false">+H28-$F$14</f>
        <v>6334.5</v>
      </c>
      <c r="I42" s="56" t="n">
        <f aca="false">+I28-$F$14</f>
        <v>8976.5</v>
      </c>
      <c r="J42" s="56" t="n">
        <f aca="false">+J28-$F$14</f>
        <v>12353.5</v>
      </c>
      <c r="K42" s="56" t="n">
        <f aca="false">+K28-$F$14</f>
        <v>6700.5</v>
      </c>
      <c r="L42" s="56" t="n">
        <f aca="false">+L28-$F$14</f>
        <v>514.5</v>
      </c>
      <c r="M42" s="56" t="n">
        <f aca="false">+M28-$F$14</f>
        <v>-94.5</v>
      </c>
    </row>
    <row r="43" customFormat="false" ht="14.5" hidden="false" customHeight="false" outlineLevel="0" collapsed="false">
      <c r="A43" s="53" t="s">
        <v>262</v>
      </c>
      <c r="B43" s="56" t="n">
        <f aca="false">+B29-$F$14</f>
        <v>-94.5</v>
      </c>
      <c r="C43" s="56" t="n">
        <f aca="false">+C29-$F$14</f>
        <v>-95.5</v>
      </c>
      <c r="D43" s="56" t="n">
        <f aca="false">+D29-$F$14</f>
        <v>590.5</v>
      </c>
      <c r="E43" s="56" t="n">
        <f aca="false">+E29-$F$14</f>
        <v>27598.5</v>
      </c>
      <c r="F43" s="56" t="n">
        <f aca="false">+F29-$F$14</f>
        <v>17892.5</v>
      </c>
      <c r="G43" s="56" t="n">
        <f aca="false">+G29-$F$14</f>
        <v>7400.5</v>
      </c>
      <c r="H43" s="56" t="n">
        <f aca="false">+H29-$F$14</f>
        <v>14980.5</v>
      </c>
      <c r="I43" s="56" t="n">
        <f aca="false">+I29-$F$14</f>
        <v>14475.5</v>
      </c>
      <c r="J43" s="56" t="n">
        <f aca="false">+J29-$F$14</f>
        <v>10135.5</v>
      </c>
      <c r="K43" s="56" t="n">
        <f aca="false">+K29-$F$14</f>
        <v>8775.5</v>
      </c>
      <c r="L43" s="56" t="n">
        <f aca="false">+L29-$F$14</f>
        <v>7790.5</v>
      </c>
      <c r="M43" s="56" t="n">
        <f aca="false">+M29-$F$14</f>
        <v>-95.5</v>
      </c>
    </row>
    <row r="44" customFormat="false" ht="14.5" hidden="false" customHeight="false" outlineLevel="0" collapsed="false">
      <c r="A44" s="53" t="s">
        <v>263</v>
      </c>
      <c r="B44" s="56" t="n">
        <f aca="false">+B30-$F$14</f>
        <v>-94.5</v>
      </c>
      <c r="C44" s="56" t="n">
        <f aca="false">+C30-$F$14</f>
        <v>-94.5</v>
      </c>
      <c r="D44" s="56" t="n">
        <f aca="false">+D30-$F$14</f>
        <v>14691.5</v>
      </c>
      <c r="E44" s="56" t="n">
        <f aca="false">+E30-$F$14</f>
        <v>23877.5</v>
      </c>
      <c r="F44" s="56" t="n">
        <f aca="false">+F30-$F$14</f>
        <v>41854.5</v>
      </c>
      <c r="G44" s="56" t="n">
        <f aca="false">+G30-$F$14</f>
        <v>8276.5</v>
      </c>
      <c r="H44" s="56" t="n">
        <f aca="false">+H30-$F$14</f>
        <v>1713.5</v>
      </c>
      <c r="I44" s="56" t="n">
        <f aca="false">+I30-$F$14</f>
        <v>9056.5</v>
      </c>
      <c r="J44" s="56" t="n">
        <f aca="false">+J30-$F$14</f>
        <v>7927.5</v>
      </c>
      <c r="K44" s="56" t="n">
        <f aca="false">+K30-$F$14</f>
        <v>6728.5</v>
      </c>
      <c r="L44" s="56" t="n">
        <f aca="false">+L30-$F$14</f>
        <v>7914.5</v>
      </c>
      <c r="M44" s="56" t="n">
        <f aca="false">+M30-$F$14</f>
        <v>-93.5</v>
      </c>
    </row>
    <row r="48" customFormat="false" ht="14.5" hidden="false" customHeight="false" outlineLevel="0" collapsed="false">
      <c r="A48" s="46" t="s">
        <v>265</v>
      </c>
    </row>
    <row r="49" customFormat="false" ht="14.5" hidden="false" customHeight="false" outlineLevel="0" collapsed="false">
      <c r="A49" s="5" t="s">
        <v>266</v>
      </c>
    </row>
    <row r="50" customFormat="false" ht="14.5" hidden="false" customHeight="false" outlineLevel="0" collapsed="false">
      <c r="A50" s="53" t="s">
        <v>255</v>
      </c>
      <c r="B50" s="49" t="n">
        <v>1</v>
      </c>
      <c r="C50" s="49" t="n">
        <v>2</v>
      </c>
      <c r="D50" s="49" t="n">
        <v>3</v>
      </c>
      <c r="E50" s="49" t="n">
        <v>4</v>
      </c>
      <c r="F50" s="49" t="n">
        <v>5</v>
      </c>
      <c r="G50" s="49" t="n">
        <v>6</v>
      </c>
      <c r="H50" s="49" t="n">
        <v>7</v>
      </c>
      <c r="I50" s="49" t="n">
        <v>8</v>
      </c>
      <c r="J50" s="49" t="n">
        <v>9</v>
      </c>
      <c r="K50" s="49" t="n">
        <v>10</v>
      </c>
      <c r="L50" s="49" t="n">
        <v>11</v>
      </c>
      <c r="M50" s="49" t="n">
        <v>12</v>
      </c>
    </row>
    <row r="51" customFormat="false" ht="14.5" hidden="false" customHeight="false" outlineLevel="0" collapsed="false">
      <c r="A51" s="53" t="s">
        <v>256</v>
      </c>
      <c r="D51" s="57" t="n">
        <f aca="false">+D37/$K$15</f>
        <v>57.2991678668587</v>
      </c>
      <c r="E51" s="57" t="n">
        <f aca="false">+E37/$K$15</f>
        <v>152.294367098736</v>
      </c>
      <c r="F51" s="57" t="n">
        <f aca="false">+F37/$K$15</f>
        <v>132.811249799968</v>
      </c>
      <c r="G51" s="57" t="n">
        <f aca="false">+G37/$K$15</f>
        <v>103.326532245159</v>
      </c>
      <c r="H51" s="57" t="n">
        <f aca="false">+H37/$K$15</f>
        <v>36.4158265322452</v>
      </c>
      <c r="I51" s="57" t="n">
        <f aca="false">+I37/$K$15</f>
        <v>201.702272363578</v>
      </c>
      <c r="J51" s="57" t="n">
        <f aca="false">+J37/$K$15</f>
        <v>52.498399743959</v>
      </c>
      <c r="K51" s="57" t="n">
        <f aca="false">+K37/$K$15</f>
        <v>205.822931669067</v>
      </c>
      <c r="L51" s="57" t="n">
        <f aca="false">+L37/$K$15</f>
        <v>-1.91030564890382</v>
      </c>
      <c r="M51" s="57" t="n">
        <f aca="false">+M37/$K$15</f>
        <v>-1.91030564890382</v>
      </c>
    </row>
    <row r="52" customFormat="false" ht="14.5" hidden="false" customHeight="false" outlineLevel="0" collapsed="false">
      <c r="A52" s="53" t="s">
        <v>257</v>
      </c>
      <c r="D52" s="57" t="n">
        <f aca="false">+D38/$K$15</f>
        <v>276.454232677228</v>
      </c>
      <c r="E52" s="57" t="n">
        <f aca="false">+E38/$K$15</f>
        <v>331.022963674188</v>
      </c>
      <c r="F52" s="57" t="n">
        <f aca="false">+F38/$K$15</f>
        <v>101.60625700112</v>
      </c>
      <c r="G52" s="57" t="n">
        <f aca="false">+G38/$K$15</f>
        <v>247.149543927028</v>
      </c>
      <c r="H52" s="57" t="n">
        <f aca="false">+H38/$K$15</f>
        <v>144.053048487758</v>
      </c>
      <c r="I52" s="57" t="n">
        <f aca="false">+I38/$K$15</f>
        <v>58.8994239078253</v>
      </c>
      <c r="J52" s="57" t="n">
        <f aca="false">+J38/$K$15</f>
        <v>167.03672587614</v>
      </c>
      <c r="K52" s="57" t="n">
        <f aca="false">+K38/$K$15</f>
        <v>11.5718514962394</v>
      </c>
      <c r="L52" s="57" t="n">
        <f aca="false">+L38/$K$15</f>
        <v>-1.87029924787966</v>
      </c>
      <c r="M52" s="57" t="n">
        <f aca="false">+M38/$K$15</f>
        <v>-1.89030244839174</v>
      </c>
    </row>
    <row r="53" customFormat="false" ht="14.5" hidden="false" customHeight="false" outlineLevel="0" collapsed="false">
      <c r="A53" s="53" t="s">
        <v>258</v>
      </c>
      <c r="D53" s="57" t="n">
        <f aca="false">+D39/$K$15</f>
        <v>215.444471115378</v>
      </c>
      <c r="E53" s="57" t="n">
        <f aca="false">+E39/$K$15</f>
        <v>441.660665706513</v>
      </c>
      <c r="F53" s="57" t="n">
        <f aca="false">+F39/$K$15</f>
        <v>358.627380380861</v>
      </c>
      <c r="G53" s="57" t="n">
        <f aca="false">+G39/$K$15</f>
        <v>1.09017442790847</v>
      </c>
      <c r="H53" s="57" t="n">
        <f aca="false">+H39/$K$15</f>
        <v>69.7211553848616</v>
      </c>
      <c r="I53" s="57" t="n">
        <f aca="false">+I39/$K$15</f>
        <v>184.859577532405</v>
      </c>
      <c r="J53" s="57" t="n">
        <f aca="false">+J39/$K$15</f>
        <v>79.9027844455113</v>
      </c>
      <c r="K53" s="57" t="n">
        <f aca="false">+K39/$K$15</f>
        <v>118.688990238438</v>
      </c>
      <c r="L53" s="57" t="n">
        <f aca="false">+L39/$K$15</f>
        <v>-1.91030564890382</v>
      </c>
      <c r="M53" s="57" t="n">
        <f aca="false">+M39/$K$15</f>
        <v>-1.89030244839174</v>
      </c>
    </row>
    <row r="54" customFormat="false" ht="14.5" hidden="false" customHeight="false" outlineLevel="0" collapsed="false">
      <c r="A54" s="53" t="s">
        <v>259</v>
      </c>
      <c r="D54" s="57" t="n">
        <f aca="false">+D40/$K$15</f>
        <v>476.226196191391</v>
      </c>
      <c r="E54" s="57" t="n">
        <f aca="false">+E40/$K$15</f>
        <v>576.662265962554</v>
      </c>
      <c r="F54" s="57" t="n">
        <f aca="false">+F40/$K$15</f>
        <v>82.263162105937</v>
      </c>
      <c r="G54" s="57" t="n">
        <f aca="false">+G40/$K$15</f>
        <v>187.88006080973</v>
      </c>
      <c r="H54" s="57" t="n">
        <f aca="false">+H40/$K$15</f>
        <v>198.241718674988</v>
      </c>
      <c r="I54" s="57" t="n">
        <f aca="false">+I40/$K$15</f>
        <v>128.79060649704</v>
      </c>
      <c r="J54" s="57" t="n">
        <f aca="false">+J40/$K$15</f>
        <v>183.459353496559</v>
      </c>
      <c r="K54" s="57" t="n">
        <f aca="false">+K40/$K$15</f>
        <v>129.930788926228</v>
      </c>
      <c r="L54" s="57" t="n">
        <f aca="false">+L40/$K$15</f>
        <v>-1.85029604736758</v>
      </c>
      <c r="M54" s="57" t="n">
        <f aca="false">+M40/$K$15</f>
        <v>-1.91030564890382</v>
      </c>
    </row>
    <row r="55" customFormat="false" ht="14.5" hidden="false" customHeight="false" outlineLevel="0" collapsed="false">
      <c r="A55" s="53" t="s">
        <v>260</v>
      </c>
      <c r="B55" s="57" t="n">
        <f aca="false">+B41/$K$15</f>
        <v>-1.91030564890382</v>
      </c>
      <c r="C55" s="57" t="n">
        <f aca="false">+C41/$K$15</f>
        <v>-1.89030244839174</v>
      </c>
      <c r="D55" s="57" t="n">
        <f aca="false">+D41/$K$15</f>
        <v>296.437429988798</v>
      </c>
      <c r="E55" s="57" t="n">
        <f aca="false">+E41/$K$15</f>
        <v>588.484157465194</v>
      </c>
      <c r="F55" s="57" t="n">
        <f aca="false">+F41/$K$15</f>
        <v>386.331813090094</v>
      </c>
      <c r="G55" s="57" t="n">
        <f aca="false">+G41/$K$15</f>
        <v>129.85077612418</v>
      </c>
      <c r="H55" s="57" t="n">
        <f aca="false">+H41/$K$15</f>
        <v>136.791886701872</v>
      </c>
      <c r="I55" s="57" t="n">
        <f aca="false">+I41/$K$15</f>
        <v>236.367818851016</v>
      </c>
      <c r="J55" s="57" t="n">
        <f aca="false">+J41/$K$15</f>
        <v>308.479356697072</v>
      </c>
      <c r="K55" s="57" t="n">
        <f aca="false">+K41/$K$15</f>
        <v>207.203152504401</v>
      </c>
      <c r="L55" s="57" t="n">
        <f aca="false">+L41/$K$15</f>
        <v>244.909185469675</v>
      </c>
      <c r="M55" s="57" t="n">
        <f aca="false">+M41/$K$15</f>
        <v>-1.89030244839174</v>
      </c>
    </row>
    <row r="56" customFormat="false" ht="14.5" hidden="false" customHeight="false" outlineLevel="0" collapsed="false">
      <c r="A56" s="53" t="s">
        <v>261</v>
      </c>
      <c r="B56" s="57" t="n">
        <f aca="false">+B42/$K$15</f>
        <v>-1.91030564890382</v>
      </c>
      <c r="C56" s="57" t="n">
        <f aca="false">+C42/$K$15</f>
        <v>-1.87029924787966</v>
      </c>
      <c r="D56" s="57" t="n">
        <f aca="false">+D42/$K$15</f>
        <v>804.438710193631</v>
      </c>
      <c r="E56" s="57" t="n">
        <f aca="false">+E42/$K$15</f>
        <v>408.595375260042</v>
      </c>
      <c r="F56" s="57" t="n">
        <f aca="false">+F42/$K$15</f>
        <v>255.830932949272</v>
      </c>
      <c r="G56" s="57" t="n">
        <f aca="false">+G42/$K$15</f>
        <v>215.804528724596</v>
      </c>
      <c r="H56" s="57" t="n">
        <f aca="false">+H42/$K$15</f>
        <v>126.710273643783</v>
      </c>
      <c r="I56" s="57" t="n">
        <f aca="false">+I42/$K$15</f>
        <v>179.558729396703</v>
      </c>
      <c r="J56" s="57" t="n">
        <f aca="false">+J42/$K$15</f>
        <v>247.109537526004</v>
      </c>
      <c r="K56" s="57" t="n">
        <f aca="false">+K42/$K$15</f>
        <v>134.031445031205</v>
      </c>
      <c r="L56" s="57" t="n">
        <f aca="false">+L42/$K$15</f>
        <v>10.2916466634662</v>
      </c>
      <c r="M56" s="57" t="n">
        <f aca="false">+M42/$K$15</f>
        <v>-1.89030244839174</v>
      </c>
    </row>
    <row r="57" customFormat="false" ht="14.5" hidden="false" customHeight="false" outlineLevel="0" collapsed="false">
      <c r="A57" s="53" t="s">
        <v>262</v>
      </c>
      <c r="B57" s="57" t="n">
        <f aca="false">+B43/$K$15</f>
        <v>-1.89030244839174</v>
      </c>
      <c r="C57" s="57" t="n">
        <f aca="false">+C43/$K$15</f>
        <v>-1.91030564890382</v>
      </c>
      <c r="D57" s="57" t="n">
        <f aca="false">+D43/$K$15</f>
        <v>11.8118899023844</v>
      </c>
      <c r="E57" s="57" t="n">
        <f aca="false">+E43/$K$15</f>
        <v>552.058329332693</v>
      </c>
      <c r="F57" s="57" t="n">
        <f aca="false">+F43/$K$15</f>
        <v>357.907265162426</v>
      </c>
      <c r="G57" s="57" t="n">
        <f aca="false">+G43/$K$15</f>
        <v>148.033685389662</v>
      </c>
      <c r="H57" s="57" t="n">
        <f aca="false">+H43/$K$15</f>
        <v>299.657945271243</v>
      </c>
      <c r="I57" s="57" t="n">
        <f aca="false">+I43/$K$15</f>
        <v>289.556329012642</v>
      </c>
      <c r="J57" s="57" t="n">
        <f aca="false">+J43/$K$15</f>
        <v>202.742438790206</v>
      </c>
      <c r="K57" s="57" t="n">
        <f aca="false">+K43/$K$15</f>
        <v>175.538086093775</v>
      </c>
      <c r="L57" s="58" t="n">
        <f aca="false">+L43/$K$15</f>
        <v>155.834933589374</v>
      </c>
      <c r="M57" s="57" t="n">
        <f aca="false">+M43/$K$15</f>
        <v>-1.91030564890382</v>
      </c>
    </row>
    <row r="58" customFormat="false" ht="14.5" hidden="false" customHeight="false" outlineLevel="0" collapsed="false">
      <c r="A58" s="53" t="s">
        <v>263</v>
      </c>
      <c r="B58" s="57" t="n">
        <f aca="false">+B44/$K$15</f>
        <v>-1.89030244839174</v>
      </c>
      <c r="C58" s="57" t="n">
        <f aca="false">+C44/$K$15</f>
        <v>-1.89030244839174</v>
      </c>
      <c r="D58" s="57" t="n">
        <f aca="false">+D44/$K$15</f>
        <v>293.877020323252</v>
      </c>
      <c r="E58" s="57" t="n">
        <f aca="false">+E44/$K$15</f>
        <v>477.626420227236</v>
      </c>
      <c r="F58" s="57" t="n">
        <f aca="false">+F44/$K$15</f>
        <v>837.223955832933</v>
      </c>
      <c r="G58" s="57" t="n">
        <f aca="false">+G44/$K$15</f>
        <v>165.556489038246</v>
      </c>
      <c r="H58" s="57" t="n">
        <f aca="false">+H44/$K$15</f>
        <v>34.2754840774524</v>
      </c>
      <c r="I58" s="57" t="n">
        <f aca="false">+I44/$K$15</f>
        <v>181.15898543767</v>
      </c>
      <c r="J58" s="57" t="n">
        <f aca="false">+J44/$K$15</f>
        <v>158.57537205953</v>
      </c>
      <c r="K58" s="57" t="n">
        <f aca="false">+K44/$K$15</f>
        <v>134.591534645543</v>
      </c>
      <c r="L58" s="58" t="n">
        <f aca="false">+L44/$K$15</f>
        <v>158.315330452872</v>
      </c>
      <c r="M58" s="57" t="n">
        <f aca="false">+M44/$K$15</f>
        <v>-1.87029924787966</v>
      </c>
    </row>
    <row r="59" customFormat="false" ht="14.5" hidden="false" customHeight="false" outlineLevel="0" collapsed="false">
      <c r="G59" s="22"/>
      <c r="L59" s="59"/>
    </row>
    <row r="60" customFormat="false" ht="14.5" hidden="false" customHeight="false" outlineLevel="0" collapsed="false">
      <c r="G60" s="22"/>
    </row>
    <row r="61" customFormat="false" ht="14.5" hidden="false" customHeight="false" outlineLevel="0" collapsed="false">
      <c r="G61" s="22"/>
    </row>
    <row r="62" customFormat="false" ht="14.5" hidden="false" customHeight="false" outlineLevel="0" collapsed="false">
      <c r="A62" s="48" t="s">
        <v>267</v>
      </c>
      <c r="E62" s="60" t="s">
        <v>268</v>
      </c>
    </row>
    <row r="63" customFormat="false" ht="14.5" hidden="false" customHeight="false" outlineLevel="0" collapsed="false">
      <c r="A63" s="53" t="s">
        <v>255</v>
      </c>
      <c r="B63" s="49" t="n">
        <v>1</v>
      </c>
      <c r="C63" s="49" t="n">
        <v>2</v>
      </c>
      <c r="D63" s="49" t="n">
        <v>3</v>
      </c>
      <c r="E63" s="49" t="n">
        <v>4</v>
      </c>
      <c r="F63" s="49" t="n">
        <v>5</v>
      </c>
      <c r="G63" s="49" t="n">
        <v>6</v>
      </c>
      <c r="H63" s="49" t="n">
        <v>7</v>
      </c>
      <c r="I63" s="49" t="n">
        <v>8</v>
      </c>
      <c r="J63" s="49" t="n">
        <v>9</v>
      </c>
      <c r="K63" s="49" t="n">
        <v>10</v>
      </c>
      <c r="L63" s="49" t="n">
        <v>11</v>
      </c>
      <c r="M63" s="49" t="n">
        <v>12</v>
      </c>
    </row>
    <row r="64" customFormat="false" ht="14.5" hidden="false" customHeight="false" outlineLevel="0" collapsed="false">
      <c r="A64" s="53" t="s">
        <v>256</v>
      </c>
      <c r="D64" s="22" t="n">
        <f aca="false">+D51*0.2</f>
        <v>11.4598335733717</v>
      </c>
      <c r="E64" s="22" t="n">
        <f aca="false">+E51*0.2</f>
        <v>30.4588734197472</v>
      </c>
      <c r="F64" s="22" t="n">
        <f aca="false">+F51*0.2</f>
        <v>26.5622499599936</v>
      </c>
      <c r="G64" s="22" t="n">
        <f aca="false">+G51*0.2</f>
        <v>20.6653064490318</v>
      </c>
      <c r="H64" s="22" t="n">
        <f aca="false">+H51*0.2</f>
        <v>7.28316530644903</v>
      </c>
      <c r="I64" s="22" t="n">
        <f aca="false">+I51*0.2</f>
        <v>40.3404544727156</v>
      </c>
      <c r="J64" s="22" t="n">
        <f aca="false">+J51*0.2</f>
        <v>10.4996799487918</v>
      </c>
      <c r="K64" s="22" t="n">
        <f aca="false">+K51*0.2</f>
        <v>41.1645863338134</v>
      </c>
      <c r="L64" s="22" t="n">
        <f aca="false">+L51*0.2</f>
        <v>-0.382061129780765</v>
      </c>
      <c r="M64" s="22" t="n">
        <f aca="false">+M51*0.2</f>
        <v>-0.382061129780765</v>
      </c>
    </row>
    <row r="65" customFormat="false" ht="14.5" hidden="false" customHeight="false" outlineLevel="0" collapsed="false">
      <c r="A65" s="53" t="s">
        <v>257</v>
      </c>
      <c r="D65" s="22" t="n">
        <f aca="false">+D52*0.2</f>
        <v>55.2908465354457</v>
      </c>
      <c r="E65" s="22" t="n">
        <f aca="false">+E52*0.2</f>
        <v>66.2045927348376</v>
      </c>
      <c r="F65" s="22" t="n">
        <f aca="false">+F52*0.2</f>
        <v>20.321251400224</v>
      </c>
      <c r="G65" s="22" t="n">
        <f aca="false">+G52*0.2</f>
        <v>49.4299087854057</v>
      </c>
      <c r="H65" s="22" t="n">
        <f aca="false">+H52*0.2</f>
        <v>28.8106096975516</v>
      </c>
      <c r="I65" s="22" t="n">
        <f aca="false">+I52*0.2</f>
        <v>11.7798847815651</v>
      </c>
      <c r="J65" s="22" t="n">
        <f aca="false">+J52*0.2</f>
        <v>33.407345175228</v>
      </c>
      <c r="K65" s="22" t="n">
        <f aca="false">+K52*0.2</f>
        <v>2.31437029924788</v>
      </c>
      <c r="L65" s="22" t="n">
        <f aca="false">+L52*0.2</f>
        <v>-0.374059849575932</v>
      </c>
      <c r="M65" s="22" t="n">
        <f aca="false">+M52*0.2</f>
        <v>-0.378060489678349</v>
      </c>
    </row>
    <row r="66" customFormat="false" ht="14.5" hidden="false" customHeight="false" outlineLevel="0" collapsed="false">
      <c r="A66" s="53" t="s">
        <v>258</v>
      </c>
      <c r="D66" s="22" t="n">
        <f aca="false">+D53*0.2</f>
        <v>43.0888942230757</v>
      </c>
      <c r="E66" s="22" t="n">
        <f aca="false">+E53*0.2</f>
        <v>88.3321331413026</v>
      </c>
      <c r="F66" s="22" t="n">
        <f aca="false">+F53*0.2</f>
        <v>71.7254760761722</v>
      </c>
      <c r="G66" s="22" t="n">
        <f aca="false">+G53*0.2</f>
        <v>0.218034885581693</v>
      </c>
      <c r="H66" s="22" t="n">
        <f aca="false">+H53*0.2</f>
        <v>13.9442310769723</v>
      </c>
      <c r="I66" s="22" t="n">
        <f aca="false">+I53*0.2</f>
        <v>36.971915506481</v>
      </c>
      <c r="J66" s="22" t="n">
        <f aca="false">+J53*0.2</f>
        <v>15.9805568891023</v>
      </c>
      <c r="K66" s="22" t="n">
        <f aca="false">+K53*0.2</f>
        <v>23.7377980476876</v>
      </c>
      <c r="L66" s="22" t="n">
        <f aca="false">+L53*0.2</f>
        <v>-0.382061129780765</v>
      </c>
      <c r="M66" s="22" t="n">
        <f aca="false">+M53*0.2</f>
        <v>-0.378060489678349</v>
      </c>
    </row>
    <row r="67" customFormat="false" ht="14.5" hidden="false" customHeight="false" outlineLevel="0" collapsed="false">
      <c r="A67" s="53" t="s">
        <v>259</v>
      </c>
      <c r="D67" s="22" t="n">
        <f aca="false">+D54*0.2</f>
        <v>95.2452392382781</v>
      </c>
      <c r="E67" s="22" t="n">
        <f aca="false">+E54*0.2</f>
        <v>115.332453192511</v>
      </c>
      <c r="F67" s="22" t="n">
        <f aca="false">+F54*0.2</f>
        <v>16.4526324211874</v>
      </c>
      <c r="G67" s="22" t="n">
        <f aca="false">+G54*0.2</f>
        <v>37.5760121619459</v>
      </c>
      <c r="H67" s="22" t="n">
        <f aca="false">+H54*0.2</f>
        <v>39.6483437349976</v>
      </c>
      <c r="I67" s="22" t="n">
        <f aca="false">+I54*0.2</f>
        <v>25.7581212994079</v>
      </c>
      <c r="J67" s="22" t="n">
        <f aca="false">+J54*0.2</f>
        <v>36.6918706993119</v>
      </c>
      <c r="K67" s="22" t="n">
        <f aca="false">+K54*0.2</f>
        <v>25.9861577852456</v>
      </c>
      <c r="L67" s="22" t="n">
        <f aca="false">+L54*0.2</f>
        <v>-0.370059209473516</v>
      </c>
      <c r="M67" s="22" t="n">
        <f aca="false">+M54*0.2</f>
        <v>-0.382061129780765</v>
      </c>
    </row>
    <row r="68" customFormat="false" ht="14.5" hidden="false" customHeight="false" outlineLevel="0" collapsed="false">
      <c r="A68" s="53" t="s">
        <v>260</v>
      </c>
      <c r="B68" s="22" t="n">
        <f aca="false">+B55*0.2</f>
        <v>-0.382061129780765</v>
      </c>
      <c r="C68" s="22" t="n">
        <f aca="false">+C55*0.2</f>
        <v>-0.378060489678349</v>
      </c>
      <c r="D68" s="22" t="n">
        <f aca="false">+D55*0.2</f>
        <v>59.2874859977596</v>
      </c>
      <c r="E68" s="22" t="n">
        <f aca="false">+E55*0.2</f>
        <v>117.696831493039</v>
      </c>
      <c r="F68" s="22" t="n">
        <f aca="false">+F55*0.2</f>
        <v>77.2663626180189</v>
      </c>
      <c r="G68" s="22" t="n">
        <f aca="false">+G55*0.2</f>
        <v>25.970155224836</v>
      </c>
      <c r="H68" s="22" t="n">
        <f aca="false">+H55*0.2</f>
        <v>27.3583773403745</v>
      </c>
      <c r="I68" s="22" t="n">
        <f aca="false">+I55*0.2</f>
        <v>47.2735637702032</v>
      </c>
      <c r="J68" s="22" t="n">
        <f aca="false">+J55*0.2</f>
        <v>61.6958713394143</v>
      </c>
      <c r="K68" s="22" t="n">
        <f aca="false">+K55*0.2</f>
        <v>41.4406305008802</v>
      </c>
      <c r="L68" s="22" t="n">
        <f aca="false">+L55*0.2</f>
        <v>48.981837093935</v>
      </c>
      <c r="M68" s="22" t="n">
        <f aca="false">+M55*0.2</f>
        <v>-0.378060489678349</v>
      </c>
    </row>
    <row r="69" customFormat="false" ht="14.5" hidden="false" customHeight="false" outlineLevel="0" collapsed="false">
      <c r="A69" s="53" t="s">
        <v>261</v>
      </c>
      <c r="B69" s="22" t="n">
        <f aca="false">+B56*0.2</f>
        <v>-0.382061129780765</v>
      </c>
      <c r="C69" s="22" t="n">
        <f aca="false">+C56*0.2</f>
        <v>-0.374059849575932</v>
      </c>
      <c r="D69" s="22" t="n">
        <f aca="false">+D56*0.2</f>
        <v>160.887742038726</v>
      </c>
      <c r="E69" s="22" t="n">
        <f aca="false">+E56*0.2</f>
        <v>81.7190750520083</v>
      </c>
      <c r="F69" s="22" t="n">
        <f aca="false">+F56*0.2</f>
        <v>51.1661865898544</v>
      </c>
      <c r="G69" s="22" t="n">
        <f aca="false">+G56*0.2</f>
        <v>43.1609057449192</v>
      </c>
      <c r="H69" s="22" t="n">
        <f aca="false">+H56*0.2</f>
        <v>25.3420547287566</v>
      </c>
      <c r="I69" s="22" t="n">
        <f aca="false">+I56*0.2</f>
        <v>35.9117458793407</v>
      </c>
      <c r="J69" s="22" t="n">
        <f aca="false">+J56*0.2</f>
        <v>49.4219075052008</v>
      </c>
      <c r="K69" s="22" t="n">
        <f aca="false">+K56*0.2</f>
        <v>26.806289006241</v>
      </c>
      <c r="L69" s="22" t="n">
        <f aca="false">+L56*0.2</f>
        <v>2.05832933269323</v>
      </c>
      <c r="M69" s="22" t="n">
        <f aca="false">+M56*0.2</f>
        <v>-0.378060489678349</v>
      </c>
    </row>
    <row r="70" customFormat="false" ht="14.5" hidden="false" customHeight="false" outlineLevel="0" collapsed="false">
      <c r="A70" s="53" t="s">
        <v>262</v>
      </c>
      <c r="B70" s="22" t="n">
        <f aca="false">+B57*0.2</f>
        <v>-0.378060489678349</v>
      </c>
      <c r="C70" s="22" t="n">
        <f aca="false">+C57*0.2</f>
        <v>-0.382061129780765</v>
      </c>
      <c r="D70" s="22" t="n">
        <f aca="false">+D57*0.2</f>
        <v>2.36237798047688</v>
      </c>
      <c r="E70" s="22" t="n">
        <f aca="false">+E57*0.2</f>
        <v>110.411665866539</v>
      </c>
      <c r="F70" s="22" t="n">
        <f aca="false">+F57*0.2</f>
        <v>71.5814530324852</v>
      </c>
      <c r="G70" s="22" t="n">
        <f aca="false">+G57*0.2</f>
        <v>29.6067370779325</v>
      </c>
      <c r="H70" s="22" t="n">
        <f aca="false">+H57*0.2</f>
        <v>59.9315890542487</v>
      </c>
      <c r="I70" s="22" t="n">
        <f aca="false">+I57*0.2</f>
        <v>57.9112658025284</v>
      </c>
      <c r="J70" s="22" t="n">
        <f aca="false">+J57*0.2</f>
        <v>40.5484877580413</v>
      </c>
      <c r="K70" s="22" t="n">
        <f aca="false">+K57*0.2</f>
        <v>35.107617218755</v>
      </c>
      <c r="L70" s="22" t="n">
        <f aca="false">+L57*0.2</f>
        <v>31.1669867178749</v>
      </c>
      <c r="M70" s="22" t="n">
        <f aca="false">+M57*0.2</f>
        <v>-0.382061129780765</v>
      </c>
    </row>
    <row r="71" customFormat="false" ht="14.5" hidden="false" customHeight="false" outlineLevel="0" collapsed="false">
      <c r="A71" s="53" t="s">
        <v>263</v>
      </c>
      <c r="B71" s="22" t="n">
        <f aca="false">+B58*0.2</f>
        <v>-0.378060489678349</v>
      </c>
      <c r="C71" s="22" t="n">
        <f aca="false">+C58*0.2</f>
        <v>-0.378060489678349</v>
      </c>
      <c r="D71" s="22" t="n">
        <f aca="false">+D58*0.2</f>
        <v>58.7754040646504</v>
      </c>
      <c r="E71" s="22" t="n">
        <f aca="false">+E58*0.2</f>
        <v>95.5252840454473</v>
      </c>
      <c r="F71" s="22" t="n">
        <f aca="false">+F58*0.2</f>
        <v>167.444791166587</v>
      </c>
      <c r="G71" s="22" t="n">
        <f aca="false">+G58*0.2</f>
        <v>33.1112978076492</v>
      </c>
      <c r="H71" s="22" t="n">
        <f aca="false">+H58*0.2</f>
        <v>6.85509681549048</v>
      </c>
      <c r="I71" s="22" t="n">
        <f aca="false">+I58*0.2</f>
        <v>36.231797087534</v>
      </c>
      <c r="J71" s="22" t="n">
        <f aca="false">+J58*0.2</f>
        <v>31.7150744119059</v>
      </c>
      <c r="K71" s="22" t="n">
        <f aca="false">+K58*0.2</f>
        <v>26.9183069291087</v>
      </c>
      <c r="L71" s="22" t="n">
        <f aca="false">+L58*0.2</f>
        <v>31.6630660905745</v>
      </c>
      <c r="M71" s="22" t="n">
        <f aca="false">+M58*0.2</f>
        <v>-0.374059849575932</v>
      </c>
    </row>
    <row r="74" customFormat="false" ht="14.5" hidden="false" customHeight="false" outlineLevel="0" collapsed="false">
      <c r="A74" s="46" t="s">
        <v>269</v>
      </c>
      <c r="F74" s="50" t="s">
        <v>270</v>
      </c>
    </row>
    <row r="76" customFormat="false" ht="14.5" hidden="false" customHeight="false" outlineLevel="0" collapsed="false">
      <c r="A76" s="53" t="s">
        <v>255</v>
      </c>
      <c r="B76" s="49" t="n">
        <v>1</v>
      </c>
      <c r="C76" s="49" t="n">
        <v>2</v>
      </c>
      <c r="D76" s="49" t="n">
        <v>3</v>
      </c>
      <c r="E76" s="49" t="n">
        <v>4</v>
      </c>
      <c r="F76" s="49" t="n">
        <v>5</v>
      </c>
      <c r="G76" s="49" t="n">
        <v>6</v>
      </c>
      <c r="H76" s="49" t="n">
        <v>7</v>
      </c>
      <c r="I76" s="49" t="n">
        <v>8</v>
      </c>
      <c r="J76" s="49" t="n">
        <v>9</v>
      </c>
      <c r="K76" s="49" t="n">
        <v>10</v>
      </c>
      <c r="L76" s="49" t="n">
        <v>11</v>
      </c>
      <c r="M76" s="49" t="n">
        <v>12</v>
      </c>
    </row>
    <row r="77" customFormat="false" ht="14.5" hidden="false" customHeight="false" outlineLevel="0" collapsed="false">
      <c r="A77" s="53" t="s">
        <v>256</v>
      </c>
      <c r="D77" s="22" t="n">
        <f aca="false">D64</f>
        <v>11.4598335733717</v>
      </c>
      <c r="E77" s="22" t="n">
        <f aca="false">E64</f>
        <v>30.4588734197472</v>
      </c>
      <c r="F77" s="22" t="n">
        <f aca="false">F64</f>
        <v>26.5622499599936</v>
      </c>
      <c r="G77" s="22" t="n">
        <f aca="false">G64</f>
        <v>20.6653064490318</v>
      </c>
      <c r="H77" s="22" t="n">
        <f aca="false">H64</f>
        <v>7.28316530644903</v>
      </c>
      <c r="I77" s="22" t="n">
        <f aca="false">I64</f>
        <v>40.3404544727156</v>
      </c>
      <c r="J77" s="22" t="n">
        <f aca="false">J64</f>
        <v>10.4996799487918</v>
      </c>
      <c r="K77" s="22" t="n">
        <f aca="false">K64</f>
        <v>41.1645863338134</v>
      </c>
      <c r="L77" s="22" t="n">
        <f aca="false">L64</f>
        <v>-0.382061129780765</v>
      </c>
      <c r="M77" s="22" t="n">
        <f aca="false">M64</f>
        <v>-0.382061129780765</v>
      </c>
    </row>
    <row r="78" customFormat="false" ht="14.5" hidden="false" customHeight="false" outlineLevel="0" collapsed="false">
      <c r="A78" s="53" t="s">
        <v>257</v>
      </c>
      <c r="D78" s="22" t="n">
        <f aca="false">D65</f>
        <v>55.2908465354457</v>
      </c>
      <c r="E78" s="22" t="n">
        <f aca="false">E65</f>
        <v>66.2045927348376</v>
      </c>
      <c r="F78" s="22" t="n">
        <f aca="false">F65</f>
        <v>20.321251400224</v>
      </c>
      <c r="G78" s="22" t="n">
        <f aca="false">G65</f>
        <v>49.4299087854057</v>
      </c>
      <c r="H78" s="22" t="n">
        <f aca="false">H65</f>
        <v>28.8106096975516</v>
      </c>
      <c r="I78" s="22" t="n">
        <f aca="false">I65</f>
        <v>11.7798847815651</v>
      </c>
      <c r="J78" s="22" t="n">
        <f aca="false">J65</f>
        <v>33.407345175228</v>
      </c>
      <c r="K78" s="22" t="n">
        <f aca="false">K65</f>
        <v>2.31437029924788</v>
      </c>
      <c r="L78" s="22" t="n">
        <f aca="false">L65</f>
        <v>-0.374059849575932</v>
      </c>
      <c r="M78" s="22" t="n">
        <f aca="false">M65</f>
        <v>-0.378060489678349</v>
      </c>
      <c r="N78" s="57"/>
    </row>
    <row r="79" customFormat="false" ht="14.5" hidden="false" customHeight="false" outlineLevel="0" collapsed="false">
      <c r="A79" s="53" t="s">
        <v>258</v>
      </c>
      <c r="D79" s="22" t="n">
        <f aca="false">D66</f>
        <v>43.0888942230757</v>
      </c>
      <c r="E79" s="22" t="n">
        <f aca="false">E66</f>
        <v>88.3321331413026</v>
      </c>
      <c r="F79" s="22" t="n">
        <f aca="false">F66</f>
        <v>71.7254760761722</v>
      </c>
      <c r="G79" s="22" t="n">
        <f aca="false">G66</f>
        <v>0.218034885581693</v>
      </c>
      <c r="H79" s="22" t="n">
        <f aca="false">H66</f>
        <v>13.9442310769723</v>
      </c>
      <c r="I79" s="22" t="n">
        <f aca="false">I66</f>
        <v>36.971915506481</v>
      </c>
      <c r="J79" s="22" t="n">
        <f aca="false">J66</f>
        <v>15.9805568891023</v>
      </c>
      <c r="K79" s="22" t="n">
        <f aca="false">K66</f>
        <v>23.7377980476876</v>
      </c>
      <c r="L79" s="22" t="n">
        <f aca="false">L66</f>
        <v>-0.382061129780765</v>
      </c>
      <c r="M79" s="22" t="n">
        <f aca="false">M66</f>
        <v>-0.378060489678349</v>
      </c>
    </row>
    <row r="80" customFormat="false" ht="14.5" hidden="false" customHeight="false" outlineLevel="0" collapsed="false">
      <c r="A80" s="53" t="s">
        <v>259</v>
      </c>
      <c r="D80" s="22" t="n">
        <f aca="false">D67</f>
        <v>95.2452392382781</v>
      </c>
      <c r="E80" s="22" t="n">
        <f aca="false">E67</f>
        <v>115.332453192511</v>
      </c>
      <c r="F80" s="22" t="n">
        <f aca="false">F67</f>
        <v>16.4526324211874</v>
      </c>
      <c r="G80" s="22" t="n">
        <f aca="false">G67</f>
        <v>37.5760121619459</v>
      </c>
      <c r="H80" s="22" t="n">
        <f aca="false">H67</f>
        <v>39.6483437349976</v>
      </c>
      <c r="I80" s="22" t="n">
        <f aca="false">I67</f>
        <v>25.7581212994079</v>
      </c>
      <c r="J80" s="22" t="n">
        <f aca="false">J67</f>
        <v>36.6918706993119</v>
      </c>
      <c r="K80" s="22" t="n">
        <f aca="false">K67</f>
        <v>25.9861577852456</v>
      </c>
      <c r="L80" s="22" t="n">
        <f aca="false">L67</f>
        <v>-0.370059209473516</v>
      </c>
      <c r="M80" s="22" t="n">
        <f aca="false">M67</f>
        <v>-0.382061129780765</v>
      </c>
    </row>
    <row r="81" customFormat="false" ht="14.5" hidden="false" customHeight="false" outlineLevel="0" collapsed="false">
      <c r="A81" s="53" t="s">
        <v>260</v>
      </c>
      <c r="B81" s="22" t="n">
        <f aca="false">B68</f>
        <v>-0.382061129780765</v>
      </c>
      <c r="C81" s="22" t="n">
        <f aca="false">C68</f>
        <v>-0.378060489678349</v>
      </c>
      <c r="D81" s="22" t="n">
        <f aca="false">D68</f>
        <v>59.2874859977596</v>
      </c>
      <c r="E81" s="22" t="n">
        <f aca="false">E68</f>
        <v>117.696831493039</v>
      </c>
      <c r="F81" s="22" t="n">
        <f aca="false">F68</f>
        <v>77.2663626180189</v>
      </c>
      <c r="G81" s="22" t="n">
        <f aca="false">G68</f>
        <v>25.970155224836</v>
      </c>
      <c r="H81" s="22" t="n">
        <f aca="false">H68</f>
        <v>27.3583773403745</v>
      </c>
      <c r="I81" s="22" t="n">
        <f aca="false">I68</f>
        <v>47.2735637702032</v>
      </c>
      <c r="J81" s="22" t="n">
        <f aca="false">J68</f>
        <v>61.6958713394143</v>
      </c>
      <c r="K81" s="22" t="n">
        <f aca="false">K68</f>
        <v>41.4406305008802</v>
      </c>
      <c r="L81" s="22" t="n">
        <f aca="false">L68</f>
        <v>48.981837093935</v>
      </c>
      <c r="M81" s="22" t="n">
        <f aca="false">M68</f>
        <v>-0.378060489678349</v>
      </c>
    </row>
    <row r="82" customFormat="false" ht="14.5" hidden="false" customHeight="false" outlineLevel="0" collapsed="false">
      <c r="A82" s="53" t="s">
        <v>261</v>
      </c>
      <c r="B82" s="22" t="n">
        <f aca="false">B69</f>
        <v>-0.382061129780765</v>
      </c>
      <c r="C82" s="22" t="n">
        <f aca="false">C69</f>
        <v>-0.374059849575932</v>
      </c>
      <c r="D82" s="22" t="n">
        <f aca="false">D69</f>
        <v>160.887742038726</v>
      </c>
      <c r="E82" s="22" t="n">
        <f aca="false">E69</f>
        <v>81.7190750520083</v>
      </c>
      <c r="F82" s="22" t="n">
        <f aca="false">F69</f>
        <v>51.1661865898544</v>
      </c>
      <c r="G82" s="22" t="n">
        <f aca="false">G69</f>
        <v>43.1609057449192</v>
      </c>
      <c r="H82" s="22" t="n">
        <f aca="false">H69</f>
        <v>25.3420547287566</v>
      </c>
      <c r="I82" s="22" t="n">
        <f aca="false">I69</f>
        <v>35.9117458793407</v>
      </c>
      <c r="J82" s="22" t="n">
        <f aca="false">J69</f>
        <v>49.4219075052008</v>
      </c>
      <c r="K82" s="22" t="n">
        <f aca="false">K69</f>
        <v>26.806289006241</v>
      </c>
      <c r="L82" s="22" t="n">
        <f aca="false">L69</f>
        <v>2.05832933269323</v>
      </c>
      <c r="M82" s="22" t="n">
        <f aca="false">M69</f>
        <v>-0.378060489678349</v>
      </c>
    </row>
    <row r="83" customFormat="false" ht="14.5" hidden="false" customHeight="false" outlineLevel="0" collapsed="false">
      <c r="A83" s="53" t="s">
        <v>262</v>
      </c>
      <c r="B83" s="22" t="n">
        <f aca="false">B70</f>
        <v>-0.378060489678349</v>
      </c>
      <c r="C83" s="22" t="n">
        <f aca="false">C70</f>
        <v>-0.382061129780765</v>
      </c>
      <c r="D83" s="22" t="n">
        <f aca="false">D70</f>
        <v>2.36237798047688</v>
      </c>
      <c r="E83" s="22" t="n">
        <f aca="false">E70</f>
        <v>110.411665866539</v>
      </c>
      <c r="F83" s="22" t="n">
        <f aca="false">F70</f>
        <v>71.5814530324852</v>
      </c>
      <c r="G83" s="22" t="n">
        <f aca="false">G70</f>
        <v>29.6067370779325</v>
      </c>
      <c r="H83" s="22" t="n">
        <f aca="false">H70</f>
        <v>59.9315890542487</v>
      </c>
      <c r="I83" s="22" t="n">
        <f aca="false">I70</f>
        <v>57.9112658025284</v>
      </c>
      <c r="J83" s="22" t="n">
        <f aca="false">J70</f>
        <v>40.5484877580413</v>
      </c>
      <c r="K83" s="22" t="n">
        <f aca="false">K70</f>
        <v>35.107617218755</v>
      </c>
      <c r="L83" s="22" t="n">
        <f aca="false">L70</f>
        <v>31.1669867178749</v>
      </c>
      <c r="M83" s="22" t="n">
        <f aca="false">M70</f>
        <v>-0.382061129780765</v>
      </c>
    </row>
    <row r="84" customFormat="false" ht="14.5" hidden="false" customHeight="false" outlineLevel="0" collapsed="false">
      <c r="A84" s="53" t="s">
        <v>263</v>
      </c>
      <c r="B84" s="22" t="n">
        <f aca="false">B71</f>
        <v>-0.378060489678349</v>
      </c>
      <c r="C84" s="22" t="n">
        <f aca="false">C71</f>
        <v>-0.378060489678349</v>
      </c>
      <c r="D84" s="22" t="n">
        <f aca="false">D71</f>
        <v>58.7754040646504</v>
      </c>
      <c r="E84" s="22" t="n">
        <f aca="false">E71</f>
        <v>95.5252840454473</v>
      </c>
      <c r="F84" s="22" t="n">
        <f aca="false">F71</f>
        <v>167.444791166587</v>
      </c>
      <c r="G84" s="22" t="n">
        <f aca="false">G71</f>
        <v>33.1112978076492</v>
      </c>
      <c r="H84" s="22" t="n">
        <f aca="false">H71</f>
        <v>6.85509681549048</v>
      </c>
      <c r="I84" s="22" t="n">
        <f aca="false">I71</f>
        <v>36.231797087534</v>
      </c>
      <c r="J84" s="22" t="n">
        <f aca="false">J71</f>
        <v>31.7150744119059</v>
      </c>
      <c r="K84" s="22" t="n">
        <f aca="false">K71</f>
        <v>26.9183069291087</v>
      </c>
      <c r="L84" s="22" t="n">
        <f aca="false">L71</f>
        <v>31.6630660905745</v>
      </c>
      <c r="M84" s="22" t="n">
        <f aca="false">M71</f>
        <v>-0.374059849575932</v>
      </c>
    </row>
    <row r="86" customFormat="false" ht="14.5" hidden="false" customHeight="false" outlineLevel="0" collapsed="false">
      <c r="J86" s="59"/>
    </row>
    <row r="87" customFormat="false" ht="14.5" hidden="false" customHeight="false" outlineLevel="0" collapsed="false">
      <c r="A87" s="53" t="s">
        <v>271</v>
      </c>
    </row>
    <row r="89" customFormat="false" ht="14.5" hidden="false" customHeight="false" outlineLevel="0" collapsed="false">
      <c r="A89" s="53" t="s">
        <v>255</v>
      </c>
      <c r="B89" s="49" t="n">
        <v>1</v>
      </c>
      <c r="C89" s="49" t="n">
        <v>2</v>
      </c>
      <c r="D89" s="49" t="n">
        <v>3</v>
      </c>
      <c r="E89" s="49" t="n">
        <v>4</v>
      </c>
      <c r="F89" s="49" t="n">
        <v>5</v>
      </c>
      <c r="G89" s="49" t="n">
        <v>6</v>
      </c>
      <c r="H89" s="49" t="n">
        <v>7</v>
      </c>
      <c r="I89" s="49" t="n">
        <v>8</v>
      </c>
      <c r="J89" s="49" t="n">
        <v>9</v>
      </c>
      <c r="K89" s="49" t="n">
        <v>10</v>
      </c>
      <c r="L89" s="49" t="n">
        <v>11</v>
      </c>
      <c r="M89" s="49" t="n">
        <v>12</v>
      </c>
    </row>
    <row r="90" customFormat="false" ht="14.5" hidden="false" customHeight="false" outlineLevel="0" collapsed="false">
      <c r="A90" s="53" t="s">
        <v>256</v>
      </c>
      <c r="B90" s="61" t="n">
        <v>1000</v>
      </c>
      <c r="C90" s="61" t="n">
        <v>1000</v>
      </c>
      <c r="D90" s="0" t="s">
        <v>69</v>
      </c>
      <c r="E90" s="0" t="s">
        <v>85</v>
      </c>
      <c r="F90" s="0" t="s">
        <v>101</v>
      </c>
      <c r="G90" s="0" t="s">
        <v>117</v>
      </c>
      <c r="H90" s="0" t="s">
        <v>133</v>
      </c>
      <c r="I90" s="0" t="s">
        <v>149</v>
      </c>
      <c r="J90" s="0" t="s">
        <v>165</v>
      </c>
      <c r="K90" s="0" t="s">
        <v>181</v>
      </c>
      <c r="M90" s="62"/>
      <c r="P90" s="62"/>
    </row>
    <row r="91" customFormat="false" ht="14.5" hidden="false" customHeight="false" outlineLevel="0" collapsed="false">
      <c r="A91" s="53" t="s">
        <v>257</v>
      </c>
      <c r="B91" s="61" t="n">
        <v>100</v>
      </c>
      <c r="C91" s="61" t="n">
        <v>100</v>
      </c>
      <c r="D91" s="0" t="s">
        <v>67</v>
      </c>
      <c r="E91" s="0" t="s">
        <v>83</v>
      </c>
      <c r="F91" s="0" t="s">
        <v>99</v>
      </c>
      <c r="G91" s="0" t="s">
        <v>115</v>
      </c>
      <c r="H91" s="0" t="s">
        <v>131</v>
      </c>
      <c r="I91" s="0" t="s">
        <v>147</v>
      </c>
      <c r="J91" s="0" t="s">
        <v>163</v>
      </c>
      <c r="K91" s="0" t="s">
        <v>179</v>
      </c>
      <c r="M91" s="62"/>
      <c r="P91" s="62"/>
    </row>
    <row r="92" customFormat="false" ht="14.5" hidden="false" customHeight="false" outlineLevel="0" collapsed="false">
      <c r="A92" s="53" t="s">
        <v>258</v>
      </c>
      <c r="B92" s="61" t="n">
        <v>10</v>
      </c>
      <c r="C92" s="61" t="n">
        <v>10</v>
      </c>
      <c r="D92" s="0" t="s">
        <v>65</v>
      </c>
      <c r="E92" s="0" t="s">
        <v>81</v>
      </c>
      <c r="F92" s="0" t="s">
        <v>97</v>
      </c>
      <c r="G92" s="0" t="s">
        <v>113</v>
      </c>
      <c r="H92" s="0" t="s">
        <v>129</v>
      </c>
      <c r="I92" s="0" t="s">
        <v>145</v>
      </c>
      <c r="J92" s="0" t="s">
        <v>161</v>
      </c>
      <c r="K92" s="0" t="s">
        <v>177</v>
      </c>
      <c r="M92" s="62"/>
      <c r="P92" s="62"/>
    </row>
    <row r="93" customFormat="false" ht="14.5" hidden="false" customHeight="false" outlineLevel="0" collapsed="false">
      <c r="A93" s="53" t="s">
        <v>259</v>
      </c>
      <c r="B93" s="61" t="n">
        <v>0</v>
      </c>
      <c r="C93" s="61" t="n">
        <v>0</v>
      </c>
      <c r="D93" s="0" t="s">
        <v>63</v>
      </c>
      <c r="E93" s="0" t="s">
        <v>79</v>
      </c>
      <c r="F93" s="0" t="s">
        <v>95</v>
      </c>
      <c r="G93" s="0" t="s">
        <v>111</v>
      </c>
      <c r="H93" s="0" t="s">
        <v>127</v>
      </c>
      <c r="I93" s="0" t="s">
        <v>143</v>
      </c>
      <c r="J93" s="0" t="s">
        <v>159</v>
      </c>
      <c r="K93" s="0" t="s">
        <v>175</v>
      </c>
      <c r="M93" s="62"/>
      <c r="P93" s="62"/>
    </row>
    <row r="94" customFormat="false" ht="14.5" hidden="false" customHeight="false" outlineLevel="0" collapsed="false">
      <c r="A94" s="53" t="s">
        <v>260</v>
      </c>
      <c r="B94" s="62"/>
      <c r="C94" s="63"/>
      <c r="D94" s="0" t="s">
        <v>61</v>
      </c>
      <c r="E94" s="0" t="s">
        <v>77</v>
      </c>
      <c r="F94" s="0" t="s">
        <v>93</v>
      </c>
      <c r="G94" s="0" t="s">
        <v>109</v>
      </c>
      <c r="H94" s="0" t="s">
        <v>125</v>
      </c>
      <c r="I94" s="0" t="s">
        <v>141</v>
      </c>
      <c r="J94" s="0" t="s">
        <v>157</v>
      </c>
      <c r="K94" s="0" t="s">
        <v>173</v>
      </c>
      <c r="L94" s="0" t="s">
        <v>188</v>
      </c>
      <c r="M94" s="62"/>
      <c r="P94" s="62"/>
    </row>
    <row r="95" customFormat="false" ht="14.5" hidden="false" customHeight="false" outlineLevel="0" collapsed="false">
      <c r="A95" s="53" t="s">
        <v>261</v>
      </c>
      <c r="B95" s="62"/>
      <c r="C95" s="63"/>
      <c r="D95" s="0" t="s">
        <v>59</v>
      </c>
      <c r="E95" s="0" t="s">
        <v>75</v>
      </c>
      <c r="F95" s="0" t="s">
        <v>91</v>
      </c>
      <c r="G95" s="0" t="s">
        <v>107</v>
      </c>
      <c r="H95" s="0" t="s">
        <v>123</v>
      </c>
      <c r="I95" s="0" t="s">
        <v>139</v>
      </c>
      <c r="J95" s="0" t="s">
        <v>155</v>
      </c>
      <c r="K95" s="0" t="s">
        <v>171</v>
      </c>
      <c r="L95" s="0" t="s">
        <v>186</v>
      </c>
      <c r="M95" s="62"/>
      <c r="P95" s="62"/>
    </row>
    <row r="96" customFormat="false" ht="14.5" hidden="false" customHeight="false" outlineLevel="0" collapsed="false">
      <c r="A96" s="53" t="s">
        <v>262</v>
      </c>
      <c r="B96" s="62"/>
      <c r="C96" s="63"/>
      <c r="D96" s="0" t="s">
        <v>57</v>
      </c>
      <c r="E96" s="0" t="s">
        <v>73</v>
      </c>
      <c r="F96" s="0" t="s">
        <v>89</v>
      </c>
      <c r="G96" s="0" t="s">
        <v>105</v>
      </c>
      <c r="H96" s="0" t="s">
        <v>121</v>
      </c>
      <c r="I96" s="0" t="s">
        <v>137</v>
      </c>
      <c r="J96" s="0" t="s">
        <v>153</v>
      </c>
      <c r="K96" s="0" t="s">
        <v>169</v>
      </c>
      <c r="L96" s="0" t="s">
        <v>185</v>
      </c>
      <c r="M96" s="62"/>
      <c r="P96" s="62"/>
    </row>
    <row r="97" customFormat="false" ht="14.5" hidden="false" customHeight="false" outlineLevel="0" collapsed="false">
      <c r="A97" s="53" t="s">
        <v>263</v>
      </c>
      <c r="B97" s="62"/>
      <c r="C97" s="63"/>
      <c r="D97" s="0" t="s">
        <v>54</v>
      </c>
      <c r="E97" s="0" t="s">
        <v>71</v>
      </c>
      <c r="F97" s="0" t="s">
        <v>87</v>
      </c>
      <c r="G97" s="0" t="s">
        <v>103</v>
      </c>
      <c r="H97" s="0" t="s">
        <v>119</v>
      </c>
      <c r="I97" s="0" t="s">
        <v>135</v>
      </c>
      <c r="J97" s="0" t="s">
        <v>151</v>
      </c>
      <c r="K97" s="0" t="s">
        <v>167</v>
      </c>
      <c r="L97" s="0" t="s">
        <v>183</v>
      </c>
      <c r="M97" s="62"/>
      <c r="P97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D90" activeCellId="0" sqref="D90"/>
    </sheetView>
  </sheetViews>
  <sheetFormatPr defaultRowHeight="14.5"/>
  <cols>
    <col collapsed="false" hidden="false" max="1" min="1" style="0" width="8.63775510204082"/>
    <col collapsed="false" hidden="false" max="2" min="2" style="0" width="15.984693877551"/>
    <col collapsed="false" hidden="false" max="3" min="3" style="0" width="10.5816326530612"/>
    <col collapsed="false" hidden="false" max="5" min="4" style="0" width="8.63775510204082"/>
    <col collapsed="false" hidden="false" max="6" min="6" style="0" width="10.3673469387755"/>
    <col collapsed="false" hidden="false" max="10" min="7" style="0" width="8.63775510204082"/>
    <col collapsed="false" hidden="false" max="11" min="11" style="0" width="12.4183673469388"/>
    <col collapsed="false" hidden="false" max="257" min="12" style="0" width="8.63775510204082"/>
    <col collapsed="false" hidden="false" max="258" min="258" style="0" width="15.984693877551"/>
    <col collapsed="false" hidden="false" max="259" min="259" style="0" width="10.5816326530612"/>
    <col collapsed="false" hidden="false" max="261" min="260" style="0" width="8.63775510204082"/>
    <col collapsed="false" hidden="false" max="262" min="262" style="0" width="10.3673469387755"/>
    <col collapsed="false" hidden="false" max="266" min="263" style="0" width="8.63775510204082"/>
    <col collapsed="false" hidden="false" max="267" min="267" style="0" width="12.4183673469388"/>
    <col collapsed="false" hidden="false" max="513" min="268" style="0" width="8.63775510204082"/>
    <col collapsed="false" hidden="false" max="514" min="514" style="0" width="15.984693877551"/>
    <col collapsed="false" hidden="false" max="515" min="515" style="0" width="10.5816326530612"/>
    <col collapsed="false" hidden="false" max="517" min="516" style="0" width="8.63775510204082"/>
    <col collapsed="false" hidden="false" max="518" min="518" style="0" width="10.3673469387755"/>
    <col collapsed="false" hidden="false" max="522" min="519" style="0" width="8.63775510204082"/>
    <col collapsed="false" hidden="false" max="523" min="523" style="0" width="12.4183673469388"/>
    <col collapsed="false" hidden="false" max="769" min="524" style="0" width="8.63775510204082"/>
    <col collapsed="false" hidden="false" max="770" min="770" style="0" width="15.984693877551"/>
    <col collapsed="false" hidden="false" max="771" min="771" style="0" width="10.5816326530612"/>
    <col collapsed="false" hidden="false" max="773" min="772" style="0" width="8.63775510204082"/>
    <col collapsed="false" hidden="false" max="774" min="774" style="0" width="10.3673469387755"/>
    <col collapsed="false" hidden="false" max="778" min="775" style="0" width="8.63775510204082"/>
    <col collapsed="false" hidden="false" max="779" min="779" style="0" width="12.4183673469388"/>
    <col collapsed="false" hidden="false" max="1025" min="780" style="0" width="8.63775510204082"/>
  </cols>
  <sheetData>
    <row r="1" customFormat="false" ht="14.5" hidden="false" customHeight="false" outlineLevel="0" collapsed="false">
      <c r="B1" s="46" t="s">
        <v>243</v>
      </c>
    </row>
    <row r="4" customFormat="false" ht="14.5" hidden="false" customHeight="false" outlineLevel="0" collapsed="false">
      <c r="A4" s="46" t="s">
        <v>244</v>
      </c>
      <c r="B4" s="46" t="n">
        <v>485</v>
      </c>
    </row>
    <row r="5" customFormat="false" ht="14.5" hidden="false" customHeight="false" outlineLevel="0" collapsed="false">
      <c r="A5" s="46" t="s">
        <v>245</v>
      </c>
      <c r="B5" s="46" t="n">
        <v>535</v>
      </c>
    </row>
    <row r="6" customFormat="false" ht="14.5" hidden="false" customHeight="false" outlineLevel="0" collapsed="false">
      <c r="A6" s="47" t="s">
        <v>246</v>
      </c>
      <c r="B6" s="46"/>
    </row>
    <row r="8" customFormat="false" ht="14.5" hidden="false" customHeight="false" outlineLevel="0" collapsed="false">
      <c r="B8" s="48" t="s">
        <v>247</v>
      </c>
    </row>
    <row r="9" customFormat="false" ht="14.5" hidden="false" customHeight="false" outlineLevel="0" collapsed="false">
      <c r="K9" s="49" t="s">
        <v>248</v>
      </c>
      <c r="L9" s="49" t="s">
        <v>249</v>
      </c>
    </row>
    <row r="10" customFormat="false" ht="14.5" hidden="false" customHeight="false" outlineLevel="0" collapsed="false">
      <c r="B10" s="0" t="s">
        <v>250</v>
      </c>
      <c r="C10" s="49" t="s">
        <v>248</v>
      </c>
      <c r="D10" s="49" t="s">
        <v>251</v>
      </c>
      <c r="E10" s="49" t="s">
        <v>251</v>
      </c>
      <c r="F10" s="49" t="s">
        <v>252</v>
      </c>
      <c r="G10" s="49" t="s">
        <v>249</v>
      </c>
      <c r="K10" s="0" t="n">
        <f aca="false">C11</f>
        <v>1000</v>
      </c>
      <c r="L10" s="0" t="n">
        <f aca="false">+G11</f>
        <v>33715.5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50" t="n">
        <f aca="false">B23</f>
        <v>33798</v>
      </c>
      <c r="E11" s="50" t="n">
        <f aca="false">C23</f>
        <v>33767</v>
      </c>
      <c r="F11" s="0" t="n">
        <f aca="false">+(D11+E11)/2</f>
        <v>33782.5</v>
      </c>
      <c r="G11" s="0" t="n">
        <f aca="false">+F11-F14</f>
        <v>33715.5</v>
      </c>
      <c r="K11" s="0" t="n">
        <f aca="false">C12</f>
        <v>100</v>
      </c>
      <c r="L11" s="0" t="n">
        <f aca="false">+G12</f>
        <v>3673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50" t="n">
        <f aca="false">B24</f>
        <v>3803</v>
      </c>
      <c r="E12" s="50" t="n">
        <f aca="false">C24</f>
        <v>3677</v>
      </c>
      <c r="F12" s="0" t="n">
        <f aca="false">+(D12+E12)/2</f>
        <v>3740</v>
      </c>
      <c r="G12" s="0" t="n">
        <f aca="false">+F12-F14</f>
        <v>3673</v>
      </c>
      <c r="K12" s="0" t="n">
        <f aca="false">C13</f>
        <v>10</v>
      </c>
      <c r="L12" s="0" t="n">
        <f aca="false">+G13</f>
        <v>374.5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50" t="n">
        <f aca="false">B25</f>
        <v>436</v>
      </c>
      <c r="E13" s="50" t="n">
        <f aca="false">C25</f>
        <v>447</v>
      </c>
      <c r="F13" s="0" t="n">
        <f aca="false">+(D13+E13)/2</f>
        <v>441.5</v>
      </c>
      <c r="G13" s="0" t="n">
        <f aca="false">+F13-F14</f>
        <v>374.5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50" t="n">
        <f aca="false">B26</f>
        <v>67</v>
      </c>
      <c r="E14" s="50" t="n">
        <f aca="false">C26</f>
        <v>67</v>
      </c>
      <c r="F14" s="51" t="n">
        <f aca="false">+(D14+E14)/2</f>
        <v>67</v>
      </c>
      <c r="G14" s="0" t="n">
        <v>0</v>
      </c>
    </row>
    <row r="15" customFormat="false" ht="14.5" hidden="false" customHeight="false" outlineLevel="0" collapsed="false">
      <c r="J15" s="52" t="s">
        <v>253</v>
      </c>
      <c r="K15" s="52" t="n">
        <v>49.922</v>
      </c>
    </row>
    <row r="16" customFormat="false" ht="14.5" hidden="false" customHeight="false" outlineLevel="0" collapsed="false">
      <c r="B16" s="46"/>
      <c r="C16" s="46"/>
      <c r="D16" s="46"/>
      <c r="E16" s="46"/>
    </row>
    <row r="21" customFormat="false" ht="14.5" hidden="false" customHeight="false" outlineLevel="0" collapsed="false">
      <c r="A21" s="49" t="s">
        <v>254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customFormat="false" ht="14.5" hidden="false" customHeight="false" outlineLevel="0" collapsed="false">
      <c r="A22" s="53" t="s">
        <v>255</v>
      </c>
      <c r="B22" s="49" t="n">
        <v>1</v>
      </c>
      <c r="C22" s="49" t="n">
        <v>2</v>
      </c>
      <c r="D22" s="49" t="n">
        <v>3</v>
      </c>
      <c r="E22" s="49" t="n">
        <v>4</v>
      </c>
      <c r="F22" s="49" t="n">
        <v>5</v>
      </c>
      <c r="G22" s="49" t="n">
        <v>6</v>
      </c>
      <c r="H22" s="49" t="n">
        <v>7</v>
      </c>
      <c r="I22" s="49" t="n">
        <v>8</v>
      </c>
      <c r="J22" s="49" t="n">
        <v>9</v>
      </c>
      <c r="K22" s="49" t="n">
        <v>10</v>
      </c>
      <c r="L22" s="49" t="n">
        <v>11</v>
      </c>
      <c r="M22" s="49" t="n">
        <v>12</v>
      </c>
    </row>
    <row r="23" customFormat="false" ht="14.5" hidden="false" customHeight="false" outlineLevel="0" collapsed="false">
      <c r="A23" s="53" t="s">
        <v>256</v>
      </c>
      <c r="B23" s="54" t="n">
        <v>33798</v>
      </c>
      <c r="C23" s="54" t="n">
        <v>33767</v>
      </c>
      <c r="D23" s="0" t="n">
        <v>20130</v>
      </c>
      <c r="E23" s="0" t="n">
        <v>13469</v>
      </c>
      <c r="F23" s="0" t="n">
        <v>8681</v>
      </c>
      <c r="G23" s="0" t="n">
        <v>182</v>
      </c>
      <c r="H23" s="0" t="n">
        <v>1521</v>
      </c>
      <c r="I23" s="0" t="n">
        <v>2768</v>
      </c>
      <c r="J23" s="0" t="n">
        <v>3</v>
      </c>
      <c r="K23" s="0" t="n">
        <v>3</v>
      </c>
      <c r="L23" s="0" t="n">
        <v>3</v>
      </c>
      <c r="M23" s="0" t="n">
        <v>3</v>
      </c>
    </row>
    <row r="24" customFormat="false" ht="14.5" hidden="false" customHeight="false" outlineLevel="0" collapsed="false">
      <c r="A24" s="53" t="s">
        <v>257</v>
      </c>
      <c r="B24" s="54" t="n">
        <v>3803</v>
      </c>
      <c r="C24" s="54" t="n">
        <v>3677</v>
      </c>
      <c r="D24" s="0" t="n">
        <v>11703</v>
      </c>
      <c r="E24" s="0" t="n">
        <v>15575</v>
      </c>
      <c r="F24" s="0" t="n">
        <v>8959</v>
      </c>
      <c r="G24" s="0" t="n">
        <v>119</v>
      </c>
      <c r="H24" s="0" t="n">
        <v>242</v>
      </c>
      <c r="I24" s="0" t="n">
        <v>668</v>
      </c>
      <c r="J24" s="0" t="n">
        <v>3</v>
      </c>
      <c r="K24" s="0" t="n">
        <v>2</v>
      </c>
      <c r="L24" s="0" t="n">
        <v>2</v>
      </c>
      <c r="M24" s="0" t="n">
        <v>3</v>
      </c>
    </row>
    <row r="25" customFormat="false" ht="14.5" hidden="false" customHeight="false" outlineLevel="0" collapsed="false">
      <c r="A25" s="53" t="s">
        <v>258</v>
      </c>
      <c r="B25" s="54" t="n">
        <v>436</v>
      </c>
      <c r="C25" s="54" t="n">
        <v>447</v>
      </c>
      <c r="D25" s="0" t="n">
        <v>13457</v>
      </c>
      <c r="E25" s="0" t="n">
        <v>13603</v>
      </c>
      <c r="F25" s="0" t="n">
        <v>15903</v>
      </c>
      <c r="G25" s="0" t="n">
        <v>99</v>
      </c>
      <c r="H25" s="0" t="n">
        <v>3887</v>
      </c>
      <c r="I25" s="0" t="n">
        <v>5237</v>
      </c>
      <c r="J25" s="0" t="n">
        <v>3</v>
      </c>
      <c r="K25" s="0" t="n">
        <v>2</v>
      </c>
      <c r="L25" s="0" t="n">
        <v>3</v>
      </c>
      <c r="M25" s="0" t="n">
        <v>3</v>
      </c>
    </row>
    <row r="26" customFormat="false" ht="14.5" hidden="false" customHeight="false" outlineLevel="0" collapsed="false">
      <c r="A26" s="53" t="s">
        <v>259</v>
      </c>
      <c r="B26" s="54" t="n">
        <v>67</v>
      </c>
      <c r="C26" s="54" t="n">
        <v>67</v>
      </c>
      <c r="D26" s="0" t="n">
        <v>13059</v>
      </c>
      <c r="E26" s="0" t="n">
        <v>25965</v>
      </c>
      <c r="F26" s="0" t="n">
        <v>15605</v>
      </c>
      <c r="G26" s="0" t="n">
        <v>17733</v>
      </c>
      <c r="H26" s="0" t="n">
        <v>2902</v>
      </c>
      <c r="I26" s="0" t="n">
        <v>135</v>
      </c>
      <c r="J26" s="0" t="n">
        <v>2</v>
      </c>
      <c r="K26" s="0" t="n">
        <v>3</v>
      </c>
      <c r="L26" s="0" t="n">
        <v>3</v>
      </c>
      <c r="M26" s="0" t="n">
        <v>2</v>
      </c>
    </row>
    <row r="27" customFormat="false" ht="14.5" hidden="false" customHeight="false" outlineLevel="0" collapsed="false">
      <c r="A27" s="53" t="s">
        <v>260</v>
      </c>
      <c r="B27" s="0" t="n">
        <v>3</v>
      </c>
      <c r="C27" s="0" t="n">
        <v>2</v>
      </c>
      <c r="D27" s="0" t="n">
        <v>20868</v>
      </c>
      <c r="E27" s="0" t="n">
        <v>36081</v>
      </c>
      <c r="F27" s="0" t="n">
        <v>15018</v>
      </c>
      <c r="G27" s="0" t="n">
        <v>10274</v>
      </c>
      <c r="H27" s="0" t="n">
        <v>2022</v>
      </c>
      <c r="I27" s="0" t="n">
        <v>527</v>
      </c>
      <c r="J27" s="0" t="n">
        <v>21650</v>
      </c>
      <c r="K27" s="0" t="n">
        <v>0</v>
      </c>
      <c r="L27" s="0" t="n">
        <v>2</v>
      </c>
      <c r="M27" s="0" t="n">
        <v>2</v>
      </c>
    </row>
    <row r="28" customFormat="false" ht="14.5" hidden="false" customHeight="false" outlineLevel="0" collapsed="false">
      <c r="A28" s="53" t="s">
        <v>261</v>
      </c>
      <c r="B28" s="0" t="n">
        <v>2</v>
      </c>
      <c r="C28" s="0" t="n">
        <v>1</v>
      </c>
      <c r="D28" s="0" t="n">
        <v>12409</v>
      </c>
      <c r="E28" s="0" t="n">
        <v>21403</v>
      </c>
      <c r="F28" s="0" t="n">
        <v>19610</v>
      </c>
      <c r="G28" s="0" t="n">
        <v>7225</v>
      </c>
      <c r="H28" s="0" t="n">
        <v>686</v>
      </c>
      <c r="I28" s="0" t="n">
        <v>1730</v>
      </c>
      <c r="J28" s="0" t="n">
        <v>420</v>
      </c>
      <c r="K28" s="0" t="n">
        <v>2</v>
      </c>
      <c r="L28" s="0" t="n">
        <v>2</v>
      </c>
      <c r="M28" s="0" t="n">
        <v>2</v>
      </c>
    </row>
    <row r="29" customFormat="false" ht="14.5" hidden="false" customHeight="false" outlineLevel="0" collapsed="false">
      <c r="A29" s="53" t="s">
        <v>262</v>
      </c>
      <c r="B29" s="0" t="n">
        <v>2</v>
      </c>
      <c r="C29" s="0" t="n">
        <v>2</v>
      </c>
      <c r="D29" s="0" t="n">
        <v>21369</v>
      </c>
      <c r="E29" s="0" t="n">
        <v>16774</v>
      </c>
      <c r="F29" s="0" t="n">
        <v>18410</v>
      </c>
      <c r="G29" s="0" t="n">
        <v>1999</v>
      </c>
      <c r="H29" s="0" t="n">
        <v>4599</v>
      </c>
      <c r="I29" s="0" t="n">
        <v>477</v>
      </c>
      <c r="J29" s="0" t="n">
        <v>1524</v>
      </c>
      <c r="K29" s="0" t="n">
        <v>1</v>
      </c>
      <c r="L29" s="0" t="n">
        <v>1</v>
      </c>
      <c r="M29" s="0" t="n">
        <v>1</v>
      </c>
    </row>
    <row r="30" customFormat="false" ht="14.5" hidden="false" customHeight="false" outlineLevel="0" collapsed="false">
      <c r="A30" s="53" t="s">
        <v>263</v>
      </c>
      <c r="B30" s="0" t="n">
        <v>-1</v>
      </c>
      <c r="C30" s="0" t="n">
        <v>1</v>
      </c>
      <c r="D30" s="0" t="n">
        <v>12749</v>
      </c>
      <c r="E30" s="0" t="n">
        <v>44411</v>
      </c>
      <c r="F30" s="0" t="n">
        <v>22074</v>
      </c>
      <c r="G30" s="0" t="n">
        <v>31972</v>
      </c>
      <c r="H30" s="0" t="n">
        <v>341</v>
      </c>
      <c r="I30" s="0" t="n">
        <v>97</v>
      </c>
      <c r="J30" s="0" t="n">
        <v>573</v>
      </c>
      <c r="K30" s="0" t="n">
        <v>2</v>
      </c>
      <c r="L30" s="0" t="n">
        <v>1</v>
      </c>
      <c r="M30" s="0" t="n">
        <v>1</v>
      </c>
    </row>
    <row r="31" customFormat="false" ht="14.5" hidden="false" customHeight="false" outlineLevel="0" collapsed="false">
      <c r="B31" s="5"/>
    </row>
    <row r="32" customFormat="false" ht="14.5" hidden="false" customHeight="false" outlineLevel="0" collapsed="false">
      <c r="A32" s="55"/>
    </row>
    <row r="34" customFormat="false" ht="14.5" hidden="false" customHeight="false" outlineLevel="0" collapsed="false">
      <c r="A34" s="46"/>
    </row>
    <row r="35" customFormat="false" ht="14.5" hidden="false" customHeight="false" outlineLevel="0" collapsed="false">
      <c r="A35" s="46" t="s">
        <v>264</v>
      </c>
      <c r="E35" s="46"/>
      <c r="F35" s="46"/>
    </row>
    <row r="36" customFormat="false" ht="14.5" hidden="false" customHeight="false" outlineLevel="0" collapsed="false">
      <c r="A36" s="53" t="s">
        <v>255</v>
      </c>
      <c r="B36" s="49" t="n">
        <v>1</v>
      </c>
      <c r="C36" s="49" t="n">
        <v>2</v>
      </c>
      <c r="D36" s="49" t="n">
        <v>3</v>
      </c>
      <c r="E36" s="49" t="n">
        <v>4</v>
      </c>
      <c r="F36" s="49" t="n">
        <v>5</v>
      </c>
      <c r="G36" s="49" t="n">
        <v>6</v>
      </c>
      <c r="H36" s="49" t="n">
        <v>7</v>
      </c>
      <c r="I36" s="49" t="n">
        <v>8</v>
      </c>
      <c r="J36" s="49" t="n">
        <v>9</v>
      </c>
      <c r="K36" s="49" t="n">
        <v>10</v>
      </c>
      <c r="L36" s="49" t="n">
        <v>11</v>
      </c>
      <c r="M36" s="49" t="n">
        <v>12</v>
      </c>
    </row>
    <row r="37" customFormat="false" ht="14.5" hidden="false" customHeight="false" outlineLevel="0" collapsed="false">
      <c r="A37" s="53" t="s">
        <v>256</v>
      </c>
      <c r="B37" s="50"/>
      <c r="C37" s="50"/>
      <c r="D37" s="56" t="n">
        <f aca="false">+D23-$F$14</f>
        <v>20063</v>
      </c>
      <c r="E37" s="56" t="n">
        <f aca="false">+E23-$F$14</f>
        <v>13402</v>
      </c>
      <c r="F37" s="56" t="n">
        <f aca="false">+F23-$F$14</f>
        <v>8614</v>
      </c>
      <c r="G37" s="56" t="n">
        <f aca="false">+G23-$F$14</f>
        <v>115</v>
      </c>
      <c r="H37" s="56" t="n">
        <f aca="false">+H23-$F$14</f>
        <v>1454</v>
      </c>
      <c r="I37" s="56" t="n">
        <f aca="false">+I23-$F$14</f>
        <v>2701</v>
      </c>
      <c r="J37" s="56" t="n">
        <f aca="false">+J23-$F$14</f>
        <v>-64</v>
      </c>
      <c r="K37" s="56" t="n">
        <f aca="false">+K23-$F$14</f>
        <v>-64</v>
      </c>
      <c r="L37" s="56" t="n">
        <f aca="false">+L23-$F$14</f>
        <v>-64</v>
      </c>
      <c r="M37" s="56" t="n">
        <f aca="false">+M23-$F$14</f>
        <v>-64</v>
      </c>
    </row>
    <row r="38" customFormat="false" ht="14.5" hidden="false" customHeight="false" outlineLevel="0" collapsed="false">
      <c r="A38" s="53" t="s">
        <v>257</v>
      </c>
      <c r="B38" s="50"/>
      <c r="C38" s="50"/>
      <c r="D38" s="56" t="n">
        <f aca="false">+D24-$F$14</f>
        <v>11636</v>
      </c>
      <c r="E38" s="56" t="n">
        <f aca="false">+E24-$F$14</f>
        <v>15508</v>
      </c>
      <c r="F38" s="56" t="n">
        <f aca="false">+F24-$F$14</f>
        <v>8892</v>
      </c>
      <c r="G38" s="56" t="n">
        <f aca="false">+G24-$F$14</f>
        <v>52</v>
      </c>
      <c r="H38" s="56" t="n">
        <f aca="false">+H24-$F$14</f>
        <v>175</v>
      </c>
      <c r="I38" s="56" t="n">
        <f aca="false">+I24-$F$14</f>
        <v>601</v>
      </c>
      <c r="J38" s="56" t="n">
        <f aca="false">+J24-$F$14</f>
        <v>-64</v>
      </c>
      <c r="K38" s="56" t="n">
        <f aca="false">+K24-$F$14</f>
        <v>-65</v>
      </c>
      <c r="L38" s="56" t="n">
        <f aca="false">+L24-$F$14</f>
        <v>-65</v>
      </c>
      <c r="M38" s="56" t="n">
        <f aca="false">+M24-$F$14</f>
        <v>-64</v>
      </c>
    </row>
    <row r="39" customFormat="false" ht="14.5" hidden="false" customHeight="false" outlineLevel="0" collapsed="false">
      <c r="A39" s="53" t="s">
        <v>258</v>
      </c>
      <c r="B39" s="50"/>
      <c r="C39" s="50"/>
      <c r="D39" s="56" t="n">
        <f aca="false">+D25-$F$14</f>
        <v>13390</v>
      </c>
      <c r="E39" s="56" t="n">
        <f aca="false">+E25-$F$14</f>
        <v>13536</v>
      </c>
      <c r="F39" s="56" t="n">
        <f aca="false">+F25-$F$14</f>
        <v>15836</v>
      </c>
      <c r="G39" s="56" t="n">
        <f aca="false">+G25-$F$14</f>
        <v>32</v>
      </c>
      <c r="H39" s="56" t="n">
        <f aca="false">+H25-$F$14</f>
        <v>3820</v>
      </c>
      <c r="I39" s="56" t="n">
        <f aca="false">+I25-$F$14</f>
        <v>5170</v>
      </c>
      <c r="J39" s="56" t="n">
        <f aca="false">+J25-$F$14</f>
        <v>-64</v>
      </c>
      <c r="K39" s="56" t="n">
        <f aca="false">+K25-$F$14</f>
        <v>-65</v>
      </c>
      <c r="L39" s="56" t="n">
        <f aca="false">+L25-$F$14</f>
        <v>-64</v>
      </c>
      <c r="M39" s="56" t="n">
        <f aca="false">+M25-$F$14</f>
        <v>-64</v>
      </c>
    </row>
    <row r="40" customFormat="false" ht="14.5" hidden="false" customHeight="false" outlineLevel="0" collapsed="false">
      <c r="A40" s="53" t="s">
        <v>259</v>
      </c>
      <c r="B40" s="50"/>
      <c r="C40" s="50"/>
      <c r="D40" s="56" t="n">
        <f aca="false">+D26-$F$14</f>
        <v>12992</v>
      </c>
      <c r="E40" s="56" t="n">
        <f aca="false">+E26-$F$14</f>
        <v>25898</v>
      </c>
      <c r="F40" s="56" t="n">
        <f aca="false">+F26-$F$14</f>
        <v>15538</v>
      </c>
      <c r="G40" s="56" t="n">
        <f aca="false">+G26-$F$14</f>
        <v>17666</v>
      </c>
      <c r="H40" s="56" t="n">
        <f aca="false">+H26-$F$14</f>
        <v>2835</v>
      </c>
      <c r="I40" s="56" t="n">
        <f aca="false">+I26-$F$14</f>
        <v>68</v>
      </c>
      <c r="J40" s="56" t="n">
        <f aca="false">+J26-$F$14</f>
        <v>-65</v>
      </c>
      <c r="K40" s="56" t="n">
        <f aca="false">+K26-$F$14</f>
        <v>-64</v>
      </c>
      <c r="L40" s="56" t="n">
        <f aca="false">+L26-$F$14</f>
        <v>-64</v>
      </c>
      <c r="M40" s="56" t="n">
        <f aca="false">+M26-$F$14</f>
        <v>-65</v>
      </c>
    </row>
    <row r="41" customFormat="false" ht="14.5" hidden="false" customHeight="false" outlineLevel="0" collapsed="false">
      <c r="A41" s="53" t="s">
        <v>260</v>
      </c>
      <c r="B41" s="56" t="n">
        <f aca="false">+B27-$F$14</f>
        <v>-64</v>
      </c>
      <c r="C41" s="56" t="n">
        <f aca="false">+C27-$F$14</f>
        <v>-65</v>
      </c>
      <c r="D41" s="56" t="n">
        <f aca="false">+D27-$F$14</f>
        <v>20801</v>
      </c>
      <c r="E41" s="56" t="n">
        <f aca="false">+E27-$F$14</f>
        <v>36014</v>
      </c>
      <c r="F41" s="56" t="n">
        <f aca="false">+F27-$F$14</f>
        <v>14951</v>
      </c>
      <c r="G41" s="56" t="n">
        <f aca="false">+G27-$F$14</f>
        <v>10207</v>
      </c>
      <c r="H41" s="56" t="n">
        <f aca="false">+H27-$F$14</f>
        <v>1955</v>
      </c>
      <c r="I41" s="56" t="n">
        <f aca="false">+I27-$F$14</f>
        <v>460</v>
      </c>
      <c r="J41" s="56" t="n">
        <f aca="false">+J27-$F$14</f>
        <v>21583</v>
      </c>
      <c r="K41" s="56" t="n">
        <f aca="false">+K27-$F$14</f>
        <v>-67</v>
      </c>
      <c r="L41" s="56" t="n">
        <f aca="false">+L27-$F$14</f>
        <v>-65</v>
      </c>
      <c r="M41" s="56" t="n">
        <f aca="false">+M27-$F$14</f>
        <v>-65</v>
      </c>
    </row>
    <row r="42" customFormat="false" ht="14.5" hidden="false" customHeight="false" outlineLevel="0" collapsed="false">
      <c r="A42" s="53" t="s">
        <v>261</v>
      </c>
      <c r="B42" s="56" t="n">
        <f aca="false">+B28-$F$14</f>
        <v>-65</v>
      </c>
      <c r="C42" s="56" t="n">
        <f aca="false">+C28-$F$14</f>
        <v>-66</v>
      </c>
      <c r="D42" s="56" t="n">
        <f aca="false">+D28-$F$14</f>
        <v>12342</v>
      </c>
      <c r="E42" s="56" t="n">
        <f aca="false">+E28-$F$14</f>
        <v>21336</v>
      </c>
      <c r="F42" s="56" t="n">
        <f aca="false">+F28-$F$14</f>
        <v>19543</v>
      </c>
      <c r="G42" s="56" t="n">
        <f aca="false">+G28-$F$14</f>
        <v>7158</v>
      </c>
      <c r="H42" s="56" t="n">
        <f aca="false">+H28-$F$14</f>
        <v>619</v>
      </c>
      <c r="I42" s="56" t="n">
        <f aca="false">+I28-$F$14</f>
        <v>1663</v>
      </c>
      <c r="J42" s="56" t="n">
        <f aca="false">+J28-$F$14</f>
        <v>353</v>
      </c>
      <c r="K42" s="56" t="n">
        <f aca="false">+K28-$F$14</f>
        <v>-65</v>
      </c>
      <c r="L42" s="56" t="n">
        <f aca="false">+L28-$F$14</f>
        <v>-65</v>
      </c>
      <c r="M42" s="56" t="n">
        <f aca="false">+M28-$F$14</f>
        <v>-65</v>
      </c>
    </row>
    <row r="43" customFormat="false" ht="14.5" hidden="false" customHeight="false" outlineLevel="0" collapsed="false">
      <c r="A43" s="53" t="s">
        <v>262</v>
      </c>
      <c r="B43" s="56" t="n">
        <f aca="false">+B29-$F$14</f>
        <v>-65</v>
      </c>
      <c r="C43" s="56" t="n">
        <f aca="false">+C29-$F$14</f>
        <v>-65</v>
      </c>
      <c r="D43" s="56" t="n">
        <f aca="false">+D29-$F$14</f>
        <v>21302</v>
      </c>
      <c r="E43" s="56" t="n">
        <f aca="false">+E29-$F$14</f>
        <v>16707</v>
      </c>
      <c r="F43" s="56" t="n">
        <f aca="false">+F29-$F$14</f>
        <v>18343</v>
      </c>
      <c r="G43" s="56" t="n">
        <f aca="false">+G29-$F$14</f>
        <v>1932</v>
      </c>
      <c r="H43" s="56" t="n">
        <f aca="false">+H29-$F$14</f>
        <v>4532</v>
      </c>
      <c r="I43" s="56" t="n">
        <f aca="false">+I29-$F$14</f>
        <v>410</v>
      </c>
      <c r="J43" s="56" t="n">
        <f aca="false">+J29-$F$14</f>
        <v>1457</v>
      </c>
      <c r="K43" s="56" t="n">
        <f aca="false">+K29-$F$14</f>
        <v>-66</v>
      </c>
      <c r="L43" s="56" t="n">
        <f aca="false">+L29-$F$14</f>
        <v>-66</v>
      </c>
      <c r="M43" s="56" t="n">
        <f aca="false">+M29-$F$14</f>
        <v>-66</v>
      </c>
    </row>
    <row r="44" customFormat="false" ht="14.5" hidden="false" customHeight="false" outlineLevel="0" collapsed="false">
      <c r="A44" s="53" t="s">
        <v>263</v>
      </c>
      <c r="B44" s="56" t="n">
        <f aca="false">+B30-$F$14</f>
        <v>-68</v>
      </c>
      <c r="C44" s="56" t="n">
        <f aca="false">+C30-$F$14</f>
        <v>-66</v>
      </c>
      <c r="D44" s="56" t="n">
        <f aca="false">+D30-$F$14</f>
        <v>12682</v>
      </c>
      <c r="E44" s="56" t="n">
        <f aca="false">+E30-$F$14</f>
        <v>44344</v>
      </c>
      <c r="F44" s="56" t="n">
        <f aca="false">+F30-$F$14</f>
        <v>22007</v>
      </c>
      <c r="G44" s="56" t="n">
        <f aca="false">+G30-$F$14</f>
        <v>31905</v>
      </c>
      <c r="H44" s="56" t="n">
        <f aca="false">+H30-$F$14</f>
        <v>274</v>
      </c>
      <c r="I44" s="56" t="n">
        <f aca="false">+I30-$F$14</f>
        <v>30</v>
      </c>
      <c r="J44" s="56" t="n">
        <f aca="false">+J30-$F$14</f>
        <v>506</v>
      </c>
      <c r="K44" s="56" t="n">
        <f aca="false">+K30-$F$14</f>
        <v>-65</v>
      </c>
      <c r="L44" s="56" t="n">
        <f aca="false">+L30-$F$14</f>
        <v>-66</v>
      </c>
      <c r="M44" s="56" t="n">
        <f aca="false">+M30-$F$14</f>
        <v>-66</v>
      </c>
    </row>
    <row r="48" customFormat="false" ht="14.5" hidden="false" customHeight="false" outlineLevel="0" collapsed="false">
      <c r="A48" s="46" t="s">
        <v>265</v>
      </c>
    </row>
    <row r="49" customFormat="false" ht="14.5" hidden="false" customHeight="false" outlineLevel="0" collapsed="false">
      <c r="A49" s="5" t="s">
        <v>266</v>
      </c>
    </row>
    <row r="50" customFormat="false" ht="14.5" hidden="false" customHeight="false" outlineLevel="0" collapsed="false">
      <c r="A50" s="53" t="s">
        <v>255</v>
      </c>
      <c r="B50" s="49" t="n">
        <v>1</v>
      </c>
      <c r="C50" s="49" t="n">
        <v>2</v>
      </c>
      <c r="D50" s="49" t="n">
        <v>3</v>
      </c>
      <c r="E50" s="49" t="n">
        <v>4</v>
      </c>
      <c r="F50" s="49" t="n">
        <v>5</v>
      </c>
      <c r="G50" s="49" t="n">
        <v>6</v>
      </c>
      <c r="H50" s="49" t="n">
        <v>7</v>
      </c>
      <c r="I50" s="49" t="n">
        <v>8</v>
      </c>
      <c r="J50" s="49" t="n">
        <v>9</v>
      </c>
      <c r="K50" s="49" t="n">
        <v>10</v>
      </c>
      <c r="L50" s="49" t="n">
        <v>11</v>
      </c>
      <c r="M50" s="49" t="n">
        <v>12</v>
      </c>
    </row>
    <row r="51" customFormat="false" ht="14.5" hidden="false" customHeight="false" outlineLevel="0" collapsed="false">
      <c r="A51" s="53" t="s">
        <v>256</v>
      </c>
      <c r="D51" s="57" t="n">
        <f aca="false">+D37/$K$15</f>
        <v>401.886943632066</v>
      </c>
      <c r="E51" s="57" t="n">
        <f aca="false">+E37/$K$15</f>
        <v>268.458795721325</v>
      </c>
      <c r="F51" s="57" t="n">
        <f aca="false">+F37/$K$15</f>
        <v>172.549176715676</v>
      </c>
      <c r="G51" s="57" t="n">
        <f aca="false">+G37/$K$15</f>
        <v>2.3035936060254</v>
      </c>
      <c r="H51" s="57" t="n">
        <f aca="false">+H37/$K$15</f>
        <v>29.1254356796603</v>
      </c>
      <c r="I51" s="57" t="n">
        <f aca="false">+I37/$K$15</f>
        <v>54.1044028684748</v>
      </c>
      <c r="J51" s="57" t="n">
        <f aca="false">+J37/$K$15</f>
        <v>-1.28199991987501</v>
      </c>
      <c r="K51" s="57" t="n">
        <f aca="false">+K37/$K$15</f>
        <v>-1.28199991987501</v>
      </c>
      <c r="L51" s="57" t="n">
        <f aca="false">+L37/$K$15</f>
        <v>-1.28199991987501</v>
      </c>
      <c r="M51" s="57" t="n">
        <f aca="false">+M37/$K$15</f>
        <v>-1.28199991987501</v>
      </c>
    </row>
    <row r="52" customFormat="false" ht="14.5" hidden="false" customHeight="false" outlineLevel="0" collapsed="false">
      <c r="A52" s="53" t="s">
        <v>257</v>
      </c>
      <c r="D52" s="57" t="n">
        <f aca="false">+D38/$K$15</f>
        <v>233.083610432274</v>
      </c>
      <c r="E52" s="57" t="n">
        <f aca="false">+E38/$K$15</f>
        <v>310.644605584712</v>
      </c>
      <c r="F52" s="57" t="n">
        <f aca="false">+F38/$K$15</f>
        <v>178.117863867634</v>
      </c>
      <c r="G52" s="57" t="n">
        <f aca="false">+G38/$K$15</f>
        <v>1.04162493489844</v>
      </c>
      <c r="H52" s="57" t="n">
        <f aca="false">+H38/$K$15</f>
        <v>3.50546853090822</v>
      </c>
      <c r="I52" s="57" t="n">
        <f aca="false">+I38/$K$15</f>
        <v>12.0387804975762</v>
      </c>
      <c r="J52" s="57" t="n">
        <f aca="false">+J38/$K$15</f>
        <v>-1.28199991987501</v>
      </c>
      <c r="K52" s="57" t="n">
        <f aca="false">+K38/$K$15</f>
        <v>-1.30203116862305</v>
      </c>
      <c r="L52" s="57" t="n">
        <f aca="false">+L38/$K$15</f>
        <v>-1.30203116862305</v>
      </c>
      <c r="M52" s="57" t="n">
        <f aca="false">+M38/$K$15</f>
        <v>-1.28199991987501</v>
      </c>
    </row>
    <row r="53" customFormat="false" ht="14.5" hidden="false" customHeight="false" outlineLevel="0" collapsed="false">
      <c r="A53" s="53" t="s">
        <v>258</v>
      </c>
      <c r="D53" s="57" t="n">
        <f aca="false">+D39/$K$15</f>
        <v>268.218420736349</v>
      </c>
      <c r="E53" s="57" t="n">
        <f aca="false">+E39/$K$15</f>
        <v>271.142983053564</v>
      </c>
      <c r="F53" s="57" t="n">
        <f aca="false">+F39/$K$15</f>
        <v>317.214855174072</v>
      </c>
      <c r="G53" s="57" t="n">
        <f aca="false">+G39/$K$15</f>
        <v>0.640999959937503</v>
      </c>
      <c r="H53" s="57" t="n">
        <f aca="false">+H39/$K$15</f>
        <v>76.5193702175394</v>
      </c>
      <c r="I53" s="57" t="n">
        <f aca="false">+I39/$K$15</f>
        <v>103.561556027403</v>
      </c>
      <c r="J53" s="57" t="n">
        <f aca="false">+J39/$K$15</f>
        <v>-1.28199991987501</v>
      </c>
      <c r="K53" s="57" t="n">
        <f aca="false">+K39/$K$15</f>
        <v>-1.30203116862305</v>
      </c>
      <c r="L53" s="57" t="n">
        <f aca="false">+L39/$K$15</f>
        <v>-1.28199991987501</v>
      </c>
      <c r="M53" s="57" t="n">
        <f aca="false">+M39/$K$15</f>
        <v>-1.28199991987501</v>
      </c>
    </row>
    <row r="54" customFormat="false" ht="14.5" hidden="false" customHeight="false" outlineLevel="0" collapsed="false">
      <c r="A54" s="53" t="s">
        <v>259</v>
      </c>
      <c r="D54" s="57" t="n">
        <f aca="false">+D40/$K$15</f>
        <v>260.245983734626</v>
      </c>
      <c r="E54" s="57" t="n">
        <f aca="false">+E40/$K$15</f>
        <v>518.76928007692</v>
      </c>
      <c r="F54" s="57" t="n">
        <f aca="false">+F40/$K$15</f>
        <v>311.245543047154</v>
      </c>
      <c r="G54" s="57" t="n">
        <f aca="false">+G40/$K$15</f>
        <v>353.872040382998</v>
      </c>
      <c r="H54" s="57" t="n">
        <f aca="false">+H40/$K$15</f>
        <v>56.7885902007131</v>
      </c>
      <c r="I54" s="57" t="n">
        <f aca="false">+I40/$K$15</f>
        <v>1.36212491486719</v>
      </c>
      <c r="J54" s="57" t="n">
        <f aca="false">+J40/$K$15</f>
        <v>-1.30203116862305</v>
      </c>
      <c r="K54" s="57" t="n">
        <f aca="false">+K40/$K$15</f>
        <v>-1.28199991987501</v>
      </c>
      <c r="L54" s="57" t="n">
        <f aca="false">+L40/$K$15</f>
        <v>-1.28199991987501</v>
      </c>
      <c r="M54" s="57" t="n">
        <f aca="false">+M40/$K$15</f>
        <v>-1.30203116862305</v>
      </c>
    </row>
    <row r="55" customFormat="false" ht="14.5" hidden="false" customHeight="false" outlineLevel="0" collapsed="false">
      <c r="A55" s="53" t="s">
        <v>260</v>
      </c>
      <c r="B55" s="57" t="n">
        <f aca="false">+B41/$K$15</f>
        <v>-1.28199991987501</v>
      </c>
      <c r="C55" s="57" t="n">
        <f aca="false">+C41/$K$15</f>
        <v>-1.30203116862305</v>
      </c>
      <c r="D55" s="57" t="n">
        <f aca="false">+D41/$K$15</f>
        <v>416.670005208125</v>
      </c>
      <c r="E55" s="57" t="n">
        <f aca="false">+E41/$K$15</f>
        <v>721.405392412163</v>
      </c>
      <c r="F55" s="57" t="n">
        <f aca="false">+F41/$K$15</f>
        <v>299.48720003205</v>
      </c>
      <c r="G55" s="57" t="n">
        <f aca="false">+G41/$K$15</f>
        <v>204.458955971315</v>
      </c>
      <c r="H55" s="57" t="n">
        <f aca="false">+H41/$K$15</f>
        <v>39.1610913024318</v>
      </c>
      <c r="I55" s="57" t="n">
        <f aca="false">+I41/$K$15</f>
        <v>9.2143744241016</v>
      </c>
      <c r="J55" s="57" t="n">
        <f aca="false">+J41/$K$15</f>
        <v>432.334441729097</v>
      </c>
      <c r="K55" s="57" t="n">
        <f aca="false">+K41/$K$15</f>
        <v>-1.34209366611915</v>
      </c>
      <c r="L55" s="57" t="n">
        <f aca="false">+L41/$K$15</f>
        <v>-1.30203116862305</v>
      </c>
      <c r="M55" s="57" t="n">
        <f aca="false">+M41/$K$15</f>
        <v>-1.30203116862305</v>
      </c>
    </row>
    <row r="56" customFormat="false" ht="14.5" hidden="false" customHeight="false" outlineLevel="0" collapsed="false">
      <c r="A56" s="53" t="s">
        <v>261</v>
      </c>
      <c r="B56" s="57" t="n">
        <f aca="false">+B42/$K$15</f>
        <v>-1.30203116862305</v>
      </c>
      <c r="C56" s="57" t="n">
        <f aca="false">+C42/$K$15</f>
        <v>-1.3220624173711</v>
      </c>
      <c r="D56" s="57" t="n">
        <f aca="false">+D42/$K$15</f>
        <v>247.225672048396</v>
      </c>
      <c r="E56" s="57" t="n">
        <f aca="false">+E42/$K$15</f>
        <v>427.38672328833</v>
      </c>
      <c r="F56" s="57" t="n">
        <f aca="false">+F42/$K$15</f>
        <v>391.470694283082</v>
      </c>
      <c r="G56" s="57" t="n">
        <f aca="false">+G42/$K$15</f>
        <v>143.38367853852</v>
      </c>
      <c r="H56" s="57" t="n">
        <f aca="false">+H42/$K$15</f>
        <v>12.3993429750411</v>
      </c>
      <c r="I56" s="57" t="n">
        <f aca="false">+I42/$K$15</f>
        <v>33.3119666680021</v>
      </c>
      <c r="J56" s="57" t="n">
        <f aca="false">+J42/$K$15</f>
        <v>7.07103080806058</v>
      </c>
      <c r="K56" s="57" t="n">
        <f aca="false">+K42/$K$15</f>
        <v>-1.30203116862305</v>
      </c>
      <c r="L56" s="57" t="n">
        <f aca="false">+L42/$K$15</f>
        <v>-1.30203116862305</v>
      </c>
      <c r="M56" s="57" t="n">
        <f aca="false">+M42/$K$15</f>
        <v>-1.30203116862305</v>
      </c>
    </row>
    <row r="57" customFormat="false" ht="14.5" hidden="false" customHeight="false" outlineLevel="0" collapsed="false">
      <c r="A57" s="53" t="s">
        <v>262</v>
      </c>
      <c r="B57" s="57" t="n">
        <f aca="false">+B43/$K$15</f>
        <v>-1.30203116862305</v>
      </c>
      <c r="C57" s="57" t="n">
        <f aca="false">+C43/$K$15</f>
        <v>-1.30203116862305</v>
      </c>
      <c r="D57" s="57" t="n">
        <f aca="false">+D43/$K$15</f>
        <v>426.705660830896</v>
      </c>
      <c r="E57" s="57" t="n">
        <f aca="false">+E43/$K$15</f>
        <v>334.66207283362</v>
      </c>
      <c r="F57" s="57" t="n">
        <f aca="false">+F43/$K$15</f>
        <v>367.433195785425</v>
      </c>
      <c r="G57" s="57" t="n">
        <f aca="false">+G43/$K$15</f>
        <v>38.7003725812267</v>
      </c>
      <c r="H57" s="57" t="n">
        <f aca="false">+H43/$K$15</f>
        <v>90.7816193261488</v>
      </c>
      <c r="I57" s="57" t="n">
        <f aca="false">+I43/$K$15</f>
        <v>8.21281198669925</v>
      </c>
      <c r="J57" s="57" t="n">
        <f aca="false">+J43/$K$15</f>
        <v>29.1855294259044</v>
      </c>
      <c r="K57" s="57" t="n">
        <f aca="false">+K43/$K$15</f>
        <v>-1.3220624173711</v>
      </c>
      <c r="L57" s="58" t="n">
        <f aca="false">+L43/$K$15</f>
        <v>-1.3220624173711</v>
      </c>
      <c r="M57" s="57" t="n">
        <f aca="false">+M43/$K$15</f>
        <v>-1.3220624173711</v>
      </c>
    </row>
    <row r="58" customFormat="false" ht="14.5" hidden="false" customHeight="false" outlineLevel="0" collapsed="false">
      <c r="A58" s="53" t="s">
        <v>263</v>
      </c>
      <c r="B58" s="57" t="n">
        <f aca="false">+B44/$K$15</f>
        <v>-1.36212491486719</v>
      </c>
      <c r="C58" s="57" t="n">
        <f aca="false">+C44/$K$15</f>
        <v>-1.3220624173711</v>
      </c>
      <c r="D58" s="57" t="n">
        <f aca="false">+D44/$K$15</f>
        <v>254.036296622731</v>
      </c>
      <c r="E58" s="57" t="n">
        <f aca="false">+E44/$K$15</f>
        <v>888.265694483394</v>
      </c>
      <c r="F58" s="57" t="n">
        <f aca="false">+F44/$K$15</f>
        <v>440.827691198269</v>
      </c>
      <c r="G58" s="57" t="n">
        <f aca="false">+G44/$K$15</f>
        <v>639.096991306438</v>
      </c>
      <c r="H58" s="57" t="n">
        <f aca="false">+H44/$K$15</f>
        <v>5.48856215696487</v>
      </c>
      <c r="I58" s="57" t="n">
        <f aca="false">+I44/$K$15</f>
        <v>0.600937462441409</v>
      </c>
      <c r="J58" s="57" t="n">
        <f aca="false">+J44/$K$15</f>
        <v>10.1358118665118</v>
      </c>
      <c r="K58" s="57" t="n">
        <f aca="false">+K44/$K$15</f>
        <v>-1.30203116862305</v>
      </c>
      <c r="L58" s="58" t="n">
        <f aca="false">+L44/$K$15</f>
        <v>-1.3220624173711</v>
      </c>
      <c r="M58" s="57" t="n">
        <f aca="false">+M44/$K$15</f>
        <v>-1.3220624173711</v>
      </c>
    </row>
    <row r="59" customFormat="false" ht="14.5" hidden="false" customHeight="false" outlineLevel="0" collapsed="false">
      <c r="G59" s="22"/>
      <c r="L59" s="59"/>
    </row>
    <row r="60" customFormat="false" ht="14.5" hidden="false" customHeight="false" outlineLevel="0" collapsed="false">
      <c r="G60" s="22"/>
    </row>
    <row r="61" customFormat="false" ht="14.5" hidden="false" customHeight="false" outlineLevel="0" collapsed="false">
      <c r="G61" s="22"/>
    </row>
    <row r="62" customFormat="false" ht="14.5" hidden="false" customHeight="false" outlineLevel="0" collapsed="false">
      <c r="A62" s="48" t="s">
        <v>267</v>
      </c>
      <c r="E62" s="60" t="s">
        <v>268</v>
      </c>
    </row>
    <row r="63" customFormat="false" ht="14.5" hidden="false" customHeight="false" outlineLevel="0" collapsed="false">
      <c r="A63" s="53" t="s">
        <v>255</v>
      </c>
      <c r="B63" s="49" t="n">
        <v>1</v>
      </c>
      <c r="C63" s="49" t="n">
        <v>2</v>
      </c>
      <c r="D63" s="49" t="n">
        <v>3</v>
      </c>
      <c r="E63" s="49" t="n">
        <v>4</v>
      </c>
      <c r="F63" s="49" t="n">
        <v>5</v>
      </c>
      <c r="G63" s="49" t="n">
        <v>6</v>
      </c>
      <c r="H63" s="49" t="n">
        <v>7</v>
      </c>
      <c r="I63" s="49" t="n">
        <v>8</v>
      </c>
      <c r="J63" s="49" t="n">
        <v>9</v>
      </c>
      <c r="K63" s="49" t="n">
        <v>10</v>
      </c>
      <c r="L63" s="49" t="n">
        <v>11</v>
      </c>
      <c r="M63" s="49" t="n">
        <v>12</v>
      </c>
    </row>
    <row r="64" customFormat="false" ht="14.5" hidden="false" customHeight="false" outlineLevel="0" collapsed="false">
      <c r="A64" s="53" t="s">
        <v>256</v>
      </c>
      <c r="D64" s="22" t="n">
        <f aca="false">+D51*0.2</f>
        <v>80.3773887264132</v>
      </c>
      <c r="E64" s="22" t="n">
        <f aca="false">+E51*0.2</f>
        <v>53.6917591442651</v>
      </c>
      <c r="F64" s="22" t="n">
        <f aca="false">+F51*0.2</f>
        <v>34.5098353431353</v>
      </c>
      <c r="G64" s="22" t="n">
        <f aca="false">+G51*0.2</f>
        <v>0.46071872120508</v>
      </c>
      <c r="H64" s="22" t="n">
        <f aca="false">+H51*0.2</f>
        <v>5.82508713593206</v>
      </c>
      <c r="I64" s="22" t="n">
        <f aca="false">+I51*0.2</f>
        <v>10.820880573695</v>
      </c>
      <c r="J64" s="22" t="n">
        <f aca="false">+J51*0.2</f>
        <v>-0.256399983975001</v>
      </c>
      <c r="K64" s="22" t="n">
        <f aca="false">+K51*0.2</f>
        <v>-0.256399983975001</v>
      </c>
      <c r="L64" s="22" t="n">
        <f aca="false">+L51*0.2</f>
        <v>-0.256399983975001</v>
      </c>
      <c r="M64" s="22" t="n">
        <f aca="false">+M51*0.2</f>
        <v>-0.256399983975001</v>
      </c>
    </row>
    <row r="65" customFormat="false" ht="14.5" hidden="false" customHeight="false" outlineLevel="0" collapsed="false">
      <c r="A65" s="53" t="s">
        <v>257</v>
      </c>
      <c r="D65" s="22" t="n">
        <f aca="false">+D52*0.2</f>
        <v>46.6167220864549</v>
      </c>
      <c r="E65" s="22" t="n">
        <f aca="false">+E52*0.2</f>
        <v>62.1289211169424</v>
      </c>
      <c r="F65" s="22" t="n">
        <f aca="false">+F52*0.2</f>
        <v>35.6235727735267</v>
      </c>
      <c r="G65" s="22" t="n">
        <f aca="false">+G52*0.2</f>
        <v>0.208324986979688</v>
      </c>
      <c r="H65" s="22" t="n">
        <f aca="false">+H52*0.2</f>
        <v>0.701093706181643</v>
      </c>
      <c r="I65" s="22" t="n">
        <f aca="false">+I52*0.2</f>
        <v>2.40775609951524</v>
      </c>
      <c r="J65" s="22" t="n">
        <f aca="false">+J52*0.2</f>
        <v>-0.256399983975001</v>
      </c>
      <c r="K65" s="22" t="n">
        <f aca="false">+K52*0.2</f>
        <v>-0.26040623372461</v>
      </c>
      <c r="L65" s="22" t="n">
        <f aca="false">+L52*0.2</f>
        <v>-0.26040623372461</v>
      </c>
      <c r="M65" s="22" t="n">
        <f aca="false">+M52*0.2</f>
        <v>-0.256399983975001</v>
      </c>
    </row>
    <row r="66" customFormat="false" ht="14.5" hidden="false" customHeight="false" outlineLevel="0" collapsed="false">
      <c r="A66" s="53" t="s">
        <v>258</v>
      </c>
      <c r="D66" s="22" t="n">
        <f aca="false">+D53*0.2</f>
        <v>53.6436841472697</v>
      </c>
      <c r="E66" s="22" t="n">
        <f aca="false">+E53*0.2</f>
        <v>54.2285966107127</v>
      </c>
      <c r="F66" s="22" t="n">
        <f aca="false">+F53*0.2</f>
        <v>63.4429710348143</v>
      </c>
      <c r="G66" s="22" t="n">
        <f aca="false">+G53*0.2</f>
        <v>0.128199991987501</v>
      </c>
      <c r="H66" s="22" t="n">
        <f aca="false">+H53*0.2</f>
        <v>15.3038740435079</v>
      </c>
      <c r="I66" s="22" t="n">
        <f aca="false">+I53*0.2</f>
        <v>20.7123112054806</v>
      </c>
      <c r="J66" s="22" t="n">
        <f aca="false">+J53*0.2</f>
        <v>-0.256399983975001</v>
      </c>
      <c r="K66" s="22" t="n">
        <f aca="false">+K53*0.2</f>
        <v>-0.26040623372461</v>
      </c>
      <c r="L66" s="22" t="n">
        <f aca="false">+L53*0.2</f>
        <v>-0.256399983975001</v>
      </c>
      <c r="M66" s="22" t="n">
        <f aca="false">+M53*0.2</f>
        <v>-0.256399983975001</v>
      </c>
    </row>
    <row r="67" customFormat="false" ht="14.5" hidden="false" customHeight="false" outlineLevel="0" collapsed="false">
      <c r="A67" s="53" t="s">
        <v>259</v>
      </c>
      <c r="D67" s="22" t="n">
        <f aca="false">+D54*0.2</f>
        <v>52.0491967469252</v>
      </c>
      <c r="E67" s="22" t="n">
        <f aca="false">+E54*0.2</f>
        <v>103.753856015384</v>
      </c>
      <c r="F67" s="22" t="n">
        <f aca="false">+F54*0.2</f>
        <v>62.2491086094307</v>
      </c>
      <c r="G67" s="22" t="n">
        <f aca="false">+G54*0.2</f>
        <v>70.7744080765995</v>
      </c>
      <c r="H67" s="22" t="n">
        <f aca="false">+H54*0.2</f>
        <v>11.3577180401426</v>
      </c>
      <c r="I67" s="22" t="n">
        <f aca="false">+I54*0.2</f>
        <v>0.272424982973439</v>
      </c>
      <c r="J67" s="22" t="n">
        <f aca="false">+J54*0.2</f>
        <v>-0.26040623372461</v>
      </c>
      <c r="K67" s="22" t="n">
        <f aca="false">+K54*0.2</f>
        <v>-0.256399983975001</v>
      </c>
      <c r="L67" s="22" t="n">
        <f aca="false">+L54*0.2</f>
        <v>-0.256399983975001</v>
      </c>
      <c r="M67" s="22" t="n">
        <f aca="false">+M54*0.2</f>
        <v>-0.26040623372461</v>
      </c>
    </row>
    <row r="68" customFormat="false" ht="14.5" hidden="false" customHeight="false" outlineLevel="0" collapsed="false">
      <c r="A68" s="53" t="s">
        <v>260</v>
      </c>
      <c r="B68" s="22" t="n">
        <f aca="false">+B55*0.2</f>
        <v>-0.256399983975001</v>
      </c>
      <c r="C68" s="22" t="n">
        <f aca="false">+C55*0.2</f>
        <v>-0.26040623372461</v>
      </c>
      <c r="D68" s="22" t="n">
        <f aca="false">+D55*0.2</f>
        <v>83.334001041625</v>
      </c>
      <c r="E68" s="22" t="n">
        <f aca="false">+E55*0.2</f>
        <v>144.281078482433</v>
      </c>
      <c r="F68" s="22" t="n">
        <f aca="false">+F55*0.2</f>
        <v>59.89744000641</v>
      </c>
      <c r="G68" s="22" t="n">
        <f aca="false">+G55*0.2</f>
        <v>40.8917911942631</v>
      </c>
      <c r="H68" s="22" t="n">
        <f aca="false">+H55*0.2</f>
        <v>7.83221826048636</v>
      </c>
      <c r="I68" s="22" t="n">
        <f aca="false">+I55*0.2</f>
        <v>1.84287488482032</v>
      </c>
      <c r="J68" s="22" t="n">
        <f aca="false">+J55*0.2</f>
        <v>86.4668883458195</v>
      </c>
      <c r="K68" s="22" t="n">
        <f aca="false">+K55*0.2</f>
        <v>-0.268418733223829</v>
      </c>
      <c r="L68" s="22" t="n">
        <f aca="false">+L55*0.2</f>
        <v>-0.26040623372461</v>
      </c>
      <c r="M68" s="22" t="n">
        <f aca="false">+M55*0.2</f>
        <v>-0.26040623372461</v>
      </c>
    </row>
    <row r="69" customFormat="false" ht="14.5" hidden="false" customHeight="false" outlineLevel="0" collapsed="false">
      <c r="A69" s="53" t="s">
        <v>261</v>
      </c>
      <c r="B69" s="22" t="n">
        <f aca="false">+B56*0.2</f>
        <v>-0.26040623372461</v>
      </c>
      <c r="C69" s="22" t="n">
        <f aca="false">+C56*0.2</f>
        <v>-0.26441248347422</v>
      </c>
      <c r="D69" s="22" t="n">
        <f aca="false">+D56*0.2</f>
        <v>49.4451344096791</v>
      </c>
      <c r="E69" s="22" t="n">
        <f aca="false">+E56*0.2</f>
        <v>85.477344657666</v>
      </c>
      <c r="F69" s="22" t="n">
        <f aca="false">+F56*0.2</f>
        <v>78.2941388566163</v>
      </c>
      <c r="G69" s="22" t="n">
        <f aca="false">+G56*0.2</f>
        <v>28.676735707704</v>
      </c>
      <c r="H69" s="22" t="n">
        <f aca="false">+H56*0.2</f>
        <v>2.47986859500821</v>
      </c>
      <c r="I69" s="22" t="n">
        <f aca="false">+I56*0.2</f>
        <v>6.66239333360042</v>
      </c>
      <c r="J69" s="22" t="n">
        <f aca="false">+J56*0.2</f>
        <v>1.41420616161212</v>
      </c>
      <c r="K69" s="22" t="n">
        <f aca="false">+K56*0.2</f>
        <v>-0.26040623372461</v>
      </c>
      <c r="L69" s="22" t="n">
        <f aca="false">+L56*0.2</f>
        <v>-0.26040623372461</v>
      </c>
      <c r="M69" s="22" t="n">
        <f aca="false">+M56*0.2</f>
        <v>-0.26040623372461</v>
      </c>
    </row>
    <row r="70" customFormat="false" ht="14.5" hidden="false" customHeight="false" outlineLevel="0" collapsed="false">
      <c r="A70" s="53" t="s">
        <v>262</v>
      </c>
      <c r="B70" s="22" t="n">
        <f aca="false">+B57*0.2</f>
        <v>-0.26040623372461</v>
      </c>
      <c r="C70" s="22" t="n">
        <f aca="false">+C57*0.2</f>
        <v>-0.26040623372461</v>
      </c>
      <c r="D70" s="22" t="n">
        <f aca="false">+D57*0.2</f>
        <v>85.3411321661793</v>
      </c>
      <c r="E70" s="22" t="n">
        <f aca="false">+E57*0.2</f>
        <v>66.9324145667241</v>
      </c>
      <c r="F70" s="22" t="n">
        <f aca="false">+F57*0.2</f>
        <v>73.4866391570851</v>
      </c>
      <c r="G70" s="22" t="n">
        <f aca="false">+G57*0.2</f>
        <v>7.74007451624534</v>
      </c>
      <c r="H70" s="22" t="n">
        <f aca="false">+H57*0.2</f>
        <v>18.1563238652298</v>
      </c>
      <c r="I70" s="22" t="n">
        <f aca="false">+I57*0.2</f>
        <v>1.64256239733985</v>
      </c>
      <c r="J70" s="22" t="n">
        <f aca="false">+J57*0.2</f>
        <v>5.83710588518088</v>
      </c>
      <c r="K70" s="22" t="n">
        <f aca="false">+K57*0.2</f>
        <v>-0.26441248347422</v>
      </c>
      <c r="L70" s="22" t="n">
        <f aca="false">+L57*0.2</f>
        <v>-0.26441248347422</v>
      </c>
      <c r="M70" s="22" t="n">
        <f aca="false">+M57*0.2</f>
        <v>-0.26441248347422</v>
      </c>
    </row>
    <row r="71" customFormat="false" ht="14.5" hidden="false" customHeight="false" outlineLevel="0" collapsed="false">
      <c r="A71" s="53" t="s">
        <v>263</v>
      </c>
      <c r="B71" s="22" t="n">
        <f aca="false">+B58*0.2</f>
        <v>-0.272424982973439</v>
      </c>
      <c r="C71" s="22" t="n">
        <f aca="false">+C58*0.2</f>
        <v>-0.26441248347422</v>
      </c>
      <c r="D71" s="22" t="n">
        <f aca="false">+D58*0.2</f>
        <v>50.8072593245463</v>
      </c>
      <c r="E71" s="22" t="n">
        <f aca="false">+E58*0.2</f>
        <v>177.653138896679</v>
      </c>
      <c r="F71" s="22" t="n">
        <f aca="false">+F58*0.2</f>
        <v>88.1655382396539</v>
      </c>
      <c r="G71" s="22" t="n">
        <f aca="false">+G58*0.2</f>
        <v>127.819398261288</v>
      </c>
      <c r="H71" s="22" t="n">
        <f aca="false">+H58*0.2</f>
        <v>1.09771243139297</v>
      </c>
      <c r="I71" s="22" t="n">
        <f aca="false">+I58*0.2</f>
        <v>0.120187492488282</v>
      </c>
      <c r="J71" s="22" t="n">
        <f aca="false">+J58*0.2</f>
        <v>2.02716237330235</v>
      </c>
      <c r="K71" s="22" t="n">
        <f aca="false">+K58*0.2</f>
        <v>-0.26040623372461</v>
      </c>
      <c r="L71" s="22" t="n">
        <f aca="false">+L58*0.2</f>
        <v>-0.26441248347422</v>
      </c>
      <c r="M71" s="22" t="n">
        <f aca="false">+M58*0.2</f>
        <v>-0.26441248347422</v>
      </c>
    </row>
    <row r="74" customFormat="false" ht="14.5" hidden="false" customHeight="false" outlineLevel="0" collapsed="false">
      <c r="A74" s="46" t="s">
        <v>269</v>
      </c>
      <c r="F74" s="50" t="s">
        <v>270</v>
      </c>
    </row>
    <row r="76" customFormat="false" ht="14.5" hidden="false" customHeight="false" outlineLevel="0" collapsed="false">
      <c r="A76" s="53" t="s">
        <v>255</v>
      </c>
      <c r="B76" s="49" t="n">
        <v>1</v>
      </c>
      <c r="C76" s="49" t="n">
        <v>2</v>
      </c>
      <c r="D76" s="49" t="n">
        <v>3</v>
      </c>
      <c r="E76" s="49" t="n">
        <v>4</v>
      </c>
      <c r="F76" s="49" t="n">
        <v>5</v>
      </c>
      <c r="G76" s="49" t="n">
        <v>6</v>
      </c>
      <c r="H76" s="49" t="n">
        <v>7</v>
      </c>
      <c r="I76" s="49" t="n">
        <v>8</v>
      </c>
      <c r="J76" s="49" t="n">
        <v>9</v>
      </c>
      <c r="K76" s="49" t="n">
        <v>10</v>
      </c>
      <c r="L76" s="49" t="n">
        <v>11</v>
      </c>
      <c r="M76" s="49" t="n">
        <v>12</v>
      </c>
    </row>
    <row r="77" customFormat="false" ht="14.5" hidden="false" customHeight="false" outlineLevel="0" collapsed="false">
      <c r="A77" s="53" t="s">
        <v>256</v>
      </c>
      <c r="D77" s="22" t="n">
        <f aca="false">D64</f>
        <v>80.3773887264132</v>
      </c>
      <c r="E77" s="22" t="n">
        <f aca="false">E64</f>
        <v>53.6917591442651</v>
      </c>
      <c r="F77" s="22" t="n">
        <f aca="false">F64</f>
        <v>34.5098353431353</v>
      </c>
      <c r="G77" s="22" t="n">
        <f aca="false">G64</f>
        <v>0.46071872120508</v>
      </c>
      <c r="H77" s="22" t="n">
        <f aca="false">H64</f>
        <v>5.82508713593206</v>
      </c>
      <c r="I77" s="22" t="n">
        <f aca="false">I64</f>
        <v>10.820880573695</v>
      </c>
      <c r="J77" s="22" t="n">
        <f aca="false">J64</f>
        <v>-0.256399983975001</v>
      </c>
      <c r="K77" s="22" t="n">
        <f aca="false">K64</f>
        <v>-0.256399983975001</v>
      </c>
      <c r="L77" s="22" t="n">
        <f aca="false">L64</f>
        <v>-0.256399983975001</v>
      </c>
      <c r="M77" s="22" t="n">
        <f aca="false">M64</f>
        <v>-0.256399983975001</v>
      </c>
    </row>
    <row r="78" customFormat="false" ht="14.5" hidden="false" customHeight="false" outlineLevel="0" collapsed="false">
      <c r="A78" s="53" t="s">
        <v>257</v>
      </c>
      <c r="D78" s="22" t="n">
        <f aca="false">D65</f>
        <v>46.6167220864549</v>
      </c>
      <c r="E78" s="22" t="n">
        <f aca="false">E65</f>
        <v>62.1289211169424</v>
      </c>
      <c r="F78" s="22" t="n">
        <f aca="false">F65</f>
        <v>35.6235727735267</v>
      </c>
      <c r="G78" s="22" t="n">
        <f aca="false">G65</f>
        <v>0.208324986979688</v>
      </c>
      <c r="H78" s="22" t="n">
        <f aca="false">H65</f>
        <v>0.701093706181643</v>
      </c>
      <c r="I78" s="22" t="n">
        <f aca="false">I65</f>
        <v>2.40775609951524</v>
      </c>
      <c r="J78" s="22" t="n">
        <f aca="false">J65</f>
        <v>-0.256399983975001</v>
      </c>
      <c r="K78" s="22" t="n">
        <f aca="false">K65</f>
        <v>-0.26040623372461</v>
      </c>
      <c r="L78" s="22" t="n">
        <f aca="false">L65</f>
        <v>-0.26040623372461</v>
      </c>
      <c r="M78" s="22" t="n">
        <f aca="false">M65</f>
        <v>-0.256399983975001</v>
      </c>
      <c r="N78" s="57"/>
    </row>
    <row r="79" customFormat="false" ht="14.5" hidden="false" customHeight="false" outlineLevel="0" collapsed="false">
      <c r="A79" s="53" t="s">
        <v>258</v>
      </c>
      <c r="D79" s="22" t="n">
        <f aca="false">D66</f>
        <v>53.6436841472697</v>
      </c>
      <c r="E79" s="22" t="n">
        <f aca="false">E66</f>
        <v>54.2285966107127</v>
      </c>
      <c r="F79" s="22" t="n">
        <f aca="false">F66</f>
        <v>63.4429710348143</v>
      </c>
      <c r="G79" s="22" t="n">
        <f aca="false">G66</f>
        <v>0.128199991987501</v>
      </c>
      <c r="H79" s="22" t="n">
        <f aca="false">H66</f>
        <v>15.3038740435079</v>
      </c>
      <c r="I79" s="22" t="n">
        <f aca="false">I66</f>
        <v>20.7123112054806</v>
      </c>
      <c r="J79" s="22" t="n">
        <f aca="false">J66</f>
        <v>-0.256399983975001</v>
      </c>
      <c r="K79" s="22" t="n">
        <f aca="false">K66</f>
        <v>-0.26040623372461</v>
      </c>
      <c r="L79" s="22" t="n">
        <f aca="false">L66</f>
        <v>-0.256399983975001</v>
      </c>
      <c r="M79" s="22" t="n">
        <f aca="false">M66</f>
        <v>-0.256399983975001</v>
      </c>
    </row>
    <row r="80" customFormat="false" ht="14.5" hidden="false" customHeight="false" outlineLevel="0" collapsed="false">
      <c r="A80" s="53" t="s">
        <v>259</v>
      </c>
      <c r="D80" s="22" t="n">
        <f aca="false">D67</f>
        <v>52.0491967469252</v>
      </c>
      <c r="E80" s="22" t="n">
        <f aca="false">E67</f>
        <v>103.753856015384</v>
      </c>
      <c r="F80" s="22" t="n">
        <f aca="false">F67</f>
        <v>62.2491086094307</v>
      </c>
      <c r="G80" s="22" t="n">
        <f aca="false">G67</f>
        <v>70.7744080765995</v>
      </c>
      <c r="H80" s="22" t="n">
        <f aca="false">H67</f>
        <v>11.3577180401426</v>
      </c>
      <c r="I80" s="22" t="n">
        <f aca="false">I67</f>
        <v>0.272424982973439</v>
      </c>
      <c r="J80" s="22" t="n">
        <f aca="false">J67</f>
        <v>-0.26040623372461</v>
      </c>
      <c r="K80" s="22" t="n">
        <f aca="false">K67</f>
        <v>-0.256399983975001</v>
      </c>
      <c r="L80" s="22" t="n">
        <f aca="false">L67</f>
        <v>-0.256399983975001</v>
      </c>
      <c r="M80" s="22" t="n">
        <f aca="false">M67</f>
        <v>-0.26040623372461</v>
      </c>
    </row>
    <row r="81" customFormat="false" ht="14.5" hidden="false" customHeight="false" outlineLevel="0" collapsed="false">
      <c r="A81" s="53" t="s">
        <v>260</v>
      </c>
      <c r="B81" s="22" t="n">
        <f aca="false">B68</f>
        <v>-0.256399983975001</v>
      </c>
      <c r="C81" s="22" t="n">
        <f aca="false">C68</f>
        <v>-0.26040623372461</v>
      </c>
      <c r="D81" s="22" t="n">
        <f aca="false">D68</f>
        <v>83.334001041625</v>
      </c>
      <c r="E81" s="22" t="n">
        <f aca="false">E68</f>
        <v>144.281078482433</v>
      </c>
      <c r="F81" s="22" t="n">
        <f aca="false">F68</f>
        <v>59.89744000641</v>
      </c>
      <c r="G81" s="22" t="n">
        <f aca="false">G68</f>
        <v>40.8917911942631</v>
      </c>
      <c r="H81" s="22" t="n">
        <f aca="false">H68</f>
        <v>7.83221826048636</v>
      </c>
      <c r="I81" s="22" t="n">
        <f aca="false">I68</f>
        <v>1.84287488482032</v>
      </c>
      <c r="J81" s="22" t="n">
        <f aca="false">J68</f>
        <v>86.4668883458195</v>
      </c>
      <c r="K81" s="22" t="n">
        <f aca="false">K68</f>
        <v>-0.268418733223829</v>
      </c>
      <c r="L81" s="22" t="n">
        <f aca="false">L68</f>
        <v>-0.26040623372461</v>
      </c>
      <c r="M81" s="22" t="n">
        <f aca="false">M68</f>
        <v>-0.26040623372461</v>
      </c>
    </row>
    <row r="82" customFormat="false" ht="14.5" hidden="false" customHeight="false" outlineLevel="0" collapsed="false">
      <c r="A82" s="53" t="s">
        <v>261</v>
      </c>
      <c r="B82" s="22" t="n">
        <f aca="false">B69</f>
        <v>-0.26040623372461</v>
      </c>
      <c r="C82" s="22" t="n">
        <f aca="false">C69</f>
        <v>-0.26441248347422</v>
      </c>
      <c r="D82" s="22" t="n">
        <f aca="false">D69</f>
        <v>49.4451344096791</v>
      </c>
      <c r="E82" s="22" t="n">
        <f aca="false">E69</f>
        <v>85.477344657666</v>
      </c>
      <c r="F82" s="22" t="n">
        <f aca="false">F69</f>
        <v>78.2941388566163</v>
      </c>
      <c r="G82" s="22" t="n">
        <f aca="false">G69</f>
        <v>28.676735707704</v>
      </c>
      <c r="H82" s="22" t="n">
        <f aca="false">H69</f>
        <v>2.47986859500821</v>
      </c>
      <c r="I82" s="22" t="n">
        <f aca="false">I69</f>
        <v>6.66239333360042</v>
      </c>
      <c r="J82" s="22" t="n">
        <f aca="false">J69</f>
        <v>1.41420616161212</v>
      </c>
      <c r="K82" s="22" t="n">
        <f aca="false">K69</f>
        <v>-0.26040623372461</v>
      </c>
      <c r="L82" s="22" t="n">
        <f aca="false">L69</f>
        <v>-0.26040623372461</v>
      </c>
      <c r="M82" s="22" t="n">
        <f aca="false">M69</f>
        <v>-0.26040623372461</v>
      </c>
    </row>
    <row r="83" customFormat="false" ht="14.5" hidden="false" customHeight="false" outlineLevel="0" collapsed="false">
      <c r="A83" s="53" t="s">
        <v>262</v>
      </c>
      <c r="B83" s="22" t="n">
        <f aca="false">B70</f>
        <v>-0.26040623372461</v>
      </c>
      <c r="C83" s="22" t="n">
        <f aca="false">C70</f>
        <v>-0.26040623372461</v>
      </c>
      <c r="D83" s="22" t="n">
        <f aca="false">D70</f>
        <v>85.3411321661793</v>
      </c>
      <c r="E83" s="22" t="n">
        <f aca="false">E70</f>
        <v>66.9324145667241</v>
      </c>
      <c r="F83" s="22" t="n">
        <f aca="false">F70</f>
        <v>73.4866391570851</v>
      </c>
      <c r="G83" s="22" t="n">
        <f aca="false">G70</f>
        <v>7.74007451624534</v>
      </c>
      <c r="H83" s="22" t="n">
        <f aca="false">H70</f>
        <v>18.1563238652298</v>
      </c>
      <c r="I83" s="22" t="n">
        <f aca="false">I70</f>
        <v>1.64256239733985</v>
      </c>
      <c r="J83" s="22" t="n">
        <f aca="false">J70</f>
        <v>5.83710588518088</v>
      </c>
      <c r="K83" s="22" t="n">
        <f aca="false">K70</f>
        <v>-0.26441248347422</v>
      </c>
      <c r="L83" s="22" t="n">
        <f aca="false">L70</f>
        <v>-0.26441248347422</v>
      </c>
      <c r="M83" s="22" t="n">
        <f aca="false">M70</f>
        <v>-0.26441248347422</v>
      </c>
    </row>
    <row r="84" customFormat="false" ht="14.5" hidden="false" customHeight="false" outlineLevel="0" collapsed="false">
      <c r="A84" s="53" t="s">
        <v>263</v>
      </c>
      <c r="B84" s="22" t="n">
        <f aca="false">B71</f>
        <v>-0.272424982973439</v>
      </c>
      <c r="C84" s="22" t="n">
        <f aca="false">C71</f>
        <v>-0.26441248347422</v>
      </c>
      <c r="D84" s="22" t="n">
        <f aca="false">D71</f>
        <v>50.8072593245463</v>
      </c>
      <c r="E84" s="22" t="n">
        <f aca="false">E71</f>
        <v>177.653138896679</v>
      </c>
      <c r="F84" s="22" t="n">
        <f aca="false">F71</f>
        <v>88.1655382396539</v>
      </c>
      <c r="G84" s="22" t="n">
        <f aca="false">G71</f>
        <v>127.819398261288</v>
      </c>
      <c r="H84" s="22" t="n">
        <f aca="false">H71</f>
        <v>1.09771243139297</v>
      </c>
      <c r="I84" s="22" t="n">
        <f aca="false">I71</f>
        <v>0.120187492488282</v>
      </c>
      <c r="J84" s="22" t="n">
        <f aca="false">J71</f>
        <v>2.02716237330235</v>
      </c>
      <c r="K84" s="22" t="n">
        <f aca="false">K71</f>
        <v>-0.26040623372461</v>
      </c>
      <c r="L84" s="22" t="n">
        <f aca="false">L71</f>
        <v>-0.26441248347422</v>
      </c>
      <c r="M84" s="22" t="n">
        <f aca="false">M71</f>
        <v>-0.26441248347422</v>
      </c>
    </row>
    <row r="86" customFormat="false" ht="14.5" hidden="false" customHeight="false" outlineLevel="0" collapsed="false">
      <c r="J86" s="59"/>
    </row>
    <row r="87" customFormat="false" ht="14.5" hidden="false" customHeight="false" outlineLevel="0" collapsed="false">
      <c r="A87" s="53" t="s">
        <v>271</v>
      </c>
    </row>
    <row r="89" customFormat="false" ht="14.5" hidden="false" customHeight="false" outlineLevel="0" collapsed="false">
      <c r="A89" s="53" t="s">
        <v>255</v>
      </c>
      <c r="B89" s="49" t="n">
        <v>1</v>
      </c>
      <c r="C89" s="49" t="n">
        <v>2</v>
      </c>
      <c r="D89" s="49" t="n">
        <v>3</v>
      </c>
      <c r="E89" s="49" t="n">
        <v>4</v>
      </c>
      <c r="F89" s="49" t="n">
        <v>5</v>
      </c>
      <c r="G89" s="49" t="n">
        <v>6</v>
      </c>
      <c r="H89" s="49" t="n">
        <v>7</v>
      </c>
      <c r="I89" s="49" t="n">
        <v>8</v>
      </c>
      <c r="J89" s="49" t="n">
        <v>9</v>
      </c>
      <c r="K89" s="49" t="n">
        <v>10</v>
      </c>
      <c r="L89" s="49" t="n">
        <v>11</v>
      </c>
      <c r="M89" s="49" t="n">
        <v>12</v>
      </c>
    </row>
    <row r="90" customFormat="false" ht="14.5" hidden="false" customHeight="false" outlineLevel="0" collapsed="false">
      <c r="A90" s="53" t="s">
        <v>256</v>
      </c>
      <c r="B90" s="61" t="n">
        <v>1000</v>
      </c>
      <c r="C90" s="61" t="n">
        <v>1000</v>
      </c>
      <c r="D90" s="0" t="s">
        <v>69</v>
      </c>
      <c r="E90" s="0" t="s">
        <v>85</v>
      </c>
      <c r="F90" s="0" t="s">
        <v>101</v>
      </c>
      <c r="G90" s="0" t="s">
        <v>117</v>
      </c>
      <c r="H90" s="0" t="s">
        <v>133</v>
      </c>
      <c r="I90" s="0" t="s">
        <v>149</v>
      </c>
      <c r="M90" s="62"/>
    </row>
    <row r="91" customFormat="false" ht="14.5" hidden="false" customHeight="false" outlineLevel="0" collapsed="false">
      <c r="A91" s="53" t="s">
        <v>257</v>
      </c>
      <c r="B91" s="61" t="n">
        <v>100</v>
      </c>
      <c r="C91" s="61" t="n">
        <v>100</v>
      </c>
      <c r="D91" s="0" t="s">
        <v>67</v>
      </c>
      <c r="E91" s="0" t="s">
        <v>83</v>
      </c>
      <c r="F91" s="0" t="s">
        <v>99</v>
      </c>
      <c r="G91" s="0" t="s">
        <v>115</v>
      </c>
      <c r="H91" s="0" t="s">
        <v>131</v>
      </c>
      <c r="I91" s="0" t="s">
        <v>147</v>
      </c>
      <c r="M91" s="62"/>
    </row>
    <row r="92" customFormat="false" ht="14.5" hidden="false" customHeight="false" outlineLevel="0" collapsed="false">
      <c r="A92" s="53" t="s">
        <v>258</v>
      </c>
      <c r="B92" s="61" t="n">
        <v>10</v>
      </c>
      <c r="C92" s="61" t="n">
        <v>10</v>
      </c>
      <c r="D92" s="0" t="s">
        <v>65</v>
      </c>
      <c r="E92" s="0" t="s">
        <v>81</v>
      </c>
      <c r="F92" s="0" t="s">
        <v>97</v>
      </c>
      <c r="G92" s="0" t="s">
        <v>113</v>
      </c>
      <c r="H92" s="0" t="s">
        <v>129</v>
      </c>
      <c r="I92" s="0" t="s">
        <v>145</v>
      </c>
      <c r="M92" s="62"/>
    </row>
    <row r="93" customFormat="false" ht="14.5" hidden="false" customHeight="false" outlineLevel="0" collapsed="false">
      <c r="A93" s="53" t="s">
        <v>259</v>
      </c>
      <c r="B93" s="61" t="n">
        <v>0</v>
      </c>
      <c r="C93" s="61" t="n">
        <v>0</v>
      </c>
      <c r="D93" s="0" t="s">
        <v>63</v>
      </c>
      <c r="E93" s="0" t="s">
        <v>79</v>
      </c>
      <c r="F93" s="0" t="s">
        <v>95</v>
      </c>
      <c r="G93" s="0" t="s">
        <v>111</v>
      </c>
      <c r="H93" s="0" t="s">
        <v>127</v>
      </c>
      <c r="I93" s="0" t="s">
        <v>143</v>
      </c>
      <c r="M93" s="62"/>
    </row>
    <row r="94" customFormat="false" ht="14.5" hidden="false" customHeight="false" outlineLevel="0" collapsed="false">
      <c r="A94" s="53" t="s">
        <v>260</v>
      </c>
      <c r="B94" s="62"/>
      <c r="C94" s="63"/>
      <c r="D94" s="0" t="s">
        <v>61</v>
      </c>
      <c r="E94" s="0" t="s">
        <v>77</v>
      </c>
      <c r="F94" s="0" t="s">
        <v>93</v>
      </c>
      <c r="G94" s="0" t="s">
        <v>109</v>
      </c>
      <c r="H94" s="0" t="s">
        <v>125</v>
      </c>
      <c r="I94" s="0" t="s">
        <v>141</v>
      </c>
      <c r="J94" s="0" t="s">
        <v>157</v>
      </c>
      <c r="M94" s="62"/>
    </row>
    <row r="95" customFormat="false" ht="14.5" hidden="false" customHeight="false" outlineLevel="0" collapsed="false">
      <c r="A95" s="53" t="s">
        <v>261</v>
      </c>
      <c r="B95" s="62"/>
      <c r="C95" s="63"/>
      <c r="D95" s="0" t="s">
        <v>59</v>
      </c>
      <c r="E95" s="0" t="s">
        <v>75</v>
      </c>
      <c r="F95" s="0" t="s">
        <v>91</v>
      </c>
      <c r="G95" s="0" t="s">
        <v>107</v>
      </c>
      <c r="H95" s="0" t="s">
        <v>123</v>
      </c>
      <c r="I95" s="0" t="s">
        <v>139</v>
      </c>
      <c r="J95" s="0" t="s">
        <v>155</v>
      </c>
      <c r="M95" s="62"/>
    </row>
    <row r="96" customFormat="false" ht="14.5" hidden="false" customHeight="false" outlineLevel="0" collapsed="false">
      <c r="A96" s="53" t="s">
        <v>262</v>
      </c>
      <c r="B96" s="62"/>
      <c r="C96" s="63"/>
      <c r="D96" s="0" t="s">
        <v>57</v>
      </c>
      <c r="E96" s="0" t="s">
        <v>73</v>
      </c>
      <c r="F96" s="0" t="s">
        <v>89</v>
      </c>
      <c r="G96" s="0" t="s">
        <v>105</v>
      </c>
      <c r="H96" s="0" t="s">
        <v>121</v>
      </c>
      <c r="I96" s="0" t="s">
        <v>137</v>
      </c>
      <c r="J96" s="0" t="s">
        <v>153</v>
      </c>
      <c r="M96" s="62"/>
    </row>
    <row r="97" customFormat="false" ht="14.5" hidden="false" customHeight="false" outlineLevel="0" collapsed="false">
      <c r="A97" s="53" t="s">
        <v>263</v>
      </c>
      <c r="B97" s="62"/>
      <c r="C97" s="63"/>
      <c r="D97" s="0" t="s">
        <v>54</v>
      </c>
      <c r="E97" s="0" t="s">
        <v>71</v>
      </c>
      <c r="F97" s="0" t="s">
        <v>87</v>
      </c>
      <c r="G97" s="0" t="s">
        <v>103</v>
      </c>
      <c r="H97" s="0" t="s">
        <v>119</v>
      </c>
      <c r="I97" s="0" t="s">
        <v>135</v>
      </c>
      <c r="J97" s="0" t="s">
        <v>151</v>
      </c>
      <c r="M97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D77" activeCellId="0" sqref="D77"/>
    </sheetView>
  </sheetViews>
  <sheetFormatPr defaultRowHeight="14.5"/>
  <cols>
    <col collapsed="false" hidden="false" max="1" min="1" style="0" width="8.63775510204082"/>
    <col collapsed="false" hidden="false" max="2" min="2" style="0" width="15.984693877551"/>
    <col collapsed="false" hidden="false" max="3" min="3" style="0" width="10.5816326530612"/>
    <col collapsed="false" hidden="false" max="5" min="4" style="0" width="8.63775510204082"/>
    <col collapsed="false" hidden="false" max="6" min="6" style="0" width="10.3673469387755"/>
    <col collapsed="false" hidden="false" max="10" min="7" style="0" width="8.63775510204082"/>
    <col collapsed="false" hidden="false" max="11" min="11" style="0" width="12.4183673469388"/>
    <col collapsed="false" hidden="false" max="257" min="12" style="0" width="8.63775510204082"/>
    <col collapsed="false" hidden="false" max="258" min="258" style="0" width="15.984693877551"/>
    <col collapsed="false" hidden="false" max="259" min="259" style="0" width="10.5816326530612"/>
    <col collapsed="false" hidden="false" max="261" min="260" style="0" width="8.63775510204082"/>
    <col collapsed="false" hidden="false" max="262" min="262" style="0" width="10.3673469387755"/>
    <col collapsed="false" hidden="false" max="266" min="263" style="0" width="8.63775510204082"/>
    <col collapsed="false" hidden="false" max="267" min="267" style="0" width="12.4183673469388"/>
    <col collapsed="false" hidden="false" max="513" min="268" style="0" width="8.63775510204082"/>
    <col collapsed="false" hidden="false" max="514" min="514" style="0" width="15.984693877551"/>
    <col collapsed="false" hidden="false" max="515" min="515" style="0" width="10.5816326530612"/>
    <col collapsed="false" hidden="false" max="517" min="516" style="0" width="8.63775510204082"/>
    <col collapsed="false" hidden="false" max="518" min="518" style="0" width="10.3673469387755"/>
    <col collapsed="false" hidden="false" max="522" min="519" style="0" width="8.63775510204082"/>
    <col collapsed="false" hidden="false" max="523" min="523" style="0" width="12.4183673469388"/>
    <col collapsed="false" hidden="false" max="769" min="524" style="0" width="8.63775510204082"/>
    <col collapsed="false" hidden="false" max="770" min="770" style="0" width="15.984693877551"/>
    <col collapsed="false" hidden="false" max="771" min="771" style="0" width="10.5816326530612"/>
    <col collapsed="false" hidden="false" max="773" min="772" style="0" width="8.63775510204082"/>
    <col collapsed="false" hidden="false" max="774" min="774" style="0" width="10.3673469387755"/>
    <col collapsed="false" hidden="false" max="778" min="775" style="0" width="8.63775510204082"/>
    <col collapsed="false" hidden="false" max="779" min="779" style="0" width="12.4183673469388"/>
    <col collapsed="false" hidden="false" max="1025" min="780" style="0" width="8.63775510204082"/>
  </cols>
  <sheetData>
    <row r="1" customFormat="false" ht="14.5" hidden="false" customHeight="false" outlineLevel="0" collapsed="false">
      <c r="B1" s="46" t="s">
        <v>243</v>
      </c>
    </row>
    <row r="4" customFormat="false" ht="14.5" hidden="false" customHeight="false" outlineLevel="0" collapsed="false">
      <c r="A4" s="46" t="s">
        <v>244</v>
      </c>
      <c r="B4" s="46" t="n">
        <v>485</v>
      </c>
    </row>
    <row r="5" customFormat="false" ht="14.5" hidden="false" customHeight="false" outlineLevel="0" collapsed="false">
      <c r="A5" s="46" t="s">
        <v>245</v>
      </c>
      <c r="B5" s="46" t="n">
        <v>535</v>
      </c>
    </row>
    <row r="6" customFormat="false" ht="14.5" hidden="false" customHeight="false" outlineLevel="0" collapsed="false">
      <c r="A6" s="47" t="s">
        <v>246</v>
      </c>
      <c r="B6" s="46"/>
    </row>
    <row r="8" customFormat="false" ht="14.5" hidden="false" customHeight="false" outlineLevel="0" collapsed="false">
      <c r="B8" s="48" t="s">
        <v>247</v>
      </c>
    </row>
    <row r="9" customFormat="false" ht="14.5" hidden="false" customHeight="false" outlineLevel="0" collapsed="false">
      <c r="K9" s="49" t="s">
        <v>248</v>
      </c>
      <c r="L9" s="49" t="s">
        <v>249</v>
      </c>
    </row>
    <row r="10" customFormat="false" ht="14.5" hidden="false" customHeight="false" outlineLevel="0" collapsed="false">
      <c r="B10" s="0" t="s">
        <v>250</v>
      </c>
      <c r="C10" s="49" t="s">
        <v>248</v>
      </c>
      <c r="D10" s="49" t="s">
        <v>251</v>
      </c>
      <c r="E10" s="49" t="s">
        <v>251</v>
      </c>
      <c r="F10" s="49" t="s">
        <v>252</v>
      </c>
      <c r="G10" s="49" t="s">
        <v>249</v>
      </c>
      <c r="K10" s="0" t="n">
        <f aca="false">C11</f>
        <v>1000</v>
      </c>
      <c r="L10" s="0" t="n">
        <f aca="false">+G11</f>
        <v>44623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50" t="n">
        <f aca="false">B23</f>
        <v>44395</v>
      </c>
      <c r="E11" s="50" t="n">
        <f aca="false">C23</f>
        <v>45012</v>
      </c>
      <c r="F11" s="0" t="n">
        <f aca="false">+(D11+E11)/2</f>
        <v>44703.5</v>
      </c>
      <c r="G11" s="0" t="n">
        <f aca="false">+F11-F14</f>
        <v>44623</v>
      </c>
      <c r="K11" s="0" t="n">
        <f aca="false">C12</f>
        <v>100</v>
      </c>
      <c r="L11" s="0" t="n">
        <f aca="false">+G12</f>
        <v>4585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50" t="n">
        <f aca="false">B24</f>
        <v>4528</v>
      </c>
      <c r="E12" s="50" t="n">
        <f aca="false">C24</f>
        <v>4803</v>
      </c>
      <c r="F12" s="0" t="n">
        <f aca="false">+(D12+E12)/2</f>
        <v>4665.5</v>
      </c>
      <c r="G12" s="0" t="n">
        <f aca="false">+F12-F14</f>
        <v>4585</v>
      </c>
      <c r="K12" s="0" t="n">
        <f aca="false">C13</f>
        <v>10</v>
      </c>
      <c r="L12" s="0" t="n">
        <f aca="false">+G13</f>
        <v>547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50" t="n">
        <f aca="false">B25</f>
        <v>649</v>
      </c>
      <c r="E13" s="50" t="n">
        <f aca="false">C25</f>
        <v>606</v>
      </c>
      <c r="F13" s="0" t="n">
        <f aca="false">+(D13+E13)/2</f>
        <v>627.5</v>
      </c>
      <c r="G13" s="0" t="n">
        <f aca="false">+F13-F14</f>
        <v>547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50" t="n">
        <f aca="false">B26</f>
        <v>83</v>
      </c>
      <c r="E14" s="50" t="n">
        <f aca="false">C26</f>
        <v>78</v>
      </c>
      <c r="F14" s="51" t="n">
        <f aca="false">+(D14+E14)/2</f>
        <v>80.5</v>
      </c>
      <c r="G14" s="0" t="n">
        <v>0</v>
      </c>
    </row>
    <row r="15" customFormat="false" ht="14.5" hidden="false" customHeight="false" outlineLevel="0" collapsed="false">
      <c r="J15" s="52" t="s">
        <v>253</v>
      </c>
      <c r="K15" s="52" t="n">
        <v>49.922</v>
      </c>
    </row>
    <row r="16" customFormat="false" ht="14.5" hidden="false" customHeight="false" outlineLevel="0" collapsed="false">
      <c r="B16" s="46"/>
      <c r="C16" s="46"/>
      <c r="D16" s="46"/>
      <c r="E16" s="46"/>
    </row>
    <row r="21" customFormat="false" ht="14.5" hidden="false" customHeight="false" outlineLevel="0" collapsed="false">
      <c r="A21" s="49" t="s">
        <v>254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customFormat="false" ht="14.5" hidden="false" customHeight="false" outlineLevel="0" collapsed="false">
      <c r="A22" s="53" t="s">
        <v>255</v>
      </c>
      <c r="B22" s="49" t="n">
        <v>1</v>
      </c>
      <c r="C22" s="49" t="n">
        <v>2</v>
      </c>
      <c r="D22" s="49" t="n">
        <v>3</v>
      </c>
      <c r="E22" s="49" t="n">
        <v>4</v>
      </c>
      <c r="F22" s="49" t="n">
        <v>5</v>
      </c>
      <c r="G22" s="49" t="n">
        <v>6</v>
      </c>
      <c r="H22" s="49" t="n">
        <v>7</v>
      </c>
      <c r="I22" s="49" t="n">
        <v>8</v>
      </c>
      <c r="J22" s="49" t="n">
        <v>9</v>
      </c>
      <c r="K22" s="49" t="n">
        <v>10</v>
      </c>
      <c r="L22" s="49" t="n">
        <v>11</v>
      </c>
      <c r="M22" s="49" t="n">
        <v>12</v>
      </c>
    </row>
    <row r="23" customFormat="false" ht="14.5" hidden="false" customHeight="false" outlineLevel="0" collapsed="false">
      <c r="A23" s="53" t="s">
        <v>256</v>
      </c>
      <c r="B23" s="54" t="n">
        <v>44395</v>
      </c>
      <c r="C23" s="54" t="n">
        <v>45012</v>
      </c>
      <c r="D23" s="0" t="n">
        <v>8084</v>
      </c>
      <c r="E23" s="0" t="n">
        <v>5244</v>
      </c>
      <c r="F23" s="0" t="n">
        <v>4930</v>
      </c>
      <c r="G23" s="0" t="n">
        <v>5178</v>
      </c>
      <c r="H23" s="0" t="n">
        <v>4934</v>
      </c>
      <c r="I23" s="0" t="n">
        <v>3588</v>
      </c>
      <c r="J23" s="0" t="n">
        <v>4012</v>
      </c>
      <c r="K23" s="0" t="n">
        <v>3208</v>
      </c>
      <c r="L23" s="0" t="n">
        <v>3</v>
      </c>
      <c r="M23" s="0" t="n">
        <v>3</v>
      </c>
    </row>
    <row r="24" customFormat="false" ht="14.5" hidden="false" customHeight="false" outlineLevel="0" collapsed="false">
      <c r="A24" s="53" t="s">
        <v>257</v>
      </c>
      <c r="B24" s="54" t="n">
        <v>4528</v>
      </c>
      <c r="C24" s="54" t="n">
        <v>4803</v>
      </c>
      <c r="D24" s="0" t="n">
        <v>6231</v>
      </c>
      <c r="E24" s="0" t="n">
        <v>4100</v>
      </c>
      <c r="F24" s="0" t="n">
        <v>3752</v>
      </c>
      <c r="G24" s="0" t="n">
        <v>10465</v>
      </c>
      <c r="H24" s="0" t="n">
        <v>601</v>
      </c>
      <c r="I24" s="0" t="n">
        <v>661</v>
      </c>
      <c r="J24" s="0" t="n">
        <v>7087</v>
      </c>
      <c r="K24" s="0" t="n">
        <v>829</v>
      </c>
      <c r="L24" s="0" t="n">
        <v>2</v>
      </c>
      <c r="M24" s="0" t="n">
        <v>3</v>
      </c>
    </row>
    <row r="25" customFormat="false" ht="14.5" hidden="false" customHeight="false" outlineLevel="0" collapsed="false">
      <c r="A25" s="53" t="s">
        <v>258</v>
      </c>
      <c r="B25" s="54" t="n">
        <v>649</v>
      </c>
      <c r="C25" s="54" t="n">
        <v>606</v>
      </c>
      <c r="D25" s="0" t="n">
        <v>7961</v>
      </c>
      <c r="E25" s="0" t="n">
        <v>15531</v>
      </c>
      <c r="F25" s="0" t="n">
        <v>11523</v>
      </c>
      <c r="G25" s="0" t="n">
        <v>1629</v>
      </c>
      <c r="H25" s="0" t="n">
        <v>461</v>
      </c>
      <c r="I25" s="0" t="n">
        <v>14106</v>
      </c>
      <c r="J25" s="0" t="n">
        <v>5526</v>
      </c>
      <c r="K25" s="0" t="n">
        <v>2663</v>
      </c>
      <c r="L25" s="0" t="n">
        <v>3</v>
      </c>
      <c r="M25" s="0" t="n">
        <v>3</v>
      </c>
    </row>
    <row r="26" customFormat="false" ht="14.5" hidden="false" customHeight="false" outlineLevel="0" collapsed="false">
      <c r="A26" s="53" t="s">
        <v>259</v>
      </c>
      <c r="B26" s="54" t="n">
        <v>83</v>
      </c>
      <c r="C26" s="54" t="n">
        <v>78</v>
      </c>
      <c r="D26" s="0" t="n">
        <v>15179</v>
      </c>
      <c r="E26" s="0" t="n">
        <v>7685</v>
      </c>
      <c r="F26" s="0" t="n">
        <v>8515</v>
      </c>
      <c r="G26" s="0" t="n">
        <v>2182</v>
      </c>
      <c r="H26" s="0" t="n">
        <v>3850</v>
      </c>
      <c r="I26" s="0" t="n">
        <v>3282</v>
      </c>
      <c r="J26" s="0" t="n">
        <v>6256</v>
      </c>
      <c r="K26" s="0" t="n">
        <v>2376</v>
      </c>
      <c r="L26" s="0" t="n">
        <v>3</v>
      </c>
      <c r="M26" s="0" t="n">
        <v>3</v>
      </c>
    </row>
    <row r="27" customFormat="false" ht="14.5" hidden="false" customHeight="false" outlineLevel="0" collapsed="false">
      <c r="A27" s="53" t="s">
        <v>260</v>
      </c>
      <c r="B27" s="0" t="n">
        <v>2</v>
      </c>
      <c r="C27" s="0" t="n">
        <v>4</v>
      </c>
      <c r="D27" s="0" t="n">
        <v>804</v>
      </c>
      <c r="E27" s="0" t="n">
        <v>9837</v>
      </c>
      <c r="F27" s="0" t="n">
        <v>6060</v>
      </c>
      <c r="G27" s="0" t="n">
        <v>858</v>
      </c>
      <c r="H27" s="0" t="n">
        <v>1777</v>
      </c>
      <c r="I27" s="0" t="n">
        <v>12584</v>
      </c>
      <c r="J27" s="0" t="n">
        <v>6246</v>
      </c>
      <c r="K27" s="0" t="n">
        <v>2450</v>
      </c>
      <c r="L27" s="0" t="n">
        <v>33957</v>
      </c>
      <c r="M27" s="0" t="n">
        <v>4</v>
      </c>
    </row>
    <row r="28" customFormat="false" ht="14.5" hidden="false" customHeight="false" outlineLevel="0" collapsed="false">
      <c r="A28" s="53" t="s">
        <v>261</v>
      </c>
      <c r="B28" s="0" t="n">
        <v>3</v>
      </c>
      <c r="C28" s="0" t="n">
        <v>4</v>
      </c>
      <c r="D28" s="0" t="n">
        <v>18888</v>
      </c>
      <c r="E28" s="0" t="n">
        <v>9002</v>
      </c>
      <c r="F28" s="0" t="n">
        <v>6879</v>
      </c>
      <c r="G28" s="0" t="n">
        <v>8339</v>
      </c>
      <c r="H28" s="0" t="n">
        <v>1416</v>
      </c>
      <c r="I28" s="0" t="n">
        <v>7485</v>
      </c>
      <c r="J28" s="0" t="n">
        <v>9646</v>
      </c>
      <c r="K28" s="0" t="n">
        <v>1637</v>
      </c>
      <c r="L28" s="0" t="n">
        <v>331</v>
      </c>
      <c r="M28" s="0" t="n">
        <v>3</v>
      </c>
    </row>
    <row r="29" customFormat="false" ht="14.5" hidden="false" customHeight="false" outlineLevel="0" collapsed="false">
      <c r="A29" s="53" t="s">
        <v>262</v>
      </c>
      <c r="B29" s="0" t="n">
        <v>3</v>
      </c>
      <c r="C29" s="0" t="n">
        <v>3</v>
      </c>
      <c r="D29" s="0" t="n">
        <v>718</v>
      </c>
      <c r="E29" s="0" t="n">
        <v>12888</v>
      </c>
      <c r="F29" s="0" t="n">
        <v>12152</v>
      </c>
      <c r="G29" s="0" t="n">
        <v>11217</v>
      </c>
      <c r="H29" s="0" t="n">
        <v>3486</v>
      </c>
      <c r="I29" s="0" t="n">
        <v>6921</v>
      </c>
      <c r="J29" s="0" t="n">
        <v>6857</v>
      </c>
      <c r="K29" s="0" t="n">
        <v>4140</v>
      </c>
      <c r="L29" s="0" t="n">
        <v>5144</v>
      </c>
      <c r="M29" s="0" t="n">
        <v>4</v>
      </c>
    </row>
    <row r="30" customFormat="false" ht="14.5" hidden="false" customHeight="false" outlineLevel="0" collapsed="false">
      <c r="A30" s="53" t="s">
        <v>263</v>
      </c>
      <c r="B30" s="0" t="n">
        <v>4</v>
      </c>
      <c r="C30" s="0" t="n">
        <v>3</v>
      </c>
      <c r="D30" s="0" t="n">
        <v>6981</v>
      </c>
      <c r="E30" s="0" t="n">
        <v>5763</v>
      </c>
      <c r="F30" s="0" t="n">
        <v>21086</v>
      </c>
      <c r="G30" s="0" t="n">
        <v>2242</v>
      </c>
      <c r="H30" s="0" t="n">
        <v>703</v>
      </c>
      <c r="I30" s="0" t="n">
        <v>12180</v>
      </c>
      <c r="J30" s="0" t="n">
        <v>2588</v>
      </c>
      <c r="K30" s="0" t="n">
        <v>2208</v>
      </c>
      <c r="L30" s="0" t="n">
        <v>6753</v>
      </c>
      <c r="M30" s="0" t="n">
        <v>4</v>
      </c>
    </row>
    <row r="31" customFormat="false" ht="14.5" hidden="false" customHeight="false" outlineLevel="0" collapsed="false">
      <c r="B31" s="5"/>
    </row>
    <row r="32" customFormat="false" ht="14.5" hidden="false" customHeight="false" outlineLevel="0" collapsed="false">
      <c r="A32" s="55"/>
    </row>
    <row r="34" customFormat="false" ht="14.5" hidden="false" customHeight="false" outlineLevel="0" collapsed="false">
      <c r="A34" s="46"/>
    </row>
    <row r="35" customFormat="false" ht="14.5" hidden="false" customHeight="false" outlineLevel="0" collapsed="false">
      <c r="A35" s="46" t="s">
        <v>264</v>
      </c>
      <c r="E35" s="46"/>
      <c r="F35" s="46"/>
    </row>
    <row r="36" customFormat="false" ht="14.5" hidden="false" customHeight="false" outlineLevel="0" collapsed="false">
      <c r="A36" s="53" t="s">
        <v>255</v>
      </c>
      <c r="B36" s="49" t="n">
        <v>1</v>
      </c>
      <c r="C36" s="49" t="n">
        <v>2</v>
      </c>
      <c r="D36" s="49" t="n">
        <v>3</v>
      </c>
      <c r="E36" s="49" t="n">
        <v>4</v>
      </c>
      <c r="F36" s="49" t="n">
        <v>5</v>
      </c>
      <c r="G36" s="49" t="n">
        <v>6</v>
      </c>
      <c r="H36" s="49" t="n">
        <v>7</v>
      </c>
      <c r="I36" s="49" t="n">
        <v>8</v>
      </c>
      <c r="J36" s="49" t="n">
        <v>9</v>
      </c>
      <c r="K36" s="49" t="n">
        <v>10</v>
      </c>
      <c r="L36" s="49" t="n">
        <v>11</v>
      </c>
      <c r="M36" s="49" t="n">
        <v>12</v>
      </c>
    </row>
    <row r="37" customFormat="false" ht="14.5" hidden="false" customHeight="false" outlineLevel="0" collapsed="false">
      <c r="A37" s="53" t="s">
        <v>256</v>
      </c>
      <c r="B37" s="50"/>
      <c r="C37" s="50"/>
      <c r="D37" s="56" t="n">
        <f aca="false">+D23-$F$14</f>
        <v>8003.5</v>
      </c>
      <c r="E37" s="56" t="n">
        <f aca="false">+E23-$F$14</f>
        <v>5163.5</v>
      </c>
      <c r="F37" s="56" t="n">
        <f aca="false">+F23-$F$14</f>
        <v>4849.5</v>
      </c>
      <c r="G37" s="56" t="n">
        <f aca="false">+G23-$F$14</f>
        <v>5097.5</v>
      </c>
      <c r="H37" s="56" t="n">
        <f aca="false">+H23-$F$14</f>
        <v>4853.5</v>
      </c>
      <c r="I37" s="56" t="n">
        <f aca="false">+I23-$F$14</f>
        <v>3507.5</v>
      </c>
      <c r="J37" s="56" t="n">
        <f aca="false">+J23-$F$14</f>
        <v>3931.5</v>
      </c>
      <c r="K37" s="56" t="n">
        <f aca="false">+K23-$F$14</f>
        <v>3127.5</v>
      </c>
      <c r="L37" s="56" t="n">
        <f aca="false">+L23-$F$14</f>
        <v>-77.5</v>
      </c>
      <c r="M37" s="56" t="n">
        <f aca="false">+M23-$F$14</f>
        <v>-77.5</v>
      </c>
    </row>
    <row r="38" customFormat="false" ht="14.5" hidden="false" customHeight="false" outlineLevel="0" collapsed="false">
      <c r="A38" s="53" t="s">
        <v>257</v>
      </c>
      <c r="B38" s="50"/>
      <c r="C38" s="50"/>
      <c r="D38" s="56" t="n">
        <f aca="false">+D24-$F$14</f>
        <v>6150.5</v>
      </c>
      <c r="E38" s="56" t="n">
        <f aca="false">+E24-$F$14</f>
        <v>4019.5</v>
      </c>
      <c r="F38" s="56" t="n">
        <f aca="false">+F24-$F$14</f>
        <v>3671.5</v>
      </c>
      <c r="G38" s="56" t="n">
        <f aca="false">+G24-$F$14</f>
        <v>10384.5</v>
      </c>
      <c r="H38" s="56" t="n">
        <f aca="false">+H24-$F$14</f>
        <v>520.5</v>
      </c>
      <c r="I38" s="56" t="n">
        <f aca="false">+I24-$F$14</f>
        <v>580.5</v>
      </c>
      <c r="J38" s="56" t="n">
        <f aca="false">+J24-$F$14</f>
        <v>7006.5</v>
      </c>
      <c r="K38" s="56" t="n">
        <f aca="false">+K24-$F$14</f>
        <v>748.5</v>
      </c>
      <c r="L38" s="56" t="n">
        <f aca="false">+L24-$F$14</f>
        <v>-78.5</v>
      </c>
      <c r="M38" s="56" t="n">
        <f aca="false">+M24-$F$14</f>
        <v>-77.5</v>
      </c>
    </row>
    <row r="39" customFormat="false" ht="14.5" hidden="false" customHeight="false" outlineLevel="0" collapsed="false">
      <c r="A39" s="53" t="s">
        <v>258</v>
      </c>
      <c r="B39" s="50"/>
      <c r="C39" s="50"/>
      <c r="D39" s="56" t="n">
        <f aca="false">+D25-$F$14</f>
        <v>7880.5</v>
      </c>
      <c r="E39" s="56" t="n">
        <f aca="false">+E25-$F$14</f>
        <v>15450.5</v>
      </c>
      <c r="F39" s="56" t="n">
        <f aca="false">+F25-$F$14</f>
        <v>11442.5</v>
      </c>
      <c r="G39" s="56" t="n">
        <f aca="false">+G25-$F$14</f>
        <v>1548.5</v>
      </c>
      <c r="H39" s="56" t="n">
        <f aca="false">+H25-$F$14</f>
        <v>380.5</v>
      </c>
      <c r="I39" s="56" t="n">
        <f aca="false">+I25-$F$14</f>
        <v>14025.5</v>
      </c>
      <c r="J39" s="56" t="n">
        <f aca="false">+J25-$F$14</f>
        <v>5445.5</v>
      </c>
      <c r="K39" s="56" t="n">
        <f aca="false">+K25-$F$14</f>
        <v>2582.5</v>
      </c>
      <c r="L39" s="56" t="n">
        <f aca="false">+L25-$F$14</f>
        <v>-77.5</v>
      </c>
      <c r="M39" s="56" t="n">
        <f aca="false">+M25-$F$14</f>
        <v>-77.5</v>
      </c>
    </row>
    <row r="40" customFormat="false" ht="14.5" hidden="false" customHeight="false" outlineLevel="0" collapsed="false">
      <c r="A40" s="53" t="s">
        <v>259</v>
      </c>
      <c r="B40" s="50"/>
      <c r="C40" s="50"/>
      <c r="D40" s="56" t="n">
        <f aca="false">+D26-$F$14</f>
        <v>15098.5</v>
      </c>
      <c r="E40" s="56" t="n">
        <f aca="false">+E26-$F$14</f>
        <v>7604.5</v>
      </c>
      <c r="F40" s="56" t="n">
        <f aca="false">+F26-$F$14</f>
        <v>8434.5</v>
      </c>
      <c r="G40" s="56" t="n">
        <f aca="false">+G26-$F$14</f>
        <v>2101.5</v>
      </c>
      <c r="H40" s="56" t="n">
        <f aca="false">+H26-$F$14</f>
        <v>3769.5</v>
      </c>
      <c r="I40" s="56" t="n">
        <f aca="false">+I26-$F$14</f>
        <v>3201.5</v>
      </c>
      <c r="J40" s="56" t="n">
        <f aca="false">+J26-$F$14</f>
        <v>6175.5</v>
      </c>
      <c r="K40" s="56" t="n">
        <f aca="false">+K26-$F$14</f>
        <v>2295.5</v>
      </c>
      <c r="L40" s="56" t="n">
        <f aca="false">+L26-$F$14</f>
        <v>-77.5</v>
      </c>
      <c r="M40" s="56" t="n">
        <f aca="false">+M26-$F$14</f>
        <v>-77.5</v>
      </c>
    </row>
    <row r="41" customFormat="false" ht="14.5" hidden="false" customHeight="false" outlineLevel="0" collapsed="false">
      <c r="A41" s="53" t="s">
        <v>260</v>
      </c>
      <c r="B41" s="56" t="n">
        <f aca="false">+B27-$F$14</f>
        <v>-78.5</v>
      </c>
      <c r="C41" s="56" t="n">
        <f aca="false">+C27-$F$14</f>
        <v>-76.5</v>
      </c>
      <c r="D41" s="56" t="n">
        <f aca="false">+D27-$F$14</f>
        <v>723.5</v>
      </c>
      <c r="E41" s="56" t="n">
        <f aca="false">+E27-$F$14</f>
        <v>9756.5</v>
      </c>
      <c r="F41" s="56" t="n">
        <f aca="false">+F27-$F$14</f>
        <v>5979.5</v>
      </c>
      <c r="G41" s="56" t="n">
        <f aca="false">+G27-$F$14</f>
        <v>777.5</v>
      </c>
      <c r="H41" s="56" t="n">
        <f aca="false">+H27-$F$14</f>
        <v>1696.5</v>
      </c>
      <c r="I41" s="56" t="n">
        <f aca="false">+I27-$F$14</f>
        <v>12503.5</v>
      </c>
      <c r="J41" s="56" t="n">
        <f aca="false">+J27-$F$14</f>
        <v>6165.5</v>
      </c>
      <c r="K41" s="56" t="n">
        <f aca="false">+K27-$F$14</f>
        <v>2369.5</v>
      </c>
      <c r="L41" s="56" t="n">
        <f aca="false">+L27-$F$14</f>
        <v>33876.5</v>
      </c>
      <c r="M41" s="56" t="n">
        <f aca="false">+M27-$F$14</f>
        <v>-76.5</v>
      </c>
    </row>
    <row r="42" customFormat="false" ht="14.5" hidden="false" customHeight="false" outlineLevel="0" collapsed="false">
      <c r="A42" s="53" t="s">
        <v>261</v>
      </c>
      <c r="B42" s="56" t="n">
        <f aca="false">+B28-$F$14</f>
        <v>-77.5</v>
      </c>
      <c r="C42" s="56" t="n">
        <f aca="false">+C28-$F$14</f>
        <v>-76.5</v>
      </c>
      <c r="D42" s="56" t="n">
        <f aca="false">+D28-$F$14</f>
        <v>18807.5</v>
      </c>
      <c r="E42" s="56" t="n">
        <f aca="false">+E28-$F$14</f>
        <v>8921.5</v>
      </c>
      <c r="F42" s="56" t="n">
        <f aca="false">+F28-$F$14</f>
        <v>6798.5</v>
      </c>
      <c r="G42" s="56" t="n">
        <f aca="false">+G28-$F$14</f>
        <v>8258.5</v>
      </c>
      <c r="H42" s="56" t="n">
        <f aca="false">+H28-$F$14</f>
        <v>1335.5</v>
      </c>
      <c r="I42" s="56" t="n">
        <f aca="false">+I28-$F$14</f>
        <v>7404.5</v>
      </c>
      <c r="J42" s="56" t="n">
        <f aca="false">+J28-$F$14</f>
        <v>9565.5</v>
      </c>
      <c r="K42" s="56" t="n">
        <f aca="false">+K28-$F$14</f>
        <v>1556.5</v>
      </c>
      <c r="L42" s="56" t="n">
        <f aca="false">+L28-$F$14</f>
        <v>250.5</v>
      </c>
      <c r="M42" s="56" t="n">
        <f aca="false">+M28-$F$14</f>
        <v>-77.5</v>
      </c>
    </row>
    <row r="43" customFormat="false" ht="14.5" hidden="false" customHeight="false" outlineLevel="0" collapsed="false">
      <c r="A43" s="53" t="s">
        <v>262</v>
      </c>
      <c r="B43" s="56" t="n">
        <f aca="false">+B29-$F$14</f>
        <v>-77.5</v>
      </c>
      <c r="C43" s="56" t="n">
        <f aca="false">+C29-$F$14</f>
        <v>-77.5</v>
      </c>
      <c r="D43" s="56" t="n">
        <f aca="false">+D29-$F$14</f>
        <v>637.5</v>
      </c>
      <c r="E43" s="56" t="n">
        <f aca="false">+E29-$F$14</f>
        <v>12807.5</v>
      </c>
      <c r="F43" s="56" t="n">
        <f aca="false">+F29-$F$14</f>
        <v>12071.5</v>
      </c>
      <c r="G43" s="56" t="n">
        <f aca="false">+G29-$F$14</f>
        <v>11136.5</v>
      </c>
      <c r="H43" s="56" t="n">
        <f aca="false">+H29-$F$14</f>
        <v>3405.5</v>
      </c>
      <c r="I43" s="56" t="n">
        <f aca="false">+I29-$F$14</f>
        <v>6840.5</v>
      </c>
      <c r="J43" s="56" t="n">
        <f aca="false">+J29-$F$14</f>
        <v>6776.5</v>
      </c>
      <c r="K43" s="56" t="n">
        <f aca="false">+K29-$F$14</f>
        <v>4059.5</v>
      </c>
      <c r="L43" s="56" t="n">
        <f aca="false">+L29-$F$14</f>
        <v>5063.5</v>
      </c>
      <c r="M43" s="56" t="n">
        <f aca="false">+M29-$F$14</f>
        <v>-76.5</v>
      </c>
    </row>
    <row r="44" customFormat="false" ht="14.5" hidden="false" customHeight="false" outlineLevel="0" collapsed="false">
      <c r="A44" s="53" t="s">
        <v>263</v>
      </c>
      <c r="B44" s="56" t="n">
        <f aca="false">+B30-$F$14</f>
        <v>-76.5</v>
      </c>
      <c r="C44" s="56" t="n">
        <f aca="false">+C30-$F$14</f>
        <v>-77.5</v>
      </c>
      <c r="D44" s="56" t="n">
        <f aca="false">+D30-$F$14</f>
        <v>6900.5</v>
      </c>
      <c r="E44" s="56" t="n">
        <f aca="false">+E30-$F$14</f>
        <v>5682.5</v>
      </c>
      <c r="F44" s="56" t="n">
        <f aca="false">+F30-$F$14</f>
        <v>21005.5</v>
      </c>
      <c r="G44" s="56" t="n">
        <f aca="false">+G30-$F$14</f>
        <v>2161.5</v>
      </c>
      <c r="H44" s="56" t="n">
        <f aca="false">+H30-$F$14</f>
        <v>622.5</v>
      </c>
      <c r="I44" s="56" t="n">
        <f aca="false">+I30-$F$14</f>
        <v>12099.5</v>
      </c>
      <c r="J44" s="56" t="n">
        <f aca="false">+J30-$F$14</f>
        <v>2507.5</v>
      </c>
      <c r="K44" s="56" t="n">
        <f aca="false">+K30-$F$14</f>
        <v>2127.5</v>
      </c>
      <c r="L44" s="56" t="n">
        <f aca="false">+L30-$F$14</f>
        <v>6672.5</v>
      </c>
      <c r="M44" s="56" t="n">
        <f aca="false">+M30-$F$14</f>
        <v>-76.5</v>
      </c>
    </row>
    <row r="48" customFormat="false" ht="14.5" hidden="false" customHeight="false" outlineLevel="0" collapsed="false">
      <c r="A48" s="46" t="s">
        <v>265</v>
      </c>
    </row>
    <row r="49" customFormat="false" ht="14.5" hidden="false" customHeight="false" outlineLevel="0" collapsed="false">
      <c r="A49" s="5" t="s">
        <v>266</v>
      </c>
    </row>
    <row r="50" customFormat="false" ht="14.5" hidden="false" customHeight="false" outlineLevel="0" collapsed="false">
      <c r="A50" s="53" t="s">
        <v>255</v>
      </c>
      <c r="B50" s="49" t="n">
        <v>1</v>
      </c>
      <c r="C50" s="49" t="n">
        <v>2</v>
      </c>
      <c r="D50" s="49" t="n">
        <v>3</v>
      </c>
      <c r="E50" s="49" t="n">
        <v>4</v>
      </c>
      <c r="F50" s="49" t="n">
        <v>5</v>
      </c>
      <c r="G50" s="49" t="n">
        <v>6</v>
      </c>
      <c r="H50" s="49" t="n">
        <v>7</v>
      </c>
      <c r="I50" s="49" t="n">
        <v>8</v>
      </c>
      <c r="J50" s="49" t="n">
        <v>9</v>
      </c>
      <c r="K50" s="49" t="n">
        <v>10</v>
      </c>
      <c r="L50" s="49" t="n">
        <v>11</v>
      </c>
      <c r="M50" s="49" t="n">
        <v>12</v>
      </c>
    </row>
    <row r="51" customFormat="false" ht="14.5" hidden="false" customHeight="false" outlineLevel="0" collapsed="false">
      <c r="A51" s="53" t="s">
        <v>256</v>
      </c>
      <c r="D51" s="57" t="n">
        <f aca="false">+D37/$K$15</f>
        <v>160.320099354994</v>
      </c>
      <c r="E51" s="57" t="n">
        <f aca="false">+E37/$K$15</f>
        <v>103.43135291054</v>
      </c>
      <c r="F51" s="57" t="n">
        <f aca="false">+F37/$K$15</f>
        <v>97.1415408036537</v>
      </c>
      <c r="G51" s="57" t="n">
        <f aca="false">+G37/$K$15</f>
        <v>102.109290493169</v>
      </c>
      <c r="H51" s="57" t="n">
        <f aca="false">+H37/$K$15</f>
        <v>97.2216657986459</v>
      </c>
      <c r="I51" s="57" t="n">
        <f aca="false">+I37/$K$15</f>
        <v>70.2596049837747</v>
      </c>
      <c r="J51" s="57" t="n">
        <f aca="false">+J37/$K$15</f>
        <v>78.7528544529466</v>
      </c>
      <c r="K51" s="57" t="n">
        <f aca="false">+K37/$K$15</f>
        <v>62.6477304595169</v>
      </c>
      <c r="L51" s="57" t="n">
        <f aca="false">+L37/$K$15</f>
        <v>-1.55242177797364</v>
      </c>
      <c r="M51" s="57" t="n">
        <f aca="false">+M37/$K$15</f>
        <v>-1.55242177797364</v>
      </c>
    </row>
    <row r="52" customFormat="false" ht="14.5" hidden="false" customHeight="false" outlineLevel="0" collapsed="false">
      <c r="A52" s="53" t="s">
        <v>257</v>
      </c>
      <c r="D52" s="57" t="n">
        <f aca="false">+D38/$K$15</f>
        <v>123.202195424863</v>
      </c>
      <c r="E52" s="57" t="n">
        <f aca="false">+E38/$K$15</f>
        <v>80.5156043427747</v>
      </c>
      <c r="F52" s="57" t="n">
        <f aca="false">+F38/$K$15</f>
        <v>73.5447297784544</v>
      </c>
      <c r="G52" s="57" t="n">
        <f aca="false">+G38/$K$15</f>
        <v>208.014502624094</v>
      </c>
      <c r="H52" s="57" t="n">
        <f aca="false">+H38/$K$15</f>
        <v>10.4262649733584</v>
      </c>
      <c r="I52" s="57" t="n">
        <f aca="false">+I38/$K$15</f>
        <v>11.6281398982413</v>
      </c>
      <c r="J52" s="57" t="n">
        <f aca="false">+J38/$K$15</f>
        <v>140.348944353191</v>
      </c>
      <c r="K52" s="57" t="n">
        <f aca="false">+K38/$K$15</f>
        <v>14.9933896879131</v>
      </c>
      <c r="L52" s="57" t="n">
        <f aca="false">+L38/$K$15</f>
        <v>-1.57245302672169</v>
      </c>
      <c r="M52" s="57" t="n">
        <f aca="false">+M38/$K$15</f>
        <v>-1.55242177797364</v>
      </c>
    </row>
    <row r="53" customFormat="false" ht="14.5" hidden="false" customHeight="false" outlineLevel="0" collapsed="false">
      <c r="A53" s="53" t="s">
        <v>258</v>
      </c>
      <c r="D53" s="57" t="n">
        <f aca="false">+D39/$K$15</f>
        <v>157.856255758984</v>
      </c>
      <c r="E53" s="57" t="n">
        <f aca="false">+E39/$K$15</f>
        <v>309.492808781699</v>
      </c>
      <c r="F53" s="57" t="n">
        <f aca="false">+F39/$K$15</f>
        <v>229.207563799527</v>
      </c>
      <c r="G53" s="57" t="n">
        <f aca="false">+G39/$K$15</f>
        <v>31.0183886863507</v>
      </c>
      <c r="H53" s="57" t="n">
        <f aca="false">+H39/$K$15</f>
        <v>7.62189014863187</v>
      </c>
      <c r="I53" s="57" t="n">
        <f aca="false">+I39/$K$15</f>
        <v>280.948279315733</v>
      </c>
      <c r="J53" s="57" t="n">
        <f aca="false">+J39/$K$15</f>
        <v>109.08016505749</v>
      </c>
      <c r="K53" s="57" t="n">
        <f aca="false">+K39/$K$15</f>
        <v>51.7306998918313</v>
      </c>
      <c r="L53" s="57" t="n">
        <f aca="false">+L39/$K$15</f>
        <v>-1.55242177797364</v>
      </c>
      <c r="M53" s="57" t="n">
        <f aca="false">+M39/$K$15</f>
        <v>-1.55242177797364</v>
      </c>
    </row>
    <row r="54" customFormat="false" ht="14.5" hidden="false" customHeight="false" outlineLevel="0" collapsed="false">
      <c r="A54" s="53" t="s">
        <v>259</v>
      </c>
      <c r="D54" s="57" t="n">
        <f aca="false">+D40/$K$15</f>
        <v>302.441809222387</v>
      </c>
      <c r="E54" s="57" t="n">
        <f aca="false">+E40/$K$15</f>
        <v>152.327631104523</v>
      </c>
      <c r="F54" s="57" t="n">
        <f aca="false">+F40/$K$15</f>
        <v>168.953567565402</v>
      </c>
      <c r="G54" s="57" t="n">
        <f aca="false">+G40/$K$15</f>
        <v>42.0956692440207</v>
      </c>
      <c r="H54" s="57" t="n">
        <f aca="false">+H40/$K$15</f>
        <v>75.507792155763</v>
      </c>
      <c r="I54" s="57" t="n">
        <f aca="false">+I40/$K$15</f>
        <v>64.1300428668723</v>
      </c>
      <c r="J54" s="57" t="n">
        <f aca="false">+J40/$K$15</f>
        <v>123.702976643564</v>
      </c>
      <c r="K54" s="57" t="n">
        <f aca="false">+K40/$K$15</f>
        <v>45.9817315011418</v>
      </c>
      <c r="L54" s="57" t="n">
        <f aca="false">+L40/$K$15</f>
        <v>-1.55242177797364</v>
      </c>
      <c r="M54" s="57" t="n">
        <f aca="false">+M40/$K$15</f>
        <v>-1.55242177797364</v>
      </c>
    </row>
    <row r="55" customFormat="false" ht="14.5" hidden="false" customHeight="false" outlineLevel="0" collapsed="false">
      <c r="A55" s="53" t="s">
        <v>260</v>
      </c>
      <c r="B55" s="57" t="n">
        <f aca="false">+B41/$K$15</f>
        <v>-1.57245302672169</v>
      </c>
      <c r="C55" s="57" t="n">
        <f aca="false">+C41/$K$15</f>
        <v>-1.53239052922559</v>
      </c>
      <c r="D55" s="57" t="n">
        <f aca="false">+D41/$K$15</f>
        <v>14.492608469212</v>
      </c>
      <c r="E55" s="57" t="n">
        <f aca="false">+E41/$K$15</f>
        <v>195.43487841032</v>
      </c>
      <c r="F55" s="57" t="n">
        <f aca="false">+F41/$K$15</f>
        <v>119.776851888947</v>
      </c>
      <c r="G55" s="57" t="n">
        <f aca="false">+G41/$K$15</f>
        <v>15.5742959016065</v>
      </c>
      <c r="H55" s="57" t="n">
        <f aca="false">+H41/$K$15</f>
        <v>33.9830135010617</v>
      </c>
      <c r="I55" s="57" t="n">
        <f aca="false">+I41/$K$15</f>
        <v>250.460718721205</v>
      </c>
      <c r="J55" s="57" t="n">
        <f aca="false">+J41/$K$15</f>
        <v>123.502664156084</v>
      </c>
      <c r="K55" s="57" t="n">
        <f aca="false">+K41/$K$15</f>
        <v>47.4640439084973</v>
      </c>
      <c r="L55" s="57" t="n">
        <f aca="false">+L41/$K$15</f>
        <v>678.588598213213</v>
      </c>
      <c r="M55" s="57" t="n">
        <f aca="false">+M41/$K$15</f>
        <v>-1.53239052922559</v>
      </c>
    </row>
    <row r="56" customFormat="false" ht="14.5" hidden="false" customHeight="false" outlineLevel="0" collapsed="false">
      <c r="A56" s="53" t="s">
        <v>261</v>
      </c>
      <c r="B56" s="57" t="n">
        <f aca="false">+B42/$K$15</f>
        <v>-1.55242177797364</v>
      </c>
      <c r="C56" s="57" t="n">
        <f aca="false">+C42/$K$15</f>
        <v>-1.53239052922559</v>
      </c>
      <c r="D56" s="57" t="n">
        <f aca="false">+D42/$K$15</f>
        <v>376.737710828893</v>
      </c>
      <c r="E56" s="57" t="n">
        <f aca="false">+E42/$K$15</f>
        <v>178.708785705701</v>
      </c>
      <c r="F56" s="57" t="n">
        <f aca="false">+F42/$K$15</f>
        <v>136.182444613597</v>
      </c>
      <c r="G56" s="57" t="n">
        <f aca="false">+G42/$K$15</f>
        <v>165.428067785746</v>
      </c>
      <c r="H56" s="57" t="n">
        <f aca="false">+H42/$K$15</f>
        <v>26.7517327030167</v>
      </c>
      <c r="I56" s="57" t="n">
        <f aca="false">+I42/$K$15</f>
        <v>148.321381354914</v>
      </c>
      <c r="J56" s="57" t="n">
        <f aca="false">+J42/$K$15</f>
        <v>191.608909899443</v>
      </c>
      <c r="K56" s="57" t="n">
        <f aca="false">+K42/$K$15</f>
        <v>31.1786386763351</v>
      </c>
      <c r="L56" s="57" t="n">
        <f aca="false">+L42/$K$15</f>
        <v>5.01782781138576</v>
      </c>
      <c r="M56" s="57" t="n">
        <f aca="false">+M42/$K$15</f>
        <v>-1.55242177797364</v>
      </c>
    </row>
    <row r="57" customFormat="false" ht="14.5" hidden="false" customHeight="false" outlineLevel="0" collapsed="false">
      <c r="A57" s="53" t="s">
        <v>262</v>
      </c>
      <c r="B57" s="57" t="n">
        <f aca="false">+B43/$K$15</f>
        <v>-1.55242177797364</v>
      </c>
      <c r="C57" s="57" t="n">
        <f aca="false">+C43/$K$15</f>
        <v>-1.55242177797364</v>
      </c>
      <c r="D57" s="57" t="n">
        <f aca="false">+D43/$K$15</f>
        <v>12.7699210768799</v>
      </c>
      <c r="E57" s="57" t="n">
        <f aca="false">+E43/$K$15</f>
        <v>256.550218340611</v>
      </c>
      <c r="F57" s="57" t="n">
        <f aca="false">+F43/$K$15</f>
        <v>241.807219262049</v>
      </c>
      <c r="G57" s="57" t="n">
        <f aca="false">+G43/$K$15</f>
        <v>223.078001682625</v>
      </c>
      <c r="H57" s="57" t="n">
        <f aca="false">+H43/$K$15</f>
        <v>68.2164176114739</v>
      </c>
      <c r="I57" s="57" t="n">
        <f aca="false">+I43/$K$15</f>
        <v>137.023757061015</v>
      </c>
      <c r="J57" s="57" t="n">
        <f aca="false">+J43/$K$15</f>
        <v>135.74175714114</v>
      </c>
      <c r="K57" s="57" t="n">
        <f aca="false">+K43/$K$15</f>
        <v>81.3168542926966</v>
      </c>
      <c r="L57" s="58" t="n">
        <f aca="false">+L43/$K$15</f>
        <v>101.428228035736</v>
      </c>
      <c r="M57" s="57" t="n">
        <f aca="false">+M43/$K$15</f>
        <v>-1.53239052922559</v>
      </c>
    </row>
    <row r="58" customFormat="false" ht="14.5" hidden="false" customHeight="false" outlineLevel="0" collapsed="false">
      <c r="A58" s="53" t="s">
        <v>263</v>
      </c>
      <c r="B58" s="57" t="n">
        <f aca="false">+B44/$K$15</f>
        <v>-1.53239052922559</v>
      </c>
      <c r="C58" s="57" t="n">
        <f aca="false">+C44/$K$15</f>
        <v>-1.55242177797364</v>
      </c>
      <c r="D58" s="57" t="n">
        <f aca="false">+D44/$K$15</f>
        <v>138.225631985898</v>
      </c>
      <c r="E58" s="57" t="n">
        <f aca="false">+E44/$K$15</f>
        <v>113.827571010777</v>
      </c>
      <c r="F58" s="57" t="n">
        <f aca="false">+F44/$K$15</f>
        <v>420.7663955771</v>
      </c>
      <c r="G58" s="57" t="n">
        <f aca="false">+G44/$K$15</f>
        <v>43.2975441689035</v>
      </c>
      <c r="H58" s="57" t="n">
        <f aca="false">+H44/$K$15</f>
        <v>12.4694523456592</v>
      </c>
      <c r="I58" s="57" t="n">
        <f aca="false">+I44/$K$15</f>
        <v>242.368094226994</v>
      </c>
      <c r="J58" s="57" t="n">
        <f aca="false">+J44/$K$15</f>
        <v>50.2283562357277</v>
      </c>
      <c r="K58" s="57" t="n">
        <f aca="false">+K44/$K$15</f>
        <v>42.6164817114699</v>
      </c>
      <c r="L58" s="58" t="n">
        <f aca="false">+L44/$K$15</f>
        <v>133.658507271343</v>
      </c>
      <c r="M58" s="57" t="n">
        <f aca="false">+M44/$K$15</f>
        <v>-1.53239052922559</v>
      </c>
    </row>
    <row r="59" customFormat="false" ht="14.5" hidden="false" customHeight="false" outlineLevel="0" collapsed="false">
      <c r="G59" s="22"/>
      <c r="L59" s="59"/>
    </row>
    <row r="60" customFormat="false" ht="14.5" hidden="false" customHeight="false" outlineLevel="0" collapsed="false">
      <c r="G60" s="22"/>
    </row>
    <row r="61" customFormat="false" ht="14.5" hidden="false" customHeight="false" outlineLevel="0" collapsed="false">
      <c r="G61" s="22"/>
    </row>
    <row r="62" customFormat="false" ht="14.5" hidden="false" customHeight="false" outlineLevel="0" collapsed="false">
      <c r="A62" s="48" t="s">
        <v>267</v>
      </c>
      <c r="E62" s="60" t="s">
        <v>268</v>
      </c>
    </row>
    <row r="63" customFormat="false" ht="14.5" hidden="false" customHeight="false" outlineLevel="0" collapsed="false">
      <c r="A63" s="53" t="s">
        <v>255</v>
      </c>
      <c r="B63" s="49" t="n">
        <v>1</v>
      </c>
      <c r="C63" s="49" t="n">
        <v>2</v>
      </c>
      <c r="D63" s="49" t="n">
        <v>3</v>
      </c>
      <c r="E63" s="49" t="n">
        <v>4</v>
      </c>
      <c r="F63" s="49" t="n">
        <v>5</v>
      </c>
      <c r="G63" s="49" t="n">
        <v>6</v>
      </c>
      <c r="H63" s="49" t="n">
        <v>7</v>
      </c>
      <c r="I63" s="49" t="n">
        <v>8</v>
      </c>
      <c r="J63" s="49" t="n">
        <v>9</v>
      </c>
      <c r="K63" s="49" t="n">
        <v>10</v>
      </c>
      <c r="L63" s="49" t="n">
        <v>11</v>
      </c>
      <c r="M63" s="49" t="n">
        <v>12</v>
      </c>
    </row>
    <row r="64" customFormat="false" ht="14.5" hidden="false" customHeight="false" outlineLevel="0" collapsed="false">
      <c r="A64" s="53" t="s">
        <v>256</v>
      </c>
      <c r="D64" s="22" t="n">
        <f aca="false">+D51*0.2</f>
        <v>32.0640198709988</v>
      </c>
      <c r="E64" s="22" t="n">
        <f aca="false">+E51*0.2</f>
        <v>20.6862705821081</v>
      </c>
      <c r="F64" s="22" t="n">
        <f aca="false">+F51*0.2</f>
        <v>19.4283081607307</v>
      </c>
      <c r="G64" s="22" t="n">
        <f aca="false">+G51*0.2</f>
        <v>20.4218580986339</v>
      </c>
      <c r="H64" s="22" t="n">
        <f aca="false">+H51*0.2</f>
        <v>19.4443331597292</v>
      </c>
      <c r="I64" s="22" t="n">
        <f aca="false">+I51*0.2</f>
        <v>14.0519209967549</v>
      </c>
      <c r="J64" s="22" t="n">
        <f aca="false">+J51*0.2</f>
        <v>15.7505708905893</v>
      </c>
      <c r="K64" s="22" t="n">
        <f aca="false">+K51*0.2</f>
        <v>12.5295460919034</v>
      </c>
      <c r="L64" s="22" t="n">
        <f aca="false">+L51*0.2</f>
        <v>-0.310484355594728</v>
      </c>
      <c r="M64" s="22" t="n">
        <f aca="false">+M51*0.2</f>
        <v>-0.310484355594728</v>
      </c>
    </row>
    <row r="65" customFormat="false" ht="14.5" hidden="false" customHeight="false" outlineLevel="0" collapsed="false">
      <c r="A65" s="53" t="s">
        <v>257</v>
      </c>
      <c r="D65" s="22" t="n">
        <f aca="false">+D52*0.2</f>
        <v>24.6404390849726</v>
      </c>
      <c r="E65" s="22" t="n">
        <f aca="false">+E52*0.2</f>
        <v>16.103120868555</v>
      </c>
      <c r="F65" s="22" t="n">
        <f aca="false">+F52*0.2</f>
        <v>14.7089459556909</v>
      </c>
      <c r="G65" s="22" t="n">
        <f aca="false">+G52*0.2</f>
        <v>41.6029005248187</v>
      </c>
      <c r="H65" s="22" t="n">
        <f aca="false">+H52*0.2</f>
        <v>2.08525299467169</v>
      </c>
      <c r="I65" s="22" t="n">
        <f aca="false">+I52*0.2</f>
        <v>2.32562797964825</v>
      </c>
      <c r="J65" s="22" t="n">
        <f aca="false">+J52*0.2</f>
        <v>28.0697888706382</v>
      </c>
      <c r="K65" s="22" t="n">
        <f aca="false">+K52*0.2</f>
        <v>2.99867793758263</v>
      </c>
      <c r="L65" s="22" t="n">
        <f aca="false">+L52*0.2</f>
        <v>-0.314490605344337</v>
      </c>
      <c r="M65" s="22" t="n">
        <f aca="false">+M52*0.2</f>
        <v>-0.310484355594728</v>
      </c>
    </row>
    <row r="66" customFormat="false" ht="14.5" hidden="false" customHeight="false" outlineLevel="0" collapsed="false">
      <c r="A66" s="53" t="s">
        <v>258</v>
      </c>
      <c r="D66" s="22" t="n">
        <f aca="false">+D53*0.2</f>
        <v>31.5712511517968</v>
      </c>
      <c r="E66" s="22" t="n">
        <f aca="false">+E53*0.2</f>
        <v>61.8985617563399</v>
      </c>
      <c r="F66" s="22" t="n">
        <f aca="false">+F53*0.2</f>
        <v>45.8415127599055</v>
      </c>
      <c r="G66" s="22" t="n">
        <f aca="false">+G53*0.2</f>
        <v>6.20367773727014</v>
      </c>
      <c r="H66" s="22" t="n">
        <f aca="false">+H53*0.2</f>
        <v>1.52437802972637</v>
      </c>
      <c r="I66" s="22" t="n">
        <f aca="false">+I53*0.2</f>
        <v>56.1896558631465</v>
      </c>
      <c r="J66" s="22" t="n">
        <f aca="false">+J53*0.2</f>
        <v>21.8160330114979</v>
      </c>
      <c r="K66" s="22" t="n">
        <f aca="false">+K53*0.2</f>
        <v>10.3461399783663</v>
      </c>
      <c r="L66" s="22" t="n">
        <f aca="false">+L53*0.2</f>
        <v>-0.310484355594728</v>
      </c>
      <c r="M66" s="22" t="n">
        <f aca="false">+M53*0.2</f>
        <v>-0.310484355594728</v>
      </c>
    </row>
    <row r="67" customFormat="false" ht="14.5" hidden="false" customHeight="false" outlineLevel="0" collapsed="false">
      <c r="A67" s="53" t="s">
        <v>259</v>
      </c>
      <c r="D67" s="22" t="n">
        <f aca="false">+D54*0.2</f>
        <v>60.4883618444774</v>
      </c>
      <c r="E67" s="22" t="n">
        <f aca="false">+E54*0.2</f>
        <v>30.4655262209046</v>
      </c>
      <c r="F67" s="22" t="n">
        <f aca="false">+F54*0.2</f>
        <v>33.7907135130804</v>
      </c>
      <c r="G67" s="22" t="n">
        <f aca="false">+G54*0.2</f>
        <v>8.41913384880414</v>
      </c>
      <c r="H67" s="22" t="n">
        <f aca="false">+H54*0.2</f>
        <v>15.1015584311526</v>
      </c>
      <c r="I67" s="22" t="n">
        <f aca="false">+I54*0.2</f>
        <v>12.8260085733745</v>
      </c>
      <c r="J67" s="22" t="n">
        <f aca="false">+J54*0.2</f>
        <v>24.7405953287128</v>
      </c>
      <c r="K67" s="22" t="n">
        <f aca="false">+K54*0.2</f>
        <v>9.19634630022836</v>
      </c>
      <c r="L67" s="22" t="n">
        <f aca="false">+L54*0.2</f>
        <v>-0.310484355594728</v>
      </c>
      <c r="M67" s="22" t="n">
        <f aca="false">+M54*0.2</f>
        <v>-0.310484355594728</v>
      </c>
    </row>
    <row r="68" customFormat="false" ht="14.5" hidden="false" customHeight="false" outlineLevel="0" collapsed="false">
      <c r="A68" s="53" t="s">
        <v>260</v>
      </c>
      <c r="B68" s="22" t="n">
        <f aca="false">+B55*0.2</f>
        <v>-0.314490605344337</v>
      </c>
      <c r="C68" s="22" t="n">
        <f aca="false">+C55*0.2</f>
        <v>-0.306478105845118</v>
      </c>
      <c r="D68" s="22" t="n">
        <f aca="false">+D55*0.2</f>
        <v>2.89852169384239</v>
      </c>
      <c r="E68" s="22" t="n">
        <f aca="false">+E55*0.2</f>
        <v>39.086975682064</v>
      </c>
      <c r="F68" s="22" t="n">
        <f aca="false">+F55*0.2</f>
        <v>23.9553703777894</v>
      </c>
      <c r="G68" s="22" t="n">
        <f aca="false">+G55*0.2</f>
        <v>3.1148591803213</v>
      </c>
      <c r="H68" s="22" t="n">
        <f aca="false">+H55*0.2</f>
        <v>6.79660270021233</v>
      </c>
      <c r="I68" s="22" t="n">
        <f aca="false">+I55*0.2</f>
        <v>50.092143744241</v>
      </c>
      <c r="J68" s="22" t="n">
        <f aca="false">+J55*0.2</f>
        <v>24.7005328312167</v>
      </c>
      <c r="K68" s="22" t="n">
        <f aca="false">+K55*0.2</f>
        <v>9.49280878169945</v>
      </c>
      <c r="L68" s="22" t="n">
        <f aca="false">+L55*0.2</f>
        <v>135.717719642643</v>
      </c>
      <c r="M68" s="22" t="n">
        <f aca="false">+M55*0.2</f>
        <v>-0.306478105845118</v>
      </c>
    </row>
    <row r="69" customFormat="false" ht="14.5" hidden="false" customHeight="false" outlineLevel="0" collapsed="false">
      <c r="A69" s="53" t="s">
        <v>261</v>
      </c>
      <c r="B69" s="22" t="n">
        <f aca="false">+B56*0.2</f>
        <v>-0.310484355594728</v>
      </c>
      <c r="C69" s="22" t="n">
        <f aca="false">+C56*0.2</f>
        <v>-0.306478105845118</v>
      </c>
      <c r="D69" s="22" t="n">
        <f aca="false">+D56*0.2</f>
        <v>75.3475421657786</v>
      </c>
      <c r="E69" s="22" t="n">
        <f aca="false">+E56*0.2</f>
        <v>35.7417571411402</v>
      </c>
      <c r="F69" s="22" t="n">
        <f aca="false">+F56*0.2</f>
        <v>27.2364889227194</v>
      </c>
      <c r="G69" s="22" t="n">
        <f aca="false">+G56*0.2</f>
        <v>33.0856135571492</v>
      </c>
      <c r="H69" s="22" t="n">
        <f aca="false">+H56*0.2</f>
        <v>5.35034654060334</v>
      </c>
      <c r="I69" s="22" t="n">
        <f aca="false">+I56*0.2</f>
        <v>29.6642762709827</v>
      </c>
      <c r="J69" s="22" t="n">
        <f aca="false">+J56*0.2</f>
        <v>38.3217819798886</v>
      </c>
      <c r="K69" s="22" t="n">
        <f aca="false">+K56*0.2</f>
        <v>6.23572773526702</v>
      </c>
      <c r="L69" s="22" t="n">
        <f aca="false">+L56*0.2</f>
        <v>1.00356556227715</v>
      </c>
      <c r="M69" s="22" t="n">
        <f aca="false">+M56*0.2</f>
        <v>-0.310484355594728</v>
      </c>
    </row>
    <row r="70" customFormat="false" ht="14.5" hidden="false" customHeight="false" outlineLevel="0" collapsed="false">
      <c r="A70" s="53" t="s">
        <v>262</v>
      </c>
      <c r="B70" s="22" t="n">
        <f aca="false">+B57*0.2</f>
        <v>-0.310484355594728</v>
      </c>
      <c r="C70" s="22" t="n">
        <f aca="false">+C57*0.2</f>
        <v>-0.310484355594728</v>
      </c>
      <c r="D70" s="22" t="n">
        <f aca="false">+D57*0.2</f>
        <v>2.55398421537599</v>
      </c>
      <c r="E70" s="22" t="n">
        <f aca="false">+E57*0.2</f>
        <v>51.3100436681223</v>
      </c>
      <c r="F70" s="22" t="n">
        <f aca="false">+F57*0.2</f>
        <v>48.3614438524098</v>
      </c>
      <c r="G70" s="22" t="n">
        <f aca="false">+G57*0.2</f>
        <v>44.615600336525</v>
      </c>
      <c r="H70" s="22" t="n">
        <f aca="false">+H57*0.2</f>
        <v>13.6432835222948</v>
      </c>
      <c r="I70" s="22" t="n">
        <f aca="false">+I57*0.2</f>
        <v>27.404751412203</v>
      </c>
      <c r="J70" s="22" t="n">
        <f aca="false">+J57*0.2</f>
        <v>27.148351428228</v>
      </c>
      <c r="K70" s="22" t="n">
        <f aca="false">+K57*0.2</f>
        <v>16.2633708585393</v>
      </c>
      <c r="L70" s="22" t="n">
        <f aca="false">+L57*0.2</f>
        <v>20.2856456071472</v>
      </c>
      <c r="M70" s="22" t="n">
        <f aca="false">+M57*0.2</f>
        <v>-0.306478105845118</v>
      </c>
    </row>
    <row r="71" customFormat="false" ht="14.5" hidden="false" customHeight="false" outlineLevel="0" collapsed="false">
      <c r="A71" s="53" t="s">
        <v>263</v>
      </c>
      <c r="B71" s="22" t="n">
        <f aca="false">+B58*0.2</f>
        <v>-0.306478105845118</v>
      </c>
      <c r="C71" s="22" t="n">
        <f aca="false">+C58*0.2</f>
        <v>-0.310484355594728</v>
      </c>
      <c r="D71" s="22" t="n">
        <f aca="false">+D58*0.2</f>
        <v>27.6451263971796</v>
      </c>
      <c r="E71" s="22" t="n">
        <f aca="false">+E58*0.2</f>
        <v>22.7655142021554</v>
      </c>
      <c r="F71" s="22" t="n">
        <f aca="false">+F58*0.2</f>
        <v>84.1532791154201</v>
      </c>
      <c r="G71" s="22" t="n">
        <f aca="false">+G58*0.2</f>
        <v>8.6595088337807</v>
      </c>
      <c r="H71" s="22" t="n">
        <f aca="false">+H58*0.2</f>
        <v>2.49389046913185</v>
      </c>
      <c r="I71" s="22" t="n">
        <f aca="false">+I58*0.2</f>
        <v>48.4736188453988</v>
      </c>
      <c r="J71" s="22" t="n">
        <f aca="false">+J58*0.2</f>
        <v>10.0456712471456</v>
      </c>
      <c r="K71" s="22" t="n">
        <f aca="false">+K58*0.2</f>
        <v>8.52329634229398</v>
      </c>
      <c r="L71" s="22" t="n">
        <f aca="false">+L58*0.2</f>
        <v>26.7317014542687</v>
      </c>
      <c r="M71" s="22" t="n">
        <f aca="false">+M58*0.2</f>
        <v>-0.306478105845118</v>
      </c>
    </row>
    <row r="74" customFormat="false" ht="14.5" hidden="false" customHeight="false" outlineLevel="0" collapsed="false">
      <c r="A74" s="46" t="s">
        <v>269</v>
      </c>
      <c r="F74" s="50" t="s">
        <v>270</v>
      </c>
    </row>
    <row r="76" customFormat="false" ht="14.5" hidden="false" customHeight="false" outlineLevel="0" collapsed="false">
      <c r="A76" s="53" t="s">
        <v>255</v>
      </c>
      <c r="B76" s="49" t="n">
        <v>1</v>
      </c>
      <c r="C76" s="49" t="n">
        <v>2</v>
      </c>
      <c r="D76" s="49" t="n">
        <v>3</v>
      </c>
      <c r="E76" s="49" t="n">
        <v>4</v>
      </c>
      <c r="F76" s="49" t="n">
        <v>5</v>
      </c>
      <c r="G76" s="49" t="n">
        <v>6</v>
      </c>
      <c r="H76" s="49" t="n">
        <v>7</v>
      </c>
      <c r="I76" s="49" t="n">
        <v>8</v>
      </c>
      <c r="J76" s="49" t="n">
        <v>9</v>
      </c>
      <c r="K76" s="49" t="n">
        <v>10</v>
      </c>
      <c r="L76" s="49" t="n">
        <v>11</v>
      </c>
      <c r="M76" s="49" t="n">
        <v>12</v>
      </c>
    </row>
    <row r="77" customFormat="false" ht="14.5" hidden="false" customHeight="false" outlineLevel="0" collapsed="false">
      <c r="A77" s="53" t="s">
        <v>256</v>
      </c>
      <c r="D77" s="22" t="n">
        <f aca="false">D64</f>
        <v>32.0640198709988</v>
      </c>
      <c r="E77" s="22" t="n">
        <f aca="false">E64</f>
        <v>20.6862705821081</v>
      </c>
      <c r="F77" s="22" t="n">
        <f aca="false">F64</f>
        <v>19.4283081607307</v>
      </c>
      <c r="G77" s="22" t="n">
        <f aca="false">G64</f>
        <v>20.4218580986339</v>
      </c>
      <c r="H77" s="22" t="n">
        <f aca="false">H64</f>
        <v>19.4443331597292</v>
      </c>
      <c r="I77" s="22" t="n">
        <f aca="false">I64</f>
        <v>14.0519209967549</v>
      </c>
      <c r="J77" s="22" t="n">
        <f aca="false">J64</f>
        <v>15.7505708905893</v>
      </c>
      <c r="K77" s="22" t="n">
        <f aca="false">K64</f>
        <v>12.5295460919034</v>
      </c>
      <c r="L77" s="22" t="n">
        <f aca="false">L64</f>
        <v>-0.310484355594728</v>
      </c>
      <c r="M77" s="22" t="n">
        <f aca="false">M64</f>
        <v>-0.310484355594728</v>
      </c>
    </row>
    <row r="78" customFormat="false" ht="14.5" hidden="false" customHeight="false" outlineLevel="0" collapsed="false">
      <c r="A78" s="53" t="s">
        <v>257</v>
      </c>
      <c r="D78" s="22" t="n">
        <f aca="false">D65</f>
        <v>24.6404390849726</v>
      </c>
      <c r="E78" s="22" t="n">
        <f aca="false">E65</f>
        <v>16.103120868555</v>
      </c>
      <c r="F78" s="22" t="n">
        <f aca="false">F65</f>
        <v>14.7089459556909</v>
      </c>
      <c r="G78" s="22" t="n">
        <f aca="false">G65</f>
        <v>41.6029005248187</v>
      </c>
      <c r="H78" s="22" t="n">
        <f aca="false">H65</f>
        <v>2.08525299467169</v>
      </c>
      <c r="I78" s="22" t="n">
        <f aca="false">I65</f>
        <v>2.32562797964825</v>
      </c>
      <c r="J78" s="22" t="n">
        <f aca="false">J65</f>
        <v>28.0697888706382</v>
      </c>
      <c r="K78" s="22" t="n">
        <f aca="false">K65</f>
        <v>2.99867793758263</v>
      </c>
      <c r="L78" s="22" t="n">
        <f aca="false">L65</f>
        <v>-0.314490605344337</v>
      </c>
      <c r="M78" s="22" t="n">
        <f aca="false">M65</f>
        <v>-0.310484355594728</v>
      </c>
      <c r="N78" s="57"/>
    </row>
    <row r="79" customFormat="false" ht="14.5" hidden="false" customHeight="false" outlineLevel="0" collapsed="false">
      <c r="A79" s="53" t="s">
        <v>258</v>
      </c>
      <c r="D79" s="22" t="n">
        <f aca="false">D66</f>
        <v>31.5712511517968</v>
      </c>
      <c r="E79" s="22" t="n">
        <f aca="false">E66</f>
        <v>61.8985617563399</v>
      </c>
      <c r="F79" s="22" t="n">
        <f aca="false">F66</f>
        <v>45.8415127599055</v>
      </c>
      <c r="G79" s="22" t="n">
        <f aca="false">G66</f>
        <v>6.20367773727014</v>
      </c>
      <c r="H79" s="22" t="n">
        <f aca="false">H66</f>
        <v>1.52437802972637</v>
      </c>
      <c r="I79" s="22" t="n">
        <f aca="false">I66</f>
        <v>56.1896558631465</v>
      </c>
      <c r="J79" s="22" t="n">
        <f aca="false">J66</f>
        <v>21.8160330114979</v>
      </c>
      <c r="K79" s="22" t="n">
        <f aca="false">K66</f>
        <v>10.3461399783663</v>
      </c>
      <c r="L79" s="22" t="n">
        <f aca="false">L66</f>
        <v>-0.310484355594728</v>
      </c>
      <c r="M79" s="22" t="n">
        <f aca="false">M66</f>
        <v>-0.310484355594728</v>
      </c>
    </row>
    <row r="80" customFormat="false" ht="14.5" hidden="false" customHeight="false" outlineLevel="0" collapsed="false">
      <c r="A80" s="53" t="s">
        <v>259</v>
      </c>
      <c r="D80" s="22" t="n">
        <f aca="false">D67</f>
        <v>60.4883618444774</v>
      </c>
      <c r="E80" s="22" t="n">
        <f aca="false">E67</f>
        <v>30.4655262209046</v>
      </c>
      <c r="F80" s="22" t="n">
        <f aca="false">F67</f>
        <v>33.7907135130804</v>
      </c>
      <c r="G80" s="22" t="n">
        <f aca="false">G67</f>
        <v>8.41913384880414</v>
      </c>
      <c r="H80" s="22" t="n">
        <f aca="false">H67</f>
        <v>15.1015584311526</v>
      </c>
      <c r="I80" s="22" t="n">
        <f aca="false">I67</f>
        <v>12.8260085733745</v>
      </c>
      <c r="J80" s="22" t="n">
        <f aca="false">J67</f>
        <v>24.7405953287128</v>
      </c>
      <c r="K80" s="22" t="n">
        <f aca="false">K67</f>
        <v>9.19634630022836</v>
      </c>
      <c r="L80" s="22" t="n">
        <f aca="false">L67</f>
        <v>-0.310484355594728</v>
      </c>
      <c r="M80" s="22" t="n">
        <f aca="false">M67</f>
        <v>-0.310484355594728</v>
      </c>
    </row>
    <row r="81" customFormat="false" ht="14.5" hidden="false" customHeight="false" outlineLevel="0" collapsed="false">
      <c r="A81" s="53" t="s">
        <v>260</v>
      </c>
      <c r="B81" s="22" t="n">
        <f aca="false">B68</f>
        <v>-0.314490605344337</v>
      </c>
      <c r="C81" s="22" t="n">
        <f aca="false">C68</f>
        <v>-0.306478105845118</v>
      </c>
      <c r="D81" s="22" t="n">
        <f aca="false">D68</f>
        <v>2.89852169384239</v>
      </c>
      <c r="E81" s="22" t="n">
        <f aca="false">E68</f>
        <v>39.086975682064</v>
      </c>
      <c r="F81" s="22" t="n">
        <f aca="false">F68</f>
        <v>23.9553703777894</v>
      </c>
      <c r="G81" s="22" t="n">
        <f aca="false">G68</f>
        <v>3.1148591803213</v>
      </c>
      <c r="H81" s="22" t="n">
        <f aca="false">H68</f>
        <v>6.79660270021233</v>
      </c>
      <c r="I81" s="22" t="n">
        <f aca="false">I68</f>
        <v>50.092143744241</v>
      </c>
      <c r="J81" s="22" t="n">
        <f aca="false">J68</f>
        <v>24.7005328312167</v>
      </c>
      <c r="K81" s="22" t="n">
        <f aca="false">K68</f>
        <v>9.49280878169945</v>
      </c>
      <c r="L81" s="22" t="n">
        <f aca="false">L68</f>
        <v>135.717719642643</v>
      </c>
      <c r="M81" s="22" t="n">
        <f aca="false">M68</f>
        <v>-0.306478105845118</v>
      </c>
    </row>
    <row r="82" customFormat="false" ht="14.5" hidden="false" customHeight="false" outlineLevel="0" collapsed="false">
      <c r="A82" s="53" t="s">
        <v>261</v>
      </c>
      <c r="B82" s="22" t="n">
        <f aca="false">B69</f>
        <v>-0.310484355594728</v>
      </c>
      <c r="C82" s="22" t="n">
        <f aca="false">C69</f>
        <v>-0.306478105845118</v>
      </c>
      <c r="D82" s="22" t="n">
        <f aca="false">D69</f>
        <v>75.3475421657786</v>
      </c>
      <c r="E82" s="22" t="n">
        <f aca="false">E69</f>
        <v>35.7417571411402</v>
      </c>
      <c r="F82" s="22" t="n">
        <f aca="false">F69</f>
        <v>27.2364889227194</v>
      </c>
      <c r="G82" s="22" t="n">
        <f aca="false">G69</f>
        <v>33.0856135571492</v>
      </c>
      <c r="H82" s="22" t="n">
        <f aca="false">H69</f>
        <v>5.35034654060334</v>
      </c>
      <c r="I82" s="22" t="n">
        <f aca="false">I69</f>
        <v>29.6642762709827</v>
      </c>
      <c r="J82" s="22" t="n">
        <f aca="false">J69</f>
        <v>38.3217819798886</v>
      </c>
      <c r="K82" s="22" t="n">
        <f aca="false">K69</f>
        <v>6.23572773526702</v>
      </c>
      <c r="L82" s="22" t="n">
        <f aca="false">L69</f>
        <v>1.00356556227715</v>
      </c>
      <c r="M82" s="22" t="n">
        <f aca="false">M69</f>
        <v>-0.310484355594728</v>
      </c>
    </row>
    <row r="83" customFormat="false" ht="14.5" hidden="false" customHeight="false" outlineLevel="0" collapsed="false">
      <c r="A83" s="53" t="s">
        <v>262</v>
      </c>
      <c r="B83" s="22" t="n">
        <f aca="false">B70</f>
        <v>-0.310484355594728</v>
      </c>
      <c r="C83" s="22" t="n">
        <f aca="false">C70</f>
        <v>-0.310484355594728</v>
      </c>
      <c r="D83" s="22" t="n">
        <f aca="false">D70</f>
        <v>2.55398421537599</v>
      </c>
      <c r="E83" s="22" t="n">
        <f aca="false">E70</f>
        <v>51.3100436681223</v>
      </c>
      <c r="F83" s="22" t="n">
        <f aca="false">F70</f>
        <v>48.3614438524098</v>
      </c>
      <c r="G83" s="22" t="n">
        <f aca="false">G70</f>
        <v>44.615600336525</v>
      </c>
      <c r="H83" s="22" t="n">
        <f aca="false">H70</f>
        <v>13.6432835222948</v>
      </c>
      <c r="I83" s="22" t="n">
        <f aca="false">I70</f>
        <v>27.404751412203</v>
      </c>
      <c r="J83" s="22" t="n">
        <f aca="false">J70</f>
        <v>27.148351428228</v>
      </c>
      <c r="K83" s="22" t="n">
        <f aca="false">K70</f>
        <v>16.2633708585393</v>
      </c>
      <c r="L83" s="22" t="n">
        <f aca="false">L70</f>
        <v>20.2856456071472</v>
      </c>
      <c r="M83" s="22" t="n">
        <f aca="false">M70</f>
        <v>-0.306478105845118</v>
      </c>
    </row>
    <row r="84" customFormat="false" ht="14.5" hidden="false" customHeight="false" outlineLevel="0" collapsed="false">
      <c r="A84" s="53" t="s">
        <v>263</v>
      </c>
      <c r="B84" s="22" t="n">
        <f aca="false">B71</f>
        <v>-0.306478105845118</v>
      </c>
      <c r="C84" s="22" t="n">
        <f aca="false">C71</f>
        <v>-0.310484355594728</v>
      </c>
      <c r="D84" s="22" t="n">
        <f aca="false">D71</f>
        <v>27.6451263971796</v>
      </c>
      <c r="E84" s="22" t="n">
        <f aca="false">E71</f>
        <v>22.7655142021554</v>
      </c>
      <c r="F84" s="22" t="n">
        <f aca="false">F71</f>
        <v>84.1532791154201</v>
      </c>
      <c r="G84" s="22" t="n">
        <f aca="false">G71</f>
        <v>8.6595088337807</v>
      </c>
      <c r="H84" s="22" t="n">
        <f aca="false">H71</f>
        <v>2.49389046913185</v>
      </c>
      <c r="I84" s="22" t="n">
        <f aca="false">I71</f>
        <v>48.4736188453988</v>
      </c>
      <c r="J84" s="22" t="n">
        <f aca="false">J71</f>
        <v>10.0456712471456</v>
      </c>
      <c r="K84" s="22" t="n">
        <f aca="false">K71</f>
        <v>8.52329634229398</v>
      </c>
      <c r="L84" s="22" t="n">
        <f aca="false">L71</f>
        <v>26.7317014542687</v>
      </c>
      <c r="M84" s="22" t="n">
        <f aca="false">M71</f>
        <v>-0.306478105845118</v>
      </c>
    </row>
    <row r="86" customFormat="false" ht="14.5" hidden="false" customHeight="false" outlineLevel="0" collapsed="false">
      <c r="J86" s="59"/>
    </row>
    <row r="87" customFormat="false" ht="14.5" hidden="false" customHeight="false" outlineLevel="0" collapsed="false">
      <c r="A87" s="53" t="s">
        <v>271</v>
      </c>
    </row>
    <row r="89" customFormat="false" ht="14.5" hidden="false" customHeight="false" outlineLevel="0" collapsed="false">
      <c r="A89" s="53" t="s">
        <v>255</v>
      </c>
      <c r="B89" s="49" t="n">
        <v>1</v>
      </c>
      <c r="C89" s="49" t="n">
        <v>2</v>
      </c>
      <c r="D89" s="49" t="n">
        <v>3</v>
      </c>
      <c r="E89" s="49" t="n">
        <v>4</v>
      </c>
      <c r="F89" s="49" t="n">
        <v>5</v>
      </c>
      <c r="G89" s="49" t="n">
        <v>6</v>
      </c>
      <c r="H89" s="49" t="n">
        <v>7</v>
      </c>
      <c r="I89" s="49" t="n">
        <v>8</v>
      </c>
      <c r="J89" s="49" t="n">
        <v>9</v>
      </c>
      <c r="K89" s="49" t="n">
        <v>10</v>
      </c>
      <c r="L89" s="49" t="n">
        <v>11</v>
      </c>
      <c r="M89" s="49" t="n">
        <v>12</v>
      </c>
    </row>
    <row r="90" customFormat="false" ht="14.5" hidden="false" customHeight="false" outlineLevel="0" collapsed="false">
      <c r="A90" s="53" t="s">
        <v>256</v>
      </c>
      <c r="B90" s="61" t="n">
        <v>1000</v>
      </c>
      <c r="C90" s="61" t="n">
        <v>1000</v>
      </c>
      <c r="D90" s="0" t="s">
        <v>69</v>
      </c>
      <c r="E90" s="0" t="s">
        <v>85</v>
      </c>
      <c r="F90" s="0" t="s">
        <v>101</v>
      </c>
      <c r="G90" s="0" t="s">
        <v>117</v>
      </c>
      <c r="H90" s="0" t="s">
        <v>133</v>
      </c>
      <c r="I90" s="0" t="s">
        <v>149</v>
      </c>
      <c r="J90" s="0" t="s">
        <v>165</v>
      </c>
      <c r="K90" s="0" t="s">
        <v>181</v>
      </c>
      <c r="M90" s="62"/>
    </row>
    <row r="91" customFormat="false" ht="14.5" hidden="false" customHeight="false" outlineLevel="0" collapsed="false">
      <c r="A91" s="53" t="s">
        <v>257</v>
      </c>
      <c r="B91" s="61" t="n">
        <v>100</v>
      </c>
      <c r="C91" s="61" t="n">
        <v>100</v>
      </c>
      <c r="D91" s="0" t="s">
        <v>67</v>
      </c>
      <c r="E91" s="0" t="s">
        <v>83</v>
      </c>
      <c r="F91" s="0" t="s">
        <v>99</v>
      </c>
      <c r="G91" s="0" t="s">
        <v>115</v>
      </c>
      <c r="H91" s="0" t="s">
        <v>131</v>
      </c>
      <c r="I91" s="0" t="s">
        <v>147</v>
      </c>
      <c r="J91" s="0" t="s">
        <v>163</v>
      </c>
      <c r="K91" s="0" t="s">
        <v>179</v>
      </c>
      <c r="M91" s="62"/>
    </row>
    <row r="92" customFormat="false" ht="14.5" hidden="false" customHeight="false" outlineLevel="0" collapsed="false">
      <c r="A92" s="53" t="s">
        <v>258</v>
      </c>
      <c r="B92" s="61" t="n">
        <v>10</v>
      </c>
      <c r="C92" s="61" t="n">
        <v>10</v>
      </c>
      <c r="D92" s="0" t="s">
        <v>65</v>
      </c>
      <c r="E92" s="0" t="s">
        <v>81</v>
      </c>
      <c r="F92" s="0" t="s">
        <v>97</v>
      </c>
      <c r="G92" s="0" t="s">
        <v>113</v>
      </c>
      <c r="H92" s="0" t="s">
        <v>129</v>
      </c>
      <c r="I92" s="0" t="s">
        <v>145</v>
      </c>
      <c r="J92" s="0" t="s">
        <v>161</v>
      </c>
      <c r="K92" s="0" t="s">
        <v>177</v>
      </c>
      <c r="M92" s="62"/>
    </row>
    <row r="93" customFormat="false" ht="14.5" hidden="false" customHeight="false" outlineLevel="0" collapsed="false">
      <c r="A93" s="53" t="s">
        <v>259</v>
      </c>
      <c r="B93" s="61" t="n">
        <v>0</v>
      </c>
      <c r="C93" s="61" t="n">
        <v>0</v>
      </c>
      <c r="D93" s="0" t="s">
        <v>63</v>
      </c>
      <c r="E93" s="0" t="s">
        <v>79</v>
      </c>
      <c r="F93" s="0" t="s">
        <v>95</v>
      </c>
      <c r="G93" s="0" t="s">
        <v>111</v>
      </c>
      <c r="H93" s="0" t="s">
        <v>127</v>
      </c>
      <c r="I93" s="0" t="s">
        <v>143</v>
      </c>
      <c r="J93" s="0" t="s">
        <v>159</v>
      </c>
      <c r="K93" s="0" t="s">
        <v>175</v>
      </c>
      <c r="M93" s="62"/>
    </row>
    <row r="94" customFormat="false" ht="14.5" hidden="false" customHeight="false" outlineLevel="0" collapsed="false">
      <c r="A94" s="53" t="s">
        <v>260</v>
      </c>
      <c r="B94" s="62"/>
      <c r="C94" s="63"/>
      <c r="D94" s="0" t="s">
        <v>61</v>
      </c>
      <c r="E94" s="0" t="s">
        <v>77</v>
      </c>
      <c r="F94" s="0" t="s">
        <v>93</v>
      </c>
      <c r="G94" s="0" t="s">
        <v>109</v>
      </c>
      <c r="H94" s="0" t="s">
        <v>125</v>
      </c>
      <c r="I94" s="0" t="s">
        <v>141</v>
      </c>
      <c r="J94" s="0" t="s">
        <v>157</v>
      </c>
      <c r="K94" s="0" t="s">
        <v>173</v>
      </c>
      <c r="L94" s="0" t="s">
        <v>188</v>
      </c>
      <c r="M94" s="62"/>
    </row>
    <row r="95" customFormat="false" ht="14.5" hidden="false" customHeight="false" outlineLevel="0" collapsed="false">
      <c r="A95" s="53" t="s">
        <v>261</v>
      </c>
      <c r="B95" s="62"/>
      <c r="C95" s="63"/>
      <c r="D95" s="0" t="s">
        <v>59</v>
      </c>
      <c r="E95" s="0" t="s">
        <v>75</v>
      </c>
      <c r="F95" s="0" t="s">
        <v>91</v>
      </c>
      <c r="G95" s="0" t="s">
        <v>107</v>
      </c>
      <c r="H95" s="0" t="s">
        <v>123</v>
      </c>
      <c r="I95" s="0" t="s">
        <v>139</v>
      </c>
      <c r="J95" s="0" t="s">
        <v>155</v>
      </c>
      <c r="K95" s="0" t="s">
        <v>171</v>
      </c>
      <c r="L95" s="0" t="s">
        <v>186</v>
      </c>
      <c r="M95" s="62"/>
    </row>
    <row r="96" customFormat="false" ht="14.5" hidden="false" customHeight="false" outlineLevel="0" collapsed="false">
      <c r="A96" s="53" t="s">
        <v>262</v>
      </c>
      <c r="B96" s="62"/>
      <c r="C96" s="63"/>
      <c r="D96" s="0" t="s">
        <v>57</v>
      </c>
      <c r="E96" s="0" t="s">
        <v>73</v>
      </c>
      <c r="F96" s="0" t="s">
        <v>89</v>
      </c>
      <c r="G96" s="0" t="s">
        <v>105</v>
      </c>
      <c r="H96" s="0" t="s">
        <v>121</v>
      </c>
      <c r="I96" s="0" t="s">
        <v>137</v>
      </c>
      <c r="J96" s="0" t="s">
        <v>153</v>
      </c>
      <c r="K96" s="0" t="s">
        <v>169</v>
      </c>
      <c r="L96" s="0" t="s">
        <v>185</v>
      </c>
      <c r="M96" s="62"/>
    </row>
    <row r="97" customFormat="false" ht="14.5" hidden="false" customHeight="false" outlineLevel="0" collapsed="false">
      <c r="A97" s="53" t="s">
        <v>263</v>
      </c>
      <c r="B97" s="62"/>
      <c r="C97" s="63"/>
      <c r="D97" s="0" t="s">
        <v>54</v>
      </c>
      <c r="E97" s="0" t="s">
        <v>71</v>
      </c>
      <c r="F97" s="0" t="s">
        <v>87</v>
      </c>
      <c r="G97" s="0" t="s">
        <v>103</v>
      </c>
      <c r="H97" s="0" t="s">
        <v>119</v>
      </c>
      <c r="I97" s="0" t="s">
        <v>135</v>
      </c>
      <c r="J97" s="0" t="s">
        <v>151</v>
      </c>
      <c r="K97" s="0" t="s">
        <v>167</v>
      </c>
      <c r="L97" s="0" t="s">
        <v>183</v>
      </c>
      <c r="M97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7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D77" activeCellId="0" sqref="D77"/>
    </sheetView>
  </sheetViews>
  <sheetFormatPr defaultRowHeight="14.5"/>
  <cols>
    <col collapsed="false" hidden="false" max="1" min="1" style="0" width="8.63775510204082"/>
    <col collapsed="false" hidden="false" max="2" min="2" style="0" width="15.984693877551"/>
    <col collapsed="false" hidden="false" max="3" min="3" style="0" width="10.5816326530612"/>
    <col collapsed="false" hidden="false" max="5" min="4" style="0" width="8.63775510204082"/>
    <col collapsed="false" hidden="false" max="6" min="6" style="0" width="10.3673469387755"/>
    <col collapsed="false" hidden="false" max="10" min="7" style="0" width="8.63775510204082"/>
    <col collapsed="false" hidden="false" max="11" min="11" style="0" width="12.4183673469388"/>
    <col collapsed="false" hidden="false" max="257" min="12" style="0" width="8.63775510204082"/>
    <col collapsed="false" hidden="false" max="258" min="258" style="0" width="15.984693877551"/>
    <col collapsed="false" hidden="false" max="259" min="259" style="0" width="10.5816326530612"/>
    <col collapsed="false" hidden="false" max="261" min="260" style="0" width="8.63775510204082"/>
    <col collapsed="false" hidden="false" max="262" min="262" style="0" width="10.3673469387755"/>
    <col collapsed="false" hidden="false" max="266" min="263" style="0" width="8.63775510204082"/>
    <col collapsed="false" hidden="false" max="267" min="267" style="0" width="12.4183673469388"/>
    <col collapsed="false" hidden="false" max="513" min="268" style="0" width="8.63775510204082"/>
    <col collapsed="false" hidden="false" max="514" min="514" style="0" width="15.984693877551"/>
    <col collapsed="false" hidden="false" max="515" min="515" style="0" width="10.5816326530612"/>
    <col collapsed="false" hidden="false" max="517" min="516" style="0" width="8.63775510204082"/>
    <col collapsed="false" hidden="false" max="518" min="518" style="0" width="10.3673469387755"/>
    <col collapsed="false" hidden="false" max="522" min="519" style="0" width="8.63775510204082"/>
    <col collapsed="false" hidden="false" max="523" min="523" style="0" width="12.4183673469388"/>
    <col collapsed="false" hidden="false" max="769" min="524" style="0" width="8.63775510204082"/>
    <col collapsed="false" hidden="false" max="770" min="770" style="0" width="15.984693877551"/>
    <col collapsed="false" hidden="false" max="771" min="771" style="0" width="10.5816326530612"/>
    <col collapsed="false" hidden="false" max="773" min="772" style="0" width="8.63775510204082"/>
    <col collapsed="false" hidden="false" max="774" min="774" style="0" width="10.3673469387755"/>
    <col collapsed="false" hidden="false" max="778" min="775" style="0" width="8.63775510204082"/>
    <col collapsed="false" hidden="false" max="779" min="779" style="0" width="12.4183673469388"/>
    <col collapsed="false" hidden="false" max="1025" min="780" style="0" width="8.63775510204082"/>
  </cols>
  <sheetData>
    <row r="1" customFormat="false" ht="14.5" hidden="false" customHeight="false" outlineLevel="0" collapsed="false">
      <c r="B1" s="46" t="s">
        <v>243</v>
      </c>
    </row>
    <row r="4" customFormat="false" ht="14.5" hidden="false" customHeight="false" outlineLevel="0" collapsed="false">
      <c r="A4" s="46" t="s">
        <v>244</v>
      </c>
      <c r="B4" s="46" t="n">
        <v>485</v>
      </c>
    </row>
    <row r="5" customFormat="false" ht="14.5" hidden="false" customHeight="false" outlineLevel="0" collapsed="false">
      <c r="A5" s="46" t="s">
        <v>245</v>
      </c>
      <c r="B5" s="46" t="n">
        <v>535</v>
      </c>
    </row>
    <row r="6" customFormat="false" ht="14.5" hidden="false" customHeight="false" outlineLevel="0" collapsed="false">
      <c r="A6" s="47" t="s">
        <v>246</v>
      </c>
      <c r="B6" s="46"/>
    </row>
    <row r="8" customFormat="false" ht="14.5" hidden="false" customHeight="false" outlineLevel="0" collapsed="false">
      <c r="B8" s="48" t="s">
        <v>247</v>
      </c>
    </row>
    <row r="9" customFormat="false" ht="14.5" hidden="false" customHeight="false" outlineLevel="0" collapsed="false">
      <c r="K9" s="49" t="s">
        <v>248</v>
      </c>
      <c r="L9" s="49" t="s">
        <v>249</v>
      </c>
    </row>
    <row r="10" customFormat="false" ht="14.5" hidden="false" customHeight="false" outlineLevel="0" collapsed="false">
      <c r="B10" s="0" t="s">
        <v>250</v>
      </c>
      <c r="C10" s="49" t="s">
        <v>248</v>
      </c>
      <c r="D10" s="49" t="s">
        <v>251</v>
      </c>
      <c r="E10" s="49" t="s">
        <v>251</v>
      </c>
      <c r="F10" s="49" t="s">
        <v>252</v>
      </c>
      <c r="G10" s="49" t="s">
        <v>249</v>
      </c>
      <c r="K10" s="0" t="n">
        <f aca="false">C11</f>
        <v>1000</v>
      </c>
      <c r="L10" s="0" t="n">
        <f aca="false">+G11</f>
        <v>42919</v>
      </c>
    </row>
    <row r="11" customFormat="false" ht="14.5" hidden="false" customHeight="false" outlineLevel="0" collapsed="false">
      <c r="B11" s="0" t="n">
        <v>250</v>
      </c>
      <c r="C11" s="0" t="n">
        <v>1000</v>
      </c>
      <c r="D11" s="50" t="n">
        <f aca="false">B23</f>
        <v>42657</v>
      </c>
      <c r="E11" s="50" t="n">
        <f aca="false">C23</f>
        <v>43331</v>
      </c>
      <c r="F11" s="0" t="n">
        <f aca="false">+(D11+E11)/2</f>
        <v>42994</v>
      </c>
      <c r="G11" s="0" t="n">
        <f aca="false">+F11-F14</f>
        <v>42919</v>
      </c>
      <c r="K11" s="0" t="n">
        <f aca="false">C12</f>
        <v>100</v>
      </c>
      <c r="L11" s="0" t="n">
        <f aca="false">+G12</f>
        <v>4059.5</v>
      </c>
    </row>
    <row r="12" customFormat="false" ht="14.5" hidden="false" customHeight="false" outlineLevel="0" collapsed="false">
      <c r="B12" s="0" t="n">
        <v>25</v>
      </c>
      <c r="C12" s="0" t="n">
        <v>100</v>
      </c>
      <c r="D12" s="50" t="n">
        <f aca="false">B24</f>
        <v>4509</v>
      </c>
      <c r="E12" s="50" t="n">
        <f aca="false">C24</f>
        <v>3760</v>
      </c>
      <c r="F12" s="0" t="n">
        <f aca="false">+(D12+E12)/2</f>
        <v>4134.5</v>
      </c>
      <c r="G12" s="0" t="n">
        <f aca="false">+F12-F14</f>
        <v>4059.5</v>
      </c>
      <c r="K12" s="0" t="n">
        <f aca="false">C13</f>
        <v>10</v>
      </c>
      <c r="L12" s="0" t="n">
        <f aca="false">+G13</f>
        <v>506.5</v>
      </c>
    </row>
    <row r="13" customFormat="false" ht="14.5" hidden="false" customHeight="false" outlineLevel="0" collapsed="false">
      <c r="B13" s="0" t="n">
        <v>2.5</v>
      </c>
      <c r="C13" s="0" t="n">
        <v>10</v>
      </c>
      <c r="D13" s="50" t="n">
        <f aca="false">B25</f>
        <v>565</v>
      </c>
      <c r="E13" s="50" t="n">
        <f aca="false">C25</f>
        <v>598</v>
      </c>
      <c r="F13" s="0" t="n">
        <f aca="false">+(D13+E13)/2</f>
        <v>581.5</v>
      </c>
      <c r="G13" s="0" t="n">
        <f aca="false">+F13-F14</f>
        <v>506.5</v>
      </c>
      <c r="K13" s="0" t="n">
        <f aca="false">C14</f>
        <v>0</v>
      </c>
      <c r="L13" s="0" t="n">
        <f aca="false">+G14</f>
        <v>0</v>
      </c>
    </row>
    <row r="14" customFormat="false" ht="14.5" hidden="false" customHeight="false" outlineLevel="0" collapsed="false">
      <c r="B14" s="0" t="n">
        <v>0</v>
      </c>
      <c r="C14" s="0" t="n">
        <v>0</v>
      </c>
      <c r="D14" s="50" t="n">
        <f aca="false">B26</f>
        <v>75</v>
      </c>
      <c r="E14" s="50" t="n">
        <f aca="false">C26</f>
        <v>75</v>
      </c>
      <c r="F14" s="51" t="n">
        <f aca="false">+(D14+E14)/2</f>
        <v>75</v>
      </c>
      <c r="G14" s="0" t="n">
        <v>0</v>
      </c>
    </row>
    <row r="15" customFormat="false" ht="14.5" hidden="false" customHeight="false" outlineLevel="0" collapsed="false">
      <c r="J15" s="52" t="s">
        <v>253</v>
      </c>
      <c r="K15" s="52" t="n">
        <v>49.922</v>
      </c>
    </row>
    <row r="16" customFormat="false" ht="14.5" hidden="false" customHeight="false" outlineLevel="0" collapsed="false">
      <c r="B16" s="46"/>
      <c r="C16" s="46"/>
      <c r="D16" s="46"/>
      <c r="E16" s="46"/>
    </row>
    <row r="21" customFormat="false" ht="14.5" hidden="false" customHeight="false" outlineLevel="0" collapsed="false">
      <c r="A21" s="49" t="s">
        <v>254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customFormat="false" ht="14.5" hidden="false" customHeight="false" outlineLevel="0" collapsed="false">
      <c r="A22" s="53" t="s">
        <v>255</v>
      </c>
      <c r="B22" s="49" t="n">
        <v>1</v>
      </c>
      <c r="C22" s="49" t="n">
        <v>2</v>
      </c>
      <c r="D22" s="49" t="n">
        <v>3</v>
      </c>
      <c r="E22" s="49" t="n">
        <v>4</v>
      </c>
      <c r="F22" s="49" t="n">
        <v>5</v>
      </c>
      <c r="G22" s="49" t="n">
        <v>6</v>
      </c>
      <c r="H22" s="49" t="n">
        <v>7</v>
      </c>
      <c r="I22" s="49" t="n">
        <v>8</v>
      </c>
      <c r="J22" s="49" t="n">
        <v>9</v>
      </c>
      <c r="K22" s="49" t="n">
        <v>10</v>
      </c>
      <c r="L22" s="49" t="n">
        <v>11</v>
      </c>
      <c r="M22" s="49" t="n">
        <v>12</v>
      </c>
    </row>
    <row r="23" customFormat="false" ht="14.5" hidden="false" customHeight="false" outlineLevel="0" collapsed="false">
      <c r="A23" s="53" t="s">
        <v>256</v>
      </c>
      <c r="B23" s="54" t="n">
        <v>42657</v>
      </c>
      <c r="C23" s="54" t="n">
        <v>43331</v>
      </c>
      <c r="D23" s="0" t="n">
        <v>8164</v>
      </c>
      <c r="E23" s="0" t="n">
        <v>3856</v>
      </c>
      <c r="F23" s="0" t="n">
        <v>3858</v>
      </c>
      <c r="G23" s="0" t="n">
        <v>5066</v>
      </c>
      <c r="H23" s="0" t="n">
        <v>7656</v>
      </c>
      <c r="I23" s="0" t="n">
        <v>10456</v>
      </c>
      <c r="J23" s="0" t="n">
        <v>3</v>
      </c>
      <c r="K23" s="0" t="n">
        <v>4</v>
      </c>
      <c r="L23" s="0" t="n">
        <v>3</v>
      </c>
      <c r="M23" s="0" t="n">
        <v>3</v>
      </c>
    </row>
    <row r="24" customFormat="false" ht="14.5" hidden="false" customHeight="false" outlineLevel="0" collapsed="false">
      <c r="A24" s="53" t="s">
        <v>257</v>
      </c>
      <c r="B24" s="54" t="n">
        <v>4509</v>
      </c>
      <c r="C24" s="54" t="n">
        <v>3760</v>
      </c>
      <c r="D24" s="0" t="n">
        <v>23378</v>
      </c>
      <c r="E24" s="0" t="n">
        <v>16750</v>
      </c>
      <c r="F24" s="0" t="n">
        <v>26880</v>
      </c>
      <c r="G24" s="0" t="n">
        <v>1756</v>
      </c>
      <c r="H24" s="0" t="n">
        <v>837</v>
      </c>
      <c r="I24" s="0" t="n">
        <v>658</v>
      </c>
      <c r="J24" s="0" t="n">
        <v>3</v>
      </c>
      <c r="K24" s="0" t="n">
        <v>2</v>
      </c>
      <c r="L24" s="0" t="n">
        <v>2</v>
      </c>
      <c r="M24" s="0" t="n">
        <v>2</v>
      </c>
    </row>
    <row r="25" customFormat="false" ht="14.5" hidden="false" customHeight="false" outlineLevel="0" collapsed="false">
      <c r="A25" s="53" t="s">
        <v>258</v>
      </c>
      <c r="B25" s="54" t="n">
        <v>565</v>
      </c>
      <c r="C25" s="54" t="n">
        <v>598</v>
      </c>
      <c r="D25" s="0" t="n">
        <v>19423</v>
      </c>
      <c r="E25" s="0" t="n">
        <v>15817</v>
      </c>
      <c r="F25" s="0" t="n">
        <v>16324</v>
      </c>
      <c r="G25" s="0" t="n">
        <v>968</v>
      </c>
      <c r="H25" s="0" t="n">
        <v>603</v>
      </c>
      <c r="I25" s="0" t="n">
        <v>609</v>
      </c>
      <c r="J25" s="0" t="n">
        <v>6</v>
      </c>
      <c r="K25" s="0" t="n">
        <v>3</v>
      </c>
      <c r="L25" s="0" t="n">
        <v>3</v>
      </c>
      <c r="M25" s="0" t="n">
        <v>3</v>
      </c>
    </row>
    <row r="26" customFormat="false" ht="14.5" hidden="false" customHeight="false" outlineLevel="0" collapsed="false">
      <c r="A26" s="53" t="s">
        <v>259</v>
      </c>
      <c r="B26" s="54" t="n">
        <v>75</v>
      </c>
      <c r="C26" s="54" t="n">
        <v>75</v>
      </c>
      <c r="D26" s="0" t="n">
        <v>18760</v>
      </c>
      <c r="E26" s="0" t="n">
        <v>20488</v>
      </c>
      <c r="F26" s="0" t="n">
        <v>20958</v>
      </c>
      <c r="G26" s="0" t="n">
        <v>17010</v>
      </c>
      <c r="H26" s="0" t="n">
        <v>634</v>
      </c>
      <c r="I26" s="0" t="n">
        <v>314</v>
      </c>
      <c r="J26" s="0" t="n">
        <v>2</v>
      </c>
      <c r="K26" s="0" t="n">
        <v>3</v>
      </c>
      <c r="L26" s="0" t="n">
        <v>3</v>
      </c>
      <c r="M26" s="0" t="n">
        <v>3</v>
      </c>
    </row>
    <row r="27" customFormat="false" ht="14.5" hidden="false" customHeight="false" outlineLevel="0" collapsed="false">
      <c r="A27" s="53" t="s">
        <v>260</v>
      </c>
      <c r="B27" s="0" t="n">
        <v>3</v>
      </c>
      <c r="C27" s="0" t="n">
        <v>4</v>
      </c>
      <c r="D27" s="0" t="n">
        <v>23550</v>
      </c>
      <c r="E27" s="0" t="n">
        <v>12355</v>
      </c>
      <c r="F27" s="0" t="n">
        <v>20745</v>
      </c>
      <c r="G27" s="0" t="n">
        <v>649</v>
      </c>
      <c r="H27" s="0" t="n">
        <v>1065</v>
      </c>
      <c r="I27" s="0" t="n">
        <v>547</v>
      </c>
      <c r="J27" s="0" t="n">
        <v>36807</v>
      </c>
      <c r="K27" s="0" t="n">
        <v>3</v>
      </c>
      <c r="L27" s="0" t="n">
        <v>3</v>
      </c>
      <c r="M27" s="0" t="n">
        <v>3</v>
      </c>
    </row>
    <row r="28" customFormat="false" ht="14.5" hidden="false" customHeight="false" outlineLevel="0" collapsed="false">
      <c r="A28" s="53" t="s">
        <v>261</v>
      </c>
      <c r="B28" s="0" t="n">
        <v>4</v>
      </c>
      <c r="C28" s="0" t="n">
        <v>3</v>
      </c>
      <c r="D28" s="0" t="n">
        <v>11979</v>
      </c>
      <c r="E28" s="0" t="n">
        <v>18125</v>
      </c>
      <c r="F28" s="0" t="n">
        <v>24643</v>
      </c>
      <c r="G28" s="0" t="n">
        <v>1620</v>
      </c>
      <c r="H28" s="0" t="n">
        <v>1116</v>
      </c>
      <c r="I28" s="0" t="n">
        <v>1011</v>
      </c>
      <c r="J28" s="0" t="n">
        <v>310</v>
      </c>
      <c r="K28" s="0" t="n">
        <v>4</v>
      </c>
      <c r="L28" s="0" t="n">
        <v>4</v>
      </c>
      <c r="M28" s="0" t="n">
        <v>3</v>
      </c>
    </row>
    <row r="29" customFormat="false" ht="14.5" hidden="false" customHeight="false" outlineLevel="0" collapsed="false">
      <c r="A29" s="53" t="s">
        <v>262</v>
      </c>
      <c r="B29" s="0" t="n">
        <v>4</v>
      </c>
      <c r="C29" s="0" t="n">
        <v>3</v>
      </c>
      <c r="D29" s="0" t="n">
        <v>27418</v>
      </c>
      <c r="E29" s="0" t="n">
        <v>22341</v>
      </c>
      <c r="F29" s="0" t="n">
        <v>25556</v>
      </c>
      <c r="G29" s="0" t="n">
        <v>439</v>
      </c>
      <c r="H29" s="0" t="n">
        <v>1064</v>
      </c>
      <c r="I29" s="0" t="n">
        <v>750</v>
      </c>
      <c r="J29" s="0" t="n">
        <v>737</v>
      </c>
      <c r="K29" s="0" t="n">
        <v>3</v>
      </c>
      <c r="L29" s="0" t="n">
        <v>4</v>
      </c>
      <c r="M29" s="0" t="n">
        <v>4</v>
      </c>
    </row>
    <row r="30" customFormat="false" ht="14.5" hidden="false" customHeight="false" outlineLevel="0" collapsed="false">
      <c r="A30" s="53" t="s">
        <v>263</v>
      </c>
      <c r="B30" s="0" t="n">
        <v>3</v>
      </c>
      <c r="C30" s="0" t="n">
        <v>3</v>
      </c>
      <c r="D30" s="0" t="n">
        <v>10950</v>
      </c>
      <c r="E30" s="0" t="n">
        <v>22153</v>
      </c>
      <c r="F30" s="0" t="n">
        <v>17977</v>
      </c>
      <c r="G30" s="0" t="n">
        <v>21637</v>
      </c>
      <c r="H30" s="0" t="n">
        <v>1420</v>
      </c>
      <c r="I30" s="0" t="n">
        <v>712</v>
      </c>
      <c r="J30" s="0" t="n">
        <v>438</v>
      </c>
      <c r="K30" s="0" t="n">
        <v>3</v>
      </c>
      <c r="L30" s="0" t="n">
        <v>3</v>
      </c>
      <c r="M30" s="0" t="n">
        <v>3</v>
      </c>
    </row>
    <row r="31" customFormat="false" ht="14.5" hidden="false" customHeight="false" outlineLevel="0" collapsed="false">
      <c r="B31" s="5"/>
    </row>
    <row r="32" customFormat="false" ht="14.5" hidden="false" customHeight="false" outlineLevel="0" collapsed="false">
      <c r="A32" s="55"/>
    </row>
    <row r="34" customFormat="false" ht="14.5" hidden="false" customHeight="false" outlineLevel="0" collapsed="false">
      <c r="A34" s="46"/>
    </row>
    <row r="35" customFormat="false" ht="14.5" hidden="false" customHeight="false" outlineLevel="0" collapsed="false">
      <c r="A35" s="46" t="s">
        <v>264</v>
      </c>
      <c r="E35" s="46"/>
      <c r="F35" s="46"/>
    </row>
    <row r="36" customFormat="false" ht="14.5" hidden="false" customHeight="false" outlineLevel="0" collapsed="false">
      <c r="A36" s="53" t="s">
        <v>255</v>
      </c>
      <c r="B36" s="49" t="n">
        <v>1</v>
      </c>
      <c r="C36" s="49" t="n">
        <v>2</v>
      </c>
      <c r="D36" s="49" t="n">
        <v>3</v>
      </c>
      <c r="E36" s="49" t="n">
        <v>4</v>
      </c>
      <c r="F36" s="49" t="n">
        <v>5</v>
      </c>
      <c r="G36" s="49" t="n">
        <v>6</v>
      </c>
      <c r="H36" s="49" t="n">
        <v>7</v>
      </c>
      <c r="I36" s="49" t="n">
        <v>8</v>
      </c>
      <c r="J36" s="49" t="n">
        <v>9</v>
      </c>
      <c r="K36" s="49" t="n">
        <v>10</v>
      </c>
      <c r="L36" s="49" t="n">
        <v>11</v>
      </c>
      <c r="M36" s="49" t="n">
        <v>12</v>
      </c>
    </row>
    <row r="37" customFormat="false" ht="14.5" hidden="false" customHeight="false" outlineLevel="0" collapsed="false">
      <c r="A37" s="53" t="s">
        <v>256</v>
      </c>
      <c r="B37" s="50"/>
      <c r="C37" s="50"/>
      <c r="D37" s="56" t="n">
        <f aca="false">+D23-$F$14</f>
        <v>8089</v>
      </c>
      <c r="E37" s="56" t="n">
        <f aca="false">+E23-$F$14</f>
        <v>3781</v>
      </c>
      <c r="F37" s="56" t="n">
        <f aca="false">+F23-$F$14</f>
        <v>3783</v>
      </c>
      <c r="G37" s="56" t="n">
        <f aca="false">+G23-$F$14</f>
        <v>4991</v>
      </c>
      <c r="H37" s="56" t="n">
        <f aca="false">+H23-$F$14</f>
        <v>7581</v>
      </c>
      <c r="I37" s="56" t="n">
        <f aca="false">+I23-$F$14</f>
        <v>10381</v>
      </c>
      <c r="J37" s="56" t="n">
        <f aca="false">+J23-$F$14</f>
        <v>-72</v>
      </c>
      <c r="K37" s="56" t="n">
        <f aca="false">+K23-$F$14</f>
        <v>-71</v>
      </c>
      <c r="L37" s="56" t="n">
        <f aca="false">+L23-$F$14</f>
        <v>-72</v>
      </c>
      <c r="M37" s="56" t="n">
        <f aca="false">+M23-$F$14</f>
        <v>-72</v>
      </c>
    </row>
    <row r="38" customFormat="false" ht="14.5" hidden="false" customHeight="false" outlineLevel="0" collapsed="false">
      <c r="A38" s="53" t="s">
        <v>257</v>
      </c>
      <c r="B38" s="50"/>
      <c r="C38" s="50"/>
      <c r="D38" s="56" t="n">
        <f aca="false">+D24-$F$14</f>
        <v>23303</v>
      </c>
      <c r="E38" s="56" t="n">
        <f aca="false">+E24-$F$14</f>
        <v>16675</v>
      </c>
      <c r="F38" s="56" t="n">
        <f aca="false">+F24-$F$14</f>
        <v>26805</v>
      </c>
      <c r="G38" s="56" t="n">
        <f aca="false">+G24-$F$14</f>
        <v>1681</v>
      </c>
      <c r="H38" s="56" t="n">
        <f aca="false">+H24-$F$14</f>
        <v>762</v>
      </c>
      <c r="I38" s="56" t="n">
        <f aca="false">+I24-$F$14</f>
        <v>583</v>
      </c>
      <c r="J38" s="56" t="n">
        <f aca="false">+J24-$F$14</f>
        <v>-72</v>
      </c>
      <c r="K38" s="56" t="n">
        <f aca="false">+K24-$F$14</f>
        <v>-73</v>
      </c>
      <c r="L38" s="56" t="n">
        <f aca="false">+L24-$F$14</f>
        <v>-73</v>
      </c>
      <c r="M38" s="56" t="n">
        <f aca="false">+M24-$F$14</f>
        <v>-73</v>
      </c>
    </row>
    <row r="39" customFormat="false" ht="14.5" hidden="false" customHeight="false" outlineLevel="0" collapsed="false">
      <c r="A39" s="53" t="s">
        <v>258</v>
      </c>
      <c r="B39" s="50"/>
      <c r="C39" s="50"/>
      <c r="D39" s="56" t="n">
        <f aca="false">+D25-$F$14</f>
        <v>19348</v>
      </c>
      <c r="E39" s="56" t="n">
        <f aca="false">+E25-$F$14</f>
        <v>15742</v>
      </c>
      <c r="F39" s="56" t="n">
        <f aca="false">+F25-$F$14</f>
        <v>16249</v>
      </c>
      <c r="G39" s="56" t="n">
        <f aca="false">+G25-$F$14</f>
        <v>893</v>
      </c>
      <c r="H39" s="56" t="n">
        <f aca="false">+H25-$F$14</f>
        <v>528</v>
      </c>
      <c r="I39" s="56" t="n">
        <f aca="false">+I25-$F$14</f>
        <v>534</v>
      </c>
      <c r="J39" s="56" t="n">
        <f aca="false">+J25-$F$14</f>
        <v>-69</v>
      </c>
      <c r="K39" s="56" t="n">
        <f aca="false">+K25-$F$14</f>
        <v>-72</v>
      </c>
      <c r="L39" s="56" t="n">
        <f aca="false">+L25-$F$14</f>
        <v>-72</v>
      </c>
      <c r="M39" s="56" t="n">
        <f aca="false">+M25-$F$14</f>
        <v>-72</v>
      </c>
    </row>
    <row r="40" customFormat="false" ht="14.5" hidden="false" customHeight="false" outlineLevel="0" collapsed="false">
      <c r="A40" s="53" t="s">
        <v>259</v>
      </c>
      <c r="B40" s="50"/>
      <c r="C40" s="50"/>
      <c r="D40" s="56" t="n">
        <f aca="false">+D26-$F$14</f>
        <v>18685</v>
      </c>
      <c r="E40" s="56" t="n">
        <f aca="false">+E26-$F$14</f>
        <v>20413</v>
      </c>
      <c r="F40" s="56" t="n">
        <f aca="false">+F26-$F$14</f>
        <v>20883</v>
      </c>
      <c r="G40" s="56" t="n">
        <f aca="false">+G26-$F$14</f>
        <v>16935</v>
      </c>
      <c r="H40" s="56" t="n">
        <f aca="false">+H26-$F$14</f>
        <v>559</v>
      </c>
      <c r="I40" s="56" t="n">
        <f aca="false">+I26-$F$14</f>
        <v>239</v>
      </c>
      <c r="J40" s="56" t="n">
        <f aca="false">+J26-$F$14</f>
        <v>-73</v>
      </c>
      <c r="K40" s="56" t="n">
        <f aca="false">+K26-$F$14</f>
        <v>-72</v>
      </c>
      <c r="L40" s="56" t="n">
        <f aca="false">+L26-$F$14</f>
        <v>-72</v>
      </c>
      <c r="M40" s="56" t="n">
        <f aca="false">+M26-$F$14</f>
        <v>-72</v>
      </c>
    </row>
    <row r="41" customFormat="false" ht="14.5" hidden="false" customHeight="false" outlineLevel="0" collapsed="false">
      <c r="A41" s="53" t="s">
        <v>260</v>
      </c>
      <c r="B41" s="56" t="n">
        <f aca="false">+B27-$F$14</f>
        <v>-72</v>
      </c>
      <c r="C41" s="56" t="n">
        <f aca="false">+C27-$F$14</f>
        <v>-71</v>
      </c>
      <c r="D41" s="56" t="n">
        <f aca="false">+D27-$F$14</f>
        <v>23475</v>
      </c>
      <c r="E41" s="56" t="n">
        <f aca="false">+E27-$F$14</f>
        <v>12280</v>
      </c>
      <c r="F41" s="56" t="n">
        <f aca="false">+F27-$F$14</f>
        <v>20670</v>
      </c>
      <c r="G41" s="56" t="n">
        <f aca="false">+G27-$F$14</f>
        <v>574</v>
      </c>
      <c r="H41" s="56" t="n">
        <f aca="false">+H27-$F$14</f>
        <v>990</v>
      </c>
      <c r="I41" s="56" t="n">
        <f aca="false">+I27-$F$14</f>
        <v>472</v>
      </c>
      <c r="J41" s="56" t="n">
        <f aca="false">+J27-$F$14</f>
        <v>36732</v>
      </c>
      <c r="K41" s="56" t="n">
        <f aca="false">+K27-$F$14</f>
        <v>-72</v>
      </c>
      <c r="L41" s="56" t="n">
        <f aca="false">+L27-$F$14</f>
        <v>-72</v>
      </c>
      <c r="M41" s="56" t="n">
        <f aca="false">+M27-$F$14</f>
        <v>-72</v>
      </c>
    </row>
    <row r="42" customFormat="false" ht="14.5" hidden="false" customHeight="false" outlineLevel="0" collapsed="false">
      <c r="A42" s="53" t="s">
        <v>261</v>
      </c>
      <c r="B42" s="56" t="n">
        <f aca="false">+B28-$F$14</f>
        <v>-71</v>
      </c>
      <c r="C42" s="56" t="n">
        <f aca="false">+C28-$F$14</f>
        <v>-72</v>
      </c>
      <c r="D42" s="56" t="n">
        <f aca="false">+D28-$F$14</f>
        <v>11904</v>
      </c>
      <c r="E42" s="56" t="n">
        <f aca="false">+E28-$F$14</f>
        <v>18050</v>
      </c>
      <c r="F42" s="56" t="n">
        <f aca="false">+F28-$F$14</f>
        <v>24568</v>
      </c>
      <c r="G42" s="56" t="n">
        <f aca="false">+G28-$F$14</f>
        <v>1545</v>
      </c>
      <c r="H42" s="56" t="n">
        <f aca="false">+H28-$F$14</f>
        <v>1041</v>
      </c>
      <c r="I42" s="56" t="n">
        <f aca="false">+I28-$F$14</f>
        <v>936</v>
      </c>
      <c r="J42" s="56" t="n">
        <f aca="false">+J28-$F$14</f>
        <v>235</v>
      </c>
      <c r="K42" s="56" t="n">
        <f aca="false">+K28-$F$14</f>
        <v>-71</v>
      </c>
      <c r="L42" s="56" t="n">
        <f aca="false">+L28-$F$14</f>
        <v>-71</v>
      </c>
      <c r="M42" s="56" t="n">
        <f aca="false">+M28-$F$14</f>
        <v>-72</v>
      </c>
    </row>
    <row r="43" customFormat="false" ht="14.5" hidden="false" customHeight="false" outlineLevel="0" collapsed="false">
      <c r="A43" s="53" t="s">
        <v>262</v>
      </c>
      <c r="B43" s="56" t="n">
        <f aca="false">+B29-$F$14</f>
        <v>-71</v>
      </c>
      <c r="C43" s="56" t="n">
        <f aca="false">+C29-$F$14</f>
        <v>-72</v>
      </c>
      <c r="D43" s="56" t="n">
        <f aca="false">+D29-$F$14</f>
        <v>27343</v>
      </c>
      <c r="E43" s="56" t="n">
        <f aca="false">+E29-$F$14</f>
        <v>22266</v>
      </c>
      <c r="F43" s="56" t="n">
        <f aca="false">+F29-$F$14</f>
        <v>25481</v>
      </c>
      <c r="G43" s="56" t="n">
        <f aca="false">+G29-$F$14</f>
        <v>364</v>
      </c>
      <c r="H43" s="56" t="n">
        <f aca="false">+H29-$F$14</f>
        <v>989</v>
      </c>
      <c r="I43" s="56" t="n">
        <f aca="false">+I29-$F$14</f>
        <v>675</v>
      </c>
      <c r="J43" s="56" t="n">
        <f aca="false">+J29-$F$14</f>
        <v>662</v>
      </c>
      <c r="K43" s="56" t="n">
        <f aca="false">+K29-$F$14</f>
        <v>-72</v>
      </c>
      <c r="L43" s="56" t="n">
        <f aca="false">+L29-$F$14</f>
        <v>-71</v>
      </c>
      <c r="M43" s="56" t="n">
        <f aca="false">+M29-$F$14</f>
        <v>-71</v>
      </c>
    </row>
    <row r="44" customFormat="false" ht="14.5" hidden="false" customHeight="false" outlineLevel="0" collapsed="false">
      <c r="A44" s="53" t="s">
        <v>263</v>
      </c>
      <c r="B44" s="56" t="n">
        <f aca="false">+B30-$F$14</f>
        <v>-72</v>
      </c>
      <c r="C44" s="56" t="n">
        <f aca="false">+C30-$F$14</f>
        <v>-72</v>
      </c>
      <c r="D44" s="56" t="n">
        <f aca="false">+D30-$F$14</f>
        <v>10875</v>
      </c>
      <c r="E44" s="56" t="n">
        <f aca="false">+E30-$F$14</f>
        <v>22078</v>
      </c>
      <c r="F44" s="56" t="n">
        <f aca="false">+F30-$F$14</f>
        <v>17902</v>
      </c>
      <c r="G44" s="56" t="n">
        <f aca="false">+G30-$F$14</f>
        <v>21562</v>
      </c>
      <c r="H44" s="56" t="n">
        <f aca="false">+H30-$F$14</f>
        <v>1345</v>
      </c>
      <c r="I44" s="56" t="n">
        <f aca="false">+I30-$F$14</f>
        <v>637</v>
      </c>
      <c r="J44" s="56" t="n">
        <f aca="false">+J30-$F$14</f>
        <v>363</v>
      </c>
      <c r="K44" s="56" t="n">
        <f aca="false">+K30-$F$14</f>
        <v>-72</v>
      </c>
      <c r="L44" s="56" t="n">
        <f aca="false">+L30-$F$14</f>
        <v>-72</v>
      </c>
      <c r="M44" s="56" t="n">
        <f aca="false">+M30-$F$14</f>
        <v>-72</v>
      </c>
    </row>
    <row r="48" customFormat="false" ht="14.5" hidden="false" customHeight="false" outlineLevel="0" collapsed="false">
      <c r="A48" s="46" t="s">
        <v>265</v>
      </c>
    </row>
    <row r="49" customFormat="false" ht="14.5" hidden="false" customHeight="false" outlineLevel="0" collapsed="false">
      <c r="A49" s="5" t="s">
        <v>266</v>
      </c>
    </row>
    <row r="50" customFormat="false" ht="14.5" hidden="false" customHeight="false" outlineLevel="0" collapsed="false">
      <c r="A50" s="53" t="s">
        <v>255</v>
      </c>
      <c r="B50" s="49" t="n">
        <v>1</v>
      </c>
      <c r="C50" s="49" t="n">
        <v>2</v>
      </c>
      <c r="D50" s="49" t="n">
        <v>3</v>
      </c>
      <c r="E50" s="49" t="n">
        <v>4</v>
      </c>
      <c r="F50" s="49" t="n">
        <v>5</v>
      </c>
      <c r="G50" s="49" t="n">
        <v>6</v>
      </c>
      <c r="H50" s="49" t="n">
        <v>7</v>
      </c>
      <c r="I50" s="49" t="n">
        <v>8</v>
      </c>
      <c r="J50" s="49" t="n">
        <v>9</v>
      </c>
      <c r="K50" s="49" t="n">
        <v>10</v>
      </c>
      <c r="L50" s="49" t="n">
        <v>11</v>
      </c>
      <c r="M50" s="49" t="n">
        <v>12</v>
      </c>
    </row>
    <row r="51" customFormat="false" ht="14.5" hidden="false" customHeight="false" outlineLevel="0" collapsed="false">
      <c r="A51" s="53" t="s">
        <v>256</v>
      </c>
      <c r="D51" s="57" t="n">
        <f aca="false">+D37/$K$15</f>
        <v>162.032771122952</v>
      </c>
      <c r="E51" s="57" t="n">
        <f aca="false">+E37/$K$15</f>
        <v>75.7381515163655</v>
      </c>
      <c r="F51" s="57" t="n">
        <f aca="false">+F37/$K$15</f>
        <v>75.7782140138616</v>
      </c>
      <c r="G51" s="57" t="n">
        <f aca="false">+G37/$K$15</f>
        <v>99.9759625015023</v>
      </c>
      <c r="H51" s="57" t="n">
        <f aca="false">+H37/$K$15</f>
        <v>151.856896758944</v>
      </c>
      <c r="I51" s="57" t="n">
        <f aca="false">+I37/$K$15</f>
        <v>207.944393253475</v>
      </c>
      <c r="J51" s="57" t="n">
        <f aca="false">+J37/$K$15</f>
        <v>-1.44224990985938</v>
      </c>
      <c r="K51" s="57" t="n">
        <f aca="false">+K37/$K$15</f>
        <v>-1.42221866111133</v>
      </c>
      <c r="L51" s="57" t="n">
        <f aca="false">+L37/$K$15</f>
        <v>-1.44224990985938</v>
      </c>
      <c r="M51" s="57" t="n">
        <f aca="false">+M37/$K$15</f>
        <v>-1.44224990985938</v>
      </c>
    </row>
    <row r="52" customFormat="false" ht="14.5" hidden="false" customHeight="false" outlineLevel="0" collapsed="false">
      <c r="A52" s="53" t="s">
        <v>257</v>
      </c>
      <c r="D52" s="57" t="n">
        <f aca="false">+D38/$K$15</f>
        <v>466.788189575738</v>
      </c>
      <c r="E52" s="57" t="n">
        <f aca="false">+E38/$K$15</f>
        <v>334.021072873683</v>
      </c>
      <c r="F52" s="57" t="n">
        <f aca="false">+F38/$K$15</f>
        <v>536.937622691399</v>
      </c>
      <c r="G52" s="57" t="n">
        <f aca="false">+G38/$K$15</f>
        <v>33.6725291454669</v>
      </c>
      <c r="H52" s="57" t="n">
        <f aca="false">+H38/$K$15</f>
        <v>15.2638115460118</v>
      </c>
      <c r="I52" s="57" t="n">
        <f aca="false">+I38/$K$15</f>
        <v>11.6782180201114</v>
      </c>
      <c r="J52" s="57" t="n">
        <f aca="false">+J38/$K$15</f>
        <v>-1.44224990985938</v>
      </c>
      <c r="K52" s="57" t="n">
        <f aca="false">+K38/$K$15</f>
        <v>-1.46228115860743</v>
      </c>
      <c r="L52" s="57" t="n">
        <f aca="false">+L38/$K$15</f>
        <v>-1.46228115860743</v>
      </c>
      <c r="M52" s="57" t="n">
        <f aca="false">+M38/$K$15</f>
        <v>-1.46228115860743</v>
      </c>
    </row>
    <row r="53" customFormat="false" ht="14.5" hidden="false" customHeight="false" outlineLevel="0" collapsed="false">
      <c r="A53" s="53" t="s">
        <v>258</v>
      </c>
      <c r="D53" s="57" t="n">
        <f aca="false">+D39/$K$15</f>
        <v>387.564600777212</v>
      </c>
      <c r="E53" s="57" t="n">
        <f aca="false">+E39/$K$15</f>
        <v>315.331917791755</v>
      </c>
      <c r="F53" s="57" t="n">
        <f aca="false">+F39/$K$15</f>
        <v>325.487760907015</v>
      </c>
      <c r="G53" s="57" t="n">
        <f aca="false">+G39/$K$15</f>
        <v>17.8879051320059</v>
      </c>
      <c r="H53" s="57" t="n">
        <f aca="false">+H39/$K$15</f>
        <v>10.5764993389688</v>
      </c>
      <c r="I53" s="57" t="n">
        <f aca="false">+I39/$K$15</f>
        <v>10.6966868314571</v>
      </c>
      <c r="J53" s="57" t="n">
        <f aca="false">+J39/$K$15</f>
        <v>-1.38215616361524</v>
      </c>
      <c r="K53" s="57" t="n">
        <f aca="false">+K39/$K$15</f>
        <v>-1.44224990985938</v>
      </c>
      <c r="L53" s="57" t="n">
        <f aca="false">+L39/$K$15</f>
        <v>-1.44224990985938</v>
      </c>
      <c r="M53" s="57" t="n">
        <f aca="false">+M39/$K$15</f>
        <v>-1.44224990985938</v>
      </c>
    </row>
    <row r="54" customFormat="false" ht="14.5" hidden="false" customHeight="false" outlineLevel="0" collapsed="false">
      <c r="A54" s="53" t="s">
        <v>259</v>
      </c>
      <c r="D54" s="57" t="n">
        <f aca="false">+D40/$K$15</f>
        <v>374.283882857257</v>
      </c>
      <c r="E54" s="57" t="n">
        <f aca="false">+E40/$K$15</f>
        <v>408.897880693883</v>
      </c>
      <c r="F54" s="57" t="n">
        <f aca="false">+F40/$K$15</f>
        <v>418.312567605465</v>
      </c>
      <c r="G54" s="57" t="n">
        <f aca="false">+G40/$K$15</f>
        <v>339.229197548175</v>
      </c>
      <c r="H54" s="57" t="n">
        <f aca="false">+H40/$K$15</f>
        <v>11.1974680501582</v>
      </c>
      <c r="I54" s="57" t="n">
        <f aca="false">+I40/$K$15</f>
        <v>4.78746845078322</v>
      </c>
      <c r="J54" s="57" t="n">
        <f aca="false">+J40/$K$15</f>
        <v>-1.46228115860743</v>
      </c>
      <c r="K54" s="57" t="n">
        <f aca="false">+K40/$K$15</f>
        <v>-1.44224990985938</v>
      </c>
      <c r="L54" s="57" t="n">
        <f aca="false">+L40/$K$15</f>
        <v>-1.44224990985938</v>
      </c>
      <c r="M54" s="57" t="n">
        <f aca="false">+M40/$K$15</f>
        <v>-1.44224990985938</v>
      </c>
    </row>
    <row r="55" customFormat="false" ht="14.5" hidden="false" customHeight="false" outlineLevel="0" collapsed="false">
      <c r="A55" s="53" t="s">
        <v>260</v>
      </c>
      <c r="B55" s="57" t="n">
        <f aca="false">+B41/$K$15</f>
        <v>-1.44224990985938</v>
      </c>
      <c r="C55" s="57" t="n">
        <f aca="false">+C41/$K$15</f>
        <v>-1.42221866111133</v>
      </c>
      <c r="D55" s="57" t="n">
        <f aca="false">+D41/$K$15</f>
        <v>470.233564360402</v>
      </c>
      <c r="E55" s="57" t="n">
        <f aca="false">+E41/$K$15</f>
        <v>245.983734626017</v>
      </c>
      <c r="F55" s="57" t="n">
        <f aca="false">+F41/$K$15</f>
        <v>414.045911622131</v>
      </c>
      <c r="G55" s="57" t="n">
        <f aca="false">+G41/$K$15</f>
        <v>11.497936781379</v>
      </c>
      <c r="H55" s="57" t="n">
        <f aca="false">+H41/$K$15</f>
        <v>19.8309362605665</v>
      </c>
      <c r="I55" s="57" t="n">
        <f aca="false">+I41/$K$15</f>
        <v>9.45474940907816</v>
      </c>
      <c r="J55" s="57" t="n">
        <f aca="false">+J41/$K$15</f>
        <v>735.787829013261</v>
      </c>
      <c r="K55" s="57" t="n">
        <f aca="false">+K41/$K$15</f>
        <v>-1.44224990985938</v>
      </c>
      <c r="L55" s="57" t="n">
        <f aca="false">+L41/$K$15</f>
        <v>-1.44224990985938</v>
      </c>
      <c r="M55" s="57" t="n">
        <f aca="false">+M41/$K$15</f>
        <v>-1.44224990985938</v>
      </c>
    </row>
    <row r="56" customFormat="false" ht="14.5" hidden="false" customHeight="false" outlineLevel="0" collapsed="false">
      <c r="A56" s="53" t="s">
        <v>261</v>
      </c>
      <c r="B56" s="57" t="n">
        <f aca="false">+B42/$K$15</f>
        <v>-1.42221866111133</v>
      </c>
      <c r="C56" s="57" t="n">
        <f aca="false">+C42/$K$15</f>
        <v>-1.44224990985938</v>
      </c>
      <c r="D56" s="57" t="n">
        <f aca="false">+D42/$K$15</f>
        <v>238.451985096751</v>
      </c>
      <c r="E56" s="57" t="n">
        <f aca="false">+E42/$K$15</f>
        <v>361.564039902248</v>
      </c>
      <c r="F56" s="57" t="n">
        <f aca="false">+F42/$K$15</f>
        <v>492.127719242018</v>
      </c>
      <c r="G56" s="57" t="n">
        <f aca="false">+G42/$K$15</f>
        <v>30.9482793157325</v>
      </c>
      <c r="H56" s="57" t="n">
        <f aca="false">+H42/$K$15</f>
        <v>20.8525299467169</v>
      </c>
      <c r="I56" s="57" t="n">
        <f aca="false">+I42/$K$15</f>
        <v>18.749248828172</v>
      </c>
      <c r="J56" s="57" t="n">
        <f aca="false">+J42/$K$15</f>
        <v>4.70734345579103</v>
      </c>
      <c r="K56" s="57" t="n">
        <f aca="false">+K42/$K$15</f>
        <v>-1.42221866111133</v>
      </c>
      <c r="L56" s="57" t="n">
        <f aca="false">+L42/$K$15</f>
        <v>-1.42221866111133</v>
      </c>
      <c r="M56" s="57" t="n">
        <f aca="false">+M42/$K$15</f>
        <v>-1.44224990985938</v>
      </c>
    </row>
    <row r="57" customFormat="false" ht="14.5" hidden="false" customHeight="false" outlineLevel="0" collapsed="false">
      <c r="A57" s="53" t="s">
        <v>262</v>
      </c>
      <c r="B57" s="57" t="n">
        <f aca="false">+B43/$K$15</f>
        <v>-1.42221866111133</v>
      </c>
      <c r="C57" s="57" t="n">
        <f aca="false">+C43/$K$15</f>
        <v>-1.44224990985938</v>
      </c>
      <c r="D57" s="57" t="n">
        <f aca="false">+D43/$K$15</f>
        <v>547.714434517848</v>
      </c>
      <c r="E57" s="57" t="n">
        <f aca="false">+E43/$K$15</f>
        <v>446.015784624013</v>
      </c>
      <c r="F57" s="57" t="n">
        <f aca="false">+F43/$K$15</f>
        <v>510.416249348984</v>
      </c>
      <c r="G57" s="57" t="n">
        <f aca="false">+G43/$K$15</f>
        <v>7.29137454428909</v>
      </c>
      <c r="H57" s="57" t="n">
        <f aca="false">+H43/$K$15</f>
        <v>19.8109050118184</v>
      </c>
      <c r="I57" s="57" t="n">
        <f aca="false">+I43/$K$15</f>
        <v>13.5210929049317</v>
      </c>
      <c r="J57" s="57" t="n">
        <f aca="false">+J43/$K$15</f>
        <v>13.2606866712071</v>
      </c>
      <c r="K57" s="57" t="n">
        <f aca="false">+K43/$K$15</f>
        <v>-1.44224990985938</v>
      </c>
      <c r="L57" s="58" t="n">
        <f aca="false">+L43/$K$15</f>
        <v>-1.42221866111133</v>
      </c>
      <c r="M57" s="57" t="n">
        <f aca="false">+M43/$K$15</f>
        <v>-1.42221866111133</v>
      </c>
    </row>
    <row r="58" customFormat="false" ht="14.5" hidden="false" customHeight="false" outlineLevel="0" collapsed="false">
      <c r="A58" s="53" t="s">
        <v>263</v>
      </c>
      <c r="B58" s="57" t="n">
        <f aca="false">+B44/$K$15</f>
        <v>-1.44224990985938</v>
      </c>
      <c r="C58" s="57" t="n">
        <f aca="false">+C44/$K$15</f>
        <v>-1.44224990985938</v>
      </c>
      <c r="D58" s="57" t="n">
        <f aca="false">+D44/$K$15</f>
        <v>217.839830135011</v>
      </c>
      <c r="E58" s="57" t="n">
        <f aca="false">+E44/$K$15</f>
        <v>442.249909859381</v>
      </c>
      <c r="F58" s="57" t="n">
        <f aca="false">+F44/$K$15</f>
        <v>358.599415087537</v>
      </c>
      <c r="G58" s="57" t="n">
        <f aca="false">+G44/$K$15</f>
        <v>431.913785505388</v>
      </c>
      <c r="H58" s="57" t="n">
        <f aca="false">+H44/$K$15</f>
        <v>26.9420295661232</v>
      </c>
      <c r="I58" s="57" t="n">
        <f aca="false">+I44/$K$15</f>
        <v>12.7599054525059</v>
      </c>
      <c r="J58" s="57" t="n">
        <f aca="false">+J44/$K$15</f>
        <v>7.27134329554105</v>
      </c>
      <c r="K58" s="57" t="n">
        <f aca="false">+K44/$K$15</f>
        <v>-1.44224990985938</v>
      </c>
      <c r="L58" s="58" t="n">
        <f aca="false">+L44/$K$15</f>
        <v>-1.44224990985938</v>
      </c>
      <c r="M58" s="57" t="n">
        <f aca="false">+M44/$K$15</f>
        <v>-1.44224990985938</v>
      </c>
    </row>
    <row r="59" customFormat="false" ht="14.5" hidden="false" customHeight="false" outlineLevel="0" collapsed="false">
      <c r="G59" s="22"/>
      <c r="L59" s="59"/>
    </row>
    <row r="60" customFormat="false" ht="14.5" hidden="false" customHeight="false" outlineLevel="0" collapsed="false">
      <c r="G60" s="22"/>
    </row>
    <row r="61" customFormat="false" ht="14.5" hidden="false" customHeight="false" outlineLevel="0" collapsed="false">
      <c r="G61" s="22"/>
    </row>
    <row r="62" customFormat="false" ht="14.5" hidden="false" customHeight="false" outlineLevel="0" collapsed="false">
      <c r="A62" s="48" t="s">
        <v>267</v>
      </c>
      <c r="E62" s="60" t="s">
        <v>268</v>
      </c>
    </row>
    <row r="63" customFormat="false" ht="14.5" hidden="false" customHeight="false" outlineLevel="0" collapsed="false">
      <c r="A63" s="53" t="s">
        <v>255</v>
      </c>
      <c r="B63" s="49" t="n">
        <v>1</v>
      </c>
      <c r="C63" s="49" t="n">
        <v>2</v>
      </c>
      <c r="D63" s="49" t="n">
        <v>3</v>
      </c>
      <c r="E63" s="49" t="n">
        <v>4</v>
      </c>
      <c r="F63" s="49" t="n">
        <v>5</v>
      </c>
      <c r="G63" s="49" t="n">
        <v>6</v>
      </c>
      <c r="H63" s="49" t="n">
        <v>7</v>
      </c>
      <c r="I63" s="49" t="n">
        <v>8</v>
      </c>
      <c r="J63" s="49" t="n">
        <v>9</v>
      </c>
      <c r="K63" s="49" t="n">
        <v>10</v>
      </c>
      <c r="L63" s="49" t="n">
        <v>11</v>
      </c>
      <c r="M63" s="49" t="n">
        <v>12</v>
      </c>
    </row>
    <row r="64" customFormat="false" ht="14.5" hidden="false" customHeight="false" outlineLevel="0" collapsed="false">
      <c r="A64" s="53" t="s">
        <v>256</v>
      </c>
      <c r="D64" s="22" t="n">
        <f aca="false">+D51*0.2</f>
        <v>32.4065542245904</v>
      </c>
      <c r="E64" s="22" t="n">
        <f aca="false">+E51*0.2</f>
        <v>15.1476303032731</v>
      </c>
      <c r="F64" s="22" t="n">
        <f aca="false">+F51*0.2</f>
        <v>15.1556428027723</v>
      </c>
      <c r="G64" s="22" t="n">
        <f aca="false">+G51*0.2</f>
        <v>19.9951925003005</v>
      </c>
      <c r="H64" s="22" t="n">
        <f aca="false">+H51*0.2</f>
        <v>30.3713793517888</v>
      </c>
      <c r="I64" s="22" t="n">
        <f aca="false">+I51*0.2</f>
        <v>41.5888786506951</v>
      </c>
      <c r="J64" s="22" t="n">
        <f aca="false">+J51*0.2</f>
        <v>-0.288449981971876</v>
      </c>
      <c r="K64" s="22" t="n">
        <f aca="false">+K51*0.2</f>
        <v>-0.284443732222267</v>
      </c>
      <c r="L64" s="22" t="n">
        <f aca="false">+L51*0.2</f>
        <v>-0.288449981971876</v>
      </c>
      <c r="M64" s="22" t="n">
        <f aca="false">+M51*0.2</f>
        <v>-0.288449981971876</v>
      </c>
    </row>
    <row r="65" customFormat="false" ht="14.5" hidden="false" customHeight="false" outlineLevel="0" collapsed="false">
      <c r="A65" s="53" t="s">
        <v>257</v>
      </c>
      <c r="D65" s="22" t="n">
        <f aca="false">+D52*0.2</f>
        <v>93.3576379151476</v>
      </c>
      <c r="E65" s="22" t="n">
        <f aca="false">+E52*0.2</f>
        <v>66.8042145747366</v>
      </c>
      <c r="F65" s="22" t="n">
        <f aca="false">+F52*0.2</f>
        <v>107.38752453828</v>
      </c>
      <c r="G65" s="22" t="n">
        <f aca="false">+G52*0.2</f>
        <v>6.73450582909339</v>
      </c>
      <c r="H65" s="22" t="n">
        <f aca="false">+H52*0.2</f>
        <v>3.05276230920236</v>
      </c>
      <c r="I65" s="22" t="n">
        <f aca="false">+I52*0.2</f>
        <v>2.33564360402227</v>
      </c>
      <c r="J65" s="22" t="n">
        <f aca="false">+J52*0.2</f>
        <v>-0.288449981971876</v>
      </c>
      <c r="K65" s="22" t="n">
        <f aca="false">+K52*0.2</f>
        <v>-0.292456231721486</v>
      </c>
      <c r="L65" s="22" t="n">
        <f aca="false">+L52*0.2</f>
        <v>-0.292456231721486</v>
      </c>
      <c r="M65" s="22" t="n">
        <f aca="false">+M52*0.2</f>
        <v>-0.292456231721486</v>
      </c>
    </row>
    <row r="66" customFormat="false" ht="14.5" hidden="false" customHeight="false" outlineLevel="0" collapsed="false">
      <c r="A66" s="53" t="s">
        <v>258</v>
      </c>
      <c r="D66" s="22" t="n">
        <f aca="false">+D53*0.2</f>
        <v>77.5129201554425</v>
      </c>
      <c r="E66" s="22" t="n">
        <f aca="false">+E53*0.2</f>
        <v>63.066383558351</v>
      </c>
      <c r="F66" s="22" t="n">
        <f aca="false">+F53*0.2</f>
        <v>65.097552181403</v>
      </c>
      <c r="G66" s="22" t="n">
        <f aca="false">+G53*0.2</f>
        <v>3.57758102640119</v>
      </c>
      <c r="H66" s="22" t="n">
        <f aca="false">+H53*0.2</f>
        <v>2.11529986779376</v>
      </c>
      <c r="I66" s="22" t="n">
        <f aca="false">+I53*0.2</f>
        <v>2.13933736629141</v>
      </c>
      <c r="J66" s="22" t="n">
        <f aca="false">+J53*0.2</f>
        <v>-0.276431232723048</v>
      </c>
      <c r="K66" s="22" t="n">
        <f aca="false">+K53*0.2</f>
        <v>-0.288449981971876</v>
      </c>
      <c r="L66" s="22" t="n">
        <f aca="false">+L53*0.2</f>
        <v>-0.288449981971876</v>
      </c>
      <c r="M66" s="22" t="n">
        <f aca="false">+M53*0.2</f>
        <v>-0.288449981971876</v>
      </c>
    </row>
    <row r="67" customFormat="false" ht="14.5" hidden="false" customHeight="false" outlineLevel="0" collapsed="false">
      <c r="A67" s="53" t="s">
        <v>259</v>
      </c>
      <c r="D67" s="22" t="n">
        <f aca="false">+D54*0.2</f>
        <v>74.8567765714515</v>
      </c>
      <c r="E67" s="22" t="n">
        <f aca="false">+E54*0.2</f>
        <v>81.7795761387765</v>
      </c>
      <c r="F67" s="22" t="n">
        <f aca="false">+F54*0.2</f>
        <v>83.6625135210929</v>
      </c>
      <c r="G67" s="22" t="n">
        <f aca="false">+G54*0.2</f>
        <v>67.845839509635</v>
      </c>
      <c r="H67" s="22" t="n">
        <f aca="false">+H54*0.2</f>
        <v>2.23949361003165</v>
      </c>
      <c r="I67" s="22" t="n">
        <f aca="false">+I54*0.2</f>
        <v>0.957493690156644</v>
      </c>
      <c r="J67" s="22" t="n">
        <f aca="false">+J54*0.2</f>
        <v>-0.292456231721486</v>
      </c>
      <c r="K67" s="22" t="n">
        <f aca="false">+K54*0.2</f>
        <v>-0.288449981971876</v>
      </c>
      <c r="L67" s="22" t="n">
        <f aca="false">+L54*0.2</f>
        <v>-0.288449981971876</v>
      </c>
      <c r="M67" s="22" t="n">
        <f aca="false">+M54*0.2</f>
        <v>-0.288449981971876</v>
      </c>
    </row>
    <row r="68" customFormat="false" ht="14.5" hidden="false" customHeight="false" outlineLevel="0" collapsed="false">
      <c r="A68" s="53" t="s">
        <v>260</v>
      </c>
      <c r="B68" s="22" t="n">
        <f aca="false">+B55*0.2</f>
        <v>-0.288449981971876</v>
      </c>
      <c r="C68" s="22" t="n">
        <f aca="false">+C55*0.2</f>
        <v>-0.284443732222267</v>
      </c>
      <c r="D68" s="22" t="n">
        <f aca="false">+D55*0.2</f>
        <v>94.0467128720805</v>
      </c>
      <c r="E68" s="22" t="n">
        <f aca="false">+E55*0.2</f>
        <v>49.1967469252033</v>
      </c>
      <c r="F68" s="22" t="n">
        <f aca="false">+F55*0.2</f>
        <v>82.8091823244261</v>
      </c>
      <c r="G68" s="22" t="n">
        <f aca="false">+G55*0.2</f>
        <v>2.29958735627579</v>
      </c>
      <c r="H68" s="22" t="n">
        <f aca="false">+H55*0.2</f>
        <v>3.9661872521133</v>
      </c>
      <c r="I68" s="22" t="n">
        <f aca="false">+I55*0.2</f>
        <v>1.89094988181563</v>
      </c>
      <c r="J68" s="22" t="n">
        <f aca="false">+J55*0.2</f>
        <v>147.157565802652</v>
      </c>
      <c r="K68" s="22" t="n">
        <f aca="false">+K55*0.2</f>
        <v>-0.288449981971876</v>
      </c>
      <c r="L68" s="22" t="n">
        <f aca="false">+L55*0.2</f>
        <v>-0.288449981971876</v>
      </c>
      <c r="M68" s="22" t="n">
        <f aca="false">+M55*0.2</f>
        <v>-0.288449981971876</v>
      </c>
    </row>
    <row r="69" customFormat="false" ht="14.5" hidden="false" customHeight="false" outlineLevel="0" collapsed="false">
      <c r="A69" s="53" t="s">
        <v>261</v>
      </c>
      <c r="B69" s="22" t="n">
        <f aca="false">+B56*0.2</f>
        <v>-0.284443732222267</v>
      </c>
      <c r="C69" s="22" t="n">
        <f aca="false">+C56*0.2</f>
        <v>-0.288449981971876</v>
      </c>
      <c r="D69" s="22" t="n">
        <f aca="false">+D56*0.2</f>
        <v>47.6903970193502</v>
      </c>
      <c r="E69" s="22" t="n">
        <f aca="false">+E56*0.2</f>
        <v>72.3128079804495</v>
      </c>
      <c r="F69" s="22" t="n">
        <f aca="false">+F56*0.2</f>
        <v>98.4255438484035</v>
      </c>
      <c r="G69" s="22" t="n">
        <f aca="false">+G56*0.2</f>
        <v>6.18965586314651</v>
      </c>
      <c r="H69" s="22" t="n">
        <f aca="false">+H56*0.2</f>
        <v>4.17050598934338</v>
      </c>
      <c r="I69" s="22" t="n">
        <f aca="false">+I56*0.2</f>
        <v>3.74984976563439</v>
      </c>
      <c r="J69" s="22" t="n">
        <f aca="false">+J56*0.2</f>
        <v>0.941468691158207</v>
      </c>
      <c r="K69" s="22" t="n">
        <f aca="false">+K56*0.2</f>
        <v>-0.284443732222267</v>
      </c>
      <c r="L69" s="22" t="n">
        <f aca="false">+L56*0.2</f>
        <v>-0.284443732222267</v>
      </c>
      <c r="M69" s="22" t="n">
        <f aca="false">+M56*0.2</f>
        <v>-0.288449981971876</v>
      </c>
    </row>
    <row r="70" customFormat="false" ht="14.5" hidden="false" customHeight="false" outlineLevel="0" collapsed="false">
      <c r="A70" s="53" t="s">
        <v>262</v>
      </c>
      <c r="B70" s="22" t="n">
        <f aca="false">+B57*0.2</f>
        <v>-0.284443732222267</v>
      </c>
      <c r="C70" s="22" t="n">
        <f aca="false">+C57*0.2</f>
        <v>-0.288449981971876</v>
      </c>
      <c r="D70" s="22" t="n">
        <f aca="false">+D57*0.2</f>
        <v>109.54288690357</v>
      </c>
      <c r="E70" s="22" t="n">
        <f aca="false">+E57*0.2</f>
        <v>89.2031569248027</v>
      </c>
      <c r="F70" s="22" t="n">
        <f aca="false">+F57*0.2</f>
        <v>102.083249869797</v>
      </c>
      <c r="G70" s="22" t="n">
        <f aca="false">+G57*0.2</f>
        <v>1.45827490885782</v>
      </c>
      <c r="H70" s="22" t="n">
        <f aca="false">+H57*0.2</f>
        <v>3.96218100236369</v>
      </c>
      <c r="I70" s="22" t="n">
        <f aca="false">+I57*0.2</f>
        <v>2.70421858098634</v>
      </c>
      <c r="J70" s="22" t="n">
        <f aca="false">+J57*0.2</f>
        <v>2.65213733424142</v>
      </c>
      <c r="K70" s="22" t="n">
        <f aca="false">+K57*0.2</f>
        <v>-0.288449981971876</v>
      </c>
      <c r="L70" s="22" t="n">
        <f aca="false">+L57*0.2</f>
        <v>-0.284443732222267</v>
      </c>
      <c r="M70" s="22" t="n">
        <f aca="false">+M57*0.2</f>
        <v>-0.284443732222267</v>
      </c>
    </row>
    <row r="71" customFormat="false" ht="14.5" hidden="false" customHeight="false" outlineLevel="0" collapsed="false">
      <c r="A71" s="53" t="s">
        <v>263</v>
      </c>
      <c r="B71" s="22" t="n">
        <f aca="false">+B58*0.2</f>
        <v>-0.288449981971876</v>
      </c>
      <c r="C71" s="22" t="n">
        <f aca="false">+C58*0.2</f>
        <v>-0.288449981971876</v>
      </c>
      <c r="D71" s="22" t="n">
        <f aca="false">+D58*0.2</f>
        <v>43.5679660270021</v>
      </c>
      <c r="E71" s="22" t="n">
        <f aca="false">+E58*0.2</f>
        <v>88.4499819718761</v>
      </c>
      <c r="F71" s="22" t="n">
        <f aca="false">+F58*0.2</f>
        <v>71.7198830175073</v>
      </c>
      <c r="G71" s="22" t="n">
        <f aca="false">+G58*0.2</f>
        <v>86.3827571010777</v>
      </c>
      <c r="H71" s="22" t="n">
        <f aca="false">+H58*0.2</f>
        <v>5.38840591322463</v>
      </c>
      <c r="I71" s="22" t="n">
        <f aca="false">+I58*0.2</f>
        <v>2.55198109050118</v>
      </c>
      <c r="J71" s="22" t="n">
        <f aca="false">+J58*0.2</f>
        <v>1.45426865910821</v>
      </c>
      <c r="K71" s="22" t="n">
        <f aca="false">+K58*0.2</f>
        <v>-0.288449981971876</v>
      </c>
      <c r="L71" s="22" t="n">
        <f aca="false">+L58*0.2</f>
        <v>-0.288449981971876</v>
      </c>
      <c r="M71" s="22" t="n">
        <f aca="false">+M58*0.2</f>
        <v>-0.288449981971876</v>
      </c>
    </row>
    <row r="74" customFormat="false" ht="14.5" hidden="false" customHeight="false" outlineLevel="0" collapsed="false">
      <c r="A74" s="46" t="s">
        <v>269</v>
      </c>
      <c r="F74" s="50" t="s">
        <v>270</v>
      </c>
    </row>
    <row r="76" customFormat="false" ht="14.5" hidden="false" customHeight="false" outlineLevel="0" collapsed="false">
      <c r="A76" s="53" t="s">
        <v>255</v>
      </c>
      <c r="B76" s="49" t="n">
        <v>1</v>
      </c>
      <c r="C76" s="49" t="n">
        <v>2</v>
      </c>
      <c r="D76" s="49" t="n">
        <v>3</v>
      </c>
      <c r="E76" s="49" t="n">
        <v>4</v>
      </c>
      <c r="F76" s="49" t="n">
        <v>5</v>
      </c>
      <c r="G76" s="49" t="n">
        <v>6</v>
      </c>
      <c r="H76" s="49" t="n">
        <v>7</v>
      </c>
      <c r="I76" s="49" t="n">
        <v>8</v>
      </c>
      <c r="J76" s="49" t="n">
        <v>9</v>
      </c>
      <c r="K76" s="49" t="n">
        <v>10</v>
      </c>
      <c r="L76" s="49" t="n">
        <v>11</v>
      </c>
      <c r="M76" s="49" t="n">
        <v>12</v>
      </c>
    </row>
    <row r="77" customFormat="false" ht="14.5" hidden="false" customHeight="false" outlineLevel="0" collapsed="false">
      <c r="A77" s="53" t="s">
        <v>256</v>
      </c>
      <c r="D77" s="22" t="n">
        <f aca="false">D64</f>
        <v>32.4065542245904</v>
      </c>
      <c r="E77" s="22" t="n">
        <f aca="false">E64</f>
        <v>15.1476303032731</v>
      </c>
      <c r="F77" s="22" t="n">
        <f aca="false">F64</f>
        <v>15.1556428027723</v>
      </c>
      <c r="G77" s="22" t="n">
        <f aca="false">G64</f>
        <v>19.9951925003005</v>
      </c>
      <c r="H77" s="22" t="n">
        <f aca="false">H64</f>
        <v>30.3713793517888</v>
      </c>
      <c r="I77" s="22" t="n">
        <f aca="false">I64</f>
        <v>41.5888786506951</v>
      </c>
      <c r="J77" s="22" t="n">
        <f aca="false">J64</f>
        <v>-0.288449981971876</v>
      </c>
      <c r="K77" s="22" t="n">
        <f aca="false">K64</f>
        <v>-0.284443732222267</v>
      </c>
      <c r="L77" s="22" t="n">
        <f aca="false">L64</f>
        <v>-0.288449981971876</v>
      </c>
      <c r="M77" s="22" t="n">
        <f aca="false">M64</f>
        <v>-0.288449981971876</v>
      </c>
    </row>
    <row r="78" customFormat="false" ht="14.5" hidden="false" customHeight="false" outlineLevel="0" collapsed="false">
      <c r="A78" s="53" t="s">
        <v>257</v>
      </c>
      <c r="D78" s="22" t="n">
        <f aca="false">D65</f>
        <v>93.3576379151476</v>
      </c>
      <c r="E78" s="22" t="n">
        <f aca="false">E65</f>
        <v>66.8042145747366</v>
      </c>
      <c r="F78" s="22" t="n">
        <f aca="false">F65</f>
        <v>107.38752453828</v>
      </c>
      <c r="G78" s="22" t="n">
        <f aca="false">G65</f>
        <v>6.73450582909339</v>
      </c>
      <c r="H78" s="22" t="n">
        <f aca="false">H65</f>
        <v>3.05276230920236</v>
      </c>
      <c r="I78" s="22" t="n">
        <f aca="false">I65</f>
        <v>2.33564360402227</v>
      </c>
      <c r="J78" s="22" t="n">
        <f aca="false">J65</f>
        <v>-0.288449981971876</v>
      </c>
      <c r="K78" s="22" t="n">
        <f aca="false">K65</f>
        <v>-0.292456231721486</v>
      </c>
      <c r="L78" s="22" t="n">
        <f aca="false">L65</f>
        <v>-0.292456231721486</v>
      </c>
      <c r="M78" s="22" t="n">
        <f aca="false">M65</f>
        <v>-0.292456231721486</v>
      </c>
      <c r="N78" s="57"/>
    </row>
    <row r="79" customFormat="false" ht="14.5" hidden="false" customHeight="false" outlineLevel="0" collapsed="false">
      <c r="A79" s="53" t="s">
        <v>258</v>
      </c>
      <c r="D79" s="22" t="n">
        <f aca="false">D66</f>
        <v>77.5129201554425</v>
      </c>
      <c r="E79" s="22" t="n">
        <f aca="false">E66</f>
        <v>63.066383558351</v>
      </c>
      <c r="F79" s="22" t="n">
        <f aca="false">F66</f>
        <v>65.097552181403</v>
      </c>
      <c r="G79" s="22" t="n">
        <f aca="false">G66</f>
        <v>3.57758102640119</v>
      </c>
      <c r="H79" s="22" t="n">
        <f aca="false">H66</f>
        <v>2.11529986779376</v>
      </c>
      <c r="I79" s="22" t="n">
        <f aca="false">I66</f>
        <v>2.13933736629141</v>
      </c>
      <c r="J79" s="22" t="n">
        <f aca="false">J66</f>
        <v>-0.276431232723048</v>
      </c>
      <c r="K79" s="22" t="n">
        <f aca="false">K66</f>
        <v>-0.288449981971876</v>
      </c>
      <c r="L79" s="22" t="n">
        <f aca="false">L66</f>
        <v>-0.288449981971876</v>
      </c>
      <c r="M79" s="22" t="n">
        <f aca="false">M66</f>
        <v>-0.288449981971876</v>
      </c>
    </row>
    <row r="80" customFormat="false" ht="14.5" hidden="false" customHeight="false" outlineLevel="0" collapsed="false">
      <c r="A80" s="53" t="s">
        <v>259</v>
      </c>
      <c r="D80" s="22" t="n">
        <f aca="false">D67</f>
        <v>74.8567765714515</v>
      </c>
      <c r="E80" s="22" t="n">
        <f aca="false">E67</f>
        <v>81.7795761387765</v>
      </c>
      <c r="F80" s="22" t="n">
        <f aca="false">F67</f>
        <v>83.6625135210929</v>
      </c>
      <c r="G80" s="22" t="n">
        <f aca="false">G67</f>
        <v>67.845839509635</v>
      </c>
      <c r="H80" s="22" t="n">
        <f aca="false">H67</f>
        <v>2.23949361003165</v>
      </c>
      <c r="I80" s="22" t="n">
        <f aca="false">I67</f>
        <v>0.957493690156644</v>
      </c>
      <c r="J80" s="22" t="n">
        <f aca="false">J67</f>
        <v>-0.292456231721486</v>
      </c>
      <c r="K80" s="22" t="n">
        <f aca="false">K67</f>
        <v>-0.288449981971876</v>
      </c>
      <c r="L80" s="22" t="n">
        <f aca="false">L67</f>
        <v>-0.288449981971876</v>
      </c>
      <c r="M80" s="22" t="n">
        <f aca="false">M67</f>
        <v>-0.288449981971876</v>
      </c>
    </row>
    <row r="81" customFormat="false" ht="14.5" hidden="false" customHeight="false" outlineLevel="0" collapsed="false">
      <c r="A81" s="53" t="s">
        <v>260</v>
      </c>
      <c r="B81" s="22" t="n">
        <f aca="false">B68</f>
        <v>-0.288449981971876</v>
      </c>
      <c r="C81" s="22" t="n">
        <f aca="false">C68</f>
        <v>-0.284443732222267</v>
      </c>
      <c r="D81" s="22" t="n">
        <f aca="false">D68</f>
        <v>94.0467128720805</v>
      </c>
      <c r="E81" s="22" t="n">
        <f aca="false">E68</f>
        <v>49.1967469252033</v>
      </c>
      <c r="F81" s="22" t="n">
        <f aca="false">F68</f>
        <v>82.8091823244261</v>
      </c>
      <c r="G81" s="22" t="n">
        <f aca="false">G68</f>
        <v>2.29958735627579</v>
      </c>
      <c r="H81" s="22" t="n">
        <f aca="false">H68</f>
        <v>3.9661872521133</v>
      </c>
      <c r="I81" s="22" t="n">
        <f aca="false">I68</f>
        <v>1.89094988181563</v>
      </c>
      <c r="J81" s="22" t="n">
        <f aca="false">J68</f>
        <v>147.157565802652</v>
      </c>
      <c r="K81" s="22" t="n">
        <f aca="false">K68</f>
        <v>-0.288449981971876</v>
      </c>
      <c r="L81" s="22" t="n">
        <f aca="false">L68</f>
        <v>-0.288449981971876</v>
      </c>
      <c r="M81" s="22" t="n">
        <f aca="false">M68</f>
        <v>-0.288449981971876</v>
      </c>
    </row>
    <row r="82" customFormat="false" ht="14.5" hidden="false" customHeight="false" outlineLevel="0" collapsed="false">
      <c r="A82" s="53" t="s">
        <v>261</v>
      </c>
      <c r="B82" s="22" t="n">
        <f aca="false">B69</f>
        <v>-0.284443732222267</v>
      </c>
      <c r="C82" s="22" t="n">
        <f aca="false">C69</f>
        <v>-0.288449981971876</v>
      </c>
      <c r="D82" s="22" t="n">
        <f aca="false">D69</f>
        <v>47.6903970193502</v>
      </c>
      <c r="E82" s="22" t="n">
        <f aca="false">E69</f>
        <v>72.3128079804495</v>
      </c>
      <c r="F82" s="22" t="n">
        <f aca="false">F69</f>
        <v>98.4255438484035</v>
      </c>
      <c r="G82" s="22" t="n">
        <f aca="false">G69</f>
        <v>6.18965586314651</v>
      </c>
      <c r="H82" s="22" t="n">
        <f aca="false">H69</f>
        <v>4.17050598934338</v>
      </c>
      <c r="I82" s="22" t="n">
        <f aca="false">I69</f>
        <v>3.74984976563439</v>
      </c>
      <c r="J82" s="22" t="n">
        <f aca="false">J69</f>
        <v>0.941468691158207</v>
      </c>
      <c r="K82" s="22" t="n">
        <f aca="false">K69</f>
        <v>-0.284443732222267</v>
      </c>
      <c r="L82" s="22" t="n">
        <f aca="false">L69</f>
        <v>-0.284443732222267</v>
      </c>
      <c r="M82" s="22" t="n">
        <f aca="false">M69</f>
        <v>-0.288449981971876</v>
      </c>
    </row>
    <row r="83" customFormat="false" ht="14.5" hidden="false" customHeight="false" outlineLevel="0" collapsed="false">
      <c r="A83" s="53" t="s">
        <v>262</v>
      </c>
      <c r="B83" s="22" t="n">
        <f aca="false">B70</f>
        <v>-0.284443732222267</v>
      </c>
      <c r="C83" s="22" t="n">
        <f aca="false">C70</f>
        <v>-0.288449981971876</v>
      </c>
      <c r="D83" s="22" t="n">
        <f aca="false">D70</f>
        <v>109.54288690357</v>
      </c>
      <c r="E83" s="22" t="n">
        <f aca="false">E70</f>
        <v>89.2031569248027</v>
      </c>
      <c r="F83" s="22" t="n">
        <f aca="false">F70</f>
        <v>102.083249869797</v>
      </c>
      <c r="G83" s="22" t="n">
        <f aca="false">G70</f>
        <v>1.45827490885782</v>
      </c>
      <c r="H83" s="22" t="n">
        <f aca="false">H70</f>
        <v>3.96218100236369</v>
      </c>
      <c r="I83" s="22" t="n">
        <f aca="false">I70</f>
        <v>2.70421858098634</v>
      </c>
      <c r="J83" s="22" t="n">
        <f aca="false">J70</f>
        <v>2.65213733424142</v>
      </c>
      <c r="K83" s="22" t="n">
        <f aca="false">K70</f>
        <v>-0.288449981971876</v>
      </c>
      <c r="L83" s="22" t="n">
        <f aca="false">L70</f>
        <v>-0.284443732222267</v>
      </c>
      <c r="M83" s="22" t="n">
        <f aca="false">M70</f>
        <v>-0.284443732222267</v>
      </c>
    </row>
    <row r="84" customFormat="false" ht="14.5" hidden="false" customHeight="false" outlineLevel="0" collapsed="false">
      <c r="A84" s="53" t="s">
        <v>263</v>
      </c>
      <c r="B84" s="22" t="n">
        <f aca="false">B71</f>
        <v>-0.288449981971876</v>
      </c>
      <c r="C84" s="22" t="n">
        <f aca="false">C71</f>
        <v>-0.288449981971876</v>
      </c>
      <c r="D84" s="22" t="n">
        <f aca="false">D71</f>
        <v>43.5679660270021</v>
      </c>
      <c r="E84" s="22" t="n">
        <f aca="false">E71</f>
        <v>88.4499819718761</v>
      </c>
      <c r="F84" s="22" t="n">
        <f aca="false">F71</f>
        <v>71.7198830175073</v>
      </c>
      <c r="G84" s="22" t="n">
        <f aca="false">G71</f>
        <v>86.3827571010777</v>
      </c>
      <c r="H84" s="22" t="n">
        <f aca="false">H71</f>
        <v>5.38840591322463</v>
      </c>
      <c r="I84" s="22" t="n">
        <f aca="false">I71</f>
        <v>2.55198109050118</v>
      </c>
      <c r="J84" s="22" t="n">
        <f aca="false">J71</f>
        <v>1.45426865910821</v>
      </c>
      <c r="K84" s="22" t="n">
        <f aca="false">K71</f>
        <v>-0.288449981971876</v>
      </c>
      <c r="L84" s="22" t="n">
        <f aca="false">L71</f>
        <v>-0.288449981971876</v>
      </c>
      <c r="M84" s="22" t="n">
        <f aca="false">M71</f>
        <v>-0.288449981971876</v>
      </c>
    </row>
    <row r="86" customFormat="false" ht="14.5" hidden="false" customHeight="false" outlineLevel="0" collapsed="false">
      <c r="J86" s="59"/>
    </row>
    <row r="87" customFormat="false" ht="14.5" hidden="false" customHeight="false" outlineLevel="0" collapsed="false">
      <c r="A87" s="53" t="s">
        <v>271</v>
      </c>
    </row>
    <row r="89" customFormat="false" ht="14.5" hidden="false" customHeight="false" outlineLevel="0" collapsed="false">
      <c r="A89" s="53" t="s">
        <v>255</v>
      </c>
      <c r="B89" s="49" t="n">
        <v>1</v>
      </c>
      <c r="C89" s="49" t="n">
        <v>2</v>
      </c>
      <c r="D89" s="49" t="n">
        <v>3</v>
      </c>
      <c r="E89" s="49" t="n">
        <v>4</v>
      </c>
      <c r="F89" s="49" t="n">
        <v>5</v>
      </c>
      <c r="G89" s="49" t="n">
        <v>6</v>
      </c>
      <c r="H89" s="49" t="n">
        <v>7</v>
      </c>
      <c r="I89" s="49" t="n">
        <v>8</v>
      </c>
      <c r="J89" s="49" t="n">
        <v>9</v>
      </c>
      <c r="K89" s="49" t="n">
        <v>10</v>
      </c>
      <c r="L89" s="49" t="n">
        <v>11</v>
      </c>
      <c r="M89" s="49" t="n">
        <v>12</v>
      </c>
    </row>
    <row r="90" customFormat="false" ht="14.5" hidden="false" customHeight="false" outlineLevel="0" collapsed="false">
      <c r="A90" s="53" t="s">
        <v>256</v>
      </c>
      <c r="B90" s="61" t="n">
        <v>1000</v>
      </c>
      <c r="C90" s="61" t="n">
        <v>1000</v>
      </c>
      <c r="D90" s="0" t="s">
        <v>69</v>
      </c>
      <c r="E90" s="0" t="s">
        <v>85</v>
      </c>
      <c r="F90" s="0" t="s">
        <v>101</v>
      </c>
      <c r="G90" s="0" t="s">
        <v>117</v>
      </c>
      <c r="H90" s="0" t="s">
        <v>133</v>
      </c>
      <c r="I90" s="0" t="s">
        <v>149</v>
      </c>
      <c r="K90" s="62"/>
      <c r="L90" s="62"/>
      <c r="M90" s="62"/>
    </row>
    <row r="91" customFormat="false" ht="14.5" hidden="false" customHeight="false" outlineLevel="0" collapsed="false">
      <c r="A91" s="53" t="s">
        <v>257</v>
      </c>
      <c r="B91" s="61" t="n">
        <v>100</v>
      </c>
      <c r="C91" s="61" t="n">
        <v>100</v>
      </c>
      <c r="D91" s="0" t="s">
        <v>67</v>
      </c>
      <c r="E91" s="0" t="s">
        <v>83</v>
      </c>
      <c r="F91" s="0" t="s">
        <v>99</v>
      </c>
      <c r="G91" s="0" t="s">
        <v>115</v>
      </c>
      <c r="H91" s="0" t="s">
        <v>131</v>
      </c>
      <c r="I91" s="0" t="s">
        <v>147</v>
      </c>
      <c r="K91" s="62"/>
      <c r="L91" s="62"/>
      <c r="M91" s="62"/>
    </row>
    <row r="92" customFormat="false" ht="14.5" hidden="false" customHeight="false" outlineLevel="0" collapsed="false">
      <c r="A92" s="53" t="s">
        <v>258</v>
      </c>
      <c r="B92" s="61" t="n">
        <v>10</v>
      </c>
      <c r="C92" s="61" t="n">
        <v>10</v>
      </c>
      <c r="D92" s="0" t="s">
        <v>65</v>
      </c>
      <c r="E92" s="0" t="s">
        <v>81</v>
      </c>
      <c r="F92" s="0" t="s">
        <v>97</v>
      </c>
      <c r="G92" s="0" t="s">
        <v>113</v>
      </c>
      <c r="H92" s="0" t="s">
        <v>129</v>
      </c>
      <c r="I92" s="0" t="s">
        <v>145</v>
      </c>
      <c r="K92" s="62"/>
      <c r="L92" s="62"/>
      <c r="M92" s="62"/>
    </row>
    <row r="93" customFormat="false" ht="14.5" hidden="false" customHeight="false" outlineLevel="0" collapsed="false">
      <c r="A93" s="53" t="s">
        <v>259</v>
      </c>
      <c r="B93" s="61" t="n">
        <v>0</v>
      </c>
      <c r="C93" s="61" t="n">
        <v>0</v>
      </c>
      <c r="D93" s="0" t="s">
        <v>63</v>
      </c>
      <c r="E93" s="0" t="s">
        <v>79</v>
      </c>
      <c r="F93" s="0" t="s">
        <v>95</v>
      </c>
      <c r="G93" s="0" t="s">
        <v>111</v>
      </c>
      <c r="H93" s="0" t="s">
        <v>127</v>
      </c>
      <c r="I93" s="0" t="s">
        <v>143</v>
      </c>
      <c r="K93" s="62"/>
      <c r="L93" s="62"/>
      <c r="M93" s="62"/>
    </row>
    <row r="94" customFormat="false" ht="14.5" hidden="false" customHeight="false" outlineLevel="0" collapsed="false">
      <c r="A94" s="53" t="s">
        <v>260</v>
      </c>
      <c r="B94" s="62"/>
      <c r="C94" s="63"/>
      <c r="D94" s="0" t="s">
        <v>61</v>
      </c>
      <c r="E94" s="0" t="s">
        <v>77</v>
      </c>
      <c r="F94" s="0" t="s">
        <v>93</v>
      </c>
      <c r="G94" s="0" t="s">
        <v>109</v>
      </c>
      <c r="H94" s="0" t="s">
        <v>125</v>
      </c>
      <c r="I94" s="0" t="s">
        <v>141</v>
      </c>
      <c r="J94" s="0" t="s">
        <v>157</v>
      </c>
      <c r="K94" s="62"/>
      <c r="L94" s="62"/>
      <c r="M94" s="62"/>
    </row>
    <row r="95" customFormat="false" ht="14.5" hidden="false" customHeight="false" outlineLevel="0" collapsed="false">
      <c r="A95" s="53" t="s">
        <v>261</v>
      </c>
      <c r="B95" s="62"/>
      <c r="C95" s="63"/>
      <c r="D95" s="0" t="s">
        <v>59</v>
      </c>
      <c r="E95" s="0" t="s">
        <v>75</v>
      </c>
      <c r="F95" s="0" t="s">
        <v>91</v>
      </c>
      <c r="G95" s="0" t="s">
        <v>107</v>
      </c>
      <c r="H95" s="0" t="s">
        <v>123</v>
      </c>
      <c r="I95" s="0" t="s">
        <v>139</v>
      </c>
      <c r="J95" s="0" t="s">
        <v>155</v>
      </c>
      <c r="K95" s="62"/>
      <c r="L95" s="62"/>
      <c r="M95" s="62"/>
    </row>
    <row r="96" customFormat="false" ht="14.5" hidden="false" customHeight="false" outlineLevel="0" collapsed="false">
      <c r="A96" s="53" t="s">
        <v>262</v>
      </c>
      <c r="B96" s="62"/>
      <c r="C96" s="63"/>
      <c r="D96" s="0" t="s">
        <v>57</v>
      </c>
      <c r="E96" s="0" t="s">
        <v>73</v>
      </c>
      <c r="F96" s="0" t="s">
        <v>89</v>
      </c>
      <c r="G96" s="0" t="s">
        <v>105</v>
      </c>
      <c r="H96" s="0" t="s">
        <v>121</v>
      </c>
      <c r="I96" s="0" t="s">
        <v>137</v>
      </c>
      <c r="J96" s="0" t="s">
        <v>153</v>
      </c>
      <c r="K96" s="62"/>
      <c r="L96" s="62"/>
      <c r="M96" s="62"/>
    </row>
    <row r="97" customFormat="false" ht="14.5" hidden="false" customHeight="false" outlineLevel="0" collapsed="false">
      <c r="A97" s="53" t="s">
        <v>263</v>
      </c>
      <c r="B97" s="62"/>
      <c r="C97" s="63"/>
      <c r="D97" s="0" t="s">
        <v>54</v>
      </c>
      <c r="E97" s="0" t="s">
        <v>71</v>
      </c>
      <c r="F97" s="0" t="s">
        <v>87</v>
      </c>
      <c r="G97" s="0" t="s">
        <v>103</v>
      </c>
      <c r="H97" s="0" t="s">
        <v>119</v>
      </c>
      <c r="I97" s="0" t="s">
        <v>135</v>
      </c>
      <c r="J97" s="0" t="s">
        <v>151</v>
      </c>
      <c r="K97" s="62"/>
      <c r="L97" s="62"/>
      <c r="M97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9"/>
  <sheetViews>
    <sheetView windowProtection="false" showFormulas="false" showGridLines="true" showRowColHeaders="true" showZeros="true" rightToLeft="false" tabSelected="false" showOutlineSymbols="true" defaultGridColor="true" view="normal" topLeftCell="M80" colorId="64" zoomScale="100" zoomScaleNormal="100" zoomScalePageLayoutView="100" workbookViewId="0">
      <selection pane="topLeft" activeCell="N1" activeCellId="0" sqref="N1"/>
    </sheetView>
  </sheetViews>
  <sheetFormatPr defaultRowHeight="14.5"/>
  <cols>
    <col collapsed="false" hidden="false" max="1" min="1" style="0" width="3.78061224489796"/>
    <col collapsed="false" hidden="false" max="2" min="2" style="0" width="12.3112244897959"/>
    <col collapsed="false" hidden="false" max="3" min="3" style="0" width="7.02040816326531"/>
    <col collapsed="false" hidden="false" max="4" min="4" style="0" width="2.15816326530612"/>
    <col collapsed="false" hidden="false" max="5" min="5" style="0" width="3.56632653061224"/>
    <col collapsed="false" hidden="false" max="6" min="6" style="0" width="3.78061224489796"/>
    <col collapsed="false" hidden="false" max="7" min="7" style="0" width="14.469387755102"/>
    <col collapsed="false" hidden="false" max="8" min="8" style="0" width="2.15816326530612"/>
    <col collapsed="false" hidden="false" max="9" min="9" style="0" width="3.78061224489796"/>
    <col collapsed="false" hidden="false" max="10" min="10" style="0" width="4.53571428571429"/>
    <col collapsed="false" hidden="false" max="11" min="11" style="0" width="17.8214285714286"/>
    <col collapsed="false" hidden="false" max="12" min="12" style="0" width="3.02551020408163"/>
    <col collapsed="false" hidden="false" max="13" min="13" style="0" width="6.47959183673469"/>
    <col collapsed="false" hidden="false" max="14" min="14" style="0" width="4.21428571428571"/>
    <col collapsed="false" hidden="false" max="15" min="15" style="0" width="11.015306122449"/>
    <col collapsed="false" hidden="false" max="16" min="16" style="0" width="7.02040816326531"/>
    <col collapsed="false" hidden="false" max="17" min="17" style="0" width="3.56632653061224"/>
    <col collapsed="false" hidden="false" max="18" min="18" style="0" width="3.78061224489796"/>
    <col collapsed="false" hidden="false" max="19" min="19" style="0" width="4.42857142857143"/>
    <col collapsed="false" hidden="false" max="20" min="20" style="0" width="4.21428571428571"/>
    <col collapsed="false" hidden="false" max="21" min="21" style="0" width="11.015306122449"/>
    <col collapsed="false" hidden="false" max="22" min="22" style="0" width="3.23979591836735"/>
    <col collapsed="false" hidden="false" max="23" min="23" style="0" width="3.6734693877551"/>
    <col collapsed="false" hidden="false" max="24" min="24" style="0" width="4.10204081632653"/>
    <col collapsed="false" hidden="false" max="25" min="25" style="0" width="4.21428571428571"/>
    <col collapsed="false" hidden="false" max="26" min="26" style="0" width="11.4489795918367"/>
    <col collapsed="false" hidden="false" max="27" min="27" style="0" width="3.02551020408163"/>
    <col collapsed="false" hidden="false" max="28" min="28" style="0" width="3.56632653061224"/>
    <col collapsed="false" hidden="false" max="29" min="29" style="0" width="3.13265306122449"/>
    <col collapsed="false" hidden="false" max="1025" min="30" style="0" width="8.63775510204082"/>
  </cols>
  <sheetData>
    <row r="1" customFormat="false" ht="14.5" hidden="false" customHeight="false" outlineLevel="0" collapsed="false">
      <c r="B1" s="0" t="s">
        <v>272</v>
      </c>
      <c r="O1" s="0" t="s">
        <v>272</v>
      </c>
    </row>
    <row r="3" customFormat="false" ht="14.5" hidden="false" customHeight="false" outlineLevel="0" collapsed="false">
      <c r="B3" s="11" t="s">
        <v>273</v>
      </c>
      <c r="C3" s="64" t="n">
        <v>1</v>
      </c>
      <c r="D3" s="64"/>
      <c r="E3" s="64" t="n">
        <v>2</v>
      </c>
      <c r="F3" s="64"/>
      <c r="G3" s="64" t="n">
        <v>72</v>
      </c>
      <c r="H3" s="65"/>
      <c r="I3" s="65"/>
      <c r="J3" s="66" t="s">
        <v>44</v>
      </c>
      <c r="K3" s="67" t="s">
        <v>274</v>
      </c>
      <c r="L3" s="66"/>
      <c r="M3" s="66"/>
      <c r="O3" s="11" t="s">
        <v>273</v>
      </c>
      <c r="P3" s="64" t="n">
        <v>1</v>
      </c>
      <c r="Q3" s="64"/>
      <c r="R3" s="64" t="n">
        <v>2</v>
      </c>
      <c r="S3" s="64"/>
      <c r="T3" s="64"/>
      <c r="U3" s="64" t="n">
        <v>72</v>
      </c>
      <c r="V3" s="65"/>
      <c r="W3" s="65"/>
      <c r="X3" s="66" t="s">
        <v>44</v>
      </c>
      <c r="Y3" s="66"/>
      <c r="Z3" s="66" t="s">
        <v>275</v>
      </c>
      <c r="AA3" s="66"/>
      <c r="AB3" s="66"/>
      <c r="AC3" s="66"/>
    </row>
    <row r="4" customFormat="false" ht="14.5" hidden="false" customHeight="false" outlineLevel="0" collapsed="false">
      <c r="B4" s="11" t="s">
        <v>276</v>
      </c>
      <c r="C4" s="68" t="s">
        <v>277</v>
      </c>
      <c r="D4" s="68"/>
      <c r="E4" s="69"/>
      <c r="F4" s="69"/>
      <c r="G4" s="11"/>
      <c r="H4" s="65"/>
      <c r="I4" s="65"/>
      <c r="J4" s="70" t="s">
        <v>278</v>
      </c>
      <c r="K4" s="70"/>
      <c r="L4" s="70"/>
      <c r="M4" s="70"/>
      <c r="O4" s="11" t="s">
        <v>276</v>
      </c>
      <c r="P4" s="68" t="s">
        <v>279</v>
      </c>
      <c r="Q4" s="68"/>
      <c r="R4" s="69"/>
      <c r="S4" s="69"/>
      <c r="T4" s="69"/>
      <c r="U4" s="11"/>
      <c r="V4" s="65"/>
      <c r="W4" s="65"/>
      <c r="X4" s="70" t="s">
        <v>278</v>
      </c>
      <c r="Y4" s="70"/>
      <c r="Z4" s="70"/>
      <c r="AA4" s="70"/>
      <c r="AB4" s="70"/>
      <c r="AC4" s="70"/>
    </row>
    <row r="5" customFormat="false" ht="14.5" hidden="false" customHeight="false" outlineLevel="0" collapsed="false">
      <c r="B5" s="11" t="s">
        <v>280</v>
      </c>
      <c r="C5" s="71" t="n">
        <f aca="false">30-(C6+C7+C8+C9+C10+C11)</f>
        <v>11.25</v>
      </c>
      <c r="D5" s="71"/>
      <c r="E5" s="72"/>
      <c r="F5" s="72"/>
      <c r="G5" s="11" t="n">
        <f aca="false">G3*C5</f>
        <v>810</v>
      </c>
      <c r="H5" s="65"/>
      <c r="I5" s="65"/>
      <c r="J5" s="70" t="s">
        <v>281</v>
      </c>
      <c r="K5" s="70"/>
      <c r="L5" s="70"/>
      <c r="M5" s="70"/>
      <c r="O5" s="11" t="s">
        <v>280</v>
      </c>
      <c r="P5" s="71" t="n">
        <f aca="false">30-(P6+P7+P8+P9+P10+P11)</f>
        <v>11.7</v>
      </c>
      <c r="Q5" s="71"/>
      <c r="R5" s="72"/>
      <c r="S5" s="72"/>
      <c r="T5" s="11"/>
      <c r="U5" s="11" t="n">
        <f aca="false">U3*P5</f>
        <v>842.4</v>
      </c>
      <c r="V5" s="65"/>
      <c r="W5" s="65"/>
      <c r="X5" s="70" t="s">
        <v>281</v>
      </c>
      <c r="Y5" s="70"/>
      <c r="Z5" s="70"/>
      <c r="AA5" s="70"/>
      <c r="AB5" s="70"/>
      <c r="AC5" s="70"/>
    </row>
    <row r="6" customFormat="false" ht="14.5" hidden="false" customHeight="false" outlineLevel="0" collapsed="false">
      <c r="B6" s="11" t="s">
        <v>282</v>
      </c>
      <c r="C6" s="71" t="n">
        <v>6</v>
      </c>
      <c r="D6" s="71"/>
      <c r="E6" s="72" t="s">
        <v>283</v>
      </c>
      <c r="F6" s="72"/>
      <c r="G6" s="11" t="n">
        <f aca="false">G3*C6</f>
        <v>432</v>
      </c>
      <c r="H6" s="65"/>
      <c r="I6" s="65"/>
      <c r="J6" s="70" t="s">
        <v>284</v>
      </c>
      <c r="K6" s="70"/>
      <c r="L6" s="70"/>
      <c r="M6" s="70"/>
      <c r="O6" s="11" t="s">
        <v>282</v>
      </c>
      <c r="P6" s="71" t="n">
        <v>6</v>
      </c>
      <c r="Q6" s="71"/>
      <c r="R6" s="72" t="s">
        <v>283</v>
      </c>
      <c r="S6" s="72"/>
      <c r="T6" s="11"/>
      <c r="U6" s="11" t="n">
        <f aca="false">U3*P6</f>
        <v>432</v>
      </c>
      <c r="V6" s="65"/>
      <c r="W6" s="65"/>
      <c r="X6" s="70" t="s">
        <v>284</v>
      </c>
      <c r="Y6" s="70"/>
      <c r="Z6" s="70"/>
      <c r="AA6" s="70"/>
      <c r="AB6" s="70"/>
      <c r="AC6" s="70"/>
    </row>
    <row r="7" customFormat="false" ht="14.5" hidden="false" customHeight="false" outlineLevel="0" collapsed="false">
      <c r="B7" s="11" t="s">
        <v>285</v>
      </c>
      <c r="C7" s="71" t="n">
        <v>1.2</v>
      </c>
      <c r="D7" s="71"/>
      <c r="E7" s="72" t="s">
        <v>286</v>
      </c>
      <c r="F7" s="72"/>
      <c r="G7" s="11" t="n">
        <f aca="false">G3*C7</f>
        <v>86.4</v>
      </c>
      <c r="H7" s="65"/>
      <c r="I7" s="65"/>
      <c r="J7" s="66" t="s">
        <v>287</v>
      </c>
      <c r="K7" s="66"/>
      <c r="L7" s="66"/>
      <c r="M7" s="66"/>
      <c r="O7" s="11" t="s">
        <v>285</v>
      </c>
      <c r="P7" s="71" t="n">
        <v>1.2</v>
      </c>
      <c r="Q7" s="71"/>
      <c r="R7" s="72" t="s">
        <v>286</v>
      </c>
      <c r="S7" s="72"/>
      <c r="T7" s="11"/>
      <c r="U7" s="11" t="n">
        <f aca="false">U3*P7</f>
        <v>86.4</v>
      </c>
      <c r="V7" s="65"/>
      <c r="W7" s="65"/>
      <c r="X7" s="66" t="s">
        <v>287</v>
      </c>
      <c r="Y7" s="66"/>
      <c r="Z7" s="66" t="s">
        <v>288</v>
      </c>
      <c r="AA7" s="66"/>
      <c r="AB7" s="66" t="s">
        <v>289</v>
      </c>
      <c r="AC7" s="70"/>
    </row>
    <row r="8" customFormat="false" ht="14.5" hidden="false" customHeight="false" outlineLevel="0" collapsed="false">
      <c r="B8" s="11" t="s">
        <v>290</v>
      </c>
      <c r="C8" s="71" t="n">
        <v>5.55</v>
      </c>
      <c r="D8" s="71"/>
      <c r="E8" s="73" t="s">
        <v>291</v>
      </c>
      <c r="F8" s="73"/>
      <c r="G8" s="11" t="n">
        <v>0</v>
      </c>
      <c r="H8" s="65"/>
      <c r="I8" s="65"/>
      <c r="J8" s="70" t="s">
        <v>292</v>
      </c>
      <c r="K8" s="70"/>
      <c r="L8" s="70"/>
      <c r="M8" s="70"/>
      <c r="O8" s="11" t="s">
        <v>51</v>
      </c>
      <c r="P8" s="71" t="n">
        <v>3</v>
      </c>
      <c r="Q8" s="71"/>
      <c r="R8" s="73" t="s">
        <v>286</v>
      </c>
      <c r="S8" s="73"/>
      <c r="T8" s="11"/>
      <c r="U8" s="11" t="s">
        <v>293</v>
      </c>
      <c r="V8" s="65"/>
      <c r="W8" s="65"/>
      <c r="X8" s="70" t="s">
        <v>292</v>
      </c>
      <c r="Y8" s="70"/>
      <c r="Z8" s="70" t="n">
        <v>1.5</v>
      </c>
      <c r="AA8" s="70"/>
      <c r="AB8" s="70"/>
      <c r="AC8" s="70"/>
    </row>
    <row r="9" customFormat="false" ht="14.5" hidden="false" customHeight="false" outlineLevel="0" collapsed="false">
      <c r="B9" s="11" t="s">
        <v>294</v>
      </c>
      <c r="C9" s="71" t="n">
        <v>0.9</v>
      </c>
      <c r="D9" s="71"/>
      <c r="E9" s="73" t="s">
        <v>286</v>
      </c>
      <c r="F9" s="73"/>
      <c r="G9" s="11" t="n">
        <f aca="false">G3*C9</f>
        <v>64.8</v>
      </c>
      <c r="H9" s="65"/>
      <c r="I9" s="65"/>
      <c r="J9" s="70" t="s">
        <v>295</v>
      </c>
      <c r="K9" s="70"/>
      <c r="L9" s="70"/>
      <c r="M9" s="70"/>
      <c r="O9" s="11" t="s">
        <v>52</v>
      </c>
      <c r="P9" s="71" t="n">
        <v>3</v>
      </c>
      <c r="Q9" s="71"/>
      <c r="R9" s="73" t="s">
        <v>286</v>
      </c>
      <c r="S9" s="73"/>
      <c r="T9" s="11"/>
      <c r="U9" s="11" t="s">
        <v>293</v>
      </c>
      <c r="V9" s="65"/>
      <c r="W9" s="65"/>
      <c r="X9" s="70" t="s">
        <v>295</v>
      </c>
      <c r="Y9" s="70"/>
      <c r="Z9" s="70" t="s">
        <v>31</v>
      </c>
      <c r="AA9" s="70"/>
      <c r="AB9" s="70"/>
      <c r="AC9" s="70"/>
    </row>
    <row r="10" customFormat="false" ht="14.5" hidden="false" customHeight="false" outlineLevel="0" collapsed="false">
      <c r="B10" s="11" t="s">
        <v>296</v>
      </c>
      <c r="C10" s="71" t="n">
        <v>4.8</v>
      </c>
      <c r="D10" s="71"/>
      <c r="E10" s="72" t="s">
        <v>297</v>
      </c>
      <c r="F10" s="72"/>
      <c r="G10" s="11" t="n">
        <f aca="false">G3*C10</f>
        <v>345.6</v>
      </c>
      <c r="H10" s="65"/>
      <c r="I10" s="65"/>
      <c r="J10" s="70" t="s">
        <v>298</v>
      </c>
      <c r="K10" s="70"/>
      <c r="L10" s="70"/>
      <c r="M10" s="70"/>
      <c r="O10" s="11" t="s">
        <v>296</v>
      </c>
      <c r="P10" s="71" t="n">
        <v>4.8</v>
      </c>
      <c r="Q10" s="71"/>
      <c r="R10" s="72" t="s">
        <v>297</v>
      </c>
      <c r="S10" s="72"/>
      <c r="T10" s="11"/>
      <c r="U10" s="11" t="n">
        <f aca="false">U3*P10</f>
        <v>345.6</v>
      </c>
      <c r="V10" s="65"/>
      <c r="W10" s="65"/>
      <c r="X10" s="70" t="s">
        <v>298</v>
      </c>
      <c r="Y10" s="70"/>
      <c r="Z10" s="70" t="s">
        <v>32</v>
      </c>
      <c r="AA10" s="70"/>
      <c r="AB10" s="70"/>
      <c r="AC10" s="70"/>
    </row>
    <row r="11" customFormat="false" ht="14.5" hidden="false" customHeight="false" outlineLevel="0" collapsed="false">
      <c r="B11" s="74" t="s">
        <v>299</v>
      </c>
      <c r="C11" s="71" t="n">
        <v>0.3</v>
      </c>
      <c r="D11" s="71"/>
      <c r="E11" s="72" t="s">
        <v>300</v>
      </c>
      <c r="F11" s="72"/>
      <c r="G11" s="11" t="n">
        <f aca="false">G3*C11</f>
        <v>21.6</v>
      </c>
      <c r="H11" s="65"/>
      <c r="I11" s="65"/>
      <c r="J11" s="70" t="s">
        <v>301</v>
      </c>
      <c r="K11" s="70"/>
      <c r="L11" s="70"/>
      <c r="M11" s="70"/>
      <c r="O11" s="74" t="s">
        <v>299</v>
      </c>
      <c r="P11" s="71" t="n">
        <v>0.3</v>
      </c>
      <c r="Q11" s="71"/>
      <c r="R11" s="72" t="s">
        <v>300</v>
      </c>
      <c r="S11" s="72"/>
      <c r="T11" s="11"/>
      <c r="U11" s="11" t="n">
        <f aca="false">U3*P11</f>
        <v>21.6</v>
      </c>
      <c r="V11" s="65"/>
      <c r="W11" s="65"/>
      <c r="X11" s="70" t="s">
        <v>301</v>
      </c>
      <c r="Y11" s="70"/>
      <c r="Z11" s="70" t="s">
        <v>302</v>
      </c>
      <c r="AA11" s="70"/>
      <c r="AB11" s="70"/>
      <c r="AC11" s="70"/>
    </row>
    <row r="12" customFormat="false" ht="14.5" hidden="false" customHeight="false" outlineLevel="0" collapsed="false">
      <c r="B12" s="11" t="s">
        <v>303</v>
      </c>
      <c r="C12" s="69" t="n">
        <f aca="false">SUM(C5:C11)</f>
        <v>30</v>
      </c>
      <c r="D12" s="69"/>
      <c r="E12" s="72"/>
      <c r="F12" s="72"/>
      <c r="G12" s="11" t="n">
        <f aca="false">SUM(G5:G11)</f>
        <v>1760.4</v>
      </c>
      <c r="H12" s="65"/>
      <c r="I12" s="65"/>
      <c r="J12" s="70" t="s">
        <v>304</v>
      </c>
      <c r="K12" s="70"/>
      <c r="L12" s="70"/>
      <c r="M12" s="70"/>
      <c r="O12" s="11" t="s">
        <v>303</v>
      </c>
      <c r="P12" s="69" t="n">
        <f aca="false">SUM(P5:P11)</f>
        <v>30</v>
      </c>
      <c r="Q12" s="69"/>
      <c r="R12" s="72"/>
      <c r="S12" s="72"/>
      <c r="T12" s="11"/>
      <c r="U12" s="11" t="n">
        <f aca="false">SUM(U5:U11)</f>
        <v>1728</v>
      </c>
      <c r="V12" s="65"/>
      <c r="W12" s="65"/>
      <c r="X12" s="70" t="s">
        <v>304</v>
      </c>
      <c r="Y12" s="70"/>
      <c r="Z12" s="70" t="s">
        <v>305</v>
      </c>
      <c r="AA12" s="70"/>
      <c r="AB12" s="70"/>
      <c r="AC12" s="70"/>
    </row>
    <row r="13" customFormat="false" ht="14.5" hidden="false" customHeight="false" outlineLevel="0" collapsed="false">
      <c r="B13" s="11" t="s">
        <v>306</v>
      </c>
      <c r="C13" s="69"/>
      <c r="D13" s="69"/>
      <c r="E13" s="69"/>
      <c r="F13" s="69"/>
      <c r="G13" s="11" t="s">
        <v>307</v>
      </c>
      <c r="H13" s="65"/>
      <c r="I13" s="65"/>
      <c r="J13" s="75" t="s">
        <v>308</v>
      </c>
      <c r="K13" s="75"/>
      <c r="L13" s="70"/>
      <c r="M13" s="70"/>
      <c r="O13" s="11" t="s">
        <v>306</v>
      </c>
      <c r="P13" s="69"/>
      <c r="Q13" s="69"/>
      <c r="R13" s="69"/>
      <c r="S13" s="69"/>
      <c r="T13" s="11"/>
      <c r="U13" s="11" t="s">
        <v>307</v>
      </c>
      <c r="V13" s="65"/>
      <c r="W13" s="65"/>
      <c r="X13" s="75" t="s">
        <v>308</v>
      </c>
      <c r="Y13" s="75"/>
      <c r="Z13" s="75"/>
      <c r="AA13" s="70"/>
      <c r="AB13" s="70"/>
      <c r="AC13" s="70"/>
    </row>
    <row r="14" customFormat="false" ht="14.5" hidden="false" customHeight="false" outlineLevel="0" collapsed="false">
      <c r="B14" s="11" t="s">
        <v>309</v>
      </c>
      <c r="C14" s="69" t="n">
        <v>30</v>
      </c>
      <c r="D14" s="69"/>
      <c r="E14" s="69" t="s">
        <v>310</v>
      </c>
      <c r="F14" s="69"/>
      <c r="G14" s="11" t="n">
        <v>30</v>
      </c>
      <c r="H14" s="65"/>
      <c r="I14" s="65"/>
      <c r="J14" s="76" t="s">
        <v>311</v>
      </c>
      <c r="K14" s="76"/>
      <c r="L14" s="66"/>
      <c r="M14" s="70"/>
      <c r="O14" s="11" t="s">
        <v>309</v>
      </c>
      <c r="P14" s="69" t="n">
        <v>30</v>
      </c>
      <c r="Q14" s="69"/>
      <c r="R14" s="69" t="s">
        <v>310</v>
      </c>
      <c r="S14" s="69"/>
      <c r="T14" s="11"/>
      <c r="U14" s="11" t="n">
        <v>30</v>
      </c>
      <c r="V14" s="65"/>
      <c r="W14" s="65"/>
      <c r="X14" s="76" t="s">
        <v>311</v>
      </c>
      <c r="Y14" s="76"/>
      <c r="Z14" s="76"/>
      <c r="AA14" s="66"/>
      <c r="AB14" s="70"/>
      <c r="AC14" s="70"/>
    </row>
    <row r="17" customFormat="false" ht="14.5" hidden="false" customHeight="false" outlineLevel="0" collapsed="false">
      <c r="A17" s="66" t="s">
        <v>43</v>
      </c>
      <c r="D17" s="8"/>
      <c r="E17" s="77" t="s">
        <v>290</v>
      </c>
      <c r="F17" s="78" t="s">
        <v>43</v>
      </c>
      <c r="H17" s="79"/>
      <c r="I17" s="77" t="s">
        <v>290</v>
      </c>
      <c r="J17" s="78" t="s">
        <v>43</v>
      </c>
      <c r="K17" s="79"/>
      <c r="M17" s="77" t="s">
        <v>290</v>
      </c>
      <c r="N17" s="66" t="s">
        <v>43</v>
      </c>
      <c r="Q17" s="8"/>
      <c r="R17" s="77" t="s">
        <v>51</v>
      </c>
      <c r="S17" s="80" t="s">
        <v>52</v>
      </c>
      <c r="T17" s="78" t="s">
        <v>43</v>
      </c>
      <c r="V17" s="79"/>
      <c r="W17" s="77" t="s">
        <v>51</v>
      </c>
      <c r="X17" s="80" t="s">
        <v>52</v>
      </c>
      <c r="Y17" s="78" t="s">
        <v>43</v>
      </c>
      <c r="Z17" s="79"/>
      <c r="AB17" s="77" t="s">
        <v>51</v>
      </c>
      <c r="AC17" s="80" t="s">
        <v>52</v>
      </c>
    </row>
    <row r="18" customFormat="false" ht="14.5" hidden="false" customHeight="false" outlineLevel="0" collapsed="false">
      <c r="A18" s="81" t="n">
        <v>1</v>
      </c>
      <c r="B18" s="14" t="s">
        <v>53</v>
      </c>
      <c r="C18" s="14"/>
      <c r="D18" s="74" t="s">
        <v>54</v>
      </c>
      <c r="E18" s="11" t="n">
        <v>23</v>
      </c>
      <c r="F18" s="81" t="n">
        <v>33</v>
      </c>
      <c r="G18" s="14" t="s">
        <v>118</v>
      </c>
      <c r="H18" s="74" t="s">
        <v>119</v>
      </c>
      <c r="I18" s="11" t="n">
        <v>18</v>
      </c>
      <c r="J18" s="81" t="n">
        <v>65</v>
      </c>
      <c r="K18" s="14" t="s">
        <v>182</v>
      </c>
      <c r="L18" s="74" t="s">
        <v>183</v>
      </c>
      <c r="M18" s="11" t="n">
        <v>62</v>
      </c>
      <c r="N18" s="81" t="n">
        <v>1</v>
      </c>
      <c r="O18" s="14" t="s">
        <v>53</v>
      </c>
      <c r="P18" s="14"/>
      <c r="Q18" s="74" t="s">
        <v>54</v>
      </c>
      <c r="R18" s="11" t="n">
        <v>1</v>
      </c>
      <c r="S18" s="24" t="n">
        <v>13</v>
      </c>
      <c r="T18" s="82" t="n">
        <v>33</v>
      </c>
      <c r="U18" s="14" t="s">
        <v>118</v>
      </c>
      <c r="V18" s="74" t="s">
        <v>119</v>
      </c>
      <c r="W18" s="11" t="n">
        <v>5</v>
      </c>
      <c r="X18" s="24" t="n">
        <v>13</v>
      </c>
      <c r="Y18" s="82" t="n">
        <v>65</v>
      </c>
      <c r="Z18" s="14" t="s">
        <v>182</v>
      </c>
      <c r="AA18" s="74" t="s">
        <v>183</v>
      </c>
      <c r="AB18" s="11" t="n">
        <v>9</v>
      </c>
      <c r="AC18" s="24" t="n">
        <v>13</v>
      </c>
    </row>
    <row r="19" customFormat="false" ht="14.5" hidden="false" customHeight="false" outlineLevel="0" collapsed="false">
      <c r="A19" s="81" t="n">
        <v>2</v>
      </c>
      <c r="B19" s="14" t="s">
        <v>56</v>
      </c>
      <c r="C19" s="14"/>
      <c r="D19" s="74" t="s">
        <v>57</v>
      </c>
      <c r="E19" s="11" t="n">
        <v>31</v>
      </c>
      <c r="F19" s="81" t="n">
        <v>34</v>
      </c>
      <c r="G19" s="14" t="s">
        <v>120</v>
      </c>
      <c r="H19" s="74" t="s">
        <v>121</v>
      </c>
      <c r="I19" s="11" t="n">
        <v>26</v>
      </c>
      <c r="J19" s="81" t="n">
        <v>66</v>
      </c>
      <c r="K19" s="14" t="s">
        <v>184</v>
      </c>
      <c r="L19" s="74" t="s">
        <v>185</v>
      </c>
      <c r="M19" s="11" t="n">
        <v>86</v>
      </c>
      <c r="N19" s="81" t="n">
        <v>2</v>
      </c>
      <c r="O19" s="14" t="s">
        <v>56</v>
      </c>
      <c r="P19" s="14"/>
      <c r="Q19" s="74" t="s">
        <v>57</v>
      </c>
      <c r="R19" s="11" t="n">
        <v>1</v>
      </c>
      <c r="S19" s="11" t="n">
        <v>14</v>
      </c>
      <c r="T19" s="82" t="n">
        <v>34</v>
      </c>
      <c r="U19" s="14" t="s">
        <v>120</v>
      </c>
      <c r="V19" s="74" t="s">
        <v>121</v>
      </c>
      <c r="W19" s="11" t="n">
        <v>5</v>
      </c>
      <c r="X19" s="11" t="n">
        <v>14</v>
      </c>
      <c r="Y19" s="82" t="n">
        <v>66</v>
      </c>
      <c r="Z19" s="14" t="s">
        <v>184</v>
      </c>
      <c r="AA19" s="74" t="s">
        <v>185</v>
      </c>
      <c r="AB19" s="11" t="n">
        <v>9</v>
      </c>
      <c r="AC19" s="11" t="n">
        <v>14</v>
      </c>
    </row>
    <row r="20" customFormat="false" ht="14.5" hidden="false" customHeight="false" outlineLevel="0" collapsed="false">
      <c r="A20" s="81" t="n">
        <v>3</v>
      </c>
      <c r="B20" s="14" t="s">
        <v>58</v>
      </c>
      <c r="C20" s="14"/>
      <c r="D20" s="74" t="s">
        <v>59</v>
      </c>
      <c r="E20" s="11" t="n">
        <v>73</v>
      </c>
      <c r="F20" s="81" t="n">
        <v>35</v>
      </c>
      <c r="G20" s="14" t="s">
        <v>122</v>
      </c>
      <c r="H20" s="74" t="s">
        <v>123</v>
      </c>
      <c r="I20" s="11" t="n">
        <v>29</v>
      </c>
      <c r="J20" s="81" t="n">
        <v>67</v>
      </c>
      <c r="K20" s="64" t="s">
        <v>312</v>
      </c>
      <c r="L20" s="74" t="s">
        <v>186</v>
      </c>
      <c r="M20" s="11" t="n">
        <v>92</v>
      </c>
      <c r="N20" s="81" t="n">
        <v>3</v>
      </c>
      <c r="O20" s="14" t="s">
        <v>58</v>
      </c>
      <c r="P20" s="14"/>
      <c r="Q20" s="74" t="s">
        <v>59</v>
      </c>
      <c r="R20" s="11" t="n">
        <v>1</v>
      </c>
      <c r="S20" s="11" t="n">
        <v>15</v>
      </c>
      <c r="T20" s="82" t="n">
        <v>35</v>
      </c>
      <c r="U20" s="14" t="s">
        <v>122</v>
      </c>
      <c r="V20" s="74" t="s">
        <v>123</v>
      </c>
      <c r="W20" s="11" t="n">
        <v>5</v>
      </c>
      <c r="X20" s="11" t="n">
        <v>15</v>
      </c>
      <c r="Y20" s="82" t="n">
        <v>67</v>
      </c>
      <c r="Z20" s="64" t="s">
        <v>312</v>
      </c>
      <c r="AA20" s="74" t="s">
        <v>186</v>
      </c>
      <c r="AB20" s="11" t="n">
        <v>9</v>
      </c>
      <c r="AC20" s="11" t="n">
        <v>15</v>
      </c>
    </row>
    <row r="21" customFormat="false" ht="14.5" hidden="false" customHeight="false" outlineLevel="0" collapsed="false">
      <c r="A21" s="81" t="n">
        <v>4</v>
      </c>
      <c r="B21" s="14" t="s">
        <v>60</v>
      </c>
      <c r="C21" s="14"/>
      <c r="D21" s="74" t="s">
        <v>61</v>
      </c>
      <c r="E21" s="11" t="n">
        <v>42</v>
      </c>
      <c r="F21" s="81" t="n">
        <v>36</v>
      </c>
      <c r="G21" s="14" t="s">
        <v>124</v>
      </c>
      <c r="H21" s="74" t="s">
        <v>125</v>
      </c>
      <c r="I21" s="11" t="n">
        <v>90</v>
      </c>
      <c r="J21" s="81" t="n">
        <v>68</v>
      </c>
      <c r="K21" s="64" t="s">
        <v>313</v>
      </c>
      <c r="L21" s="74" t="s">
        <v>188</v>
      </c>
      <c r="M21" s="11" t="n">
        <v>43</v>
      </c>
      <c r="N21" s="81" t="n">
        <v>4</v>
      </c>
      <c r="O21" s="14" t="s">
        <v>60</v>
      </c>
      <c r="P21" s="14"/>
      <c r="Q21" s="74" t="s">
        <v>61</v>
      </c>
      <c r="R21" s="11" t="n">
        <v>1</v>
      </c>
      <c r="S21" s="11" t="n">
        <v>16</v>
      </c>
      <c r="T21" s="82" t="n">
        <v>36</v>
      </c>
      <c r="U21" s="14" t="s">
        <v>124</v>
      </c>
      <c r="V21" s="74" t="s">
        <v>125</v>
      </c>
      <c r="W21" s="11" t="n">
        <v>5</v>
      </c>
      <c r="X21" s="11" t="n">
        <v>16</v>
      </c>
      <c r="Y21" s="82" t="n">
        <v>68</v>
      </c>
      <c r="Z21" s="64" t="s">
        <v>313</v>
      </c>
      <c r="AA21" s="74" t="s">
        <v>188</v>
      </c>
      <c r="AB21" s="11" t="n">
        <v>9</v>
      </c>
      <c r="AC21" s="11" t="n">
        <v>16</v>
      </c>
    </row>
    <row r="22" customFormat="false" ht="14.5" hidden="false" customHeight="false" outlineLevel="0" collapsed="false">
      <c r="A22" s="81" t="n">
        <v>5</v>
      </c>
      <c r="B22" s="14" t="s">
        <v>62</v>
      </c>
      <c r="C22" s="14"/>
      <c r="D22" s="74" t="s">
        <v>63</v>
      </c>
      <c r="E22" s="11" t="n">
        <v>50</v>
      </c>
      <c r="F22" s="81" t="n">
        <v>37</v>
      </c>
      <c r="G22" s="14" t="s">
        <v>126</v>
      </c>
      <c r="H22" s="74" t="s">
        <v>127</v>
      </c>
      <c r="I22" s="11" t="n">
        <v>51</v>
      </c>
      <c r="J22" s="81" t="n">
        <v>69</v>
      </c>
      <c r="K22" s="64"/>
      <c r="L22" s="74" t="s">
        <v>314</v>
      </c>
      <c r="M22" s="11"/>
      <c r="N22" s="81" t="n">
        <v>5</v>
      </c>
      <c r="O22" s="14" t="s">
        <v>62</v>
      </c>
      <c r="P22" s="14"/>
      <c r="Q22" s="74" t="s">
        <v>63</v>
      </c>
      <c r="R22" s="11" t="n">
        <v>1</v>
      </c>
      <c r="S22" s="11" t="n">
        <v>17</v>
      </c>
      <c r="T22" s="82" t="n">
        <v>37</v>
      </c>
      <c r="U22" s="14" t="s">
        <v>126</v>
      </c>
      <c r="V22" s="74" t="s">
        <v>127</v>
      </c>
      <c r="W22" s="11" t="n">
        <v>5</v>
      </c>
      <c r="X22" s="11" t="n">
        <v>17</v>
      </c>
      <c r="Y22" s="82" t="n">
        <v>69</v>
      </c>
      <c r="Z22" s="83"/>
      <c r="AA22" s="74" t="s">
        <v>314</v>
      </c>
      <c r="AB22" s="11"/>
      <c r="AC22" s="11"/>
    </row>
    <row r="23" customFormat="false" ht="14.5" hidden="false" customHeight="false" outlineLevel="0" collapsed="false">
      <c r="A23" s="81" t="n">
        <v>6</v>
      </c>
      <c r="B23" s="14" t="s">
        <v>64</v>
      </c>
      <c r="C23" s="14"/>
      <c r="D23" s="74" t="s">
        <v>65</v>
      </c>
      <c r="E23" s="11" t="n">
        <v>25</v>
      </c>
      <c r="F23" s="81" t="n">
        <v>38</v>
      </c>
      <c r="G23" s="14" t="s">
        <v>128</v>
      </c>
      <c r="H23" s="74" t="s">
        <v>129</v>
      </c>
      <c r="I23" s="11" t="n">
        <v>84</v>
      </c>
      <c r="J23" s="81" t="n">
        <v>70</v>
      </c>
      <c r="K23" s="64"/>
      <c r="L23" s="74" t="s">
        <v>315</v>
      </c>
      <c r="M23" s="11"/>
      <c r="N23" s="81" t="n">
        <v>6</v>
      </c>
      <c r="O23" s="14" t="s">
        <v>64</v>
      </c>
      <c r="P23" s="14"/>
      <c r="Q23" s="74" t="s">
        <v>65</v>
      </c>
      <c r="R23" s="11" t="n">
        <v>1</v>
      </c>
      <c r="S23" s="11" t="n">
        <v>18</v>
      </c>
      <c r="T23" s="82" t="n">
        <v>38</v>
      </c>
      <c r="U23" s="14" t="s">
        <v>128</v>
      </c>
      <c r="V23" s="74" t="s">
        <v>129</v>
      </c>
      <c r="W23" s="11" t="n">
        <v>5</v>
      </c>
      <c r="X23" s="11" t="n">
        <v>18</v>
      </c>
      <c r="Y23" s="82" t="n">
        <v>70</v>
      </c>
      <c r="Z23" s="83"/>
      <c r="AA23" s="74" t="s">
        <v>315</v>
      </c>
      <c r="AB23" s="11"/>
      <c r="AC23" s="11"/>
    </row>
    <row r="24" customFormat="false" ht="14.5" hidden="false" customHeight="false" outlineLevel="0" collapsed="false">
      <c r="A24" s="81" t="n">
        <v>7</v>
      </c>
      <c r="B24" s="14" t="s">
        <v>66</v>
      </c>
      <c r="C24" s="14"/>
      <c r="D24" s="74" t="s">
        <v>67</v>
      </c>
      <c r="E24" s="11" t="n">
        <v>22</v>
      </c>
      <c r="F24" s="81" t="n">
        <v>39</v>
      </c>
      <c r="G24" s="14" t="s">
        <v>130</v>
      </c>
      <c r="H24" s="74" t="s">
        <v>131</v>
      </c>
      <c r="I24" s="11" t="n">
        <v>8</v>
      </c>
      <c r="J24" s="81" t="n">
        <v>71</v>
      </c>
      <c r="K24" s="64"/>
      <c r="L24" s="74" t="s">
        <v>316</v>
      </c>
      <c r="M24" s="11"/>
      <c r="N24" s="81" t="n">
        <v>7</v>
      </c>
      <c r="O24" s="14" t="s">
        <v>66</v>
      </c>
      <c r="P24" s="14"/>
      <c r="Q24" s="74" t="s">
        <v>67</v>
      </c>
      <c r="R24" s="11" t="n">
        <v>1</v>
      </c>
      <c r="S24" s="11" t="n">
        <v>19</v>
      </c>
      <c r="T24" s="82" t="n">
        <v>39</v>
      </c>
      <c r="U24" s="14" t="s">
        <v>130</v>
      </c>
      <c r="V24" s="74" t="s">
        <v>131</v>
      </c>
      <c r="W24" s="11" t="n">
        <v>5</v>
      </c>
      <c r="X24" s="11" t="n">
        <v>19</v>
      </c>
      <c r="Y24" s="82" t="n">
        <v>71</v>
      </c>
      <c r="Z24" s="83"/>
      <c r="AA24" s="74" t="s">
        <v>316</v>
      </c>
      <c r="AB24" s="11"/>
      <c r="AC24" s="11"/>
    </row>
    <row r="25" customFormat="false" ht="15" hidden="false" customHeight="false" outlineLevel="0" collapsed="false">
      <c r="A25" s="84" t="n">
        <v>8</v>
      </c>
      <c r="B25" s="27" t="s">
        <v>68</v>
      </c>
      <c r="C25" s="27"/>
      <c r="D25" s="85" t="s">
        <v>69</v>
      </c>
      <c r="E25" s="23" t="n">
        <v>64</v>
      </c>
      <c r="F25" s="84" t="n">
        <v>40</v>
      </c>
      <c r="G25" s="27" t="s">
        <v>132</v>
      </c>
      <c r="H25" s="85" t="s">
        <v>133</v>
      </c>
      <c r="I25" s="23" t="n">
        <v>39</v>
      </c>
      <c r="J25" s="84" t="n">
        <v>72</v>
      </c>
      <c r="K25" s="86"/>
      <c r="L25" s="85" t="s">
        <v>317</v>
      </c>
      <c r="M25" s="23"/>
      <c r="N25" s="84" t="n">
        <v>8</v>
      </c>
      <c r="O25" s="27" t="s">
        <v>68</v>
      </c>
      <c r="P25" s="27"/>
      <c r="Q25" s="85" t="s">
        <v>69</v>
      </c>
      <c r="R25" s="23" t="n">
        <v>1</v>
      </c>
      <c r="S25" s="23" t="n">
        <v>20</v>
      </c>
      <c r="T25" s="87" t="n">
        <v>40</v>
      </c>
      <c r="U25" s="27" t="s">
        <v>132</v>
      </c>
      <c r="V25" s="85" t="s">
        <v>133</v>
      </c>
      <c r="W25" s="23" t="n">
        <v>5</v>
      </c>
      <c r="X25" s="23" t="n">
        <v>20</v>
      </c>
      <c r="Y25" s="87" t="n">
        <v>72</v>
      </c>
      <c r="Z25" s="88"/>
      <c r="AA25" s="85" t="s">
        <v>317</v>
      </c>
      <c r="AB25" s="23"/>
      <c r="AC25" s="23"/>
    </row>
    <row r="26" customFormat="false" ht="15" hidden="false" customHeight="false" outlineLevel="0" collapsed="false">
      <c r="A26" s="89" t="n">
        <v>9</v>
      </c>
      <c r="B26" s="90" t="s">
        <v>70</v>
      </c>
      <c r="C26" s="90"/>
      <c r="D26" s="91" t="s">
        <v>71</v>
      </c>
      <c r="E26" s="24" t="n">
        <v>36</v>
      </c>
      <c r="F26" s="89" t="n">
        <v>41</v>
      </c>
      <c r="G26" s="41" t="s">
        <v>134</v>
      </c>
      <c r="H26" s="91" t="s">
        <v>135</v>
      </c>
      <c r="I26" s="24" t="n">
        <v>44</v>
      </c>
      <c r="J26" s="89" t="n">
        <v>73</v>
      </c>
      <c r="K26" s="92"/>
      <c r="L26" s="91" t="s">
        <v>318</v>
      </c>
      <c r="M26" s="24"/>
      <c r="N26" s="89" t="n">
        <v>9</v>
      </c>
      <c r="O26" s="90" t="s">
        <v>70</v>
      </c>
      <c r="P26" s="90"/>
      <c r="Q26" s="91" t="s">
        <v>71</v>
      </c>
      <c r="R26" s="24" t="n">
        <v>2</v>
      </c>
      <c r="S26" s="24" t="n">
        <v>13</v>
      </c>
      <c r="T26" s="93" t="n">
        <v>41</v>
      </c>
      <c r="U26" s="41" t="s">
        <v>134</v>
      </c>
      <c r="V26" s="91" t="s">
        <v>135</v>
      </c>
      <c r="W26" s="24" t="n">
        <v>6</v>
      </c>
      <c r="X26" s="24" t="n">
        <v>13</v>
      </c>
      <c r="Y26" s="93" t="n">
        <v>73</v>
      </c>
      <c r="Z26" s="78"/>
      <c r="AA26" s="91" t="s">
        <v>318</v>
      </c>
      <c r="AB26" s="24"/>
      <c r="AC26" s="94"/>
    </row>
    <row r="27" customFormat="false" ht="14.5" hidden="false" customHeight="false" outlineLevel="0" collapsed="false">
      <c r="A27" s="81" t="n">
        <v>10</v>
      </c>
      <c r="B27" s="14" t="s">
        <v>72</v>
      </c>
      <c r="C27" s="14"/>
      <c r="D27" s="74" t="s">
        <v>73</v>
      </c>
      <c r="E27" s="11" t="n">
        <v>52</v>
      </c>
      <c r="F27" s="81" t="n">
        <v>42</v>
      </c>
      <c r="G27" s="14" t="s">
        <v>136</v>
      </c>
      <c r="H27" s="74" t="s">
        <v>137</v>
      </c>
      <c r="I27" s="11" t="n">
        <v>54</v>
      </c>
      <c r="J27" s="81" t="n">
        <v>74</v>
      </c>
      <c r="K27" s="64"/>
      <c r="L27" s="74" t="s">
        <v>319</v>
      </c>
      <c r="M27" s="11"/>
      <c r="N27" s="81" t="n">
        <v>10</v>
      </c>
      <c r="O27" s="14" t="s">
        <v>72</v>
      </c>
      <c r="P27" s="14"/>
      <c r="Q27" s="74" t="s">
        <v>73</v>
      </c>
      <c r="R27" s="11" t="n">
        <v>2</v>
      </c>
      <c r="S27" s="11" t="n">
        <v>14</v>
      </c>
      <c r="T27" s="82" t="n">
        <v>42</v>
      </c>
      <c r="U27" s="14" t="s">
        <v>136</v>
      </c>
      <c r="V27" s="74" t="s">
        <v>137</v>
      </c>
      <c r="W27" s="11" t="n">
        <v>6</v>
      </c>
      <c r="X27" s="11" t="n">
        <v>14</v>
      </c>
      <c r="Y27" s="82" t="n">
        <v>74</v>
      </c>
      <c r="Z27" s="83"/>
      <c r="AA27" s="74" t="s">
        <v>319</v>
      </c>
      <c r="AB27" s="11"/>
      <c r="AC27" s="71"/>
    </row>
    <row r="28" customFormat="false" ht="14.5" hidden="false" customHeight="false" outlineLevel="0" collapsed="false">
      <c r="A28" s="81" t="n">
        <v>11</v>
      </c>
      <c r="B28" s="14" t="s">
        <v>74</v>
      </c>
      <c r="C28" s="14"/>
      <c r="D28" s="74" t="s">
        <v>75</v>
      </c>
      <c r="E28" s="11" t="n">
        <v>17</v>
      </c>
      <c r="F28" s="81" t="n">
        <v>43</v>
      </c>
      <c r="G28" s="14" t="s">
        <v>138</v>
      </c>
      <c r="H28" s="74" t="s">
        <v>139</v>
      </c>
      <c r="I28" s="11" t="n">
        <v>79</v>
      </c>
      <c r="J28" s="81" t="n">
        <v>75</v>
      </c>
      <c r="K28" s="64"/>
      <c r="L28" s="74" t="s">
        <v>320</v>
      </c>
      <c r="M28" s="11"/>
      <c r="N28" s="81" t="n">
        <v>11</v>
      </c>
      <c r="O28" s="14" t="s">
        <v>74</v>
      </c>
      <c r="P28" s="14"/>
      <c r="Q28" s="74" t="s">
        <v>75</v>
      </c>
      <c r="R28" s="11" t="n">
        <v>2</v>
      </c>
      <c r="S28" s="11" t="n">
        <v>15</v>
      </c>
      <c r="T28" s="82" t="n">
        <v>43</v>
      </c>
      <c r="U28" s="14" t="s">
        <v>138</v>
      </c>
      <c r="V28" s="74" t="s">
        <v>139</v>
      </c>
      <c r="W28" s="11" t="n">
        <v>6</v>
      </c>
      <c r="X28" s="11" t="n">
        <v>15</v>
      </c>
      <c r="Y28" s="82" t="n">
        <v>75</v>
      </c>
      <c r="Z28" s="83"/>
      <c r="AA28" s="74" t="s">
        <v>320</v>
      </c>
      <c r="AB28" s="11"/>
      <c r="AC28" s="71"/>
    </row>
    <row r="29" customFormat="false" ht="14.5" hidden="false" customHeight="false" outlineLevel="0" collapsed="false">
      <c r="A29" s="81" t="n">
        <v>12</v>
      </c>
      <c r="B29" s="14" t="s">
        <v>76</v>
      </c>
      <c r="C29" s="14"/>
      <c r="D29" s="74" t="s">
        <v>77</v>
      </c>
      <c r="E29" s="11" t="n">
        <v>59</v>
      </c>
      <c r="F29" s="81" t="n">
        <v>44</v>
      </c>
      <c r="G29" s="14" t="s">
        <v>140</v>
      </c>
      <c r="H29" s="74" t="s">
        <v>141</v>
      </c>
      <c r="I29" s="11" t="n">
        <v>27</v>
      </c>
      <c r="J29" s="81" t="n">
        <v>76</v>
      </c>
      <c r="K29" s="64"/>
      <c r="L29" s="74" t="s">
        <v>321</v>
      </c>
      <c r="M29" s="11"/>
      <c r="N29" s="81" t="n">
        <v>12</v>
      </c>
      <c r="O29" s="14" t="s">
        <v>76</v>
      </c>
      <c r="P29" s="14"/>
      <c r="Q29" s="74" t="s">
        <v>77</v>
      </c>
      <c r="R29" s="11" t="n">
        <v>2</v>
      </c>
      <c r="S29" s="11" t="n">
        <v>16</v>
      </c>
      <c r="T29" s="82" t="n">
        <v>44</v>
      </c>
      <c r="U29" s="14" t="s">
        <v>140</v>
      </c>
      <c r="V29" s="74" t="s">
        <v>141</v>
      </c>
      <c r="W29" s="11" t="n">
        <v>6</v>
      </c>
      <c r="X29" s="11" t="n">
        <v>16</v>
      </c>
      <c r="Y29" s="82" t="n">
        <v>76</v>
      </c>
      <c r="Z29" s="83"/>
      <c r="AA29" s="74" t="s">
        <v>321</v>
      </c>
      <c r="AB29" s="11"/>
      <c r="AC29" s="71"/>
    </row>
    <row r="30" customFormat="false" ht="14.5" hidden="false" customHeight="false" outlineLevel="0" collapsed="false">
      <c r="A30" s="81" t="n">
        <v>13</v>
      </c>
      <c r="B30" s="14" t="s">
        <v>78</v>
      </c>
      <c r="C30" s="14"/>
      <c r="D30" s="74" t="s">
        <v>79</v>
      </c>
      <c r="E30" s="11" t="n">
        <v>57</v>
      </c>
      <c r="F30" s="81" t="n">
        <v>45</v>
      </c>
      <c r="G30" s="14" t="s">
        <v>142</v>
      </c>
      <c r="H30" s="74" t="s">
        <v>143</v>
      </c>
      <c r="I30" s="11" t="n">
        <v>67</v>
      </c>
      <c r="J30" s="81" t="n">
        <v>77</v>
      </c>
      <c r="K30" s="64"/>
      <c r="L30" s="74" t="s">
        <v>322</v>
      </c>
      <c r="M30" s="11"/>
      <c r="N30" s="81" t="n">
        <v>13</v>
      </c>
      <c r="O30" s="14" t="s">
        <v>78</v>
      </c>
      <c r="P30" s="14"/>
      <c r="Q30" s="74" t="s">
        <v>79</v>
      </c>
      <c r="R30" s="11" t="n">
        <v>2</v>
      </c>
      <c r="S30" s="11" t="n">
        <v>17</v>
      </c>
      <c r="T30" s="82" t="n">
        <v>45</v>
      </c>
      <c r="U30" s="14" t="s">
        <v>142</v>
      </c>
      <c r="V30" s="74" t="s">
        <v>143</v>
      </c>
      <c r="W30" s="11" t="n">
        <v>6</v>
      </c>
      <c r="X30" s="11" t="n">
        <v>17</v>
      </c>
      <c r="Y30" s="82" t="n">
        <v>77</v>
      </c>
      <c r="Z30" s="83"/>
      <c r="AA30" s="74" t="s">
        <v>322</v>
      </c>
      <c r="AB30" s="11"/>
      <c r="AC30" s="71"/>
    </row>
    <row r="31" customFormat="false" ht="14.5" hidden="false" customHeight="false" outlineLevel="0" collapsed="false">
      <c r="A31" s="81" t="n">
        <v>14</v>
      </c>
      <c r="B31" s="14" t="s">
        <v>80</v>
      </c>
      <c r="C31" s="14"/>
      <c r="D31" s="74" t="s">
        <v>81</v>
      </c>
      <c r="E31" s="11" t="n">
        <v>66</v>
      </c>
      <c r="F31" s="81" t="n">
        <v>46</v>
      </c>
      <c r="G31" s="14" t="s">
        <v>144</v>
      </c>
      <c r="H31" s="74" t="s">
        <v>145</v>
      </c>
      <c r="I31" s="11" t="n">
        <v>12</v>
      </c>
      <c r="J31" s="81" t="n">
        <v>78</v>
      </c>
      <c r="K31" s="64"/>
      <c r="L31" s="74" t="s">
        <v>323</v>
      </c>
      <c r="M31" s="11"/>
      <c r="N31" s="81" t="n">
        <v>14</v>
      </c>
      <c r="O31" s="14" t="s">
        <v>80</v>
      </c>
      <c r="P31" s="14"/>
      <c r="Q31" s="74" t="s">
        <v>81</v>
      </c>
      <c r="R31" s="11" t="n">
        <v>2</v>
      </c>
      <c r="S31" s="11" t="n">
        <v>18</v>
      </c>
      <c r="T31" s="82" t="n">
        <v>46</v>
      </c>
      <c r="U31" s="14" t="s">
        <v>144</v>
      </c>
      <c r="V31" s="74" t="s">
        <v>145</v>
      </c>
      <c r="W31" s="11" t="n">
        <v>6</v>
      </c>
      <c r="X31" s="11" t="n">
        <v>18</v>
      </c>
      <c r="Y31" s="82" t="n">
        <v>78</v>
      </c>
      <c r="Z31" s="83"/>
      <c r="AA31" s="74" t="s">
        <v>323</v>
      </c>
      <c r="AB31" s="11"/>
      <c r="AC31" s="71"/>
    </row>
    <row r="32" customFormat="false" ht="14.5" hidden="false" customHeight="false" outlineLevel="0" collapsed="false">
      <c r="A32" s="81" t="n">
        <v>15</v>
      </c>
      <c r="B32" s="14" t="s">
        <v>82</v>
      </c>
      <c r="C32" s="14"/>
      <c r="D32" s="74" t="s">
        <v>83</v>
      </c>
      <c r="E32" s="11" t="n">
        <v>46</v>
      </c>
      <c r="F32" s="81" t="n">
        <v>47</v>
      </c>
      <c r="G32" s="14" t="s">
        <v>146</v>
      </c>
      <c r="H32" s="74" t="s">
        <v>147</v>
      </c>
      <c r="I32" s="11" t="n">
        <v>58</v>
      </c>
      <c r="J32" s="81" t="n">
        <v>79</v>
      </c>
      <c r="K32" s="64"/>
      <c r="L32" s="74" t="s">
        <v>324</v>
      </c>
      <c r="M32" s="11"/>
      <c r="N32" s="81" t="n">
        <v>15</v>
      </c>
      <c r="O32" s="14" t="s">
        <v>82</v>
      </c>
      <c r="P32" s="14"/>
      <c r="Q32" s="74" t="s">
        <v>83</v>
      </c>
      <c r="R32" s="11" t="n">
        <v>2</v>
      </c>
      <c r="S32" s="11" t="n">
        <v>19</v>
      </c>
      <c r="T32" s="82" t="n">
        <v>47</v>
      </c>
      <c r="U32" s="14" t="s">
        <v>146</v>
      </c>
      <c r="V32" s="74" t="s">
        <v>147</v>
      </c>
      <c r="W32" s="11" t="n">
        <v>6</v>
      </c>
      <c r="X32" s="11" t="n">
        <v>19</v>
      </c>
      <c r="Y32" s="82" t="n">
        <v>79</v>
      </c>
      <c r="Z32" s="83"/>
      <c r="AA32" s="74" t="s">
        <v>324</v>
      </c>
      <c r="AB32" s="11"/>
      <c r="AC32" s="71"/>
    </row>
    <row r="33" customFormat="false" ht="15" hidden="false" customHeight="false" outlineLevel="0" collapsed="false">
      <c r="A33" s="84" t="n">
        <v>16</v>
      </c>
      <c r="B33" s="27" t="s">
        <v>84</v>
      </c>
      <c r="C33" s="27"/>
      <c r="D33" s="85" t="s">
        <v>85</v>
      </c>
      <c r="E33" s="23" t="n">
        <v>41</v>
      </c>
      <c r="F33" s="84" t="n">
        <v>48</v>
      </c>
      <c r="G33" s="27" t="s">
        <v>148</v>
      </c>
      <c r="H33" s="85" t="s">
        <v>149</v>
      </c>
      <c r="I33" s="23" t="n">
        <v>34</v>
      </c>
      <c r="J33" s="84" t="n">
        <v>80</v>
      </c>
      <c r="K33" s="86"/>
      <c r="L33" s="85" t="s">
        <v>325</v>
      </c>
      <c r="M33" s="23"/>
      <c r="N33" s="84" t="n">
        <v>16</v>
      </c>
      <c r="O33" s="27" t="s">
        <v>84</v>
      </c>
      <c r="P33" s="27"/>
      <c r="Q33" s="85" t="s">
        <v>85</v>
      </c>
      <c r="R33" s="23" t="n">
        <v>2</v>
      </c>
      <c r="S33" s="23" t="n">
        <v>20</v>
      </c>
      <c r="T33" s="87" t="n">
        <v>48</v>
      </c>
      <c r="U33" s="27" t="s">
        <v>148</v>
      </c>
      <c r="V33" s="85" t="s">
        <v>149</v>
      </c>
      <c r="W33" s="23" t="n">
        <v>6</v>
      </c>
      <c r="X33" s="23" t="n">
        <v>20</v>
      </c>
      <c r="Y33" s="87" t="n">
        <v>80</v>
      </c>
      <c r="Z33" s="88"/>
      <c r="AA33" s="85" t="s">
        <v>325</v>
      </c>
      <c r="AB33" s="23"/>
      <c r="AC33" s="95"/>
    </row>
    <row r="34" customFormat="false" ht="15" hidden="false" customHeight="false" outlineLevel="0" collapsed="false">
      <c r="A34" s="89" t="n">
        <v>17</v>
      </c>
      <c r="B34" s="90" t="s">
        <v>86</v>
      </c>
      <c r="C34" s="90"/>
      <c r="D34" s="91" t="s">
        <v>87</v>
      </c>
      <c r="E34" s="24" t="n">
        <v>76</v>
      </c>
      <c r="F34" s="89" t="n">
        <v>49</v>
      </c>
      <c r="G34" s="41" t="s">
        <v>150</v>
      </c>
      <c r="H34" s="91" t="s">
        <v>151</v>
      </c>
      <c r="I34" s="24" t="n">
        <v>70</v>
      </c>
      <c r="J34" s="89" t="n">
        <v>81</v>
      </c>
      <c r="K34" s="92"/>
      <c r="L34" s="91" t="s">
        <v>326</v>
      </c>
      <c r="M34" s="24"/>
      <c r="N34" s="89" t="n">
        <v>17</v>
      </c>
      <c r="O34" s="90" t="s">
        <v>86</v>
      </c>
      <c r="P34" s="90"/>
      <c r="Q34" s="91" t="s">
        <v>87</v>
      </c>
      <c r="R34" s="24" t="n">
        <v>3</v>
      </c>
      <c r="S34" s="24" t="n">
        <v>13</v>
      </c>
      <c r="T34" s="93" t="n">
        <v>49</v>
      </c>
      <c r="U34" s="41" t="s">
        <v>150</v>
      </c>
      <c r="V34" s="91" t="s">
        <v>151</v>
      </c>
      <c r="W34" s="24" t="n">
        <v>7</v>
      </c>
      <c r="X34" s="24" t="n">
        <v>13</v>
      </c>
      <c r="Y34" s="93" t="n">
        <v>81</v>
      </c>
      <c r="Z34" s="78"/>
      <c r="AA34" s="91" t="s">
        <v>326</v>
      </c>
      <c r="AB34" s="24"/>
      <c r="AC34" s="94"/>
    </row>
    <row r="35" customFormat="false" ht="14.5" hidden="false" customHeight="false" outlineLevel="0" collapsed="false">
      <c r="A35" s="81" t="n">
        <v>18</v>
      </c>
      <c r="B35" s="14" t="s">
        <v>88</v>
      </c>
      <c r="C35" s="14"/>
      <c r="D35" s="74" t="s">
        <v>89</v>
      </c>
      <c r="E35" s="11" t="n">
        <v>3</v>
      </c>
      <c r="F35" s="81" t="n">
        <v>50</v>
      </c>
      <c r="G35" s="14" t="s">
        <v>152</v>
      </c>
      <c r="H35" s="74" t="s">
        <v>153</v>
      </c>
      <c r="I35" s="11" t="n">
        <v>68</v>
      </c>
      <c r="J35" s="81" t="n">
        <v>82</v>
      </c>
      <c r="K35" s="64"/>
      <c r="L35" s="74" t="s">
        <v>327</v>
      </c>
      <c r="M35" s="11"/>
      <c r="N35" s="81" t="n">
        <v>18</v>
      </c>
      <c r="O35" s="14" t="s">
        <v>88</v>
      </c>
      <c r="P35" s="14"/>
      <c r="Q35" s="74" t="s">
        <v>89</v>
      </c>
      <c r="R35" s="11" t="n">
        <v>3</v>
      </c>
      <c r="S35" s="11" t="n">
        <v>14</v>
      </c>
      <c r="T35" s="82" t="n">
        <v>50</v>
      </c>
      <c r="U35" s="14" t="s">
        <v>152</v>
      </c>
      <c r="V35" s="74" t="s">
        <v>153</v>
      </c>
      <c r="W35" s="11" t="n">
        <v>7</v>
      </c>
      <c r="X35" s="11" t="n">
        <v>14</v>
      </c>
      <c r="Y35" s="82" t="n">
        <v>82</v>
      </c>
      <c r="Z35" s="83"/>
      <c r="AA35" s="74" t="s">
        <v>327</v>
      </c>
      <c r="AB35" s="11"/>
      <c r="AC35" s="71"/>
    </row>
    <row r="36" customFormat="false" ht="14.5" hidden="false" customHeight="false" outlineLevel="0" collapsed="false">
      <c r="A36" s="81" t="n">
        <v>19</v>
      </c>
      <c r="B36" s="14" t="s">
        <v>90</v>
      </c>
      <c r="C36" s="14"/>
      <c r="D36" s="74" t="s">
        <v>91</v>
      </c>
      <c r="E36" s="11" t="n">
        <v>91</v>
      </c>
      <c r="F36" s="81" t="n">
        <v>51</v>
      </c>
      <c r="G36" s="14" t="s">
        <v>154</v>
      </c>
      <c r="H36" s="74" t="s">
        <v>155</v>
      </c>
      <c r="I36" s="11" t="n">
        <v>35</v>
      </c>
      <c r="J36" s="81" t="n">
        <v>83</v>
      </c>
      <c r="K36" s="64"/>
      <c r="L36" s="74" t="s">
        <v>328</v>
      </c>
      <c r="M36" s="11"/>
      <c r="N36" s="81" t="n">
        <v>19</v>
      </c>
      <c r="O36" s="14" t="s">
        <v>90</v>
      </c>
      <c r="P36" s="14"/>
      <c r="Q36" s="74" t="s">
        <v>91</v>
      </c>
      <c r="R36" s="11" t="n">
        <v>3</v>
      </c>
      <c r="S36" s="11" t="n">
        <v>15</v>
      </c>
      <c r="T36" s="82" t="n">
        <v>51</v>
      </c>
      <c r="U36" s="14" t="s">
        <v>154</v>
      </c>
      <c r="V36" s="74" t="s">
        <v>155</v>
      </c>
      <c r="W36" s="11" t="n">
        <v>7</v>
      </c>
      <c r="X36" s="11" t="n">
        <v>15</v>
      </c>
      <c r="Y36" s="82" t="n">
        <v>83</v>
      </c>
      <c r="Z36" s="83"/>
      <c r="AA36" s="74" t="s">
        <v>328</v>
      </c>
      <c r="AB36" s="11"/>
      <c r="AC36" s="71"/>
    </row>
    <row r="37" customFormat="false" ht="14.5" hidden="false" customHeight="false" outlineLevel="0" collapsed="false">
      <c r="A37" s="81" t="n">
        <v>20</v>
      </c>
      <c r="B37" s="14" t="s">
        <v>92</v>
      </c>
      <c r="C37" s="14"/>
      <c r="D37" s="74" t="s">
        <v>93</v>
      </c>
      <c r="E37" s="11" t="n">
        <v>5</v>
      </c>
      <c r="F37" s="81" t="n">
        <v>52</v>
      </c>
      <c r="G37" s="14" t="s">
        <v>156</v>
      </c>
      <c r="H37" s="74" t="s">
        <v>157</v>
      </c>
      <c r="I37" s="11" t="n">
        <v>89</v>
      </c>
      <c r="J37" s="81" t="n">
        <v>84</v>
      </c>
      <c r="K37" s="64"/>
      <c r="L37" s="74" t="s">
        <v>329</v>
      </c>
      <c r="M37" s="11"/>
      <c r="N37" s="81" t="n">
        <v>20</v>
      </c>
      <c r="O37" s="14" t="s">
        <v>92</v>
      </c>
      <c r="P37" s="14"/>
      <c r="Q37" s="74" t="s">
        <v>93</v>
      </c>
      <c r="R37" s="11" t="n">
        <v>3</v>
      </c>
      <c r="S37" s="11" t="n">
        <v>16</v>
      </c>
      <c r="T37" s="82" t="n">
        <v>52</v>
      </c>
      <c r="U37" s="14" t="s">
        <v>156</v>
      </c>
      <c r="V37" s="74" t="s">
        <v>157</v>
      </c>
      <c r="W37" s="11" t="n">
        <v>7</v>
      </c>
      <c r="X37" s="11" t="n">
        <v>16</v>
      </c>
      <c r="Y37" s="82" t="n">
        <v>84</v>
      </c>
      <c r="Z37" s="83"/>
      <c r="AA37" s="74" t="s">
        <v>329</v>
      </c>
      <c r="AB37" s="11"/>
      <c r="AC37" s="71"/>
    </row>
    <row r="38" customFormat="false" ht="14.5" hidden="false" customHeight="false" outlineLevel="0" collapsed="false">
      <c r="A38" s="81" t="n">
        <v>21</v>
      </c>
      <c r="B38" s="14" t="s">
        <v>94</v>
      </c>
      <c r="C38" s="14"/>
      <c r="D38" s="74" t="s">
        <v>95</v>
      </c>
      <c r="E38" s="11" t="n">
        <v>78</v>
      </c>
      <c r="F38" s="81" t="n">
        <v>53</v>
      </c>
      <c r="G38" s="14" t="s">
        <v>158</v>
      </c>
      <c r="H38" s="74" t="s">
        <v>159</v>
      </c>
      <c r="I38" s="11" t="n">
        <v>37</v>
      </c>
      <c r="J38" s="81" t="n">
        <v>85</v>
      </c>
      <c r="K38" s="64"/>
      <c r="L38" s="74" t="s">
        <v>330</v>
      </c>
      <c r="M38" s="11"/>
      <c r="N38" s="81" t="n">
        <v>21</v>
      </c>
      <c r="O38" s="14" t="s">
        <v>94</v>
      </c>
      <c r="P38" s="14"/>
      <c r="Q38" s="74" t="s">
        <v>95</v>
      </c>
      <c r="R38" s="11" t="n">
        <v>3</v>
      </c>
      <c r="S38" s="11" t="n">
        <v>17</v>
      </c>
      <c r="T38" s="82" t="n">
        <v>53</v>
      </c>
      <c r="U38" s="14" t="s">
        <v>158</v>
      </c>
      <c r="V38" s="74" t="s">
        <v>159</v>
      </c>
      <c r="W38" s="11" t="n">
        <v>7</v>
      </c>
      <c r="X38" s="11" t="n">
        <v>17</v>
      </c>
      <c r="Y38" s="82" t="n">
        <v>85</v>
      </c>
      <c r="Z38" s="83"/>
      <c r="AA38" s="74" t="s">
        <v>330</v>
      </c>
      <c r="AB38" s="11"/>
      <c r="AC38" s="71"/>
    </row>
    <row r="39" customFormat="false" ht="14.5" hidden="false" customHeight="false" outlineLevel="0" collapsed="false">
      <c r="A39" s="81" t="n">
        <v>22</v>
      </c>
      <c r="B39" s="14" t="s">
        <v>96</v>
      </c>
      <c r="C39" s="14"/>
      <c r="D39" s="74" t="s">
        <v>97</v>
      </c>
      <c r="E39" s="11" t="n">
        <v>49</v>
      </c>
      <c r="F39" s="81" t="n">
        <v>54</v>
      </c>
      <c r="G39" s="14" t="s">
        <v>160</v>
      </c>
      <c r="H39" s="74" t="s">
        <v>161</v>
      </c>
      <c r="I39" s="11" t="n">
        <v>32</v>
      </c>
      <c r="J39" s="81" t="n">
        <v>86</v>
      </c>
      <c r="K39" s="64"/>
      <c r="L39" s="74" t="s">
        <v>331</v>
      </c>
      <c r="M39" s="11"/>
      <c r="N39" s="81" t="n">
        <v>22</v>
      </c>
      <c r="O39" s="14" t="s">
        <v>96</v>
      </c>
      <c r="P39" s="14"/>
      <c r="Q39" s="74" t="s">
        <v>97</v>
      </c>
      <c r="R39" s="11" t="n">
        <v>3</v>
      </c>
      <c r="S39" s="11" t="n">
        <v>18</v>
      </c>
      <c r="T39" s="82" t="n">
        <v>54</v>
      </c>
      <c r="U39" s="14" t="s">
        <v>160</v>
      </c>
      <c r="V39" s="74" t="s">
        <v>161</v>
      </c>
      <c r="W39" s="11" t="n">
        <v>7</v>
      </c>
      <c r="X39" s="11" t="n">
        <v>18</v>
      </c>
      <c r="Y39" s="82" t="n">
        <v>86</v>
      </c>
      <c r="Z39" s="83"/>
      <c r="AA39" s="74" t="s">
        <v>331</v>
      </c>
      <c r="AB39" s="11"/>
      <c r="AC39" s="71"/>
    </row>
    <row r="40" customFormat="false" ht="14.5" hidden="false" customHeight="false" outlineLevel="0" collapsed="false">
      <c r="A40" s="81" t="n">
        <v>23</v>
      </c>
      <c r="B40" s="14" t="s">
        <v>98</v>
      </c>
      <c r="C40" s="14"/>
      <c r="D40" s="74" t="s">
        <v>99</v>
      </c>
      <c r="E40" s="11" t="n">
        <v>7</v>
      </c>
      <c r="F40" s="81" t="n">
        <v>55</v>
      </c>
      <c r="G40" s="14" t="s">
        <v>162</v>
      </c>
      <c r="H40" s="74" t="s">
        <v>163</v>
      </c>
      <c r="I40" s="11" t="n">
        <v>55</v>
      </c>
      <c r="J40" s="81" t="n">
        <v>87</v>
      </c>
      <c r="K40" s="64"/>
      <c r="L40" s="74" t="s">
        <v>332</v>
      </c>
      <c r="M40" s="11"/>
      <c r="N40" s="81" t="n">
        <v>23</v>
      </c>
      <c r="O40" s="14" t="s">
        <v>98</v>
      </c>
      <c r="P40" s="14"/>
      <c r="Q40" s="74" t="s">
        <v>99</v>
      </c>
      <c r="R40" s="11" t="n">
        <v>3</v>
      </c>
      <c r="S40" s="11" t="n">
        <v>19</v>
      </c>
      <c r="T40" s="82" t="n">
        <v>55</v>
      </c>
      <c r="U40" s="14" t="s">
        <v>162</v>
      </c>
      <c r="V40" s="74" t="s">
        <v>163</v>
      </c>
      <c r="W40" s="11" t="n">
        <v>7</v>
      </c>
      <c r="X40" s="11" t="n">
        <v>19</v>
      </c>
      <c r="Y40" s="82" t="n">
        <v>87</v>
      </c>
      <c r="Z40" s="83"/>
      <c r="AA40" s="74" t="s">
        <v>332</v>
      </c>
      <c r="AB40" s="11"/>
      <c r="AC40" s="71"/>
    </row>
    <row r="41" customFormat="false" ht="15" hidden="false" customHeight="false" outlineLevel="0" collapsed="false">
      <c r="A41" s="84" t="n">
        <v>24</v>
      </c>
      <c r="B41" s="27" t="s">
        <v>100</v>
      </c>
      <c r="C41" s="27"/>
      <c r="D41" s="85" t="s">
        <v>101</v>
      </c>
      <c r="E41" s="23" t="n">
        <v>9</v>
      </c>
      <c r="F41" s="84" t="n">
        <v>56</v>
      </c>
      <c r="G41" s="27" t="s">
        <v>164</v>
      </c>
      <c r="H41" s="85" t="s">
        <v>165</v>
      </c>
      <c r="I41" s="23" t="n">
        <v>51</v>
      </c>
      <c r="J41" s="84" t="n">
        <v>88</v>
      </c>
      <c r="K41" s="86"/>
      <c r="L41" s="85" t="s">
        <v>333</v>
      </c>
      <c r="M41" s="23"/>
      <c r="N41" s="84" t="n">
        <v>24</v>
      </c>
      <c r="O41" s="27" t="s">
        <v>100</v>
      </c>
      <c r="P41" s="27"/>
      <c r="Q41" s="85" t="s">
        <v>101</v>
      </c>
      <c r="R41" s="23" t="n">
        <v>3</v>
      </c>
      <c r="S41" s="23" t="n">
        <v>20</v>
      </c>
      <c r="T41" s="87" t="n">
        <v>56</v>
      </c>
      <c r="U41" s="27" t="s">
        <v>164</v>
      </c>
      <c r="V41" s="85" t="s">
        <v>165</v>
      </c>
      <c r="W41" s="23" t="n">
        <v>7</v>
      </c>
      <c r="X41" s="23" t="n">
        <v>20</v>
      </c>
      <c r="Y41" s="87" t="n">
        <v>88</v>
      </c>
      <c r="Z41" s="88"/>
      <c r="AA41" s="85" t="s">
        <v>333</v>
      </c>
      <c r="AB41" s="23"/>
      <c r="AC41" s="95"/>
    </row>
    <row r="42" customFormat="false" ht="15" hidden="false" customHeight="false" outlineLevel="0" collapsed="false">
      <c r="A42" s="89" t="n">
        <v>25</v>
      </c>
      <c r="B42" s="90" t="s">
        <v>102</v>
      </c>
      <c r="C42" s="90"/>
      <c r="D42" s="91" t="s">
        <v>103</v>
      </c>
      <c r="E42" s="24" t="n">
        <v>60</v>
      </c>
      <c r="F42" s="89" t="n">
        <v>57</v>
      </c>
      <c r="G42" s="41" t="s">
        <v>166</v>
      </c>
      <c r="H42" s="91" t="s">
        <v>167</v>
      </c>
      <c r="I42" s="24" t="n">
        <v>77</v>
      </c>
      <c r="J42" s="89" t="n">
        <v>89</v>
      </c>
      <c r="K42" s="92"/>
      <c r="L42" s="91" t="s">
        <v>334</v>
      </c>
      <c r="M42" s="24"/>
      <c r="N42" s="89" t="n">
        <v>25</v>
      </c>
      <c r="O42" s="90" t="s">
        <v>102</v>
      </c>
      <c r="P42" s="90"/>
      <c r="Q42" s="91" t="s">
        <v>103</v>
      </c>
      <c r="R42" s="24" t="n">
        <v>4</v>
      </c>
      <c r="S42" s="24" t="n">
        <v>13</v>
      </c>
      <c r="T42" s="93" t="n">
        <v>57</v>
      </c>
      <c r="U42" s="41" t="s">
        <v>166</v>
      </c>
      <c r="V42" s="91" t="s">
        <v>167</v>
      </c>
      <c r="W42" s="24" t="n">
        <v>8</v>
      </c>
      <c r="X42" s="24" t="n">
        <v>13</v>
      </c>
      <c r="Y42" s="93" t="n">
        <v>89</v>
      </c>
      <c r="Z42" s="78"/>
      <c r="AA42" s="91" t="s">
        <v>326</v>
      </c>
      <c r="AB42" s="24"/>
      <c r="AC42" s="94"/>
    </row>
    <row r="43" customFormat="false" ht="14.5" hidden="false" customHeight="false" outlineLevel="0" collapsed="false">
      <c r="A43" s="81" t="n">
        <v>26</v>
      </c>
      <c r="B43" s="14" t="s">
        <v>104</v>
      </c>
      <c r="C43" s="14"/>
      <c r="D43" s="74" t="s">
        <v>105</v>
      </c>
      <c r="E43" s="11" t="n">
        <v>94</v>
      </c>
      <c r="F43" s="81" t="n">
        <v>58</v>
      </c>
      <c r="G43" s="14" t="s">
        <v>168</v>
      </c>
      <c r="H43" s="74" t="s">
        <v>169</v>
      </c>
      <c r="I43" s="11" t="n">
        <v>19</v>
      </c>
      <c r="J43" s="81" t="n">
        <v>90</v>
      </c>
      <c r="K43" s="64"/>
      <c r="L43" s="74" t="s">
        <v>335</v>
      </c>
      <c r="M43" s="11"/>
      <c r="N43" s="81" t="n">
        <v>26</v>
      </c>
      <c r="O43" s="14" t="s">
        <v>104</v>
      </c>
      <c r="P43" s="14"/>
      <c r="Q43" s="74" t="s">
        <v>105</v>
      </c>
      <c r="R43" s="11" t="n">
        <v>4</v>
      </c>
      <c r="S43" s="11" t="n">
        <v>14</v>
      </c>
      <c r="T43" s="82" t="n">
        <v>58</v>
      </c>
      <c r="U43" s="14" t="s">
        <v>168</v>
      </c>
      <c r="V43" s="74" t="s">
        <v>169</v>
      </c>
      <c r="W43" s="11" t="n">
        <v>8</v>
      </c>
      <c r="X43" s="11" t="n">
        <v>14</v>
      </c>
      <c r="Y43" s="82" t="n">
        <v>90</v>
      </c>
      <c r="Z43" s="83"/>
      <c r="AA43" s="74" t="s">
        <v>335</v>
      </c>
      <c r="AB43" s="11"/>
      <c r="AC43" s="71"/>
    </row>
    <row r="44" customFormat="false" ht="14.5" hidden="false" customHeight="false" outlineLevel="0" collapsed="false">
      <c r="A44" s="81" t="n">
        <v>27</v>
      </c>
      <c r="B44" s="14" t="s">
        <v>106</v>
      </c>
      <c r="C44" s="14"/>
      <c r="D44" s="74" t="s">
        <v>107</v>
      </c>
      <c r="E44" s="11" t="n">
        <v>1</v>
      </c>
      <c r="F44" s="81" t="n">
        <v>59</v>
      </c>
      <c r="G44" s="14" t="s">
        <v>170</v>
      </c>
      <c r="H44" s="74" t="s">
        <v>171</v>
      </c>
      <c r="I44" s="11" t="n">
        <v>81</v>
      </c>
      <c r="J44" s="81" t="n">
        <v>91</v>
      </c>
      <c r="K44" s="64"/>
      <c r="L44" s="74" t="s">
        <v>336</v>
      </c>
      <c r="M44" s="11"/>
      <c r="N44" s="81" t="n">
        <v>27</v>
      </c>
      <c r="O44" s="14" t="s">
        <v>106</v>
      </c>
      <c r="P44" s="14"/>
      <c r="Q44" s="74" t="s">
        <v>107</v>
      </c>
      <c r="R44" s="11" t="n">
        <v>4</v>
      </c>
      <c r="S44" s="11" t="n">
        <v>15</v>
      </c>
      <c r="T44" s="82" t="n">
        <v>59</v>
      </c>
      <c r="U44" s="14" t="s">
        <v>170</v>
      </c>
      <c r="V44" s="74" t="s">
        <v>171</v>
      </c>
      <c r="W44" s="11" t="n">
        <v>8</v>
      </c>
      <c r="X44" s="11" t="n">
        <v>15</v>
      </c>
      <c r="Y44" s="82" t="n">
        <v>91</v>
      </c>
      <c r="Z44" s="83"/>
      <c r="AA44" s="74" t="s">
        <v>336</v>
      </c>
      <c r="AB44" s="11"/>
      <c r="AC44" s="71"/>
    </row>
    <row r="45" customFormat="false" ht="14.5" hidden="false" customHeight="false" outlineLevel="0" collapsed="false">
      <c r="A45" s="81" t="n">
        <v>28</v>
      </c>
      <c r="B45" s="14" t="s">
        <v>108</v>
      </c>
      <c r="C45" s="14"/>
      <c r="D45" s="74" t="s">
        <v>109</v>
      </c>
      <c r="E45" s="11" t="n">
        <v>88</v>
      </c>
      <c r="F45" s="81" t="n">
        <v>60</v>
      </c>
      <c r="G45" s="14" t="s">
        <v>172</v>
      </c>
      <c r="H45" s="74" t="s">
        <v>173</v>
      </c>
      <c r="I45" s="11" t="n">
        <v>20</v>
      </c>
      <c r="J45" s="81" t="n">
        <v>92</v>
      </c>
      <c r="K45" s="64"/>
      <c r="L45" s="74" t="s">
        <v>337</v>
      </c>
      <c r="M45" s="11"/>
      <c r="N45" s="81" t="n">
        <v>28</v>
      </c>
      <c r="O45" s="14" t="s">
        <v>108</v>
      </c>
      <c r="P45" s="14"/>
      <c r="Q45" s="74" t="s">
        <v>109</v>
      </c>
      <c r="R45" s="11" t="n">
        <v>4</v>
      </c>
      <c r="S45" s="11" t="n">
        <v>16</v>
      </c>
      <c r="T45" s="82" t="n">
        <v>60</v>
      </c>
      <c r="U45" s="14" t="s">
        <v>172</v>
      </c>
      <c r="V45" s="74" t="s">
        <v>173</v>
      </c>
      <c r="W45" s="11" t="n">
        <v>8</v>
      </c>
      <c r="X45" s="11" t="n">
        <v>16</v>
      </c>
      <c r="Y45" s="82" t="n">
        <v>92</v>
      </c>
      <c r="Z45" s="83"/>
      <c r="AA45" s="74" t="s">
        <v>337</v>
      </c>
      <c r="AB45" s="11"/>
      <c r="AC45" s="71"/>
    </row>
    <row r="46" customFormat="false" ht="14.5" hidden="false" customHeight="false" outlineLevel="0" collapsed="false">
      <c r="A46" s="81" t="n">
        <v>29</v>
      </c>
      <c r="B46" s="14" t="s">
        <v>110</v>
      </c>
      <c r="C46" s="14"/>
      <c r="D46" s="74" t="s">
        <v>111</v>
      </c>
      <c r="E46" s="11" t="n">
        <v>78</v>
      </c>
      <c r="F46" s="81" t="n">
        <v>61</v>
      </c>
      <c r="G46" s="14" t="s">
        <v>174</v>
      </c>
      <c r="H46" s="74" t="s">
        <v>175</v>
      </c>
      <c r="I46" s="11" t="n">
        <v>65</v>
      </c>
      <c r="J46" s="81" t="n">
        <v>93</v>
      </c>
      <c r="K46" s="64"/>
      <c r="L46" s="74" t="s">
        <v>338</v>
      </c>
      <c r="M46" s="11"/>
      <c r="N46" s="81" t="n">
        <v>29</v>
      </c>
      <c r="O46" s="14" t="s">
        <v>110</v>
      </c>
      <c r="P46" s="14"/>
      <c r="Q46" s="74" t="s">
        <v>111</v>
      </c>
      <c r="R46" s="11" t="n">
        <v>4</v>
      </c>
      <c r="S46" s="11" t="n">
        <v>17</v>
      </c>
      <c r="T46" s="82" t="n">
        <v>61</v>
      </c>
      <c r="U46" s="14" t="s">
        <v>174</v>
      </c>
      <c r="V46" s="74" t="s">
        <v>175</v>
      </c>
      <c r="W46" s="11" t="n">
        <v>8</v>
      </c>
      <c r="X46" s="11" t="n">
        <v>17</v>
      </c>
      <c r="Y46" s="82" t="n">
        <v>93</v>
      </c>
      <c r="Z46" s="83"/>
      <c r="AA46" s="74" t="s">
        <v>338</v>
      </c>
      <c r="AB46" s="11"/>
      <c r="AC46" s="71"/>
    </row>
    <row r="47" customFormat="false" ht="14.5" hidden="false" customHeight="false" outlineLevel="0" collapsed="false">
      <c r="A47" s="81" t="n">
        <v>30</v>
      </c>
      <c r="B47" s="14" t="s">
        <v>112</v>
      </c>
      <c r="C47" s="14"/>
      <c r="D47" s="74" t="s">
        <v>113</v>
      </c>
      <c r="E47" s="11" t="n">
        <v>47</v>
      </c>
      <c r="F47" s="81" t="n">
        <v>62</v>
      </c>
      <c r="G47" s="14" t="s">
        <v>176</v>
      </c>
      <c r="H47" s="74" t="s">
        <v>177</v>
      </c>
      <c r="I47" s="11" t="n">
        <v>30</v>
      </c>
      <c r="J47" s="81" t="n">
        <v>94</v>
      </c>
      <c r="K47" s="64"/>
      <c r="L47" s="74" t="s">
        <v>339</v>
      </c>
      <c r="M47" s="11"/>
      <c r="N47" s="81" t="n">
        <v>30</v>
      </c>
      <c r="O47" s="14" t="s">
        <v>112</v>
      </c>
      <c r="P47" s="14"/>
      <c r="Q47" s="74" t="s">
        <v>113</v>
      </c>
      <c r="R47" s="11" t="n">
        <v>4</v>
      </c>
      <c r="S47" s="11" t="n">
        <v>18</v>
      </c>
      <c r="T47" s="82" t="n">
        <v>62</v>
      </c>
      <c r="U47" s="14" t="s">
        <v>176</v>
      </c>
      <c r="V47" s="74" t="s">
        <v>177</v>
      </c>
      <c r="W47" s="11" t="n">
        <v>8</v>
      </c>
      <c r="X47" s="11" t="n">
        <v>18</v>
      </c>
      <c r="Y47" s="82" t="n">
        <v>94</v>
      </c>
      <c r="Z47" s="83"/>
      <c r="AA47" s="74" t="s">
        <v>339</v>
      </c>
      <c r="AB47" s="11"/>
      <c r="AC47" s="71"/>
    </row>
    <row r="48" customFormat="false" ht="14.5" hidden="false" customHeight="false" outlineLevel="0" collapsed="false">
      <c r="A48" s="81" t="n">
        <v>31</v>
      </c>
      <c r="B48" s="14" t="s">
        <v>114</v>
      </c>
      <c r="C48" s="14"/>
      <c r="D48" s="74" t="s">
        <v>115</v>
      </c>
      <c r="E48" s="11" t="n">
        <v>63</v>
      </c>
      <c r="F48" s="81" t="n">
        <v>63</v>
      </c>
      <c r="G48" s="14" t="s">
        <v>178</v>
      </c>
      <c r="H48" s="74" t="s">
        <v>179</v>
      </c>
      <c r="I48" s="11" t="n">
        <v>80</v>
      </c>
      <c r="J48" s="81" t="n">
        <v>95</v>
      </c>
      <c r="K48" s="64"/>
      <c r="L48" s="74" t="s">
        <v>340</v>
      </c>
      <c r="M48" s="11"/>
      <c r="N48" s="81" t="n">
        <v>31</v>
      </c>
      <c r="O48" s="14" t="s">
        <v>114</v>
      </c>
      <c r="P48" s="14"/>
      <c r="Q48" s="74" t="s">
        <v>115</v>
      </c>
      <c r="R48" s="11" t="n">
        <v>4</v>
      </c>
      <c r="S48" s="11" t="n">
        <v>19</v>
      </c>
      <c r="T48" s="82" t="n">
        <v>63</v>
      </c>
      <c r="U48" s="14" t="s">
        <v>178</v>
      </c>
      <c r="V48" s="74" t="s">
        <v>179</v>
      </c>
      <c r="W48" s="11" t="n">
        <v>8</v>
      </c>
      <c r="X48" s="11" t="n">
        <v>19</v>
      </c>
      <c r="Y48" s="82" t="n">
        <v>95</v>
      </c>
      <c r="Z48" s="83"/>
      <c r="AA48" s="74" t="s">
        <v>340</v>
      </c>
      <c r="AB48" s="11"/>
      <c r="AC48" s="71"/>
    </row>
    <row r="49" customFormat="false" ht="15" hidden="false" customHeight="false" outlineLevel="0" collapsed="false">
      <c r="A49" s="84" t="n">
        <v>32</v>
      </c>
      <c r="B49" s="27" t="s">
        <v>116</v>
      </c>
      <c r="C49" s="27"/>
      <c r="D49" s="85" t="s">
        <v>117</v>
      </c>
      <c r="E49" s="23" t="n">
        <v>4</v>
      </c>
      <c r="F49" s="84" t="n">
        <v>64</v>
      </c>
      <c r="G49" s="27" t="s">
        <v>180</v>
      </c>
      <c r="H49" s="85" t="s">
        <v>181</v>
      </c>
      <c r="I49" s="23" t="n">
        <v>96</v>
      </c>
      <c r="J49" s="84" t="n">
        <v>96</v>
      </c>
      <c r="K49" s="86"/>
      <c r="L49" s="85" t="s">
        <v>341</v>
      </c>
      <c r="M49" s="23"/>
      <c r="N49" s="81" t="n">
        <v>32</v>
      </c>
      <c r="O49" s="27" t="s">
        <v>116</v>
      </c>
      <c r="P49" s="27"/>
      <c r="Q49" s="85" t="s">
        <v>117</v>
      </c>
      <c r="R49" s="23" t="n">
        <v>4</v>
      </c>
      <c r="S49" s="23" t="n">
        <v>20</v>
      </c>
      <c r="T49" s="87" t="n">
        <v>64</v>
      </c>
      <c r="U49" s="27" t="s">
        <v>180</v>
      </c>
      <c r="V49" s="85" t="s">
        <v>181</v>
      </c>
      <c r="W49" s="23" t="n">
        <v>8</v>
      </c>
      <c r="X49" s="23" t="n">
        <v>20</v>
      </c>
      <c r="Y49" s="87" t="n">
        <v>96</v>
      </c>
      <c r="Z49" s="88"/>
      <c r="AA49" s="85" t="s">
        <v>341</v>
      </c>
      <c r="AB49" s="23"/>
      <c r="AC49" s="95"/>
    </row>
    <row r="50" customFormat="false" ht="15" hidden="false" customHeight="false" outlineLevel="0" collapsed="false">
      <c r="A50" s="9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97"/>
    </row>
    <row r="51" customFormat="false" ht="14.5" hidden="false" customHeight="false" outlineLevel="0" collapsed="false">
      <c r="B51" s="0" t="s">
        <v>272</v>
      </c>
      <c r="O51" s="0" t="s">
        <v>272</v>
      </c>
    </row>
    <row r="53" customFormat="false" ht="14.5" hidden="false" customHeight="false" outlineLevel="0" collapsed="false">
      <c r="B53" s="11" t="s">
        <v>273</v>
      </c>
      <c r="C53" s="64" t="n">
        <v>1</v>
      </c>
      <c r="D53" s="64"/>
      <c r="E53" s="64" t="n">
        <v>2</v>
      </c>
      <c r="F53" s="64"/>
      <c r="G53" s="64" t="n">
        <v>56</v>
      </c>
      <c r="H53" s="65"/>
      <c r="I53" s="65"/>
      <c r="J53" s="66" t="s">
        <v>44</v>
      </c>
      <c r="K53" s="67" t="s">
        <v>342</v>
      </c>
      <c r="L53" s="66"/>
      <c r="M53" s="66"/>
      <c r="O53" s="11" t="s">
        <v>273</v>
      </c>
      <c r="P53" s="64" t="n">
        <v>1</v>
      </c>
      <c r="Q53" s="64"/>
      <c r="R53" s="64" t="n">
        <v>2</v>
      </c>
      <c r="S53" s="64"/>
      <c r="T53" s="64"/>
      <c r="U53" s="64" t="n">
        <v>56</v>
      </c>
      <c r="V53" s="65"/>
      <c r="W53" s="65"/>
      <c r="X53" s="66" t="s">
        <v>44</v>
      </c>
      <c r="Y53" s="66"/>
      <c r="Z53" s="66" t="s">
        <v>343</v>
      </c>
      <c r="AA53" s="66"/>
      <c r="AB53" s="66"/>
      <c r="AC53" s="66"/>
    </row>
    <row r="54" customFormat="false" ht="14.5" hidden="false" customHeight="false" outlineLevel="0" collapsed="false">
      <c r="B54" s="11" t="s">
        <v>276</v>
      </c>
      <c r="C54" s="68" t="s">
        <v>344</v>
      </c>
      <c r="D54" s="68"/>
      <c r="E54" s="69"/>
      <c r="F54" s="69"/>
      <c r="G54" s="11"/>
      <c r="H54" s="65"/>
      <c r="I54" s="65"/>
      <c r="J54" s="70" t="s">
        <v>278</v>
      </c>
      <c r="K54" s="70"/>
      <c r="L54" s="70"/>
      <c r="M54" s="70"/>
      <c r="O54" s="11" t="s">
        <v>276</v>
      </c>
      <c r="P54" s="68" t="s">
        <v>279</v>
      </c>
      <c r="Q54" s="68"/>
      <c r="R54" s="69"/>
      <c r="S54" s="69"/>
      <c r="T54" s="69"/>
      <c r="U54" s="11"/>
      <c r="V54" s="65"/>
      <c r="W54" s="65"/>
      <c r="X54" s="70" t="s">
        <v>278</v>
      </c>
      <c r="Y54" s="70"/>
      <c r="Z54" s="70"/>
      <c r="AA54" s="70"/>
      <c r="AB54" s="70"/>
      <c r="AC54" s="70"/>
    </row>
    <row r="55" customFormat="false" ht="14.5" hidden="false" customHeight="false" outlineLevel="0" collapsed="false">
      <c r="B55" s="11" t="s">
        <v>280</v>
      </c>
      <c r="C55" s="71" t="n">
        <f aca="false">30-(C56+C57+C58+C59+C60+C61)</f>
        <v>11.25</v>
      </c>
      <c r="D55" s="71"/>
      <c r="E55" s="72"/>
      <c r="F55" s="72"/>
      <c r="G55" s="11" t="n">
        <f aca="false">G53*C55</f>
        <v>630</v>
      </c>
      <c r="H55" s="65"/>
      <c r="I55" s="65"/>
      <c r="J55" s="70" t="s">
        <v>281</v>
      </c>
      <c r="K55" s="70"/>
      <c r="L55" s="70"/>
      <c r="M55" s="70"/>
      <c r="O55" s="11" t="s">
        <v>280</v>
      </c>
      <c r="P55" s="71" t="n">
        <f aca="false">30-(P56+P57+P58+P59+P60+P61)</f>
        <v>11.7</v>
      </c>
      <c r="Q55" s="71"/>
      <c r="R55" s="72"/>
      <c r="S55" s="72"/>
      <c r="T55" s="11"/>
      <c r="U55" s="11" t="n">
        <f aca="false">U53*P55</f>
        <v>655.2</v>
      </c>
      <c r="V55" s="65"/>
      <c r="W55" s="65"/>
      <c r="X55" s="70" t="s">
        <v>281</v>
      </c>
      <c r="Y55" s="70"/>
      <c r="Z55" s="70"/>
      <c r="AA55" s="70"/>
      <c r="AB55" s="70"/>
      <c r="AC55" s="70"/>
    </row>
    <row r="56" customFormat="false" ht="14.5" hidden="false" customHeight="false" outlineLevel="0" collapsed="false">
      <c r="B56" s="11" t="s">
        <v>282</v>
      </c>
      <c r="C56" s="71" t="n">
        <v>6</v>
      </c>
      <c r="D56" s="71"/>
      <c r="E56" s="72" t="s">
        <v>283</v>
      </c>
      <c r="F56" s="72"/>
      <c r="G56" s="11" t="n">
        <f aca="false">G53*C56</f>
        <v>336</v>
      </c>
      <c r="H56" s="65"/>
      <c r="I56" s="65"/>
      <c r="J56" s="70" t="s">
        <v>284</v>
      </c>
      <c r="K56" s="70"/>
      <c r="L56" s="70"/>
      <c r="M56" s="70"/>
      <c r="O56" s="11" t="s">
        <v>282</v>
      </c>
      <c r="P56" s="71" t="n">
        <v>6</v>
      </c>
      <c r="Q56" s="71"/>
      <c r="R56" s="72" t="s">
        <v>283</v>
      </c>
      <c r="S56" s="72"/>
      <c r="T56" s="11"/>
      <c r="U56" s="11" t="n">
        <f aca="false">U53*P56</f>
        <v>336</v>
      </c>
      <c r="V56" s="65"/>
      <c r="W56" s="65"/>
      <c r="X56" s="70" t="s">
        <v>284</v>
      </c>
      <c r="Y56" s="70"/>
      <c r="Z56" s="70"/>
      <c r="AA56" s="70"/>
      <c r="AB56" s="70"/>
      <c r="AC56" s="70"/>
    </row>
    <row r="57" customFormat="false" ht="14.5" hidden="false" customHeight="false" outlineLevel="0" collapsed="false">
      <c r="B57" s="11" t="s">
        <v>285</v>
      </c>
      <c r="C57" s="71" t="n">
        <v>1.2</v>
      </c>
      <c r="D57" s="71"/>
      <c r="E57" s="72" t="s">
        <v>286</v>
      </c>
      <c r="F57" s="72"/>
      <c r="G57" s="11" t="n">
        <f aca="false">G53*C57</f>
        <v>67.2</v>
      </c>
      <c r="H57" s="65"/>
      <c r="I57" s="65"/>
      <c r="J57" s="66" t="s">
        <v>287</v>
      </c>
      <c r="K57" s="66"/>
      <c r="L57" s="66"/>
      <c r="M57" s="66"/>
      <c r="O57" s="11" t="s">
        <v>285</v>
      </c>
      <c r="P57" s="71" t="n">
        <v>1.2</v>
      </c>
      <c r="Q57" s="71"/>
      <c r="R57" s="72" t="s">
        <v>286</v>
      </c>
      <c r="S57" s="72"/>
      <c r="T57" s="11"/>
      <c r="U57" s="11" t="n">
        <f aca="false">U53*P57</f>
        <v>67.2</v>
      </c>
      <c r="V57" s="65"/>
      <c r="W57" s="65"/>
      <c r="X57" s="66" t="s">
        <v>287</v>
      </c>
      <c r="Y57" s="66"/>
      <c r="Z57" s="66" t="s">
        <v>288</v>
      </c>
      <c r="AA57" s="66"/>
      <c r="AB57" s="66" t="s">
        <v>289</v>
      </c>
      <c r="AC57" s="70"/>
    </row>
    <row r="58" customFormat="false" ht="14.5" hidden="false" customHeight="false" outlineLevel="0" collapsed="false">
      <c r="B58" s="11" t="s">
        <v>290</v>
      </c>
      <c r="C58" s="71" t="n">
        <v>5.55</v>
      </c>
      <c r="D58" s="71"/>
      <c r="E58" s="73" t="s">
        <v>291</v>
      </c>
      <c r="F58" s="73"/>
      <c r="G58" s="11"/>
      <c r="H58" s="65"/>
      <c r="I58" s="65"/>
      <c r="J58" s="70" t="s">
        <v>292</v>
      </c>
      <c r="K58" s="70"/>
      <c r="L58" s="70"/>
      <c r="M58" s="70"/>
      <c r="O58" s="11" t="s">
        <v>345</v>
      </c>
      <c r="P58" s="71" t="n">
        <v>3</v>
      </c>
      <c r="Q58" s="71"/>
      <c r="R58" s="73" t="s">
        <v>286</v>
      </c>
      <c r="S58" s="73"/>
      <c r="T58" s="11"/>
      <c r="U58" s="11" t="s">
        <v>293</v>
      </c>
      <c r="V58" s="65"/>
      <c r="W58" s="65"/>
      <c r="X58" s="70" t="s">
        <v>292</v>
      </c>
      <c r="Y58" s="70"/>
      <c r="Z58" s="70" t="n">
        <v>1.5</v>
      </c>
      <c r="AA58" s="70"/>
      <c r="AB58" s="70"/>
      <c r="AC58" s="70"/>
    </row>
    <row r="59" customFormat="false" ht="14.5" hidden="false" customHeight="false" outlineLevel="0" collapsed="false">
      <c r="B59" s="11" t="s">
        <v>294</v>
      </c>
      <c r="C59" s="71" t="n">
        <v>0.9</v>
      </c>
      <c r="D59" s="71"/>
      <c r="E59" s="73" t="s">
        <v>286</v>
      </c>
      <c r="F59" s="73"/>
      <c r="G59" s="11" t="n">
        <f aca="false">G53*C59</f>
        <v>50.4</v>
      </c>
      <c r="H59" s="65"/>
      <c r="I59" s="65"/>
      <c r="J59" s="70" t="s">
        <v>295</v>
      </c>
      <c r="K59" s="70"/>
      <c r="L59" s="70"/>
      <c r="M59" s="70"/>
      <c r="O59" s="11" t="s">
        <v>346</v>
      </c>
      <c r="P59" s="71" t="n">
        <v>3</v>
      </c>
      <c r="Q59" s="71"/>
      <c r="R59" s="73" t="s">
        <v>286</v>
      </c>
      <c r="S59" s="73"/>
      <c r="T59" s="11"/>
      <c r="U59" s="11" t="s">
        <v>293</v>
      </c>
      <c r="V59" s="65"/>
      <c r="W59" s="65"/>
      <c r="X59" s="70" t="s">
        <v>295</v>
      </c>
      <c r="Y59" s="70"/>
      <c r="Z59" s="70" t="s">
        <v>31</v>
      </c>
      <c r="AA59" s="70"/>
      <c r="AB59" s="70"/>
      <c r="AC59" s="70"/>
    </row>
    <row r="60" customFormat="false" ht="14.5" hidden="false" customHeight="false" outlineLevel="0" collapsed="false">
      <c r="B60" s="11" t="s">
        <v>296</v>
      </c>
      <c r="C60" s="71" t="n">
        <v>4.8</v>
      </c>
      <c r="D60" s="71"/>
      <c r="E60" s="72" t="s">
        <v>297</v>
      </c>
      <c r="F60" s="72"/>
      <c r="G60" s="11" t="n">
        <f aca="false">G53*C60</f>
        <v>268.8</v>
      </c>
      <c r="H60" s="65"/>
      <c r="I60" s="65"/>
      <c r="J60" s="70" t="s">
        <v>298</v>
      </c>
      <c r="K60" s="70"/>
      <c r="L60" s="70"/>
      <c r="M60" s="70"/>
      <c r="O60" s="11" t="s">
        <v>296</v>
      </c>
      <c r="P60" s="71" t="n">
        <v>4.8</v>
      </c>
      <c r="Q60" s="71"/>
      <c r="R60" s="72" t="s">
        <v>297</v>
      </c>
      <c r="S60" s="72"/>
      <c r="T60" s="11"/>
      <c r="U60" s="11" t="n">
        <f aca="false">U53*P60</f>
        <v>268.8</v>
      </c>
      <c r="V60" s="65"/>
      <c r="W60" s="65"/>
      <c r="X60" s="70" t="s">
        <v>298</v>
      </c>
      <c r="Y60" s="70"/>
      <c r="Z60" s="70" t="s">
        <v>32</v>
      </c>
      <c r="AA60" s="70"/>
      <c r="AB60" s="70"/>
      <c r="AC60" s="70"/>
    </row>
    <row r="61" customFormat="false" ht="14.5" hidden="false" customHeight="false" outlineLevel="0" collapsed="false">
      <c r="B61" s="74" t="s">
        <v>299</v>
      </c>
      <c r="C61" s="71" t="n">
        <v>0.3</v>
      </c>
      <c r="D61" s="71"/>
      <c r="E61" s="72" t="s">
        <v>300</v>
      </c>
      <c r="F61" s="72"/>
      <c r="G61" s="11" t="n">
        <f aca="false">G53*C61</f>
        <v>16.8</v>
      </c>
      <c r="H61" s="65"/>
      <c r="I61" s="65"/>
      <c r="J61" s="70" t="s">
        <v>301</v>
      </c>
      <c r="K61" s="70"/>
      <c r="L61" s="70"/>
      <c r="M61" s="70"/>
      <c r="O61" s="74" t="s">
        <v>299</v>
      </c>
      <c r="P61" s="71" t="n">
        <v>0.3</v>
      </c>
      <c r="Q61" s="71"/>
      <c r="R61" s="72" t="s">
        <v>300</v>
      </c>
      <c r="S61" s="72"/>
      <c r="T61" s="11"/>
      <c r="U61" s="11" t="n">
        <f aca="false">U53*P61</f>
        <v>16.8</v>
      </c>
      <c r="V61" s="65"/>
      <c r="W61" s="65"/>
      <c r="X61" s="70" t="s">
        <v>301</v>
      </c>
      <c r="Y61" s="70"/>
      <c r="Z61" s="70" t="s">
        <v>302</v>
      </c>
      <c r="AA61" s="70"/>
      <c r="AB61" s="70"/>
      <c r="AC61" s="70"/>
    </row>
    <row r="62" customFormat="false" ht="14.5" hidden="false" customHeight="false" outlineLevel="0" collapsed="false">
      <c r="B62" s="11" t="s">
        <v>303</v>
      </c>
      <c r="C62" s="69" t="n">
        <f aca="false">SUM(C55:C61)</f>
        <v>30</v>
      </c>
      <c r="D62" s="69"/>
      <c r="E62" s="72"/>
      <c r="F62" s="72"/>
      <c r="G62" s="11" t="n">
        <f aca="false">SUM(G55:G61)</f>
        <v>1369.2</v>
      </c>
      <c r="H62" s="65"/>
      <c r="I62" s="65"/>
      <c r="J62" s="70" t="s">
        <v>304</v>
      </c>
      <c r="K62" s="70"/>
      <c r="L62" s="70"/>
      <c r="M62" s="70"/>
      <c r="O62" s="11" t="s">
        <v>303</v>
      </c>
      <c r="P62" s="69" t="n">
        <f aca="false">SUM(P55:P61)</f>
        <v>30</v>
      </c>
      <c r="Q62" s="69"/>
      <c r="R62" s="72"/>
      <c r="S62" s="72"/>
      <c r="T62" s="11"/>
      <c r="U62" s="11" t="n">
        <f aca="false">SUM(U55:U61)</f>
        <v>1344</v>
      </c>
      <c r="V62" s="65"/>
      <c r="W62" s="65"/>
      <c r="X62" s="70" t="s">
        <v>304</v>
      </c>
      <c r="Y62" s="70"/>
      <c r="Z62" s="70" t="s">
        <v>305</v>
      </c>
      <c r="AA62" s="70"/>
      <c r="AB62" s="70"/>
      <c r="AC62" s="70"/>
    </row>
    <row r="63" customFormat="false" ht="14.5" hidden="false" customHeight="false" outlineLevel="0" collapsed="false">
      <c r="B63" s="11" t="s">
        <v>306</v>
      </c>
      <c r="C63" s="69"/>
      <c r="D63" s="69"/>
      <c r="E63" s="69"/>
      <c r="F63" s="69"/>
      <c r="G63" s="11" t="s">
        <v>307</v>
      </c>
      <c r="H63" s="65"/>
      <c r="I63" s="65"/>
      <c r="J63" s="75" t="s">
        <v>308</v>
      </c>
      <c r="K63" s="75"/>
      <c r="L63" s="70"/>
      <c r="M63" s="70"/>
      <c r="O63" s="11" t="s">
        <v>306</v>
      </c>
      <c r="P63" s="69"/>
      <c r="Q63" s="69"/>
      <c r="R63" s="69"/>
      <c r="S63" s="69"/>
      <c r="T63" s="11"/>
      <c r="U63" s="11" t="s">
        <v>307</v>
      </c>
      <c r="V63" s="65"/>
      <c r="W63" s="65"/>
      <c r="X63" s="75" t="s">
        <v>308</v>
      </c>
      <c r="Y63" s="75"/>
      <c r="Z63" s="75"/>
      <c r="AA63" s="70"/>
      <c r="AB63" s="70"/>
      <c r="AC63" s="70"/>
    </row>
    <row r="64" customFormat="false" ht="14.5" hidden="false" customHeight="false" outlineLevel="0" collapsed="false">
      <c r="B64" s="11" t="s">
        <v>309</v>
      </c>
      <c r="C64" s="69" t="n">
        <v>30</v>
      </c>
      <c r="D64" s="69"/>
      <c r="E64" s="69" t="s">
        <v>310</v>
      </c>
      <c r="F64" s="69"/>
      <c r="G64" s="11" t="n">
        <v>30</v>
      </c>
      <c r="H64" s="65"/>
      <c r="I64" s="65"/>
      <c r="J64" s="76" t="s">
        <v>311</v>
      </c>
      <c r="K64" s="76"/>
      <c r="L64" s="66"/>
      <c r="M64" s="70"/>
      <c r="O64" s="11" t="s">
        <v>309</v>
      </c>
      <c r="P64" s="69" t="n">
        <v>30</v>
      </c>
      <c r="Q64" s="69"/>
      <c r="R64" s="69" t="s">
        <v>310</v>
      </c>
      <c r="S64" s="69"/>
      <c r="T64" s="11"/>
      <c r="U64" s="11" t="n">
        <v>30</v>
      </c>
      <c r="V64" s="65"/>
      <c r="W64" s="65"/>
      <c r="X64" s="76" t="s">
        <v>311</v>
      </c>
      <c r="Y64" s="76"/>
      <c r="Z64" s="76"/>
      <c r="AA64" s="66"/>
      <c r="AB64" s="70"/>
      <c r="AC64" s="70"/>
    </row>
    <row r="67" customFormat="false" ht="14.5" hidden="false" customHeight="false" outlineLevel="0" collapsed="false">
      <c r="A67" s="8" t="s">
        <v>43</v>
      </c>
      <c r="D67" s="8"/>
      <c r="E67" s="77" t="s">
        <v>290</v>
      </c>
      <c r="F67" s="79" t="s">
        <v>43</v>
      </c>
      <c r="H67" s="79"/>
      <c r="I67" s="77" t="s">
        <v>290</v>
      </c>
      <c r="J67" s="78" t="s">
        <v>43</v>
      </c>
      <c r="K67" s="79"/>
      <c r="M67" s="77" t="s">
        <v>290</v>
      </c>
      <c r="N67" s="66" t="s">
        <v>43</v>
      </c>
      <c r="Q67" s="8"/>
      <c r="R67" s="77" t="s">
        <v>51</v>
      </c>
      <c r="S67" s="80" t="s">
        <v>52</v>
      </c>
      <c r="T67" s="78" t="s">
        <v>43</v>
      </c>
      <c r="V67" s="79"/>
      <c r="W67" s="77" t="s">
        <v>51</v>
      </c>
      <c r="X67" s="80" t="s">
        <v>52</v>
      </c>
      <c r="Y67" s="78" t="s">
        <v>43</v>
      </c>
      <c r="Z67" s="79"/>
      <c r="AB67" s="77" t="s">
        <v>51</v>
      </c>
      <c r="AC67" s="80" t="s">
        <v>52</v>
      </c>
    </row>
    <row r="68" customFormat="false" ht="14.5" hidden="false" customHeight="false" outlineLevel="0" collapsed="false">
      <c r="A68" s="81" t="n">
        <v>1</v>
      </c>
      <c r="B68" s="44" t="s">
        <v>190</v>
      </c>
      <c r="C68" s="11"/>
      <c r="D68" s="74" t="s">
        <v>54</v>
      </c>
      <c r="E68" s="11" t="n">
        <v>23</v>
      </c>
      <c r="F68" s="81" t="n">
        <v>33</v>
      </c>
      <c r="G68" s="44" t="s">
        <v>224</v>
      </c>
      <c r="H68" s="98" t="s">
        <v>119</v>
      </c>
      <c r="I68" s="11" t="n">
        <v>18</v>
      </c>
      <c r="J68" s="82" t="n">
        <v>65</v>
      </c>
      <c r="K68" s="83"/>
      <c r="L68" s="74" t="s">
        <v>183</v>
      </c>
      <c r="M68" s="11"/>
      <c r="N68" s="81" t="n">
        <v>1</v>
      </c>
      <c r="O68" s="44" t="s">
        <v>190</v>
      </c>
      <c r="P68" s="44"/>
      <c r="Q68" s="74" t="s">
        <v>54</v>
      </c>
      <c r="R68" s="11" t="n">
        <v>1</v>
      </c>
      <c r="S68" s="24" t="n">
        <v>13</v>
      </c>
      <c r="T68" s="82" t="n">
        <v>33</v>
      </c>
      <c r="U68" s="44" t="s">
        <v>224</v>
      </c>
      <c r="V68" s="74" t="s">
        <v>119</v>
      </c>
      <c r="W68" s="11" t="n">
        <v>5</v>
      </c>
      <c r="X68" s="24" t="n">
        <v>13</v>
      </c>
      <c r="Y68" s="82" t="n">
        <v>65</v>
      </c>
      <c r="Z68" s="14"/>
      <c r="AA68" s="74" t="s">
        <v>183</v>
      </c>
      <c r="AB68" s="11"/>
      <c r="AC68" s="94"/>
    </row>
    <row r="69" customFormat="false" ht="14.5" hidden="false" customHeight="false" outlineLevel="0" collapsed="false">
      <c r="A69" s="81" t="n">
        <v>2</v>
      </c>
      <c r="B69" s="44" t="s">
        <v>191</v>
      </c>
      <c r="C69" s="11"/>
      <c r="D69" s="74" t="s">
        <v>57</v>
      </c>
      <c r="E69" s="11" t="n">
        <v>31</v>
      </c>
      <c r="F69" s="81" t="n">
        <v>34</v>
      </c>
      <c r="G69" s="44" t="s">
        <v>225</v>
      </c>
      <c r="H69" s="98" t="s">
        <v>121</v>
      </c>
      <c r="I69" s="11" t="n">
        <v>26</v>
      </c>
      <c r="J69" s="82" t="n">
        <v>66</v>
      </c>
      <c r="K69" s="83"/>
      <c r="L69" s="74" t="s">
        <v>185</v>
      </c>
      <c r="M69" s="11"/>
      <c r="N69" s="81" t="n">
        <v>2</v>
      </c>
      <c r="O69" s="44" t="s">
        <v>191</v>
      </c>
      <c r="P69" s="44"/>
      <c r="Q69" s="74" t="s">
        <v>57</v>
      </c>
      <c r="R69" s="11" t="n">
        <v>1</v>
      </c>
      <c r="S69" s="11" t="n">
        <v>14</v>
      </c>
      <c r="T69" s="82" t="n">
        <v>34</v>
      </c>
      <c r="U69" s="44" t="s">
        <v>225</v>
      </c>
      <c r="V69" s="74" t="s">
        <v>121</v>
      </c>
      <c r="W69" s="11" t="n">
        <v>5</v>
      </c>
      <c r="X69" s="11" t="n">
        <v>14</v>
      </c>
      <c r="Y69" s="82" t="n">
        <v>66</v>
      </c>
      <c r="Z69" s="14"/>
      <c r="AA69" s="74" t="s">
        <v>185</v>
      </c>
      <c r="AB69" s="11"/>
      <c r="AC69" s="71"/>
    </row>
    <row r="70" customFormat="false" ht="14.5" hidden="false" customHeight="false" outlineLevel="0" collapsed="false">
      <c r="A70" s="81" t="n">
        <v>3</v>
      </c>
      <c r="B70" s="44" t="s">
        <v>192</v>
      </c>
      <c r="C70" s="11"/>
      <c r="D70" s="74" t="s">
        <v>59</v>
      </c>
      <c r="E70" s="11" t="n">
        <v>73</v>
      </c>
      <c r="F70" s="81" t="n">
        <v>35</v>
      </c>
      <c r="G70" s="44" t="s">
        <v>226</v>
      </c>
      <c r="H70" s="98" t="s">
        <v>123</v>
      </c>
      <c r="I70" s="11" t="n">
        <v>29</v>
      </c>
      <c r="J70" s="82" t="n">
        <v>67</v>
      </c>
      <c r="K70" s="83"/>
      <c r="L70" s="74" t="s">
        <v>186</v>
      </c>
      <c r="M70" s="11"/>
      <c r="N70" s="81" t="n">
        <v>3</v>
      </c>
      <c r="O70" s="44" t="s">
        <v>192</v>
      </c>
      <c r="P70" s="44"/>
      <c r="Q70" s="74" t="s">
        <v>59</v>
      </c>
      <c r="R70" s="11" t="n">
        <v>1</v>
      </c>
      <c r="S70" s="11" t="n">
        <v>15</v>
      </c>
      <c r="T70" s="82" t="n">
        <v>35</v>
      </c>
      <c r="U70" s="44" t="s">
        <v>226</v>
      </c>
      <c r="V70" s="74" t="s">
        <v>123</v>
      </c>
      <c r="W70" s="11" t="n">
        <v>5</v>
      </c>
      <c r="X70" s="11" t="n">
        <v>15</v>
      </c>
      <c r="Y70" s="82" t="n">
        <v>67</v>
      </c>
      <c r="Z70" s="64"/>
      <c r="AA70" s="74" t="s">
        <v>186</v>
      </c>
      <c r="AB70" s="11"/>
      <c r="AC70" s="71"/>
    </row>
    <row r="71" customFormat="false" ht="14.5" hidden="false" customHeight="false" outlineLevel="0" collapsed="false">
      <c r="A71" s="81" t="n">
        <v>4</v>
      </c>
      <c r="B71" s="44" t="s">
        <v>193</v>
      </c>
      <c r="C71" s="11"/>
      <c r="D71" s="74" t="s">
        <v>61</v>
      </c>
      <c r="E71" s="11" t="n">
        <v>42</v>
      </c>
      <c r="F71" s="81" t="n">
        <v>36</v>
      </c>
      <c r="G71" s="44" t="s">
        <v>227</v>
      </c>
      <c r="H71" s="98" t="s">
        <v>125</v>
      </c>
      <c r="I71" s="11" t="n">
        <v>90</v>
      </c>
      <c r="J71" s="82" t="n">
        <v>68</v>
      </c>
      <c r="K71" s="83"/>
      <c r="L71" s="74" t="s">
        <v>188</v>
      </c>
      <c r="M71" s="11"/>
      <c r="N71" s="81" t="n">
        <v>4</v>
      </c>
      <c r="O71" s="44" t="s">
        <v>193</v>
      </c>
      <c r="P71" s="44"/>
      <c r="Q71" s="74" t="s">
        <v>61</v>
      </c>
      <c r="R71" s="11" t="n">
        <v>1</v>
      </c>
      <c r="S71" s="11" t="n">
        <v>16</v>
      </c>
      <c r="T71" s="82" t="n">
        <v>36</v>
      </c>
      <c r="U71" s="44" t="s">
        <v>227</v>
      </c>
      <c r="V71" s="74" t="s">
        <v>125</v>
      </c>
      <c r="W71" s="11" t="n">
        <v>5</v>
      </c>
      <c r="X71" s="11" t="n">
        <v>16</v>
      </c>
      <c r="Y71" s="82" t="n">
        <v>68</v>
      </c>
      <c r="Z71" s="64"/>
      <c r="AA71" s="74" t="s">
        <v>188</v>
      </c>
      <c r="AB71" s="11"/>
      <c r="AC71" s="71"/>
    </row>
    <row r="72" customFormat="false" ht="14.5" hidden="false" customHeight="false" outlineLevel="0" collapsed="false">
      <c r="A72" s="81" t="n">
        <v>5</v>
      </c>
      <c r="B72" s="44" t="s">
        <v>194</v>
      </c>
      <c r="C72" s="11"/>
      <c r="D72" s="74" t="s">
        <v>63</v>
      </c>
      <c r="E72" s="11" t="n">
        <v>50</v>
      </c>
      <c r="F72" s="81" t="n">
        <v>37</v>
      </c>
      <c r="G72" s="44" t="s">
        <v>228</v>
      </c>
      <c r="H72" s="98" t="s">
        <v>127</v>
      </c>
      <c r="I72" s="11" t="n">
        <v>51</v>
      </c>
      <c r="J72" s="82" t="n">
        <v>69</v>
      </c>
      <c r="K72" s="83"/>
      <c r="L72" s="74" t="s">
        <v>314</v>
      </c>
      <c r="M72" s="11"/>
      <c r="N72" s="81" t="n">
        <v>5</v>
      </c>
      <c r="O72" s="44" t="s">
        <v>194</v>
      </c>
      <c r="P72" s="44"/>
      <c r="Q72" s="74" t="s">
        <v>63</v>
      </c>
      <c r="R72" s="11" t="n">
        <v>1</v>
      </c>
      <c r="S72" s="11" t="n">
        <v>17</v>
      </c>
      <c r="T72" s="82" t="n">
        <v>37</v>
      </c>
      <c r="U72" s="44" t="s">
        <v>228</v>
      </c>
      <c r="V72" s="74" t="s">
        <v>127</v>
      </c>
      <c r="W72" s="11" t="n">
        <v>5</v>
      </c>
      <c r="X72" s="11" t="n">
        <v>17</v>
      </c>
      <c r="Y72" s="82" t="n">
        <v>69</v>
      </c>
      <c r="Z72" s="83"/>
      <c r="AA72" s="74" t="s">
        <v>314</v>
      </c>
      <c r="AB72" s="11"/>
      <c r="AC72" s="71"/>
    </row>
    <row r="73" customFormat="false" ht="14.5" hidden="false" customHeight="false" outlineLevel="0" collapsed="false">
      <c r="A73" s="81" t="n">
        <v>6</v>
      </c>
      <c r="B73" s="44" t="s">
        <v>195</v>
      </c>
      <c r="C73" s="11"/>
      <c r="D73" s="74" t="s">
        <v>65</v>
      </c>
      <c r="E73" s="11" t="n">
        <v>25</v>
      </c>
      <c r="F73" s="81" t="n">
        <v>38</v>
      </c>
      <c r="G73" s="44" t="s">
        <v>229</v>
      </c>
      <c r="H73" s="98" t="s">
        <v>129</v>
      </c>
      <c r="I73" s="11" t="n">
        <v>84</v>
      </c>
      <c r="J73" s="82" t="n">
        <v>70</v>
      </c>
      <c r="K73" s="83"/>
      <c r="L73" s="74" t="s">
        <v>315</v>
      </c>
      <c r="M73" s="11"/>
      <c r="N73" s="81" t="n">
        <v>6</v>
      </c>
      <c r="O73" s="44" t="s">
        <v>195</v>
      </c>
      <c r="P73" s="44"/>
      <c r="Q73" s="74" t="s">
        <v>65</v>
      </c>
      <c r="R73" s="11" t="n">
        <v>1</v>
      </c>
      <c r="S73" s="11" t="n">
        <v>18</v>
      </c>
      <c r="T73" s="82" t="n">
        <v>38</v>
      </c>
      <c r="U73" s="44" t="s">
        <v>229</v>
      </c>
      <c r="V73" s="74" t="s">
        <v>129</v>
      </c>
      <c r="W73" s="11" t="n">
        <v>5</v>
      </c>
      <c r="X73" s="11" t="n">
        <v>18</v>
      </c>
      <c r="Y73" s="82" t="n">
        <v>70</v>
      </c>
      <c r="Z73" s="83"/>
      <c r="AA73" s="74" t="s">
        <v>315</v>
      </c>
      <c r="AB73" s="11"/>
      <c r="AC73" s="71"/>
    </row>
    <row r="74" customFormat="false" ht="14.5" hidden="false" customHeight="false" outlineLevel="0" collapsed="false">
      <c r="A74" s="81" t="n">
        <v>7</v>
      </c>
      <c r="B74" s="44" t="s">
        <v>196</v>
      </c>
      <c r="C74" s="11"/>
      <c r="D74" s="74" t="s">
        <v>67</v>
      </c>
      <c r="E74" s="11" t="n">
        <v>22</v>
      </c>
      <c r="F74" s="81" t="n">
        <v>39</v>
      </c>
      <c r="G74" s="44" t="s">
        <v>230</v>
      </c>
      <c r="H74" s="98" t="s">
        <v>131</v>
      </c>
      <c r="I74" s="11" t="n">
        <v>8</v>
      </c>
      <c r="J74" s="82" t="n">
        <v>71</v>
      </c>
      <c r="K74" s="83"/>
      <c r="L74" s="74" t="s">
        <v>316</v>
      </c>
      <c r="M74" s="11"/>
      <c r="N74" s="81" t="n">
        <v>7</v>
      </c>
      <c r="O74" s="44" t="s">
        <v>196</v>
      </c>
      <c r="P74" s="44"/>
      <c r="Q74" s="74" t="s">
        <v>67</v>
      </c>
      <c r="R74" s="11" t="n">
        <v>1</v>
      </c>
      <c r="S74" s="11" t="n">
        <v>19</v>
      </c>
      <c r="T74" s="82" t="n">
        <v>39</v>
      </c>
      <c r="U74" s="44" t="s">
        <v>230</v>
      </c>
      <c r="V74" s="74" t="s">
        <v>131</v>
      </c>
      <c r="W74" s="11" t="n">
        <v>5</v>
      </c>
      <c r="X74" s="11" t="n">
        <v>19</v>
      </c>
      <c r="Y74" s="82" t="n">
        <v>71</v>
      </c>
      <c r="Z74" s="83"/>
      <c r="AA74" s="74" t="s">
        <v>316</v>
      </c>
      <c r="AB74" s="11"/>
      <c r="AC74" s="71"/>
    </row>
    <row r="75" customFormat="false" ht="15" hidden="false" customHeight="false" outlineLevel="0" collapsed="false">
      <c r="A75" s="84" t="n">
        <v>8</v>
      </c>
      <c r="B75" s="99" t="s">
        <v>197</v>
      </c>
      <c r="C75" s="23"/>
      <c r="D75" s="85" t="s">
        <v>69</v>
      </c>
      <c r="E75" s="23" t="n">
        <v>64</v>
      </c>
      <c r="F75" s="84" t="n">
        <v>40</v>
      </c>
      <c r="G75" s="99" t="s">
        <v>231</v>
      </c>
      <c r="H75" s="100" t="s">
        <v>133</v>
      </c>
      <c r="I75" s="23" t="n">
        <v>39</v>
      </c>
      <c r="J75" s="87" t="n">
        <v>72</v>
      </c>
      <c r="K75" s="88"/>
      <c r="L75" s="85" t="s">
        <v>317</v>
      </c>
      <c r="M75" s="23"/>
      <c r="N75" s="84" t="n">
        <v>8</v>
      </c>
      <c r="O75" s="99" t="s">
        <v>197</v>
      </c>
      <c r="P75" s="99"/>
      <c r="Q75" s="85" t="s">
        <v>69</v>
      </c>
      <c r="R75" s="23" t="n">
        <v>1</v>
      </c>
      <c r="S75" s="23" t="n">
        <v>20</v>
      </c>
      <c r="T75" s="87" t="n">
        <v>40</v>
      </c>
      <c r="U75" s="99" t="s">
        <v>231</v>
      </c>
      <c r="V75" s="85" t="s">
        <v>133</v>
      </c>
      <c r="W75" s="23" t="n">
        <v>5</v>
      </c>
      <c r="X75" s="23" t="n">
        <v>20</v>
      </c>
      <c r="Y75" s="87" t="n">
        <v>72</v>
      </c>
      <c r="Z75" s="88"/>
      <c r="AA75" s="85" t="s">
        <v>317</v>
      </c>
      <c r="AB75" s="23"/>
      <c r="AC75" s="95"/>
    </row>
    <row r="76" customFormat="false" ht="15" hidden="false" customHeight="false" outlineLevel="0" collapsed="false">
      <c r="A76" s="89" t="n">
        <v>9</v>
      </c>
      <c r="B76" s="40" t="s">
        <v>198</v>
      </c>
      <c r="C76" s="24"/>
      <c r="D76" s="91" t="s">
        <v>71</v>
      </c>
      <c r="E76" s="24" t="n">
        <v>36</v>
      </c>
      <c r="F76" s="89" t="n">
        <v>41</v>
      </c>
      <c r="G76" s="40" t="s">
        <v>232</v>
      </c>
      <c r="H76" s="101" t="s">
        <v>135</v>
      </c>
      <c r="I76" s="24" t="n">
        <v>44</v>
      </c>
      <c r="J76" s="93" t="n">
        <v>73</v>
      </c>
      <c r="K76" s="78"/>
      <c r="L76" s="91" t="s">
        <v>318</v>
      </c>
      <c r="M76" s="24"/>
      <c r="N76" s="89" t="n">
        <v>9</v>
      </c>
      <c r="O76" s="102" t="s">
        <v>198</v>
      </c>
      <c r="P76" s="102"/>
      <c r="Q76" s="91" t="s">
        <v>71</v>
      </c>
      <c r="R76" s="24" t="n">
        <v>2</v>
      </c>
      <c r="S76" s="24" t="n">
        <v>13</v>
      </c>
      <c r="T76" s="93" t="n">
        <v>41</v>
      </c>
      <c r="U76" s="40" t="s">
        <v>232</v>
      </c>
      <c r="V76" s="91" t="s">
        <v>135</v>
      </c>
      <c r="W76" s="24" t="n">
        <v>6</v>
      </c>
      <c r="X76" s="24" t="n">
        <v>13</v>
      </c>
      <c r="Y76" s="93" t="n">
        <v>73</v>
      </c>
      <c r="Z76" s="78"/>
      <c r="AA76" s="91" t="s">
        <v>318</v>
      </c>
      <c r="AB76" s="24"/>
      <c r="AC76" s="94"/>
    </row>
    <row r="77" customFormat="false" ht="14.5" hidden="false" customHeight="false" outlineLevel="0" collapsed="false">
      <c r="A77" s="81" t="n">
        <v>10</v>
      </c>
      <c r="B77" s="44" t="s">
        <v>199</v>
      </c>
      <c r="C77" s="11"/>
      <c r="D77" s="74" t="s">
        <v>73</v>
      </c>
      <c r="E77" s="11" t="n">
        <v>52</v>
      </c>
      <c r="F77" s="81" t="n">
        <v>42</v>
      </c>
      <c r="G77" s="44" t="s">
        <v>233</v>
      </c>
      <c r="H77" s="98" t="s">
        <v>137</v>
      </c>
      <c r="I77" s="11" t="n">
        <v>54</v>
      </c>
      <c r="J77" s="82" t="n">
        <v>74</v>
      </c>
      <c r="K77" s="83"/>
      <c r="L77" s="74" t="s">
        <v>319</v>
      </c>
      <c r="M77" s="11"/>
      <c r="N77" s="81" t="n">
        <v>10</v>
      </c>
      <c r="O77" s="44" t="s">
        <v>199</v>
      </c>
      <c r="P77" s="44"/>
      <c r="Q77" s="74" t="s">
        <v>73</v>
      </c>
      <c r="R77" s="11" t="n">
        <v>2</v>
      </c>
      <c r="S77" s="11" t="n">
        <v>14</v>
      </c>
      <c r="T77" s="82" t="n">
        <v>42</v>
      </c>
      <c r="U77" s="44" t="s">
        <v>233</v>
      </c>
      <c r="V77" s="74" t="s">
        <v>137</v>
      </c>
      <c r="W77" s="11" t="n">
        <v>6</v>
      </c>
      <c r="X77" s="11" t="n">
        <v>14</v>
      </c>
      <c r="Y77" s="82" t="n">
        <v>74</v>
      </c>
      <c r="Z77" s="83"/>
      <c r="AA77" s="74" t="s">
        <v>319</v>
      </c>
      <c r="AB77" s="11"/>
      <c r="AC77" s="71"/>
    </row>
    <row r="78" customFormat="false" ht="14.5" hidden="false" customHeight="false" outlineLevel="0" collapsed="false">
      <c r="A78" s="81" t="n">
        <v>11</v>
      </c>
      <c r="B78" s="44" t="s">
        <v>200</v>
      </c>
      <c r="C78" s="11"/>
      <c r="D78" s="74" t="s">
        <v>75</v>
      </c>
      <c r="E78" s="11" t="n">
        <v>17</v>
      </c>
      <c r="F78" s="81" t="n">
        <v>43</v>
      </c>
      <c r="G78" s="44" t="s">
        <v>234</v>
      </c>
      <c r="H78" s="98" t="s">
        <v>139</v>
      </c>
      <c r="I78" s="11" t="n">
        <v>79</v>
      </c>
      <c r="J78" s="82" t="n">
        <v>75</v>
      </c>
      <c r="K78" s="83"/>
      <c r="L78" s="74" t="s">
        <v>320</v>
      </c>
      <c r="M78" s="11"/>
      <c r="N78" s="81" t="n">
        <v>11</v>
      </c>
      <c r="O78" s="44" t="s">
        <v>200</v>
      </c>
      <c r="P78" s="44"/>
      <c r="Q78" s="74" t="s">
        <v>75</v>
      </c>
      <c r="R78" s="11" t="n">
        <v>2</v>
      </c>
      <c r="S78" s="11" t="n">
        <v>15</v>
      </c>
      <c r="T78" s="82" t="n">
        <v>43</v>
      </c>
      <c r="U78" s="44" t="s">
        <v>234</v>
      </c>
      <c r="V78" s="74" t="s">
        <v>139</v>
      </c>
      <c r="W78" s="11" t="n">
        <v>6</v>
      </c>
      <c r="X78" s="11" t="n">
        <v>15</v>
      </c>
      <c r="Y78" s="82" t="n">
        <v>75</v>
      </c>
      <c r="Z78" s="83"/>
      <c r="AA78" s="74" t="s">
        <v>320</v>
      </c>
      <c r="AB78" s="11"/>
      <c r="AC78" s="71"/>
    </row>
    <row r="79" customFormat="false" ht="14.5" hidden="false" customHeight="false" outlineLevel="0" collapsed="false">
      <c r="A79" s="81" t="n">
        <v>12</v>
      </c>
      <c r="B79" s="44" t="s">
        <v>201</v>
      </c>
      <c r="C79" s="11"/>
      <c r="D79" s="74" t="s">
        <v>77</v>
      </c>
      <c r="E79" s="11" t="n">
        <v>59</v>
      </c>
      <c r="F79" s="81" t="n">
        <v>44</v>
      </c>
      <c r="G79" s="44" t="s">
        <v>235</v>
      </c>
      <c r="H79" s="98" t="s">
        <v>141</v>
      </c>
      <c r="I79" s="11" t="n">
        <v>27</v>
      </c>
      <c r="J79" s="82" t="n">
        <v>76</v>
      </c>
      <c r="K79" s="83"/>
      <c r="L79" s="74" t="s">
        <v>321</v>
      </c>
      <c r="M79" s="11"/>
      <c r="N79" s="81" t="n">
        <v>12</v>
      </c>
      <c r="O79" s="44" t="s">
        <v>201</v>
      </c>
      <c r="P79" s="44"/>
      <c r="Q79" s="74" t="s">
        <v>77</v>
      </c>
      <c r="R79" s="11" t="n">
        <v>2</v>
      </c>
      <c r="S79" s="11" t="n">
        <v>16</v>
      </c>
      <c r="T79" s="82" t="n">
        <v>44</v>
      </c>
      <c r="U79" s="44" t="s">
        <v>235</v>
      </c>
      <c r="V79" s="74" t="s">
        <v>141</v>
      </c>
      <c r="W79" s="11" t="n">
        <v>6</v>
      </c>
      <c r="X79" s="11" t="n">
        <v>16</v>
      </c>
      <c r="Y79" s="82" t="n">
        <v>76</v>
      </c>
      <c r="Z79" s="83"/>
      <c r="AA79" s="74" t="s">
        <v>321</v>
      </c>
      <c r="AB79" s="11"/>
      <c r="AC79" s="71"/>
    </row>
    <row r="80" customFormat="false" ht="14.5" hidden="false" customHeight="false" outlineLevel="0" collapsed="false">
      <c r="A80" s="81" t="n">
        <v>13</v>
      </c>
      <c r="B80" s="44" t="s">
        <v>202</v>
      </c>
      <c r="C80" s="11"/>
      <c r="D80" s="74" t="s">
        <v>79</v>
      </c>
      <c r="E80" s="11" t="n">
        <v>57</v>
      </c>
      <c r="F80" s="81" t="n">
        <v>45</v>
      </c>
      <c r="G80" s="44" t="s">
        <v>236</v>
      </c>
      <c r="H80" s="98" t="s">
        <v>143</v>
      </c>
      <c r="I80" s="11" t="n">
        <v>67</v>
      </c>
      <c r="J80" s="82" t="n">
        <v>77</v>
      </c>
      <c r="K80" s="83"/>
      <c r="L80" s="74" t="s">
        <v>322</v>
      </c>
      <c r="M80" s="11"/>
      <c r="N80" s="81" t="n">
        <v>13</v>
      </c>
      <c r="O80" s="44" t="s">
        <v>202</v>
      </c>
      <c r="P80" s="44"/>
      <c r="Q80" s="74" t="s">
        <v>79</v>
      </c>
      <c r="R80" s="11" t="n">
        <v>2</v>
      </c>
      <c r="S80" s="11" t="n">
        <v>17</v>
      </c>
      <c r="T80" s="82" t="n">
        <v>45</v>
      </c>
      <c r="U80" s="44" t="s">
        <v>236</v>
      </c>
      <c r="V80" s="74" t="s">
        <v>143</v>
      </c>
      <c r="W80" s="11" t="n">
        <v>6</v>
      </c>
      <c r="X80" s="11" t="n">
        <v>17</v>
      </c>
      <c r="Y80" s="82" t="n">
        <v>77</v>
      </c>
      <c r="Z80" s="83"/>
      <c r="AA80" s="74" t="s">
        <v>322</v>
      </c>
      <c r="AB80" s="11"/>
      <c r="AC80" s="71"/>
    </row>
    <row r="81" customFormat="false" ht="14.5" hidden="false" customHeight="false" outlineLevel="0" collapsed="false">
      <c r="A81" s="81" t="n">
        <v>14</v>
      </c>
      <c r="B81" s="44" t="s">
        <v>203</v>
      </c>
      <c r="C81" s="11"/>
      <c r="D81" s="74" t="s">
        <v>81</v>
      </c>
      <c r="E81" s="11" t="n">
        <v>66</v>
      </c>
      <c r="F81" s="81" t="n">
        <v>46</v>
      </c>
      <c r="G81" s="44" t="s">
        <v>237</v>
      </c>
      <c r="H81" s="98" t="s">
        <v>145</v>
      </c>
      <c r="I81" s="11" t="n">
        <v>12</v>
      </c>
      <c r="J81" s="82" t="n">
        <v>78</v>
      </c>
      <c r="K81" s="83"/>
      <c r="L81" s="74" t="s">
        <v>323</v>
      </c>
      <c r="M81" s="11"/>
      <c r="N81" s="81" t="n">
        <v>14</v>
      </c>
      <c r="O81" s="44" t="s">
        <v>203</v>
      </c>
      <c r="P81" s="44"/>
      <c r="Q81" s="74" t="s">
        <v>81</v>
      </c>
      <c r="R81" s="11" t="n">
        <v>2</v>
      </c>
      <c r="S81" s="11" t="n">
        <v>18</v>
      </c>
      <c r="T81" s="82" t="n">
        <v>46</v>
      </c>
      <c r="U81" s="44" t="s">
        <v>237</v>
      </c>
      <c r="V81" s="74" t="s">
        <v>145</v>
      </c>
      <c r="W81" s="11" t="n">
        <v>6</v>
      </c>
      <c r="X81" s="11" t="n">
        <v>18</v>
      </c>
      <c r="Y81" s="82" t="n">
        <v>78</v>
      </c>
      <c r="Z81" s="83"/>
      <c r="AA81" s="74" t="s">
        <v>323</v>
      </c>
      <c r="AB81" s="11"/>
      <c r="AC81" s="71"/>
    </row>
    <row r="82" customFormat="false" ht="14.5" hidden="false" customHeight="false" outlineLevel="0" collapsed="false">
      <c r="A82" s="81" t="n">
        <v>15</v>
      </c>
      <c r="B82" s="44" t="s">
        <v>204</v>
      </c>
      <c r="C82" s="11"/>
      <c r="D82" s="74" t="s">
        <v>83</v>
      </c>
      <c r="E82" s="11" t="n">
        <v>46</v>
      </c>
      <c r="F82" s="81" t="n">
        <v>47</v>
      </c>
      <c r="G82" s="44" t="s">
        <v>238</v>
      </c>
      <c r="H82" s="98" t="s">
        <v>147</v>
      </c>
      <c r="I82" s="11" t="n">
        <v>58</v>
      </c>
      <c r="J82" s="82" t="n">
        <v>79</v>
      </c>
      <c r="K82" s="83"/>
      <c r="L82" s="74" t="s">
        <v>324</v>
      </c>
      <c r="M82" s="11"/>
      <c r="N82" s="81" t="n">
        <v>15</v>
      </c>
      <c r="O82" s="44" t="s">
        <v>204</v>
      </c>
      <c r="P82" s="44"/>
      <c r="Q82" s="74" t="s">
        <v>83</v>
      </c>
      <c r="R82" s="11" t="n">
        <v>2</v>
      </c>
      <c r="S82" s="11" t="n">
        <v>19</v>
      </c>
      <c r="T82" s="82" t="n">
        <v>47</v>
      </c>
      <c r="U82" s="44" t="s">
        <v>238</v>
      </c>
      <c r="V82" s="74" t="s">
        <v>147</v>
      </c>
      <c r="W82" s="11" t="n">
        <v>6</v>
      </c>
      <c r="X82" s="11" t="n">
        <v>19</v>
      </c>
      <c r="Y82" s="82" t="n">
        <v>79</v>
      </c>
      <c r="Z82" s="83"/>
      <c r="AA82" s="74" t="s">
        <v>324</v>
      </c>
      <c r="AB82" s="11"/>
      <c r="AC82" s="71"/>
    </row>
    <row r="83" customFormat="false" ht="15" hidden="false" customHeight="false" outlineLevel="0" collapsed="false">
      <c r="A83" s="84" t="n">
        <v>16</v>
      </c>
      <c r="B83" s="99" t="s">
        <v>205</v>
      </c>
      <c r="C83" s="23"/>
      <c r="D83" s="85" t="s">
        <v>85</v>
      </c>
      <c r="E83" s="23" t="n">
        <v>41</v>
      </c>
      <c r="F83" s="84" t="n">
        <v>48</v>
      </c>
      <c r="G83" s="99" t="s">
        <v>239</v>
      </c>
      <c r="H83" s="100" t="s">
        <v>149</v>
      </c>
      <c r="I83" s="23" t="n">
        <v>34</v>
      </c>
      <c r="J83" s="87" t="n">
        <v>80</v>
      </c>
      <c r="K83" s="88"/>
      <c r="L83" s="85" t="s">
        <v>325</v>
      </c>
      <c r="M83" s="23"/>
      <c r="N83" s="84" t="n">
        <v>16</v>
      </c>
      <c r="O83" s="99" t="s">
        <v>205</v>
      </c>
      <c r="P83" s="99"/>
      <c r="Q83" s="85" t="s">
        <v>85</v>
      </c>
      <c r="R83" s="23" t="n">
        <v>2</v>
      </c>
      <c r="S83" s="23" t="n">
        <v>20</v>
      </c>
      <c r="T83" s="87" t="n">
        <v>48</v>
      </c>
      <c r="U83" s="99" t="s">
        <v>239</v>
      </c>
      <c r="V83" s="85" t="s">
        <v>149</v>
      </c>
      <c r="W83" s="23" t="n">
        <v>6</v>
      </c>
      <c r="X83" s="23" t="n">
        <v>20</v>
      </c>
      <c r="Y83" s="87" t="n">
        <v>80</v>
      </c>
      <c r="Z83" s="88"/>
      <c r="AA83" s="85" t="s">
        <v>325</v>
      </c>
      <c r="AB83" s="23"/>
      <c r="AC83" s="95"/>
    </row>
    <row r="84" customFormat="false" ht="15" hidden="false" customHeight="false" outlineLevel="0" collapsed="false">
      <c r="A84" s="89" t="n">
        <v>17</v>
      </c>
      <c r="B84" s="40" t="s">
        <v>206</v>
      </c>
      <c r="C84" s="24"/>
      <c r="D84" s="91" t="s">
        <v>87</v>
      </c>
      <c r="E84" s="24" t="n">
        <v>76</v>
      </c>
      <c r="F84" s="89" t="n">
        <v>49</v>
      </c>
      <c r="G84" s="40" t="s">
        <v>240</v>
      </c>
      <c r="H84" s="101" t="s">
        <v>151</v>
      </c>
      <c r="I84" s="24" t="n">
        <v>70</v>
      </c>
      <c r="J84" s="93" t="n">
        <v>81</v>
      </c>
      <c r="K84" s="78"/>
      <c r="L84" s="91" t="s">
        <v>326</v>
      </c>
      <c r="M84" s="24"/>
      <c r="N84" s="89" t="n">
        <v>17</v>
      </c>
      <c r="O84" s="102" t="s">
        <v>206</v>
      </c>
      <c r="P84" s="102"/>
      <c r="Q84" s="91" t="s">
        <v>87</v>
      </c>
      <c r="R84" s="24" t="n">
        <v>3</v>
      </c>
      <c r="S84" s="24" t="n">
        <v>13</v>
      </c>
      <c r="T84" s="93" t="n">
        <v>49</v>
      </c>
      <c r="U84" s="40" t="s">
        <v>240</v>
      </c>
      <c r="V84" s="91" t="s">
        <v>151</v>
      </c>
      <c r="W84" s="24" t="n">
        <v>6</v>
      </c>
      <c r="X84" s="24" t="n">
        <v>13</v>
      </c>
      <c r="Y84" s="93" t="n">
        <v>81</v>
      </c>
      <c r="Z84" s="78"/>
      <c r="AA84" s="91" t="s">
        <v>326</v>
      </c>
      <c r="AB84" s="24"/>
      <c r="AC84" s="94"/>
    </row>
    <row r="85" customFormat="false" ht="14.5" hidden="false" customHeight="false" outlineLevel="0" collapsed="false">
      <c r="A85" s="81" t="n">
        <v>18</v>
      </c>
      <c r="B85" s="44" t="s">
        <v>207</v>
      </c>
      <c r="C85" s="11"/>
      <c r="D85" s="74" t="s">
        <v>89</v>
      </c>
      <c r="E85" s="11" t="n">
        <v>3</v>
      </c>
      <c r="F85" s="81" t="n">
        <v>50</v>
      </c>
      <c r="G85" s="44" t="s">
        <v>241</v>
      </c>
      <c r="H85" s="98" t="s">
        <v>153</v>
      </c>
      <c r="I85" s="11" t="n">
        <v>68</v>
      </c>
      <c r="J85" s="82" t="n">
        <v>82</v>
      </c>
      <c r="K85" s="83"/>
      <c r="L85" s="74" t="s">
        <v>327</v>
      </c>
      <c r="M85" s="11"/>
      <c r="N85" s="81" t="n">
        <v>18</v>
      </c>
      <c r="O85" s="44" t="s">
        <v>207</v>
      </c>
      <c r="P85" s="44"/>
      <c r="Q85" s="74" t="s">
        <v>89</v>
      </c>
      <c r="R85" s="11" t="n">
        <v>3</v>
      </c>
      <c r="S85" s="11" t="n">
        <v>14</v>
      </c>
      <c r="T85" s="82" t="n">
        <v>50</v>
      </c>
      <c r="U85" s="44" t="s">
        <v>241</v>
      </c>
      <c r="V85" s="74" t="s">
        <v>153</v>
      </c>
      <c r="W85" s="11" t="n">
        <v>6</v>
      </c>
      <c r="X85" s="11" t="n">
        <v>14</v>
      </c>
      <c r="Y85" s="82" t="n">
        <v>82</v>
      </c>
      <c r="Z85" s="83"/>
      <c r="AA85" s="74" t="s">
        <v>327</v>
      </c>
      <c r="AB85" s="11"/>
      <c r="AC85" s="71"/>
    </row>
    <row r="86" customFormat="false" ht="14.5" hidden="false" customHeight="false" outlineLevel="0" collapsed="false">
      <c r="A86" s="81" t="n">
        <v>19</v>
      </c>
      <c r="B86" s="44" t="s">
        <v>208</v>
      </c>
      <c r="C86" s="11"/>
      <c r="D86" s="74" t="s">
        <v>91</v>
      </c>
      <c r="E86" s="11" t="n">
        <v>91</v>
      </c>
      <c r="F86" s="81" t="n">
        <v>51</v>
      </c>
      <c r="G86" s="64" t="s">
        <v>312</v>
      </c>
      <c r="H86" s="98" t="s">
        <v>155</v>
      </c>
      <c r="I86" s="11" t="n">
        <v>35</v>
      </c>
      <c r="J86" s="82" t="n">
        <v>83</v>
      </c>
      <c r="K86" s="83"/>
      <c r="L86" s="74" t="s">
        <v>328</v>
      </c>
      <c r="M86" s="11"/>
      <c r="N86" s="81" t="n">
        <v>19</v>
      </c>
      <c r="O86" s="44" t="s">
        <v>208</v>
      </c>
      <c r="P86" s="44"/>
      <c r="Q86" s="74" t="s">
        <v>91</v>
      </c>
      <c r="R86" s="11" t="n">
        <v>3</v>
      </c>
      <c r="S86" s="11" t="n">
        <v>15</v>
      </c>
      <c r="T86" s="82" t="n">
        <v>51</v>
      </c>
      <c r="U86" s="64" t="s">
        <v>312</v>
      </c>
      <c r="V86" s="74" t="s">
        <v>155</v>
      </c>
      <c r="W86" s="11" t="n">
        <v>6</v>
      </c>
      <c r="X86" s="11" t="n">
        <v>15</v>
      </c>
      <c r="Y86" s="82" t="n">
        <v>83</v>
      </c>
      <c r="Z86" s="83"/>
      <c r="AA86" s="74" t="s">
        <v>328</v>
      </c>
      <c r="AB86" s="11"/>
      <c r="AC86" s="71"/>
    </row>
    <row r="87" customFormat="false" ht="14.5" hidden="false" customHeight="false" outlineLevel="0" collapsed="false">
      <c r="A87" s="81" t="n">
        <v>20</v>
      </c>
      <c r="B87" s="44" t="s">
        <v>209</v>
      </c>
      <c r="C87" s="11"/>
      <c r="D87" s="74" t="s">
        <v>93</v>
      </c>
      <c r="E87" s="11" t="n">
        <v>5</v>
      </c>
      <c r="F87" s="81" t="n">
        <v>52</v>
      </c>
      <c r="G87" s="64" t="s">
        <v>313</v>
      </c>
      <c r="H87" s="98" t="s">
        <v>157</v>
      </c>
      <c r="I87" s="11" t="n">
        <v>89</v>
      </c>
      <c r="J87" s="82" t="n">
        <v>84</v>
      </c>
      <c r="K87" s="83"/>
      <c r="L87" s="74" t="s">
        <v>329</v>
      </c>
      <c r="M87" s="11"/>
      <c r="N87" s="81" t="n">
        <v>20</v>
      </c>
      <c r="O87" s="44" t="s">
        <v>209</v>
      </c>
      <c r="P87" s="44"/>
      <c r="Q87" s="74" t="s">
        <v>93</v>
      </c>
      <c r="R87" s="11" t="n">
        <v>3</v>
      </c>
      <c r="S87" s="11" t="n">
        <v>16</v>
      </c>
      <c r="T87" s="82" t="n">
        <v>52</v>
      </c>
      <c r="U87" s="64" t="s">
        <v>313</v>
      </c>
      <c r="V87" s="74" t="s">
        <v>157</v>
      </c>
      <c r="W87" s="11" t="n">
        <v>6</v>
      </c>
      <c r="X87" s="11" t="n">
        <v>16</v>
      </c>
      <c r="Y87" s="82" t="n">
        <v>84</v>
      </c>
      <c r="Z87" s="83"/>
      <c r="AA87" s="74" t="s">
        <v>329</v>
      </c>
      <c r="AB87" s="11"/>
      <c r="AC87" s="71"/>
    </row>
    <row r="88" customFormat="false" ht="14.5" hidden="false" customHeight="false" outlineLevel="0" collapsed="false">
      <c r="A88" s="81" t="n">
        <v>21</v>
      </c>
      <c r="B88" s="44" t="s">
        <v>210</v>
      </c>
      <c r="C88" s="11"/>
      <c r="D88" s="74" t="s">
        <v>95</v>
      </c>
      <c r="E88" s="11" t="n">
        <v>78</v>
      </c>
      <c r="F88" s="81" t="n">
        <v>53</v>
      </c>
      <c r="G88" s="11"/>
      <c r="H88" s="98" t="s">
        <v>159</v>
      </c>
      <c r="I88" s="11"/>
      <c r="J88" s="82" t="n">
        <v>85</v>
      </c>
      <c r="K88" s="83"/>
      <c r="L88" s="74" t="s">
        <v>330</v>
      </c>
      <c r="M88" s="11"/>
      <c r="N88" s="81" t="n">
        <v>21</v>
      </c>
      <c r="O88" s="44" t="s">
        <v>210</v>
      </c>
      <c r="P88" s="44"/>
      <c r="Q88" s="74" t="s">
        <v>95</v>
      </c>
      <c r="R88" s="11" t="n">
        <v>3</v>
      </c>
      <c r="S88" s="11" t="n">
        <v>17</v>
      </c>
      <c r="T88" s="82" t="n">
        <v>53</v>
      </c>
      <c r="U88" s="14"/>
      <c r="V88" s="74" t="s">
        <v>159</v>
      </c>
      <c r="W88" s="11"/>
      <c r="X88" s="11"/>
      <c r="Y88" s="82" t="n">
        <v>85</v>
      </c>
      <c r="Z88" s="83"/>
      <c r="AA88" s="74" t="s">
        <v>330</v>
      </c>
      <c r="AB88" s="11"/>
      <c r="AC88" s="71"/>
    </row>
    <row r="89" customFormat="false" ht="14.5" hidden="false" customHeight="false" outlineLevel="0" collapsed="false">
      <c r="A89" s="81" t="n">
        <v>22</v>
      </c>
      <c r="B89" s="44" t="s">
        <v>211</v>
      </c>
      <c r="C89" s="11"/>
      <c r="D89" s="74" t="s">
        <v>97</v>
      </c>
      <c r="E89" s="11" t="n">
        <v>49</v>
      </c>
      <c r="F89" s="81" t="n">
        <v>54</v>
      </c>
      <c r="G89" s="11"/>
      <c r="H89" s="98" t="s">
        <v>161</v>
      </c>
      <c r="I89" s="11"/>
      <c r="J89" s="82" t="n">
        <v>86</v>
      </c>
      <c r="K89" s="83"/>
      <c r="L89" s="74" t="s">
        <v>331</v>
      </c>
      <c r="M89" s="11"/>
      <c r="N89" s="81" t="n">
        <v>22</v>
      </c>
      <c r="O89" s="44" t="s">
        <v>211</v>
      </c>
      <c r="P89" s="44"/>
      <c r="Q89" s="74" t="s">
        <v>97</v>
      </c>
      <c r="R89" s="11" t="n">
        <v>3</v>
      </c>
      <c r="S89" s="11" t="n">
        <v>18</v>
      </c>
      <c r="T89" s="82" t="n">
        <v>54</v>
      </c>
      <c r="U89" s="14"/>
      <c r="V89" s="74" t="s">
        <v>161</v>
      </c>
      <c r="W89" s="11"/>
      <c r="X89" s="11"/>
      <c r="Y89" s="82" t="n">
        <v>86</v>
      </c>
      <c r="Z89" s="83"/>
      <c r="AA89" s="74" t="s">
        <v>331</v>
      </c>
      <c r="AB89" s="11"/>
      <c r="AC89" s="71"/>
    </row>
    <row r="90" customFormat="false" ht="14.5" hidden="false" customHeight="false" outlineLevel="0" collapsed="false">
      <c r="A90" s="81" t="n">
        <v>23</v>
      </c>
      <c r="B90" s="44" t="s">
        <v>212</v>
      </c>
      <c r="C90" s="11"/>
      <c r="D90" s="74" t="s">
        <v>99</v>
      </c>
      <c r="E90" s="11" t="n">
        <v>7</v>
      </c>
      <c r="F90" s="81" t="n">
        <v>55</v>
      </c>
      <c r="G90" s="11"/>
      <c r="H90" s="98" t="s">
        <v>163</v>
      </c>
      <c r="I90" s="11"/>
      <c r="J90" s="82" t="n">
        <v>87</v>
      </c>
      <c r="K90" s="83"/>
      <c r="L90" s="74" t="s">
        <v>332</v>
      </c>
      <c r="M90" s="11"/>
      <c r="N90" s="81" t="n">
        <v>23</v>
      </c>
      <c r="O90" s="44" t="s">
        <v>212</v>
      </c>
      <c r="P90" s="44"/>
      <c r="Q90" s="74" t="s">
        <v>99</v>
      </c>
      <c r="R90" s="11" t="n">
        <v>3</v>
      </c>
      <c r="S90" s="11" t="n">
        <v>19</v>
      </c>
      <c r="T90" s="82" t="n">
        <v>55</v>
      </c>
      <c r="U90" s="14"/>
      <c r="V90" s="74" t="s">
        <v>163</v>
      </c>
      <c r="W90" s="11"/>
      <c r="X90" s="11"/>
      <c r="Y90" s="82" t="n">
        <v>87</v>
      </c>
      <c r="Z90" s="83"/>
      <c r="AA90" s="74" t="s">
        <v>332</v>
      </c>
      <c r="AB90" s="11"/>
      <c r="AC90" s="71"/>
    </row>
    <row r="91" customFormat="false" ht="15" hidden="false" customHeight="false" outlineLevel="0" collapsed="false">
      <c r="A91" s="84" t="n">
        <v>24</v>
      </c>
      <c r="B91" s="99" t="s">
        <v>213</v>
      </c>
      <c r="C91" s="23"/>
      <c r="D91" s="85" t="s">
        <v>101</v>
      </c>
      <c r="E91" s="23" t="n">
        <v>9</v>
      </c>
      <c r="F91" s="84" t="n">
        <v>56</v>
      </c>
      <c r="G91" s="23"/>
      <c r="H91" s="100" t="s">
        <v>165</v>
      </c>
      <c r="I91" s="23"/>
      <c r="J91" s="87" t="n">
        <v>88</v>
      </c>
      <c r="K91" s="88"/>
      <c r="L91" s="85" t="s">
        <v>333</v>
      </c>
      <c r="M91" s="23"/>
      <c r="N91" s="84" t="n">
        <v>24</v>
      </c>
      <c r="O91" s="99" t="s">
        <v>213</v>
      </c>
      <c r="P91" s="99"/>
      <c r="Q91" s="85" t="s">
        <v>101</v>
      </c>
      <c r="R91" s="23" t="n">
        <v>3</v>
      </c>
      <c r="S91" s="23" t="n">
        <v>20</v>
      </c>
      <c r="T91" s="87" t="n">
        <v>56</v>
      </c>
      <c r="U91" s="27"/>
      <c r="V91" s="85" t="s">
        <v>165</v>
      </c>
      <c r="W91" s="23"/>
      <c r="X91" s="23"/>
      <c r="Y91" s="87" t="n">
        <v>88</v>
      </c>
      <c r="Z91" s="88"/>
      <c r="AA91" s="85" t="s">
        <v>333</v>
      </c>
      <c r="AB91" s="23"/>
      <c r="AC91" s="95"/>
    </row>
    <row r="92" customFormat="false" ht="15" hidden="false" customHeight="false" outlineLevel="0" collapsed="false">
      <c r="A92" s="89" t="n">
        <v>25</v>
      </c>
      <c r="B92" s="40" t="s">
        <v>214</v>
      </c>
      <c r="C92" s="24"/>
      <c r="D92" s="91" t="s">
        <v>103</v>
      </c>
      <c r="E92" s="24" t="n">
        <v>60</v>
      </c>
      <c r="F92" s="89" t="n">
        <v>57</v>
      </c>
      <c r="G92" s="24"/>
      <c r="H92" s="101" t="s">
        <v>167</v>
      </c>
      <c r="I92" s="24"/>
      <c r="J92" s="93" t="n">
        <v>89</v>
      </c>
      <c r="K92" s="78"/>
      <c r="L92" s="91" t="s">
        <v>326</v>
      </c>
      <c r="M92" s="24"/>
      <c r="N92" s="89" t="n">
        <v>25</v>
      </c>
      <c r="O92" s="102" t="s">
        <v>214</v>
      </c>
      <c r="P92" s="102"/>
      <c r="Q92" s="91" t="s">
        <v>103</v>
      </c>
      <c r="R92" s="24" t="n">
        <v>4</v>
      </c>
      <c r="S92" s="24" t="n">
        <v>13</v>
      </c>
      <c r="T92" s="93" t="n">
        <v>57</v>
      </c>
      <c r="U92" s="41"/>
      <c r="V92" s="91" t="s">
        <v>167</v>
      </c>
      <c r="W92" s="24"/>
      <c r="X92" s="24"/>
      <c r="Y92" s="93" t="n">
        <v>89</v>
      </c>
      <c r="Z92" s="78"/>
      <c r="AA92" s="91" t="s">
        <v>326</v>
      </c>
      <c r="AB92" s="24"/>
      <c r="AC92" s="94"/>
    </row>
    <row r="93" customFormat="false" ht="14.5" hidden="false" customHeight="false" outlineLevel="0" collapsed="false">
      <c r="A93" s="81" t="n">
        <v>26</v>
      </c>
      <c r="B93" s="44" t="s">
        <v>215</v>
      </c>
      <c r="C93" s="11"/>
      <c r="D93" s="74" t="s">
        <v>105</v>
      </c>
      <c r="E93" s="11" t="n">
        <v>94</v>
      </c>
      <c r="F93" s="81" t="n">
        <v>58</v>
      </c>
      <c r="G93" s="11"/>
      <c r="H93" s="98" t="s">
        <v>169</v>
      </c>
      <c r="I93" s="11"/>
      <c r="J93" s="82" t="n">
        <v>90</v>
      </c>
      <c r="K93" s="83"/>
      <c r="L93" s="74" t="s">
        <v>335</v>
      </c>
      <c r="M93" s="11"/>
      <c r="N93" s="81" t="n">
        <v>26</v>
      </c>
      <c r="O93" s="44" t="s">
        <v>215</v>
      </c>
      <c r="P93" s="44"/>
      <c r="Q93" s="74" t="s">
        <v>105</v>
      </c>
      <c r="R93" s="11" t="n">
        <v>4</v>
      </c>
      <c r="S93" s="11" t="n">
        <v>14</v>
      </c>
      <c r="T93" s="82" t="n">
        <v>58</v>
      </c>
      <c r="U93" s="14"/>
      <c r="V93" s="74" t="s">
        <v>169</v>
      </c>
      <c r="W93" s="11"/>
      <c r="X93" s="11"/>
      <c r="Y93" s="82" t="n">
        <v>90</v>
      </c>
      <c r="Z93" s="83"/>
      <c r="AA93" s="74" t="s">
        <v>335</v>
      </c>
      <c r="AB93" s="11"/>
      <c r="AC93" s="71"/>
    </row>
    <row r="94" customFormat="false" ht="14.5" hidden="false" customHeight="false" outlineLevel="0" collapsed="false">
      <c r="A94" s="81" t="n">
        <v>27</v>
      </c>
      <c r="B94" s="44" t="s">
        <v>217</v>
      </c>
      <c r="C94" s="11"/>
      <c r="D94" s="74" t="s">
        <v>107</v>
      </c>
      <c r="E94" s="11" t="n">
        <v>1</v>
      </c>
      <c r="F94" s="81" t="n">
        <v>59</v>
      </c>
      <c r="G94" s="11"/>
      <c r="H94" s="98" t="s">
        <v>171</v>
      </c>
      <c r="I94" s="11"/>
      <c r="J94" s="82" t="n">
        <v>91</v>
      </c>
      <c r="K94" s="83"/>
      <c r="L94" s="74" t="s">
        <v>336</v>
      </c>
      <c r="M94" s="11"/>
      <c r="N94" s="81" t="n">
        <v>27</v>
      </c>
      <c r="O94" s="44" t="s">
        <v>217</v>
      </c>
      <c r="P94" s="44"/>
      <c r="Q94" s="74" t="s">
        <v>107</v>
      </c>
      <c r="R94" s="11" t="n">
        <v>4</v>
      </c>
      <c r="S94" s="11" t="n">
        <v>15</v>
      </c>
      <c r="T94" s="82" t="n">
        <v>59</v>
      </c>
      <c r="U94" s="14"/>
      <c r="V94" s="74" t="s">
        <v>171</v>
      </c>
      <c r="W94" s="11"/>
      <c r="X94" s="11"/>
      <c r="Y94" s="82" t="n">
        <v>91</v>
      </c>
      <c r="Z94" s="83"/>
      <c r="AA94" s="74" t="s">
        <v>336</v>
      </c>
      <c r="AB94" s="11"/>
      <c r="AC94" s="71"/>
    </row>
    <row r="95" customFormat="false" ht="14.5" hidden="false" customHeight="false" outlineLevel="0" collapsed="false">
      <c r="A95" s="81" t="n">
        <v>28</v>
      </c>
      <c r="B95" s="44" t="s">
        <v>218</v>
      </c>
      <c r="C95" s="11"/>
      <c r="D95" s="74" t="s">
        <v>109</v>
      </c>
      <c r="E95" s="11" t="n">
        <v>88</v>
      </c>
      <c r="F95" s="81" t="n">
        <v>60</v>
      </c>
      <c r="G95" s="11"/>
      <c r="H95" s="98" t="s">
        <v>173</v>
      </c>
      <c r="I95" s="11"/>
      <c r="J95" s="82" t="n">
        <v>92</v>
      </c>
      <c r="K95" s="83"/>
      <c r="L95" s="74" t="s">
        <v>337</v>
      </c>
      <c r="M95" s="11"/>
      <c r="N95" s="81" t="n">
        <v>28</v>
      </c>
      <c r="O95" s="44" t="s">
        <v>218</v>
      </c>
      <c r="P95" s="44"/>
      <c r="Q95" s="74" t="s">
        <v>109</v>
      </c>
      <c r="R95" s="11" t="n">
        <v>4</v>
      </c>
      <c r="S95" s="11" t="n">
        <v>16</v>
      </c>
      <c r="T95" s="82" t="n">
        <v>60</v>
      </c>
      <c r="U95" s="14"/>
      <c r="V95" s="74" t="s">
        <v>173</v>
      </c>
      <c r="W95" s="11"/>
      <c r="X95" s="11"/>
      <c r="Y95" s="82" t="n">
        <v>92</v>
      </c>
      <c r="Z95" s="83"/>
      <c r="AA95" s="74" t="s">
        <v>337</v>
      </c>
      <c r="AB95" s="11"/>
      <c r="AC95" s="71"/>
    </row>
    <row r="96" customFormat="false" ht="14.5" hidden="false" customHeight="false" outlineLevel="0" collapsed="false">
      <c r="A96" s="81" t="n">
        <v>29</v>
      </c>
      <c r="B96" s="44" t="s">
        <v>220</v>
      </c>
      <c r="C96" s="11"/>
      <c r="D96" s="74" t="s">
        <v>111</v>
      </c>
      <c r="E96" s="11" t="n">
        <v>78</v>
      </c>
      <c r="F96" s="81" t="n">
        <v>61</v>
      </c>
      <c r="G96" s="11"/>
      <c r="H96" s="98" t="s">
        <v>175</v>
      </c>
      <c r="I96" s="11"/>
      <c r="J96" s="82" t="n">
        <v>93</v>
      </c>
      <c r="K96" s="83"/>
      <c r="L96" s="74" t="s">
        <v>338</v>
      </c>
      <c r="M96" s="11"/>
      <c r="N96" s="81" t="n">
        <v>29</v>
      </c>
      <c r="O96" s="44" t="s">
        <v>220</v>
      </c>
      <c r="P96" s="44"/>
      <c r="Q96" s="74" t="s">
        <v>111</v>
      </c>
      <c r="R96" s="11" t="n">
        <v>4</v>
      </c>
      <c r="S96" s="11" t="n">
        <v>17</v>
      </c>
      <c r="T96" s="82" t="n">
        <v>61</v>
      </c>
      <c r="U96" s="14"/>
      <c r="V96" s="74" t="s">
        <v>175</v>
      </c>
      <c r="W96" s="11"/>
      <c r="X96" s="11"/>
      <c r="Y96" s="82" t="n">
        <v>93</v>
      </c>
      <c r="Z96" s="83"/>
      <c r="AA96" s="74" t="s">
        <v>338</v>
      </c>
      <c r="AB96" s="11"/>
      <c r="AC96" s="71"/>
    </row>
    <row r="97" customFormat="false" ht="14.5" hidden="false" customHeight="false" outlineLevel="0" collapsed="false">
      <c r="A97" s="81" t="n">
        <v>30</v>
      </c>
      <c r="B97" s="44" t="s">
        <v>221</v>
      </c>
      <c r="C97" s="11"/>
      <c r="D97" s="74" t="s">
        <v>113</v>
      </c>
      <c r="E97" s="11" t="n">
        <v>47</v>
      </c>
      <c r="F97" s="81" t="n">
        <v>62</v>
      </c>
      <c r="G97" s="11"/>
      <c r="H97" s="98" t="s">
        <v>177</v>
      </c>
      <c r="I97" s="11"/>
      <c r="J97" s="82" t="n">
        <v>94</v>
      </c>
      <c r="K97" s="83"/>
      <c r="L97" s="74" t="s">
        <v>339</v>
      </c>
      <c r="M97" s="11"/>
      <c r="N97" s="81" t="n">
        <v>30</v>
      </c>
      <c r="O97" s="44" t="s">
        <v>221</v>
      </c>
      <c r="P97" s="44"/>
      <c r="Q97" s="74" t="s">
        <v>113</v>
      </c>
      <c r="R97" s="11" t="n">
        <v>4</v>
      </c>
      <c r="S97" s="11" t="n">
        <v>18</v>
      </c>
      <c r="T97" s="82" t="n">
        <v>62</v>
      </c>
      <c r="U97" s="14"/>
      <c r="V97" s="74" t="s">
        <v>177</v>
      </c>
      <c r="W97" s="11"/>
      <c r="X97" s="11"/>
      <c r="Y97" s="82" t="n">
        <v>94</v>
      </c>
      <c r="Z97" s="83"/>
      <c r="AA97" s="74" t="s">
        <v>339</v>
      </c>
      <c r="AB97" s="11"/>
      <c r="AC97" s="71"/>
    </row>
    <row r="98" customFormat="false" ht="14.5" hidden="false" customHeight="false" outlineLevel="0" collapsed="false">
      <c r="A98" s="81" t="n">
        <v>31</v>
      </c>
      <c r="B98" s="44" t="s">
        <v>222</v>
      </c>
      <c r="C98" s="11"/>
      <c r="D98" s="74" t="s">
        <v>115</v>
      </c>
      <c r="E98" s="11" t="n">
        <v>63</v>
      </c>
      <c r="F98" s="81" t="n">
        <v>63</v>
      </c>
      <c r="G98" s="11"/>
      <c r="H98" s="98" t="s">
        <v>179</v>
      </c>
      <c r="I98" s="11"/>
      <c r="J98" s="82" t="n">
        <v>95</v>
      </c>
      <c r="K98" s="83"/>
      <c r="L98" s="74" t="s">
        <v>340</v>
      </c>
      <c r="M98" s="11"/>
      <c r="N98" s="81" t="n">
        <v>31</v>
      </c>
      <c r="O98" s="44" t="s">
        <v>222</v>
      </c>
      <c r="P98" s="44"/>
      <c r="Q98" s="74" t="s">
        <v>115</v>
      </c>
      <c r="R98" s="11" t="n">
        <v>4</v>
      </c>
      <c r="S98" s="11" t="n">
        <v>19</v>
      </c>
      <c r="T98" s="82" t="n">
        <v>63</v>
      </c>
      <c r="U98" s="14"/>
      <c r="V98" s="74" t="s">
        <v>179</v>
      </c>
      <c r="W98" s="11"/>
      <c r="X98" s="11"/>
      <c r="Y98" s="82" t="n">
        <v>95</v>
      </c>
      <c r="Z98" s="83"/>
      <c r="AA98" s="74" t="s">
        <v>340</v>
      </c>
      <c r="AB98" s="11"/>
      <c r="AC98" s="71"/>
    </row>
    <row r="99" customFormat="false" ht="15" hidden="false" customHeight="false" outlineLevel="0" collapsed="false">
      <c r="A99" s="84" t="n">
        <v>32</v>
      </c>
      <c r="B99" s="99" t="s">
        <v>223</v>
      </c>
      <c r="C99" s="23"/>
      <c r="D99" s="85" t="s">
        <v>117</v>
      </c>
      <c r="E99" s="23" t="n">
        <v>4</v>
      </c>
      <c r="F99" s="84" t="n">
        <v>64</v>
      </c>
      <c r="G99" s="23"/>
      <c r="H99" s="100" t="s">
        <v>181</v>
      </c>
      <c r="I99" s="23"/>
      <c r="J99" s="87" t="n">
        <v>96</v>
      </c>
      <c r="K99" s="88"/>
      <c r="L99" s="85" t="s">
        <v>341</v>
      </c>
      <c r="M99" s="23"/>
      <c r="N99" s="81" t="n">
        <v>32</v>
      </c>
      <c r="O99" s="99" t="s">
        <v>223</v>
      </c>
      <c r="P99" s="99"/>
      <c r="Q99" s="85" t="s">
        <v>117</v>
      </c>
      <c r="R99" s="23" t="n">
        <v>4</v>
      </c>
      <c r="S99" s="23" t="n">
        <v>20</v>
      </c>
      <c r="T99" s="87" t="n">
        <v>64</v>
      </c>
      <c r="U99" s="27"/>
      <c r="V99" s="85" t="s">
        <v>181</v>
      </c>
      <c r="W99" s="23"/>
      <c r="X99" s="23"/>
      <c r="Y99" s="87" t="n">
        <v>96</v>
      </c>
      <c r="Z99" s="88"/>
      <c r="AA99" s="85" t="s">
        <v>341</v>
      </c>
      <c r="AB99" s="23"/>
      <c r="AC99" s="95"/>
    </row>
  </sheetData>
  <mergeCells count="240">
    <mergeCell ref="C3:D3"/>
    <mergeCell ref="E3:F3"/>
    <mergeCell ref="H3:I3"/>
    <mergeCell ref="P3:Q3"/>
    <mergeCell ref="R3:T3"/>
    <mergeCell ref="V3:W3"/>
    <mergeCell ref="C4:D4"/>
    <mergeCell ref="E4:F4"/>
    <mergeCell ref="H4:I4"/>
    <mergeCell ref="P4:Q4"/>
    <mergeCell ref="R4:T4"/>
    <mergeCell ref="V4:W4"/>
    <mergeCell ref="C5:D5"/>
    <mergeCell ref="E5:F5"/>
    <mergeCell ref="H5:I5"/>
    <mergeCell ref="P5:Q5"/>
    <mergeCell ref="R5:S5"/>
    <mergeCell ref="V5:W5"/>
    <mergeCell ref="C6:D6"/>
    <mergeCell ref="E6:F6"/>
    <mergeCell ref="H6:I6"/>
    <mergeCell ref="P6:Q6"/>
    <mergeCell ref="R6:S6"/>
    <mergeCell ref="V6:W6"/>
    <mergeCell ref="C7:D7"/>
    <mergeCell ref="E7:F7"/>
    <mergeCell ref="H7:I7"/>
    <mergeCell ref="P7:Q7"/>
    <mergeCell ref="R7:S7"/>
    <mergeCell ref="V7:W7"/>
    <mergeCell ref="C8:D8"/>
    <mergeCell ref="E8:F8"/>
    <mergeCell ref="H8:I8"/>
    <mergeCell ref="P8:Q8"/>
    <mergeCell ref="R8:S8"/>
    <mergeCell ref="V8:W8"/>
    <mergeCell ref="C9:D9"/>
    <mergeCell ref="E9:F9"/>
    <mergeCell ref="H9:I9"/>
    <mergeCell ref="P9:Q9"/>
    <mergeCell ref="R9:S9"/>
    <mergeCell ref="V9:W9"/>
    <mergeCell ref="C10:D10"/>
    <mergeCell ref="E10:F10"/>
    <mergeCell ref="H10:I10"/>
    <mergeCell ref="P10:Q10"/>
    <mergeCell ref="R10:S10"/>
    <mergeCell ref="V10:W10"/>
    <mergeCell ref="C11:D11"/>
    <mergeCell ref="E11:F11"/>
    <mergeCell ref="H11:I11"/>
    <mergeCell ref="P11:Q11"/>
    <mergeCell ref="R11:S11"/>
    <mergeCell ref="V11:W11"/>
    <mergeCell ref="C12:D12"/>
    <mergeCell ref="E12:F12"/>
    <mergeCell ref="H12:I12"/>
    <mergeCell ref="P12:Q12"/>
    <mergeCell ref="R12:S12"/>
    <mergeCell ref="V12:W12"/>
    <mergeCell ref="C13:D13"/>
    <mergeCell ref="E13:F13"/>
    <mergeCell ref="H13:I13"/>
    <mergeCell ref="P13:Q13"/>
    <mergeCell ref="R13:S13"/>
    <mergeCell ref="V13:W13"/>
    <mergeCell ref="C14:D14"/>
    <mergeCell ref="E14:F14"/>
    <mergeCell ref="H14:I14"/>
    <mergeCell ref="P14:Q14"/>
    <mergeCell ref="R14:S14"/>
    <mergeCell ref="V14:W14"/>
    <mergeCell ref="B18:C18"/>
    <mergeCell ref="O18:P18"/>
    <mergeCell ref="B19:C19"/>
    <mergeCell ref="O19:P19"/>
    <mergeCell ref="B20:C20"/>
    <mergeCell ref="O20:P20"/>
    <mergeCell ref="B21:C21"/>
    <mergeCell ref="O21:P21"/>
    <mergeCell ref="B22:C22"/>
    <mergeCell ref="O22:P22"/>
    <mergeCell ref="B23:C23"/>
    <mergeCell ref="O23:P23"/>
    <mergeCell ref="B24:C24"/>
    <mergeCell ref="O24:P24"/>
    <mergeCell ref="B25:C25"/>
    <mergeCell ref="O25:P25"/>
    <mergeCell ref="B26:C26"/>
    <mergeCell ref="O26:P26"/>
    <mergeCell ref="B27:C27"/>
    <mergeCell ref="O27:P27"/>
    <mergeCell ref="B28:C28"/>
    <mergeCell ref="O28:P28"/>
    <mergeCell ref="B29:C29"/>
    <mergeCell ref="O29:P29"/>
    <mergeCell ref="B30:C30"/>
    <mergeCell ref="O30:P30"/>
    <mergeCell ref="B31:C31"/>
    <mergeCell ref="O31:P31"/>
    <mergeCell ref="B32:C32"/>
    <mergeCell ref="O32:P32"/>
    <mergeCell ref="B33:C33"/>
    <mergeCell ref="O33:P33"/>
    <mergeCell ref="B34:C34"/>
    <mergeCell ref="O34:P34"/>
    <mergeCell ref="B35:C35"/>
    <mergeCell ref="O35:P35"/>
    <mergeCell ref="B36:C36"/>
    <mergeCell ref="O36:P36"/>
    <mergeCell ref="B37:C37"/>
    <mergeCell ref="O37:P37"/>
    <mergeCell ref="B38:C38"/>
    <mergeCell ref="O38:P38"/>
    <mergeCell ref="B39:C39"/>
    <mergeCell ref="O39:P39"/>
    <mergeCell ref="B40:C40"/>
    <mergeCell ref="O40:P40"/>
    <mergeCell ref="B41:C41"/>
    <mergeCell ref="O41:P41"/>
    <mergeCell ref="B42:C42"/>
    <mergeCell ref="O42:P42"/>
    <mergeCell ref="B43:C43"/>
    <mergeCell ref="O43:P43"/>
    <mergeCell ref="B44:C44"/>
    <mergeCell ref="O44:P44"/>
    <mergeCell ref="B45:C45"/>
    <mergeCell ref="O45:P45"/>
    <mergeCell ref="B46:C46"/>
    <mergeCell ref="O46:P46"/>
    <mergeCell ref="B47:C47"/>
    <mergeCell ref="O47:P47"/>
    <mergeCell ref="B48:C48"/>
    <mergeCell ref="O48:P48"/>
    <mergeCell ref="B49:C49"/>
    <mergeCell ref="O49:P49"/>
    <mergeCell ref="C53:D53"/>
    <mergeCell ref="E53:F53"/>
    <mergeCell ref="H53:I53"/>
    <mergeCell ref="P53:Q53"/>
    <mergeCell ref="R53:T53"/>
    <mergeCell ref="V53:W53"/>
    <mergeCell ref="C54:D54"/>
    <mergeCell ref="E54:F54"/>
    <mergeCell ref="H54:I54"/>
    <mergeCell ref="P54:Q54"/>
    <mergeCell ref="R54:T54"/>
    <mergeCell ref="V54:W54"/>
    <mergeCell ref="C55:D55"/>
    <mergeCell ref="E55:F55"/>
    <mergeCell ref="H55:I55"/>
    <mergeCell ref="P55:Q55"/>
    <mergeCell ref="R55:S55"/>
    <mergeCell ref="V55:W55"/>
    <mergeCell ref="C56:D56"/>
    <mergeCell ref="E56:F56"/>
    <mergeCell ref="H56:I56"/>
    <mergeCell ref="P56:Q56"/>
    <mergeCell ref="R56:S56"/>
    <mergeCell ref="V56:W56"/>
    <mergeCell ref="C57:D57"/>
    <mergeCell ref="E57:F57"/>
    <mergeCell ref="H57:I57"/>
    <mergeCell ref="P57:Q57"/>
    <mergeCell ref="R57:S57"/>
    <mergeCell ref="V57:W57"/>
    <mergeCell ref="C58:D58"/>
    <mergeCell ref="E58:F58"/>
    <mergeCell ref="H58:I58"/>
    <mergeCell ref="P58:Q58"/>
    <mergeCell ref="R58:S58"/>
    <mergeCell ref="V58:W58"/>
    <mergeCell ref="C59:D59"/>
    <mergeCell ref="E59:F59"/>
    <mergeCell ref="H59:I59"/>
    <mergeCell ref="P59:Q59"/>
    <mergeCell ref="R59:S59"/>
    <mergeCell ref="V59:W59"/>
    <mergeCell ref="C60:D60"/>
    <mergeCell ref="E60:F60"/>
    <mergeCell ref="H60:I60"/>
    <mergeCell ref="P60:Q60"/>
    <mergeCell ref="R60:S60"/>
    <mergeCell ref="V60:W60"/>
    <mergeCell ref="C61:D61"/>
    <mergeCell ref="E61:F61"/>
    <mergeCell ref="H61:I61"/>
    <mergeCell ref="P61:Q61"/>
    <mergeCell ref="R61:S61"/>
    <mergeCell ref="V61:W61"/>
    <mergeCell ref="C62:D62"/>
    <mergeCell ref="E62:F62"/>
    <mergeCell ref="H62:I62"/>
    <mergeCell ref="P62:Q62"/>
    <mergeCell ref="R62:S62"/>
    <mergeCell ref="V62:W62"/>
    <mergeCell ref="C63:D63"/>
    <mergeCell ref="E63:F63"/>
    <mergeCell ref="H63:I63"/>
    <mergeCell ref="P63:Q63"/>
    <mergeCell ref="R63:S63"/>
    <mergeCell ref="V63:W63"/>
    <mergeCell ref="C64:D64"/>
    <mergeCell ref="E64:F64"/>
    <mergeCell ref="H64:I64"/>
    <mergeCell ref="P64:Q64"/>
    <mergeCell ref="R64:S64"/>
    <mergeCell ref="V64:W64"/>
    <mergeCell ref="O68:P68"/>
    <mergeCell ref="O69:P69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4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3" activeCellId="0" sqref="F3"/>
    </sheetView>
  </sheetViews>
  <sheetFormatPr defaultRowHeight="14.5"/>
  <cols>
    <col collapsed="false" hidden="false" max="1" min="1" style="0" width="11.6632653061225"/>
    <col collapsed="false" hidden="false" max="3" min="2" style="0" width="8.63775510204082"/>
    <col collapsed="false" hidden="false" max="4" min="4" style="0" width="9.93367346938776"/>
    <col collapsed="false" hidden="false" max="7" min="5" style="0" width="8.63775510204082"/>
    <col collapsed="false" hidden="false" max="8" min="8" style="0" width="30.1326530612245"/>
    <col collapsed="false" hidden="false" max="1025" min="9" style="0" width="8.63775510204082"/>
  </cols>
  <sheetData>
    <row r="3" customFormat="false" ht="14.5" hidden="false" customHeight="false" outlineLevel="0" collapsed="false">
      <c r="A3" s="103" t="s">
        <v>347</v>
      </c>
      <c r="F3" s="0" t="s">
        <v>348</v>
      </c>
    </row>
    <row r="5" customFormat="false" ht="14.5" hidden="false" customHeight="false" outlineLevel="0" collapsed="false">
      <c r="A5" s="104" t="s">
        <v>273</v>
      </c>
      <c r="B5" s="11" t="s">
        <v>349</v>
      </c>
      <c r="C5" s="11" t="s">
        <v>350</v>
      </c>
      <c r="D5" s="71" t="s">
        <v>351</v>
      </c>
      <c r="F5" s="66" t="s">
        <v>44</v>
      </c>
      <c r="G5" s="66"/>
      <c r="H5" s="66"/>
      <c r="I5" s="66"/>
      <c r="J5" s="66"/>
      <c r="K5" s="66"/>
    </row>
    <row r="6" customFormat="false" ht="14.5" hidden="false" customHeight="false" outlineLevel="0" collapsed="false">
      <c r="A6" s="104" t="s">
        <v>352</v>
      </c>
      <c r="B6" s="68"/>
      <c r="C6" s="68"/>
      <c r="D6" s="11"/>
      <c r="F6" s="70" t="s">
        <v>278</v>
      </c>
      <c r="G6" s="70"/>
      <c r="H6" s="70"/>
      <c r="I6" s="70"/>
      <c r="J6" s="70"/>
      <c r="K6" s="70"/>
    </row>
    <row r="7" customFormat="false" ht="14.5" hidden="false" customHeight="false" outlineLevel="0" collapsed="false">
      <c r="A7" s="104" t="s">
        <v>280</v>
      </c>
      <c r="B7" s="11" t="n">
        <f aca="false">30-(B8+B9+B10+B11+B12+B13)</f>
        <v>11.25</v>
      </c>
      <c r="C7" s="11"/>
      <c r="D7" s="11" t="n">
        <f aca="false">100*B7</f>
        <v>1125</v>
      </c>
      <c r="F7" s="70" t="s">
        <v>281</v>
      </c>
      <c r="G7" s="70"/>
      <c r="H7" s="70"/>
      <c r="I7" s="70"/>
      <c r="J7" s="70"/>
      <c r="K7" s="70"/>
    </row>
    <row r="8" customFormat="false" ht="14.5" hidden="false" customHeight="false" outlineLevel="0" collapsed="false">
      <c r="A8" s="104" t="s">
        <v>282</v>
      </c>
      <c r="B8" s="72" t="n">
        <v>6</v>
      </c>
      <c r="C8" s="72" t="s">
        <v>283</v>
      </c>
      <c r="D8" s="11" t="n">
        <f aca="false">100*B8</f>
        <v>600</v>
      </c>
      <c r="F8" s="70" t="s">
        <v>284</v>
      </c>
      <c r="G8" s="70"/>
      <c r="H8" s="70"/>
      <c r="I8" s="70"/>
      <c r="J8" s="70"/>
      <c r="K8" s="70"/>
    </row>
    <row r="9" customFormat="false" ht="14.5" hidden="false" customHeight="false" outlineLevel="0" collapsed="false">
      <c r="A9" s="104" t="s">
        <v>285</v>
      </c>
      <c r="B9" s="72" t="n">
        <v>1.2</v>
      </c>
      <c r="C9" s="72" t="s">
        <v>286</v>
      </c>
      <c r="D9" s="11" t="n">
        <f aca="false">100*B9</f>
        <v>120</v>
      </c>
      <c r="F9" s="66" t="s">
        <v>287</v>
      </c>
      <c r="G9" s="66"/>
      <c r="H9" s="66"/>
      <c r="I9" s="66"/>
      <c r="J9" s="66"/>
      <c r="K9" s="70"/>
    </row>
    <row r="10" customFormat="false" ht="14.5" hidden="false" customHeight="false" outlineLevel="0" collapsed="false">
      <c r="A10" s="104" t="s">
        <v>290</v>
      </c>
      <c r="B10" s="72" t="n">
        <v>5.55</v>
      </c>
      <c r="C10" s="72" t="s">
        <v>291</v>
      </c>
      <c r="D10" s="11" t="n">
        <f aca="false">100*B10</f>
        <v>555</v>
      </c>
      <c r="F10" s="70" t="s">
        <v>292</v>
      </c>
      <c r="G10" s="70"/>
      <c r="H10" s="70"/>
      <c r="I10" s="70"/>
      <c r="J10" s="70"/>
      <c r="K10" s="70"/>
    </row>
    <row r="11" customFormat="false" ht="14.5" hidden="false" customHeight="false" outlineLevel="0" collapsed="false">
      <c r="A11" s="0" t="s">
        <v>353</v>
      </c>
      <c r="B11" s="72" t="n">
        <v>0.9</v>
      </c>
      <c r="C11" s="72" t="s">
        <v>286</v>
      </c>
      <c r="D11" s="11" t="n">
        <f aca="false">100*B11</f>
        <v>90</v>
      </c>
      <c r="F11" s="70" t="s">
        <v>295</v>
      </c>
      <c r="G11" s="70"/>
      <c r="H11" s="70"/>
      <c r="I11" s="70"/>
      <c r="J11" s="70"/>
      <c r="K11" s="70"/>
    </row>
    <row r="12" customFormat="false" ht="14.5" hidden="false" customHeight="false" outlineLevel="0" collapsed="false">
      <c r="A12" s="104" t="s">
        <v>296</v>
      </c>
      <c r="B12" s="72" t="n">
        <v>4.8</v>
      </c>
      <c r="C12" s="72" t="s">
        <v>297</v>
      </c>
      <c r="D12" s="11" t="n">
        <f aca="false">100*B12</f>
        <v>480</v>
      </c>
      <c r="F12" s="70" t="s">
        <v>298</v>
      </c>
      <c r="G12" s="70"/>
      <c r="H12" s="70"/>
      <c r="I12" s="70"/>
      <c r="J12" s="70"/>
      <c r="K12" s="70"/>
    </row>
    <row r="13" customFormat="false" ht="14.5" hidden="false" customHeight="false" outlineLevel="0" collapsed="false">
      <c r="A13" s="105" t="s">
        <v>299</v>
      </c>
      <c r="B13" s="11" t="n">
        <v>0.3</v>
      </c>
      <c r="C13" s="72" t="s">
        <v>300</v>
      </c>
      <c r="D13" s="11" t="n">
        <f aca="false">100*B13</f>
        <v>30</v>
      </c>
      <c r="F13" s="70" t="s">
        <v>301</v>
      </c>
      <c r="G13" s="70"/>
      <c r="H13" s="70"/>
      <c r="I13" s="70"/>
      <c r="J13" s="70"/>
      <c r="K13" s="70"/>
    </row>
    <row r="14" customFormat="false" ht="14.5" hidden="false" customHeight="false" outlineLevel="0" collapsed="false">
      <c r="A14" s="104" t="s">
        <v>303</v>
      </c>
      <c r="B14" s="11" t="n">
        <f aca="false">SUM(B7:B13)</f>
        <v>30</v>
      </c>
      <c r="C14" s="11"/>
      <c r="D14" s="11" t="n">
        <f aca="false">SUM(D7:D13)</f>
        <v>3000</v>
      </c>
      <c r="F14" s="70" t="s">
        <v>304</v>
      </c>
      <c r="G14" s="70"/>
      <c r="H14" s="70"/>
      <c r="I14" s="70"/>
      <c r="J14" s="70"/>
      <c r="K14" s="70"/>
    </row>
    <row r="15" customFormat="false" ht="14.5" hidden="false" customHeight="false" outlineLevel="0" collapsed="false">
      <c r="A15" s="104" t="s">
        <v>306</v>
      </c>
      <c r="B15" s="11"/>
      <c r="C15" s="11"/>
      <c r="D15" s="11" t="n">
        <v>10</v>
      </c>
      <c r="F15" s="75" t="s">
        <v>308</v>
      </c>
      <c r="G15" s="75"/>
      <c r="H15" s="75"/>
      <c r="I15" s="70"/>
      <c r="J15" s="70"/>
      <c r="K15" s="70"/>
    </row>
    <row r="16" customFormat="false" ht="14.5" hidden="false" customHeight="false" outlineLevel="0" collapsed="false">
      <c r="A16" s="104" t="s">
        <v>309</v>
      </c>
      <c r="B16" s="11" t="n">
        <v>30</v>
      </c>
      <c r="C16" s="11" t="s">
        <v>354</v>
      </c>
      <c r="D16" s="11" t="n">
        <v>10</v>
      </c>
      <c r="F16" s="76" t="s">
        <v>311</v>
      </c>
      <c r="G16" s="76"/>
      <c r="H16" s="76"/>
      <c r="I16" s="66"/>
      <c r="J16" s="70"/>
      <c r="K16" s="70"/>
    </row>
    <row r="17" customFormat="false" ht="14.5" hidden="false" customHeight="false" outlineLevel="0" collapsed="false">
      <c r="C17" s="45"/>
    </row>
    <row r="20" customFormat="false" ht="14.5" hidden="false" customHeight="false" outlineLevel="0" collapsed="false">
      <c r="H20" s="0" t="s">
        <v>355</v>
      </c>
    </row>
    <row r="21" customFormat="false" ht="14.5" hidden="false" customHeight="false" outlineLevel="0" collapsed="false">
      <c r="H21" s="97" t="s">
        <v>356</v>
      </c>
      <c r="I21" s="97" t="s">
        <v>357</v>
      </c>
      <c r="J21" s="97" t="s">
        <v>298</v>
      </c>
    </row>
    <row r="22" customFormat="false" ht="14.5" hidden="false" customHeight="false" outlineLevel="0" collapsed="false">
      <c r="A22" s="0" t="s">
        <v>358</v>
      </c>
      <c r="H22" s="0" t="s">
        <v>359</v>
      </c>
      <c r="I22" s="0" t="n">
        <v>95</v>
      </c>
      <c r="J22" s="0" t="n">
        <v>10</v>
      </c>
      <c r="K22" s="0" t="s">
        <v>360</v>
      </c>
    </row>
    <row r="23" customFormat="false" ht="14.5" hidden="false" customHeight="false" outlineLevel="0" collapsed="false">
      <c r="H23" s="106" t="s">
        <v>361</v>
      </c>
      <c r="I23" s="106" t="n">
        <v>95</v>
      </c>
      <c r="J23" s="106" t="n">
        <v>1</v>
      </c>
      <c r="K23" s="106" t="s">
        <v>360</v>
      </c>
    </row>
    <row r="24" customFormat="false" ht="14.5" hidden="false" customHeight="false" outlineLevel="0" collapsed="false">
      <c r="A24" s="0" t="s">
        <v>362</v>
      </c>
      <c r="H24" s="8"/>
      <c r="I24" s="8" t="n">
        <v>56</v>
      </c>
      <c r="J24" s="8" t="n">
        <v>45</v>
      </c>
      <c r="K24" s="8" t="s">
        <v>363</v>
      </c>
    </row>
    <row r="25" customFormat="false" ht="14.5" hidden="false" customHeight="false" outlineLevel="0" collapsed="false">
      <c r="H25" s="66"/>
      <c r="I25" s="66" t="n">
        <v>72</v>
      </c>
      <c r="J25" s="66" t="n">
        <v>50</v>
      </c>
      <c r="K25" s="66" t="s">
        <v>363</v>
      </c>
    </row>
    <row r="26" customFormat="false" ht="14.5" hidden="false" customHeight="false" outlineLevel="0" collapsed="false">
      <c r="H26" s="0" t="s">
        <v>364</v>
      </c>
      <c r="I26" s="0" t="n">
        <v>72</v>
      </c>
      <c r="J26" s="0" t="n">
        <v>3</v>
      </c>
      <c r="K26" s="0" t="s">
        <v>360</v>
      </c>
    </row>
    <row r="27" customFormat="false" ht="14.5" hidden="false" customHeight="false" outlineLevel="0" collapsed="false">
      <c r="H27" s="0" t="s">
        <v>365</v>
      </c>
      <c r="I27" s="0" t="n">
        <v>8</v>
      </c>
    </row>
    <row r="28" customFormat="false" ht="14.5" hidden="false" customHeight="false" outlineLevel="0" collapsed="false">
      <c r="A28" s="8"/>
      <c r="B28" s="8"/>
      <c r="C28" s="8"/>
      <c r="D28" s="8"/>
      <c r="E28" s="8"/>
      <c r="F28" s="8"/>
      <c r="G28" s="8"/>
      <c r="H28" s="8"/>
    </row>
    <row r="29" customFormat="false" ht="14.5" hidden="false" customHeight="false" outlineLevel="0" collapsed="false">
      <c r="A29" s="8"/>
      <c r="B29" s="8"/>
      <c r="C29" s="8"/>
      <c r="D29" s="8"/>
      <c r="E29" s="8"/>
      <c r="F29" s="8"/>
      <c r="G29" s="8"/>
      <c r="H29" s="8"/>
    </row>
    <row r="30" customFormat="false" ht="14.5" hidden="false" customHeight="false" outlineLevel="0" collapsed="false">
      <c r="A30" s="8"/>
      <c r="B30" s="107"/>
      <c r="C30" s="8"/>
      <c r="D30" s="8"/>
      <c r="E30" s="108"/>
      <c r="F30" s="8"/>
      <c r="G30" s="8"/>
      <c r="H30" s="8" t="s">
        <v>366</v>
      </c>
    </row>
    <row r="31" customFormat="false" ht="14.5" hidden="false" customHeight="false" outlineLevel="0" collapsed="false">
      <c r="A31" s="8"/>
      <c r="B31" s="107"/>
      <c r="C31" s="8"/>
      <c r="D31" s="8"/>
      <c r="E31" s="8"/>
      <c r="F31" s="8"/>
      <c r="G31" s="8"/>
      <c r="H31" s="8"/>
      <c r="K31" s="0" t="s">
        <v>367</v>
      </c>
    </row>
    <row r="32" customFormat="false" ht="14.5" hidden="false" customHeight="false" outlineLevel="0" collapsed="false">
      <c r="A32" s="8"/>
      <c r="B32" s="107"/>
      <c r="C32" s="8"/>
      <c r="D32" s="8"/>
      <c r="E32" s="8"/>
      <c r="F32" s="8"/>
      <c r="G32" s="8"/>
      <c r="H32" s="11" t="s">
        <v>273</v>
      </c>
      <c r="I32" s="11" t="s">
        <v>349</v>
      </c>
      <c r="J32" s="11" t="s">
        <v>350</v>
      </c>
      <c r="K32" s="71" t="n">
        <v>10</v>
      </c>
      <c r="L32" s="109"/>
    </row>
    <row r="33" customFormat="false" ht="14.5" hidden="false" customHeight="false" outlineLevel="0" collapsed="false">
      <c r="A33" s="8"/>
      <c r="B33" s="107"/>
      <c r="C33" s="8"/>
      <c r="D33" s="8"/>
      <c r="E33" s="8"/>
      <c r="F33" s="8"/>
      <c r="G33" s="8"/>
      <c r="H33" s="11" t="s">
        <v>352</v>
      </c>
      <c r="I33" s="68"/>
      <c r="J33" s="68"/>
      <c r="K33" s="11"/>
    </row>
    <row r="34" customFormat="false" ht="14.5" hidden="false" customHeight="false" outlineLevel="0" collapsed="false">
      <c r="A34" s="8"/>
      <c r="B34" s="8"/>
      <c r="C34" s="8"/>
      <c r="D34" s="110"/>
      <c r="E34" s="8"/>
      <c r="F34" s="8"/>
      <c r="G34" s="8"/>
      <c r="H34" s="11" t="s">
        <v>280</v>
      </c>
      <c r="I34" s="11" t="n">
        <f aca="false">10-(I35+I36+I37+I38+I39+I40)</f>
        <v>3.75</v>
      </c>
      <c r="J34" s="11"/>
      <c r="K34" s="11" t="n">
        <f aca="false">I34*K32</f>
        <v>37.5</v>
      </c>
    </row>
    <row r="35" customFormat="false" ht="14.5" hidden="false" customHeight="false" outlineLevel="0" collapsed="false">
      <c r="A35" s="8"/>
      <c r="B35" s="111"/>
      <c r="C35" s="111"/>
      <c r="D35" s="8"/>
      <c r="E35" s="8"/>
      <c r="F35" s="8"/>
      <c r="G35" s="8"/>
      <c r="H35" s="11" t="s">
        <v>282</v>
      </c>
      <c r="I35" s="72" t="n">
        <v>2</v>
      </c>
      <c r="J35" s="72" t="s">
        <v>283</v>
      </c>
      <c r="K35" s="11" t="n">
        <f aca="false">I35*K32</f>
        <v>20</v>
      </c>
    </row>
    <row r="36" customFormat="false" ht="14.5" hidden="false" customHeight="false" outlineLevel="0" collapsed="false">
      <c r="A36" s="8"/>
      <c r="B36" s="8"/>
      <c r="C36" s="8"/>
      <c r="D36" s="8"/>
      <c r="E36" s="8"/>
      <c r="F36" s="8"/>
      <c r="G36" s="8"/>
      <c r="H36" s="11" t="s">
        <v>285</v>
      </c>
      <c r="I36" s="72" t="n">
        <v>0.4</v>
      </c>
      <c r="J36" s="72" t="s">
        <v>286</v>
      </c>
      <c r="K36" s="11" t="n">
        <f aca="false">I36*K32</f>
        <v>4</v>
      </c>
    </row>
    <row r="37" customFormat="false" ht="14.5" hidden="false" customHeight="false" outlineLevel="0" collapsed="false">
      <c r="A37" s="8"/>
      <c r="B37" s="107"/>
      <c r="C37" s="107"/>
      <c r="D37" s="8"/>
      <c r="E37" s="8"/>
      <c r="F37" s="8"/>
      <c r="G37" s="8"/>
      <c r="H37" s="11" t="s">
        <v>290</v>
      </c>
      <c r="I37" s="72" t="n">
        <v>1.85</v>
      </c>
      <c r="J37" s="72" t="s">
        <v>291</v>
      </c>
      <c r="K37" s="11" t="n">
        <f aca="false">I37*K32</f>
        <v>18.5</v>
      </c>
    </row>
    <row r="38" customFormat="false" ht="14.5" hidden="false" customHeight="false" outlineLevel="0" collapsed="false">
      <c r="A38" s="8"/>
      <c r="B38" s="107"/>
      <c r="C38" s="107"/>
      <c r="D38" s="8"/>
      <c r="E38" s="8"/>
      <c r="F38" s="8"/>
      <c r="G38" s="8"/>
      <c r="H38" s="11" t="s">
        <v>353</v>
      </c>
      <c r="I38" s="72" t="n">
        <v>0.3</v>
      </c>
      <c r="J38" s="72" t="s">
        <v>286</v>
      </c>
      <c r="K38" s="11" t="n">
        <f aca="false">I38*K32</f>
        <v>3</v>
      </c>
    </row>
    <row r="39" customFormat="false" ht="14.5" hidden="false" customHeight="false" outlineLevel="0" collapsed="false">
      <c r="A39" s="8"/>
      <c r="B39" s="107"/>
      <c r="C39" s="107"/>
      <c r="D39" s="8"/>
      <c r="E39" s="8"/>
      <c r="F39" s="8"/>
      <c r="G39" s="8"/>
      <c r="H39" s="11" t="s">
        <v>296</v>
      </c>
      <c r="I39" s="72" t="n">
        <v>1.6</v>
      </c>
      <c r="J39" s="72" t="s">
        <v>297</v>
      </c>
      <c r="K39" s="11" t="n">
        <f aca="false">I39*K32</f>
        <v>16</v>
      </c>
    </row>
    <row r="40" customFormat="false" ht="14.5" hidden="false" customHeight="false" outlineLevel="0" collapsed="false">
      <c r="A40" s="8"/>
      <c r="B40" s="107"/>
      <c r="C40" s="107"/>
      <c r="D40" s="8"/>
      <c r="E40" s="8"/>
      <c r="F40" s="8"/>
      <c r="G40" s="8"/>
      <c r="H40" s="74" t="s">
        <v>299</v>
      </c>
      <c r="I40" s="11" t="n">
        <v>0.1</v>
      </c>
      <c r="J40" s="72" t="s">
        <v>300</v>
      </c>
      <c r="K40" s="11" t="n">
        <f aca="false">I40*K32</f>
        <v>1</v>
      </c>
    </row>
    <row r="41" customFormat="false" ht="14.5" hidden="false" customHeight="false" outlineLevel="0" collapsed="false">
      <c r="A41" s="8"/>
      <c r="B41" s="107"/>
      <c r="C41" s="107"/>
      <c r="D41" s="8"/>
      <c r="E41" s="8"/>
      <c r="F41" s="8"/>
      <c r="G41" s="8"/>
      <c r="H41" s="11" t="s">
        <v>303</v>
      </c>
      <c r="I41" s="11" t="n">
        <f aca="false">SUM(I34:I40)</f>
        <v>10</v>
      </c>
      <c r="J41" s="11"/>
      <c r="K41" s="11" t="n">
        <f aca="false">SUM(K34:K40)</f>
        <v>100</v>
      </c>
    </row>
    <row r="42" customFormat="false" ht="14.5" hidden="false" customHeight="false" outlineLevel="0" collapsed="false">
      <c r="A42" s="112"/>
      <c r="B42" s="8"/>
      <c r="C42" s="107"/>
      <c r="D42" s="8"/>
      <c r="E42" s="8"/>
      <c r="F42" s="8"/>
      <c r="G42" s="8"/>
      <c r="H42" s="11" t="s">
        <v>306</v>
      </c>
      <c r="I42" s="11"/>
      <c r="J42" s="11"/>
      <c r="K42" s="11" t="n">
        <v>10</v>
      </c>
    </row>
    <row r="43" customFormat="false" ht="14.5" hidden="false" customHeight="false" outlineLevel="0" collapsed="false">
      <c r="A43" s="8"/>
      <c r="B43" s="8"/>
      <c r="C43" s="8"/>
      <c r="D43" s="8"/>
      <c r="E43" s="8"/>
      <c r="F43" s="8"/>
      <c r="G43" s="8"/>
      <c r="H43" s="11" t="s">
        <v>309</v>
      </c>
      <c r="I43" s="11" t="n">
        <v>10</v>
      </c>
      <c r="J43" s="11" t="s">
        <v>354</v>
      </c>
      <c r="K43" s="1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4.5"/>
  <cols>
    <col collapsed="false" hidden="false" max="1" min="1" style="0" width="12.9591836734694"/>
    <col collapsed="false" hidden="false" max="2" min="2" style="0" width="3.78061224489796"/>
    <col collapsed="false" hidden="false" max="3" min="3" style="0" width="9.28571428571429"/>
    <col collapsed="false" hidden="false" max="4" min="4" style="0" width="8.63775510204082"/>
    <col collapsed="false" hidden="false" max="5" min="5" style="0" width="12.5255102040816"/>
    <col collapsed="false" hidden="false" max="6" min="6" style="0" width="3.78061224489796"/>
    <col collapsed="false" hidden="false" max="7" min="7" style="0" width="9.28571428571429"/>
    <col collapsed="false" hidden="false" max="8" min="8" style="0" width="8.63775510204082"/>
    <col collapsed="false" hidden="false" max="9" min="9" style="0" width="12.5255102040816"/>
    <col collapsed="false" hidden="false" max="10" min="10" style="0" width="3.78061224489796"/>
    <col collapsed="false" hidden="false" max="11" min="11" style="0" width="9.28571428571429"/>
    <col collapsed="false" hidden="false" max="1025" min="12" style="0" width="8.63775510204082"/>
  </cols>
  <sheetData>
    <row r="1" customFormat="false" ht="14.5" hidden="false" customHeight="false" outlineLevel="0" collapsed="false">
      <c r="A1" s="11" t="s">
        <v>368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customFormat="false" ht="14.5" hidden="false" customHeight="false" outlineLevel="0" collapsed="false">
      <c r="A2" s="11" t="s">
        <v>369</v>
      </c>
      <c r="B2" s="11" t="s">
        <v>43</v>
      </c>
      <c r="C2" s="11" t="s">
        <v>370</v>
      </c>
      <c r="D2" s="11"/>
      <c r="E2" s="11" t="s">
        <v>369</v>
      </c>
      <c r="F2" s="11" t="s">
        <v>43</v>
      </c>
      <c r="G2" s="11" t="s">
        <v>370</v>
      </c>
      <c r="H2" s="11"/>
      <c r="I2" s="11" t="s">
        <v>369</v>
      </c>
      <c r="J2" s="11" t="s">
        <v>43</v>
      </c>
      <c r="K2" s="11" t="s">
        <v>370</v>
      </c>
    </row>
    <row r="3" customFormat="false" ht="14.5" hidden="false" customHeight="false" outlineLevel="0" collapsed="false">
      <c r="A3" s="11" t="s">
        <v>54</v>
      </c>
      <c r="B3" s="11" t="n">
        <v>1</v>
      </c>
      <c r="C3" s="11" t="n">
        <v>23</v>
      </c>
      <c r="D3" s="11"/>
      <c r="E3" s="11" t="s">
        <v>119</v>
      </c>
      <c r="F3" s="11" t="n">
        <v>33</v>
      </c>
      <c r="G3" s="11" t="n">
        <v>18</v>
      </c>
      <c r="H3" s="11"/>
      <c r="I3" s="11" t="s">
        <v>183</v>
      </c>
      <c r="J3" s="11" t="n">
        <v>65</v>
      </c>
      <c r="K3" s="11" t="n">
        <v>62</v>
      </c>
    </row>
    <row r="4" customFormat="false" ht="14.5" hidden="false" customHeight="false" outlineLevel="0" collapsed="false">
      <c r="A4" s="11" t="s">
        <v>57</v>
      </c>
      <c r="B4" s="11" t="n">
        <v>2</v>
      </c>
      <c r="C4" s="11" t="n">
        <v>31</v>
      </c>
      <c r="D4" s="11"/>
      <c r="E4" s="11" t="s">
        <v>121</v>
      </c>
      <c r="F4" s="11" t="n">
        <v>34</v>
      </c>
      <c r="G4" s="11" t="n">
        <v>26</v>
      </c>
      <c r="H4" s="11"/>
      <c r="I4" s="11" t="s">
        <v>185</v>
      </c>
      <c r="J4" s="11" t="n">
        <v>66</v>
      </c>
      <c r="K4" s="11" t="n">
        <v>86</v>
      </c>
    </row>
    <row r="5" customFormat="false" ht="14.5" hidden="false" customHeight="false" outlineLevel="0" collapsed="false">
      <c r="A5" s="11" t="s">
        <v>59</v>
      </c>
      <c r="B5" s="11" t="n">
        <v>3</v>
      </c>
      <c r="C5" s="11" t="n">
        <v>73</v>
      </c>
      <c r="D5" s="11"/>
      <c r="E5" s="11" t="s">
        <v>123</v>
      </c>
      <c r="F5" s="11" t="n">
        <v>35</v>
      </c>
      <c r="G5" s="11" t="n">
        <v>29</v>
      </c>
      <c r="H5" s="11"/>
      <c r="I5" s="11" t="s">
        <v>186</v>
      </c>
      <c r="J5" s="11" t="n">
        <v>67</v>
      </c>
      <c r="K5" s="11" t="n">
        <v>92</v>
      </c>
    </row>
    <row r="6" customFormat="false" ht="14.5" hidden="false" customHeight="false" outlineLevel="0" collapsed="false">
      <c r="A6" s="11" t="s">
        <v>61</v>
      </c>
      <c r="B6" s="11" t="n">
        <v>4</v>
      </c>
      <c r="C6" s="11" t="n">
        <v>42</v>
      </c>
      <c r="D6" s="11"/>
      <c r="E6" s="11" t="s">
        <v>125</v>
      </c>
      <c r="F6" s="11" t="n">
        <v>36</v>
      </c>
      <c r="G6" s="11" t="n">
        <v>90</v>
      </c>
      <c r="H6" s="11"/>
      <c r="I6" s="11" t="s">
        <v>188</v>
      </c>
      <c r="J6" s="11" t="n">
        <v>68</v>
      </c>
      <c r="K6" s="11" t="n">
        <v>43</v>
      </c>
    </row>
    <row r="7" customFormat="false" ht="14.5" hidden="false" customHeight="false" outlineLevel="0" collapsed="false">
      <c r="A7" s="11" t="s">
        <v>63</v>
      </c>
      <c r="B7" s="11" t="n">
        <v>5</v>
      </c>
      <c r="C7" s="11" t="n">
        <v>50</v>
      </c>
      <c r="D7" s="11"/>
      <c r="E7" s="11" t="s">
        <v>127</v>
      </c>
      <c r="F7" s="11" t="n">
        <v>37</v>
      </c>
      <c r="G7" s="11" t="n">
        <v>51</v>
      </c>
      <c r="H7" s="11"/>
      <c r="I7" s="11" t="s">
        <v>314</v>
      </c>
      <c r="J7" s="11" t="n">
        <v>69</v>
      </c>
      <c r="K7" s="11" t="n">
        <v>48</v>
      </c>
    </row>
    <row r="8" customFormat="false" ht="14.5" hidden="false" customHeight="false" outlineLevel="0" collapsed="false">
      <c r="A8" s="11" t="s">
        <v>65</v>
      </c>
      <c r="B8" s="11" t="n">
        <v>6</v>
      </c>
      <c r="C8" s="11" t="n">
        <v>25</v>
      </c>
      <c r="D8" s="11"/>
      <c r="E8" s="11" t="s">
        <v>129</v>
      </c>
      <c r="F8" s="11" t="n">
        <v>38</v>
      </c>
      <c r="G8" s="11" t="n">
        <v>84</v>
      </c>
      <c r="H8" s="11"/>
      <c r="I8" s="11" t="s">
        <v>315</v>
      </c>
      <c r="J8" s="11" t="n">
        <v>70</v>
      </c>
      <c r="K8" s="11" t="n">
        <v>69</v>
      </c>
    </row>
    <row r="9" customFormat="false" ht="14.5" hidden="false" customHeight="false" outlineLevel="0" collapsed="false">
      <c r="A9" s="11" t="s">
        <v>67</v>
      </c>
      <c r="B9" s="11" t="n">
        <v>7</v>
      </c>
      <c r="C9" s="11" t="n">
        <v>22</v>
      </c>
      <c r="D9" s="11"/>
      <c r="E9" s="11" t="s">
        <v>131</v>
      </c>
      <c r="F9" s="11" t="n">
        <v>39</v>
      </c>
      <c r="G9" s="11" t="n">
        <v>8</v>
      </c>
      <c r="H9" s="11"/>
      <c r="I9" s="11" t="s">
        <v>316</v>
      </c>
      <c r="J9" s="11" t="n">
        <v>71</v>
      </c>
      <c r="K9" s="11" t="n">
        <v>24</v>
      </c>
    </row>
    <row r="10" customFormat="false" ht="14.5" hidden="false" customHeight="false" outlineLevel="0" collapsed="false">
      <c r="A10" s="11" t="s">
        <v>69</v>
      </c>
      <c r="B10" s="11" t="n">
        <v>8</v>
      </c>
      <c r="C10" s="11" t="n">
        <v>64</v>
      </c>
      <c r="D10" s="11"/>
      <c r="E10" s="11" t="s">
        <v>133</v>
      </c>
      <c r="F10" s="11" t="n">
        <v>40</v>
      </c>
      <c r="G10" s="11" t="n">
        <v>39</v>
      </c>
      <c r="H10" s="11"/>
      <c r="I10" s="11" t="s">
        <v>317</v>
      </c>
      <c r="J10" s="11" t="n">
        <v>72</v>
      </c>
      <c r="K10" s="11" t="n">
        <v>71</v>
      </c>
    </row>
    <row r="11" customFormat="false" ht="14.5" hidden="false" customHeight="false" outlineLevel="0" collapsed="false">
      <c r="A11" s="11" t="s">
        <v>71</v>
      </c>
      <c r="B11" s="11" t="n">
        <v>9</v>
      </c>
      <c r="C11" s="11" t="n">
        <v>36</v>
      </c>
      <c r="D11" s="11"/>
      <c r="E11" s="11" t="s">
        <v>135</v>
      </c>
      <c r="F11" s="11" t="n">
        <v>41</v>
      </c>
      <c r="G11" s="11" t="n">
        <v>44</v>
      </c>
      <c r="H11" s="11"/>
      <c r="I11" s="11" t="s">
        <v>318</v>
      </c>
      <c r="J11" s="11" t="n">
        <v>73</v>
      </c>
      <c r="K11" s="11" t="n">
        <v>83</v>
      </c>
    </row>
    <row r="12" customFormat="false" ht="14.5" hidden="false" customHeight="false" outlineLevel="0" collapsed="false">
      <c r="A12" s="11" t="s">
        <v>73</v>
      </c>
      <c r="B12" s="11" t="n">
        <v>10</v>
      </c>
      <c r="C12" s="11" t="n">
        <v>52</v>
      </c>
      <c r="D12" s="11"/>
      <c r="E12" s="11" t="s">
        <v>137</v>
      </c>
      <c r="F12" s="11" t="n">
        <v>42</v>
      </c>
      <c r="G12" s="11" t="n">
        <v>54</v>
      </c>
      <c r="H12" s="11"/>
      <c r="I12" s="11" t="s">
        <v>319</v>
      </c>
      <c r="J12" s="11" t="n">
        <v>74</v>
      </c>
      <c r="K12" s="11" t="n">
        <v>28</v>
      </c>
    </row>
    <row r="13" customFormat="false" ht="14.5" hidden="false" customHeight="false" outlineLevel="0" collapsed="false">
      <c r="A13" s="11" t="s">
        <v>75</v>
      </c>
      <c r="B13" s="11" t="n">
        <v>11</v>
      </c>
      <c r="C13" s="11" t="n">
        <v>17</v>
      </c>
      <c r="D13" s="11"/>
      <c r="E13" s="11" t="s">
        <v>139</v>
      </c>
      <c r="F13" s="11" t="n">
        <v>43</v>
      </c>
      <c r="G13" s="11" t="n">
        <v>79</v>
      </c>
      <c r="H13" s="11"/>
      <c r="I13" s="11" t="s">
        <v>320</v>
      </c>
      <c r="J13" s="11" t="n">
        <v>75</v>
      </c>
      <c r="K13" s="11" t="n">
        <v>40</v>
      </c>
    </row>
    <row r="14" customFormat="false" ht="14.5" hidden="false" customHeight="false" outlineLevel="0" collapsed="false">
      <c r="A14" s="11" t="s">
        <v>77</v>
      </c>
      <c r="B14" s="11" t="n">
        <v>12</v>
      </c>
      <c r="C14" s="11" t="n">
        <v>59</v>
      </c>
      <c r="D14" s="11"/>
      <c r="E14" s="11" t="s">
        <v>141</v>
      </c>
      <c r="F14" s="11" t="n">
        <v>44</v>
      </c>
      <c r="G14" s="11" t="n">
        <v>27</v>
      </c>
      <c r="H14" s="11"/>
      <c r="I14" s="11" t="s">
        <v>321</v>
      </c>
      <c r="J14" s="11" t="n">
        <v>76</v>
      </c>
      <c r="K14" s="11" t="n">
        <v>75</v>
      </c>
    </row>
    <row r="15" customFormat="false" ht="14.5" hidden="false" customHeight="false" outlineLevel="0" collapsed="false">
      <c r="A15" s="11" t="s">
        <v>79</v>
      </c>
      <c r="B15" s="11" t="n">
        <v>13</v>
      </c>
      <c r="C15" s="11" t="n">
        <v>57</v>
      </c>
      <c r="D15" s="11"/>
      <c r="E15" s="11" t="s">
        <v>143</v>
      </c>
      <c r="F15" s="11" t="n">
        <v>45</v>
      </c>
      <c r="G15" s="11" t="n">
        <v>67</v>
      </c>
      <c r="H15" s="11"/>
      <c r="I15" s="11" t="s">
        <v>322</v>
      </c>
      <c r="J15" s="11" t="n">
        <v>77</v>
      </c>
      <c r="K15" s="11" t="n">
        <v>82</v>
      </c>
    </row>
    <row r="16" customFormat="false" ht="14.5" hidden="false" customHeight="false" outlineLevel="0" collapsed="false">
      <c r="A16" s="11" t="s">
        <v>81</v>
      </c>
      <c r="B16" s="11" t="n">
        <v>14</v>
      </c>
      <c r="C16" s="11" t="n">
        <v>66</v>
      </c>
      <c r="D16" s="11"/>
      <c r="E16" s="11" t="s">
        <v>145</v>
      </c>
      <c r="F16" s="11" t="n">
        <v>46</v>
      </c>
      <c r="G16" s="11" t="n">
        <v>12</v>
      </c>
      <c r="H16" s="11"/>
      <c r="I16" s="11" t="s">
        <v>323</v>
      </c>
      <c r="J16" s="11" t="n">
        <v>78</v>
      </c>
      <c r="K16" s="11" t="n">
        <v>2</v>
      </c>
    </row>
    <row r="17" customFormat="false" ht="14.5" hidden="false" customHeight="false" outlineLevel="0" collapsed="false">
      <c r="A17" s="11" t="s">
        <v>83</v>
      </c>
      <c r="B17" s="11" t="n">
        <v>15</v>
      </c>
      <c r="C17" s="11" t="n">
        <v>46</v>
      </c>
      <c r="D17" s="11"/>
      <c r="E17" s="11" t="s">
        <v>147</v>
      </c>
      <c r="F17" s="11" t="n">
        <v>47</v>
      </c>
      <c r="G17" s="11" t="n">
        <v>58</v>
      </c>
      <c r="H17" s="11"/>
      <c r="I17" s="11" t="s">
        <v>324</v>
      </c>
      <c r="J17" s="11" t="n">
        <v>79</v>
      </c>
      <c r="K17" s="11" t="n">
        <v>16</v>
      </c>
    </row>
    <row r="18" customFormat="false" ht="14.5" hidden="false" customHeight="false" outlineLevel="0" collapsed="false">
      <c r="A18" s="11" t="s">
        <v>85</v>
      </c>
      <c r="B18" s="11" t="n">
        <v>16</v>
      </c>
      <c r="C18" s="11" t="n">
        <v>41</v>
      </c>
      <c r="D18" s="11"/>
      <c r="E18" s="11" t="s">
        <v>149</v>
      </c>
      <c r="F18" s="11" t="n">
        <v>48</v>
      </c>
      <c r="G18" s="11" t="n">
        <v>34</v>
      </c>
      <c r="H18" s="11"/>
      <c r="I18" s="11" t="s">
        <v>325</v>
      </c>
      <c r="J18" s="11" t="n">
        <v>80</v>
      </c>
      <c r="K18" s="11" t="n">
        <v>6</v>
      </c>
    </row>
    <row r="19" customFormat="false" ht="14.5" hidden="false" customHeight="false" outlineLevel="0" collapsed="false">
      <c r="A19" s="11" t="s">
        <v>87</v>
      </c>
      <c r="B19" s="11" t="n">
        <v>17</v>
      </c>
      <c r="C19" s="11" t="n">
        <v>76</v>
      </c>
      <c r="D19" s="11"/>
      <c r="E19" s="11" t="s">
        <v>151</v>
      </c>
      <c r="F19" s="11" t="n">
        <v>49</v>
      </c>
      <c r="G19" s="11" t="n">
        <v>70</v>
      </c>
      <c r="H19" s="11"/>
      <c r="I19" s="11" t="s">
        <v>326</v>
      </c>
      <c r="J19" s="11" t="n">
        <v>81</v>
      </c>
      <c r="K19" s="11" t="n">
        <v>10</v>
      </c>
    </row>
    <row r="20" customFormat="false" ht="14.5" hidden="false" customHeight="false" outlineLevel="0" collapsed="false">
      <c r="A20" s="11" t="s">
        <v>89</v>
      </c>
      <c r="B20" s="11" t="n">
        <v>18</v>
      </c>
      <c r="C20" s="11" t="n">
        <v>3</v>
      </c>
      <c r="D20" s="11"/>
      <c r="E20" s="11" t="s">
        <v>153</v>
      </c>
      <c r="F20" s="11" t="n">
        <v>50</v>
      </c>
      <c r="G20" s="11" t="n">
        <v>68</v>
      </c>
      <c r="H20" s="11"/>
      <c r="I20" s="11" t="s">
        <v>327</v>
      </c>
      <c r="J20" s="11" t="n">
        <v>82</v>
      </c>
      <c r="K20" s="11" t="n">
        <v>53</v>
      </c>
    </row>
    <row r="21" customFormat="false" ht="14.5" hidden="false" customHeight="false" outlineLevel="0" collapsed="false">
      <c r="A21" s="11" t="s">
        <v>91</v>
      </c>
      <c r="B21" s="11" t="n">
        <v>19</v>
      </c>
      <c r="C21" s="11" t="n">
        <v>91</v>
      </c>
      <c r="D21" s="11"/>
      <c r="E21" s="11" t="s">
        <v>155</v>
      </c>
      <c r="F21" s="11" t="n">
        <v>51</v>
      </c>
      <c r="G21" s="11" t="n">
        <v>35</v>
      </c>
      <c r="H21" s="11"/>
      <c r="I21" s="11" t="s">
        <v>328</v>
      </c>
      <c r="J21" s="11" t="n">
        <v>83</v>
      </c>
      <c r="K21" s="11" t="n">
        <v>72</v>
      </c>
    </row>
    <row r="22" customFormat="false" ht="14.5" hidden="false" customHeight="false" outlineLevel="0" collapsed="false">
      <c r="A22" s="11" t="s">
        <v>93</v>
      </c>
      <c r="B22" s="11" t="n">
        <v>20</v>
      </c>
      <c r="C22" s="11" t="n">
        <v>5</v>
      </c>
      <c r="D22" s="11"/>
      <c r="E22" s="11" t="s">
        <v>157</v>
      </c>
      <c r="F22" s="11" t="n">
        <v>52</v>
      </c>
      <c r="G22" s="11" t="n">
        <v>89</v>
      </c>
      <c r="H22" s="11"/>
      <c r="I22" s="11" t="s">
        <v>329</v>
      </c>
      <c r="J22" s="11" t="n">
        <v>84</v>
      </c>
      <c r="K22" s="11" t="n">
        <v>38</v>
      </c>
    </row>
    <row r="23" customFormat="false" ht="14.5" hidden="false" customHeight="false" outlineLevel="0" collapsed="false">
      <c r="A23" s="11" t="s">
        <v>95</v>
      </c>
      <c r="B23" s="11" t="n">
        <v>21</v>
      </c>
      <c r="C23" s="11" t="n">
        <v>78</v>
      </c>
      <c r="D23" s="11"/>
      <c r="E23" s="11" t="s">
        <v>159</v>
      </c>
      <c r="F23" s="11" t="n">
        <v>53</v>
      </c>
      <c r="G23" s="11" t="n">
        <v>37</v>
      </c>
      <c r="H23" s="11"/>
      <c r="I23" s="11" t="s">
        <v>330</v>
      </c>
      <c r="J23" s="11" t="n">
        <v>85</v>
      </c>
      <c r="K23" s="11" t="n">
        <v>85</v>
      </c>
    </row>
    <row r="24" customFormat="false" ht="14.5" hidden="false" customHeight="false" outlineLevel="0" collapsed="false">
      <c r="A24" s="11" t="s">
        <v>97</v>
      </c>
      <c r="B24" s="11" t="n">
        <v>22</v>
      </c>
      <c r="C24" s="11" t="n">
        <v>49</v>
      </c>
      <c r="D24" s="11"/>
      <c r="E24" s="11" t="s">
        <v>161</v>
      </c>
      <c r="F24" s="11" t="n">
        <v>54</v>
      </c>
      <c r="G24" s="11" t="n">
        <v>32</v>
      </c>
      <c r="H24" s="11"/>
      <c r="I24" s="11" t="s">
        <v>331</v>
      </c>
      <c r="J24" s="11" t="n">
        <v>86</v>
      </c>
      <c r="K24" s="11" t="n">
        <v>74</v>
      </c>
    </row>
    <row r="25" customFormat="false" ht="14.5" hidden="false" customHeight="false" outlineLevel="0" collapsed="false">
      <c r="A25" s="11" t="s">
        <v>99</v>
      </c>
      <c r="B25" s="11" t="n">
        <v>23</v>
      </c>
      <c r="C25" s="11" t="n">
        <v>7</v>
      </c>
      <c r="D25" s="11"/>
      <c r="E25" s="11" t="s">
        <v>163</v>
      </c>
      <c r="F25" s="11" t="n">
        <v>55</v>
      </c>
      <c r="G25" s="11" t="n">
        <v>55</v>
      </c>
      <c r="H25" s="11"/>
      <c r="I25" s="11" t="s">
        <v>332</v>
      </c>
      <c r="J25" s="11" t="n">
        <v>87</v>
      </c>
      <c r="K25" s="11" t="n">
        <v>61</v>
      </c>
    </row>
    <row r="26" customFormat="false" ht="14.5" hidden="false" customHeight="false" outlineLevel="0" collapsed="false">
      <c r="A26" s="11" t="s">
        <v>101</v>
      </c>
      <c r="B26" s="11" t="n">
        <v>24</v>
      </c>
      <c r="C26" s="11" t="n">
        <v>9</v>
      </c>
      <c r="D26" s="11"/>
      <c r="E26" s="11" t="s">
        <v>165</v>
      </c>
      <c r="F26" s="11" t="n">
        <v>56</v>
      </c>
      <c r="G26" s="11" t="n">
        <v>51</v>
      </c>
      <c r="H26" s="11"/>
      <c r="I26" s="11" t="s">
        <v>333</v>
      </c>
      <c r="J26" s="11" t="n">
        <v>88</v>
      </c>
      <c r="K26" s="11" t="n">
        <v>56</v>
      </c>
    </row>
    <row r="27" customFormat="false" ht="14.5" hidden="false" customHeight="false" outlineLevel="0" collapsed="false">
      <c r="A27" s="11" t="s">
        <v>103</v>
      </c>
      <c r="B27" s="11" t="n">
        <v>25</v>
      </c>
      <c r="C27" s="11" t="n">
        <v>60</v>
      </c>
      <c r="D27" s="11"/>
      <c r="E27" s="11" t="s">
        <v>167</v>
      </c>
      <c r="F27" s="11" t="n">
        <v>57</v>
      </c>
      <c r="G27" s="11" t="n">
        <v>77</v>
      </c>
      <c r="H27" s="11"/>
      <c r="I27" s="11" t="s">
        <v>334</v>
      </c>
      <c r="J27" s="11" t="n">
        <v>89</v>
      </c>
      <c r="K27" s="11" t="n">
        <v>93</v>
      </c>
    </row>
    <row r="28" customFormat="false" ht="14.5" hidden="false" customHeight="false" outlineLevel="0" collapsed="false">
      <c r="A28" s="11" t="s">
        <v>105</v>
      </c>
      <c r="B28" s="11" t="n">
        <v>26</v>
      </c>
      <c r="C28" s="11" t="n">
        <v>94</v>
      </c>
      <c r="D28" s="11"/>
      <c r="E28" s="11" t="s">
        <v>169</v>
      </c>
      <c r="F28" s="11" t="n">
        <v>58</v>
      </c>
      <c r="G28" s="11" t="n">
        <v>19</v>
      </c>
      <c r="H28" s="11"/>
      <c r="I28" s="11" t="s">
        <v>335</v>
      </c>
      <c r="J28" s="11" t="n">
        <v>90</v>
      </c>
      <c r="K28" s="11" t="n">
        <v>33</v>
      </c>
    </row>
    <row r="29" customFormat="false" ht="14.5" hidden="false" customHeight="false" outlineLevel="0" collapsed="false">
      <c r="A29" s="11" t="s">
        <v>107</v>
      </c>
      <c r="B29" s="11" t="n">
        <v>27</v>
      </c>
      <c r="C29" s="11" t="n">
        <v>1</v>
      </c>
      <c r="D29" s="11"/>
      <c r="E29" s="11" t="s">
        <v>171</v>
      </c>
      <c r="F29" s="11" t="n">
        <v>59</v>
      </c>
      <c r="G29" s="11" t="n">
        <v>81</v>
      </c>
      <c r="H29" s="11"/>
      <c r="I29" s="11" t="s">
        <v>336</v>
      </c>
      <c r="J29" s="11" t="n">
        <v>91</v>
      </c>
      <c r="K29" s="11" t="n">
        <v>14</v>
      </c>
    </row>
    <row r="30" customFormat="false" ht="14.5" hidden="false" customHeight="false" outlineLevel="0" collapsed="false">
      <c r="A30" s="11" t="s">
        <v>109</v>
      </c>
      <c r="B30" s="11" t="n">
        <v>28</v>
      </c>
      <c r="C30" s="11" t="n">
        <v>88</v>
      </c>
      <c r="D30" s="11"/>
      <c r="E30" s="11" t="s">
        <v>173</v>
      </c>
      <c r="F30" s="11" t="n">
        <v>60</v>
      </c>
      <c r="G30" s="11" t="n">
        <v>20</v>
      </c>
      <c r="H30" s="11"/>
      <c r="I30" s="11" t="s">
        <v>337</v>
      </c>
      <c r="J30" s="11" t="n">
        <v>92</v>
      </c>
      <c r="K30" s="11" t="n">
        <v>13</v>
      </c>
    </row>
    <row r="31" customFormat="false" ht="14.5" hidden="false" customHeight="false" outlineLevel="0" collapsed="false">
      <c r="A31" s="11" t="s">
        <v>111</v>
      </c>
      <c r="B31" s="11" t="n">
        <v>29</v>
      </c>
      <c r="C31" s="11" t="n">
        <v>78</v>
      </c>
      <c r="D31" s="11"/>
      <c r="E31" s="11" t="s">
        <v>175</v>
      </c>
      <c r="F31" s="11" t="n">
        <v>61</v>
      </c>
      <c r="G31" s="11" t="n">
        <v>65</v>
      </c>
      <c r="H31" s="11"/>
      <c r="I31" s="11" t="s">
        <v>338</v>
      </c>
      <c r="J31" s="11" t="n">
        <v>93</v>
      </c>
      <c r="K31" s="11" t="n">
        <v>11</v>
      </c>
    </row>
    <row r="32" customFormat="false" ht="14.5" hidden="false" customHeight="false" outlineLevel="0" collapsed="false">
      <c r="A32" s="11" t="s">
        <v>113</v>
      </c>
      <c r="B32" s="11" t="n">
        <v>30</v>
      </c>
      <c r="C32" s="11" t="n">
        <v>47</v>
      </c>
      <c r="D32" s="11"/>
      <c r="E32" s="11" t="s">
        <v>177</v>
      </c>
      <c r="F32" s="11" t="n">
        <v>62</v>
      </c>
      <c r="G32" s="11" t="n">
        <v>30</v>
      </c>
      <c r="H32" s="11"/>
      <c r="I32" s="11" t="s">
        <v>339</v>
      </c>
      <c r="J32" s="11" t="n">
        <v>94</v>
      </c>
      <c r="K32" s="11" t="n">
        <v>21</v>
      </c>
    </row>
    <row r="33" customFormat="false" ht="14.5" hidden="false" customHeight="false" outlineLevel="0" collapsed="false">
      <c r="A33" s="11" t="s">
        <v>115</v>
      </c>
      <c r="B33" s="11" t="n">
        <v>31</v>
      </c>
      <c r="C33" s="11" t="n">
        <v>63</v>
      </c>
      <c r="D33" s="11"/>
      <c r="E33" s="11" t="s">
        <v>179</v>
      </c>
      <c r="F33" s="11" t="n">
        <v>63</v>
      </c>
      <c r="G33" s="11" t="n">
        <v>80</v>
      </c>
      <c r="H33" s="11"/>
      <c r="I33" s="11" t="s">
        <v>340</v>
      </c>
      <c r="J33" s="11" t="n">
        <v>95</v>
      </c>
      <c r="K33" s="11" t="n">
        <v>45</v>
      </c>
    </row>
    <row r="34" customFormat="false" ht="14.5" hidden="false" customHeight="false" outlineLevel="0" collapsed="false">
      <c r="A34" s="11" t="s">
        <v>117</v>
      </c>
      <c r="B34" s="11" t="n">
        <v>32</v>
      </c>
      <c r="C34" s="11" t="n">
        <v>4</v>
      </c>
      <c r="D34" s="11"/>
      <c r="E34" s="11" t="s">
        <v>181</v>
      </c>
      <c r="F34" s="11" t="n">
        <v>64</v>
      </c>
      <c r="G34" s="11" t="n">
        <v>96</v>
      </c>
      <c r="H34" s="11"/>
      <c r="I34" s="11" t="s">
        <v>341</v>
      </c>
      <c r="J34" s="11" t="n">
        <v>96</v>
      </c>
      <c r="K34" s="11" t="n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2017-10-17T09:22:13Z</dcterms:created>
  <dc:creator>Ylva Strid</dc:creator>
  <dc:description/>
  <dc:language>en-US</dc:language>
  <cp:lastModifiedBy>Ylva Strid</cp:lastModifiedBy>
  <cp:lastPrinted>2018-03-06T14:02:21Z</cp:lastPrinted>
  <dcterms:modified xsi:type="dcterms:W3CDTF">2018-03-13T10:36:10Z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