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comments2.xml" ContentType="application/vnd.openxmlformats-officedocument.spreadsheetml.comments+xml"/>
  <Override PartName="/xl/tables/table6.xml" ContentType="application/vnd.openxmlformats-officedocument.spreadsheetml.tab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440" windowHeight="8505" firstSheet="3" activeTab="5"/>
  </bookViews>
  <sheets>
    <sheet name="Carte alimentation" sheetId="1" r:id="rId1"/>
    <sheet name="Carte connectique CM" sheetId="4" r:id="rId2"/>
    <sheet name="Carte support capteur couleur" sheetId="5" r:id="rId3"/>
    <sheet name="Carte mère" sheetId="6" r:id="rId4"/>
    <sheet name="Carte hacheur" sheetId="8" r:id="rId5"/>
    <sheet name="Récapitulatif" sheetId="7" r:id="rId6"/>
    <sheet name="Commande Farnell" sheetId="9" r:id="rId7"/>
    <sheet name="Commande RS" sheetId="10" r:id="rId8"/>
    <sheet name="Commande ED" sheetId="11" r:id="rId9"/>
  </sheets>
  <calcPr calcId="145621"/>
</workbook>
</file>

<file path=xl/calcChain.xml><?xml version="1.0" encoding="utf-8"?>
<calcChain xmlns="http://schemas.openxmlformats.org/spreadsheetml/2006/main">
  <c r="J28" i="10" l="1"/>
  <c r="J27" i="10"/>
  <c r="J26" i="10"/>
  <c r="J25" i="10"/>
  <c r="J24" i="10"/>
  <c r="J23" i="10"/>
  <c r="J22" i="10"/>
  <c r="H28" i="10"/>
  <c r="H27" i="10"/>
  <c r="H26" i="10"/>
  <c r="H25" i="10"/>
  <c r="H24" i="10"/>
  <c r="H23" i="10"/>
  <c r="H22" i="10"/>
  <c r="H30" i="10" s="1"/>
  <c r="H3" i="10" l="1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2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2" i="9"/>
  <c r="M180" i="7"/>
  <c r="S180" i="7"/>
  <c r="M174" i="7"/>
  <c r="S174" i="7"/>
  <c r="M170" i="7"/>
  <c r="S170" i="7"/>
  <c r="M171" i="7"/>
  <c r="S171" i="7"/>
  <c r="M156" i="7"/>
  <c r="S156" i="7"/>
  <c r="M138" i="7"/>
  <c r="S138" i="7"/>
  <c r="M112" i="7"/>
  <c r="S112" i="7"/>
  <c r="H18" i="10" l="1"/>
  <c r="H18" i="9"/>
  <c r="M97" i="7"/>
  <c r="S97" i="7"/>
  <c r="M68" i="7"/>
  <c r="M65" i="7"/>
  <c r="M55" i="7"/>
  <c r="S55" i="7"/>
  <c r="N36" i="7"/>
  <c r="M36" i="7"/>
  <c r="S36" i="7"/>
  <c r="N82" i="7"/>
  <c r="M82" i="7"/>
  <c r="S82" i="7"/>
  <c r="M84" i="7"/>
  <c r="S84" i="7"/>
  <c r="M79" i="7"/>
  <c r="S79" i="7"/>
  <c r="M32" i="7"/>
  <c r="S32" i="7"/>
  <c r="M94" i="7"/>
  <c r="S94" i="7"/>
  <c r="M178" i="7" l="1"/>
  <c r="S178" i="7"/>
  <c r="M176" i="7"/>
  <c r="S176" i="7"/>
  <c r="M173" i="7"/>
  <c r="S173" i="7"/>
  <c r="M169" i="7"/>
  <c r="S169" i="7"/>
  <c r="M167" i="7"/>
  <c r="S167" i="7"/>
  <c r="M165" i="7"/>
  <c r="S165" i="7"/>
  <c r="M160" i="7"/>
  <c r="S160" i="7"/>
  <c r="M153" i="7"/>
  <c r="S153" i="7"/>
  <c r="M158" i="7"/>
  <c r="S158" i="7"/>
  <c r="M106" i="7" l="1"/>
  <c r="S106" i="7"/>
  <c r="M105" i="7"/>
  <c r="S105" i="7"/>
  <c r="M88" i="7"/>
  <c r="S88" i="7"/>
  <c r="M61" i="7"/>
  <c r="S61" i="7"/>
  <c r="S199" i="7"/>
  <c r="S49" i="7"/>
  <c r="S109" i="7"/>
  <c r="M59" i="7"/>
  <c r="S59" i="7"/>
  <c r="M60" i="7"/>
  <c r="S60" i="7"/>
  <c r="M58" i="7"/>
  <c r="S58" i="7"/>
  <c r="M86" i="7"/>
  <c r="S86" i="7"/>
  <c r="M87" i="7"/>
  <c r="S87" i="7"/>
  <c r="M144" i="7"/>
  <c r="S144" i="7"/>
  <c r="M147" i="7"/>
  <c r="S147" i="7"/>
  <c r="M148" i="7"/>
  <c r="S148" i="7"/>
  <c r="M149" i="7"/>
  <c r="S149" i="7"/>
  <c r="M143" i="7"/>
  <c r="S143" i="7"/>
  <c r="M145" i="7"/>
  <c r="S145" i="7"/>
  <c r="S6" i="7"/>
  <c r="S7" i="7"/>
  <c r="S8" i="7"/>
  <c r="S12" i="7"/>
  <c r="S13" i="7"/>
  <c r="S14" i="7"/>
  <c r="S15" i="7"/>
  <c r="S16" i="7"/>
  <c r="S17" i="7"/>
  <c r="S20" i="7"/>
  <c r="S21" i="7"/>
  <c r="S22" i="7"/>
  <c r="S23" i="7"/>
  <c r="S24" i="7"/>
  <c r="S25" i="7"/>
  <c r="S26" i="7"/>
  <c r="S27" i="7"/>
  <c r="S95" i="7"/>
  <c r="S30" i="7"/>
  <c r="S31" i="7"/>
  <c r="S33" i="7"/>
  <c r="S34" i="7"/>
  <c r="S35" i="7"/>
  <c r="S37" i="7"/>
  <c r="S40" i="7"/>
  <c r="S41" i="7"/>
  <c r="S42" i="7"/>
  <c r="S43" i="7"/>
  <c r="S44" i="7"/>
  <c r="S45" i="7"/>
  <c r="S9" i="7"/>
  <c r="S10" i="7"/>
  <c r="S11" i="7"/>
  <c r="S18" i="7"/>
  <c r="S19" i="7"/>
  <c r="S28" i="7"/>
  <c r="S29" i="7"/>
  <c r="S46" i="7"/>
  <c r="S47" i="7"/>
  <c r="S48" i="7"/>
  <c r="S50" i="7"/>
  <c r="S51" i="7"/>
  <c r="S52" i="7"/>
  <c r="S53" i="7"/>
  <c r="S54" i="7"/>
  <c r="S56" i="7"/>
  <c r="S57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80" i="7"/>
  <c r="S81" i="7"/>
  <c r="S83" i="7"/>
  <c r="S85" i="7"/>
  <c r="S89" i="7"/>
  <c r="S90" i="7"/>
  <c r="S91" i="7"/>
  <c r="S92" i="7"/>
  <c r="S93" i="7"/>
  <c r="S96" i="7"/>
  <c r="S98" i="7"/>
  <c r="S99" i="7"/>
  <c r="S100" i="7"/>
  <c r="S101" i="7"/>
  <c r="S102" i="7"/>
  <c r="S103" i="7"/>
  <c r="S104" i="7"/>
  <c r="S107" i="7"/>
  <c r="S108" i="7"/>
  <c r="S110" i="7"/>
  <c r="S111" i="7"/>
  <c r="S113" i="7"/>
  <c r="S114" i="7"/>
  <c r="S116" i="7"/>
  <c r="S117" i="7"/>
  <c r="S115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9" i="7"/>
  <c r="S140" i="7"/>
  <c r="S141" i="7"/>
  <c r="S142" i="7"/>
  <c r="S146" i="7"/>
  <c r="S150" i="7"/>
  <c r="S151" i="7"/>
  <c r="S152" i="7"/>
  <c r="S154" i="7"/>
  <c r="S155" i="7"/>
  <c r="S157" i="7"/>
  <c r="S159" i="7"/>
  <c r="S161" i="7"/>
  <c r="S162" i="7"/>
  <c r="S163" i="7"/>
  <c r="S164" i="7"/>
  <c r="S166" i="7"/>
  <c r="S168" i="7"/>
  <c r="S172" i="7"/>
  <c r="S175" i="7"/>
  <c r="S177" i="7"/>
  <c r="S179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38" i="7"/>
  <c r="S39" i="7"/>
  <c r="S197" i="7"/>
  <c r="S198" i="7"/>
  <c r="M111" i="7"/>
  <c r="M110" i="7"/>
  <c r="M116" i="7"/>
  <c r="M117" i="7"/>
  <c r="M118" i="7"/>
  <c r="M119" i="7"/>
  <c r="M121" i="7"/>
  <c r="M122" i="7"/>
  <c r="M124" i="7"/>
  <c r="M125" i="7"/>
  <c r="M127" i="7"/>
  <c r="M128" i="7"/>
  <c r="M136" i="7"/>
  <c r="M192" i="7"/>
  <c r="M191" i="7"/>
  <c r="M194" i="7"/>
  <c r="M189" i="7" l="1"/>
  <c r="M197" i="7" l="1"/>
  <c r="M38" i="7"/>
  <c r="M6" i="7"/>
  <c r="M7" i="7"/>
  <c r="M8" i="7"/>
  <c r="M12" i="7"/>
  <c r="M13" i="7"/>
  <c r="M14" i="7"/>
  <c r="M15" i="7"/>
  <c r="M16" i="7"/>
  <c r="M17" i="7"/>
  <c r="M20" i="7"/>
  <c r="M21" i="7"/>
  <c r="M22" i="7"/>
  <c r="M23" i="7"/>
  <c r="M24" i="7"/>
  <c r="M25" i="7"/>
  <c r="M26" i="7"/>
  <c r="M27" i="7"/>
  <c r="M95" i="7"/>
  <c r="M30" i="7"/>
  <c r="M31" i="7"/>
  <c r="M33" i="7"/>
  <c r="M34" i="7"/>
  <c r="M35" i="7"/>
  <c r="M37" i="7"/>
  <c r="M40" i="7"/>
  <c r="M41" i="7"/>
  <c r="M42" i="7"/>
  <c r="M43" i="7"/>
  <c r="M44" i="7"/>
  <c r="M45" i="7"/>
  <c r="M9" i="7"/>
  <c r="M10" i="7"/>
  <c r="M11" i="7"/>
  <c r="M18" i="7"/>
  <c r="M19" i="7"/>
  <c r="M28" i="7"/>
  <c r="M29" i="7"/>
  <c r="M46" i="7"/>
  <c r="M47" i="7"/>
  <c r="M48" i="7"/>
  <c r="M50" i="7"/>
  <c r="M51" i="7"/>
  <c r="M52" i="7"/>
  <c r="M53" i="7"/>
  <c r="M54" i="7"/>
  <c r="M56" i="7"/>
  <c r="M57" i="7"/>
  <c r="M63" i="7"/>
  <c r="M64" i="7"/>
  <c r="M66" i="7"/>
  <c r="M67" i="7"/>
  <c r="M69" i="7"/>
  <c r="M70" i="7"/>
  <c r="M71" i="7"/>
  <c r="M72" i="7"/>
  <c r="M73" i="7"/>
  <c r="M74" i="7"/>
  <c r="M75" i="7"/>
  <c r="M76" i="7"/>
  <c r="M77" i="7"/>
  <c r="M78" i="7"/>
  <c r="M80" i="7"/>
  <c r="M81" i="7"/>
  <c r="M83" i="7"/>
  <c r="M85" i="7"/>
  <c r="M90" i="7"/>
  <c r="M91" i="7"/>
  <c r="M92" i="7"/>
  <c r="M93" i="7"/>
  <c r="M96" i="7"/>
  <c r="M98" i="7"/>
  <c r="M99" i="7"/>
  <c r="M100" i="7"/>
  <c r="M101" i="7"/>
  <c r="M102" i="7"/>
  <c r="M103" i="7"/>
  <c r="M104" i="7"/>
  <c r="M107" i="7"/>
  <c r="M108" i="7"/>
  <c r="M113" i="7"/>
  <c r="M114" i="7"/>
  <c r="M115" i="7"/>
  <c r="M120" i="7"/>
  <c r="M123" i="7"/>
  <c r="M126" i="7"/>
  <c r="M129" i="7"/>
  <c r="M130" i="7"/>
  <c r="M131" i="7"/>
  <c r="M132" i="7"/>
  <c r="M133" i="7"/>
  <c r="M134" i="7"/>
  <c r="M135" i="7"/>
  <c r="M137" i="7"/>
  <c r="M139" i="7"/>
  <c r="M140" i="7"/>
  <c r="M141" i="7"/>
  <c r="M142" i="7"/>
  <c r="M146" i="7"/>
  <c r="M150" i="7"/>
  <c r="M151" i="7"/>
  <c r="M152" i="7"/>
  <c r="M154" i="7"/>
  <c r="M155" i="7"/>
  <c r="M157" i="7"/>
  <c r="M159" i="7"/>
  <c r="M161" i="7"/>
  <c r="M162" i="7"/>
  <c r="M163" i="7"/>
  <c r="M164" i="7"/>
  <c r="M166" i="7"/>
  <c r="M168" i="7"/>
  <c r="M172" i="7"/>
  <c r="M175" i="7"/>
  <c r="M177" i="7"/>
  <c r="M179" i="7"/>
  <c r="M181" i="7"/>
  <c r="M182" i="7"/>
  <c r="M183" i="7"/>
  <c r="M184" i="7"/>
  <c r="M185" i="7"/>
  <c r="M186" i="7"/>
  <c r="M188" i="7"/>
  <c r="M190" i="7"/>
  <c r="M193" i="7"/>
  <c r="M195" i="7"/>
  <c r="M196" i="7"/>
  <c r="M39" i="7"/>
  <c r="M198" i="7"/>
  <c r="J47" i="8" l="1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48" i="8" s="1"/>
  <c r="J27" i="6" l="1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18" i="6"/>
  <c r="J19" i="6"/>
  <c r="J20" i="6"/>
  <c r="J21" i="6"/>
  <c r="J22" i="6"/>
  <c r="J23" i="6"/>
  <c r="J24" i="6"/>
  <c r="J25" i="6"/>
  <c r="J26" i="6"/>
  <c r="J42" i="6"/>
  <c r="J43" i="6"/>
  <c r="J44" i="6"/>
  <c r="J9" i="6"/>
  <c r="J10" i="6"/>
  <c r="J11" i="6"/>
  <c r="J12" i="6"/>
  <c r="J13" i="6"/>
  <c r="J14" i="6"/>
  <c r="J15" i="6"/>
  <c r="J16" i="6"/>
  <c r="J17" i="6"/>
  <c r="J45" i="6"/>
  <c r="J3" i="6" l="1"/>
  <c r="J4" i="6"/>
  <c r="J5" i="6"/>
  <c r="J6" i="6"/>
  <c r="J7" i="6"/>
  <c r="J8" i="6"/>
  <c r="J46" i="6"/>
  <c r="J47" i="6"/>
  <c r="J2" i="6"/>
  <c r="J5" i="5"/>
  <c r="J4" i="5"/>
  <c r="J3" i="5"/>
  <c r="J2" i="5"/>
  <c r="J11" i="5" s="1"/>
  <c r="J14" i="4"/>
  <c r="J26" i="4"/>
  <c r="J25" i="4"/>
  <c r="J24" i="4"/>
  <c r="J23" i="4"/>
  <c r="J22" i="4"/>
  <c r="J21" i="4"/>
  <c r="J20" i="4"/>
  <c r="J19" i="4"/>
  <c r="J18" i="4"/>
  <c r="J17" i="4"/>
  <c r="J16" i="4"/>
  <c r="J15" i="4"/>
  <c r="J34" i="4"/>
  <c r="J33" i="4"/>
  <c r="J32" i="4"/>
  <c r="J31" i="4"/>
  <c r="J30" i="4"/>
  <c r="J29" i="4"/>
  <c r="J28" i="4"/>
  <c r="J27" i="4"/>
  <c r="J13" i="4"/>
  <c r="J12" i="4"/>
  <c r="J11" i="4"/>
  <c r="J10" i="4"/>
  <c r="J9" i="4"/>
  <c r="J8" i="4"/>
  <c r="J7" i="4"/>
  <c r="J6" i="4"/>
  <c r="J5" i="4"/>
  <c r="J4" i="4"/>
  <c r="J3" i="4"/>
  <c r="J2" i="4"/>
  <c r="J48" i="6" l="1"/>
  <c r="J35" i="4"/>
  <c r="J29" i="1"/>
  <c r="J27" i="1"/>
  <c r="J19" i="1"/>
  <c r="J22" i="1"/>
  <c r="J23" i="1"/>
  <c r="J20" i="1"/>
  <c r="J31" i="1"/>
  <c r="J25" i="1"/>
  <c r="J26" i="1"/>
  <c r="J21" i="1"/>
  <c r="J24" i="1"/>
  <c r="J16" i="1"/>
  <c r="J17" i="1"/>
  <c r="J18" i="1"/>
  <c r="J28" i="1"/>
  <c r="J33" i="1"/>
  <c r="J32" i="1"/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30" i="1"/>
  <c r="J34" i="1" l="1"/>
</calcChain>
</file>

<file path=xl/comments1.xml><?xml version="1.0" encoding="utf-8"?>
<comments xmlns="http://schemas.openxmlformats.org/spreadsheetml/2006/main">
  <authors>
    <author>benoit</author>
  </authors>
  <commentList>
    <comment ref="B1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mments2.xml><?xml version="1.0" encoding="utf-8"?>
<comments xmlns="http://schemas.openxmlformats.org/spreadsheetml/2006/main">
  <authors>
    <author>benoit</author>
  </authors>
  <commentList>
    <comment ref="B10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Commander de préférence chez RS</t>
        </r>
      </text>
    </comment>
    <comment ref="F10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(moins cher): 220-4822</t>
        </r>
      </text>
    </comment>
    <comment ref="F2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B3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mments3.xml><?xml version="1.0" encoding="utf-8"?>
<comments xmlns="http://schemas.openxmlformats.org/spreadsheetml/2006/main">
  <authors>
    <author>benoit</author>
  </authors>
  <commentList>
    <comment ref="G36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Commander de préférence chez RS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Commander de préférence chez RS</t>
        </r>
      </text>
    </comment>
    <comment ref="K37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(moins cher): 220-4822</t>
        </r>
      </text>
    </comment>
    <comment ref="G110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G111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G112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G113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Elles sont vertes!!! :-)
Pour des rouges:
1685064
et des jaunes:
1685066</t>
        </r>
      </text>
    </comment>
    <comment ref="K135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- non dispo chez farnell</t>
        </r>
      </text>
    </comment>
    <comment ref="G173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  <comment ref="G17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  <comment ref="G175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Res de 45.3k dispo uniquement</t>
        </r>
      </text>
    </comment>
  </commentList>
</comments>
</file>

<file path=xl/comments4.xml><?xml version="1.0" encoding="utf-8"?>
<comments xmlns="http://schemas.openxmlformats.org/spreadsheetml/2006/main">
  <authors>
    <author>benoit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benoit:</t>
        </r>
        <r>
          <rPr>
            <sz val="8"/>
            <color indexed="81"/>
            <rFont val="Tahoma"/>
            <family val="2"/>
          </rPr>
          <t xml:space="preserve">
Référence RS (moins cher): 220-4822</t>
        </r>
      </text>
    </comment>
  </commentList>
</comments>
</file>

<file path=xl/sharedStrings.xml><?xml version="1.0" encoding="utf-8"?>
<sst xmlns="http://schemas.openxmlformats.org/spreadsheetml/2006/main" count="1188" uniqueCount="363">
  <si>
    <t>produit</t>
  </si>
  <si>
    <t>fabricant</t>
  </si>
  <si>
    <t>ref fabriquant</t>
  </si>
  <si>
    <t>fournisseur</t>
  </si>
  <si>
    <t>ref fournisseur</t>
  </si>
  <si>
    <t>Porte fusible</t>
  </si>
  <si>
    <t>RS</t>
  </si>
  <si>
    <t>563-756</t>
  </si>
  <si>
    <t>Remarques</t>
  </si>
  <si>
    <t>par sachet de 25</t>
  </si>
  <si>
    <t>Prix total</t>
  </si>
  <si>
    <t>Prix unitaire HT</t>
  </si>
  <si>
    <t>Interrupteur à levier vertical</t>
  </si>
  <si>
    <t>NKK Nikkai</t>
  </si>
  <si>
    <t>34ASP12B4M7QT</t>
  </si>
  <si>
    <t xml:space="preserve">GRAYHILL </t>
  </si>
  <si>
    <t>Farnell</t>
  </si>
  <si>
    <t>MOQ</t>
  </si>
  <si>
    <t>Quantité commande</t>
  </si>
  <si>
    <t xml:space="preserve">C &amp; K COMPONENTS </t>
  </si>
  <si>
    <t xml:space="preserve">7101MD9AV2BE </t>
  </si>
  <si>
    <t>M2012SA1W40</t>
  </si>
  <si>
    <t xml:space="preserve">7108MD9AV2BE </t>
  </si>
  <si>
    <t>KNITTER-SWITCH</t>
  </si>
  <si>
    <t>STM 106 F – VM</t>
  </si>
  <si>
    <t>Interrupteur à levier vertical momentané</t>
  </si>
  <si>
    <t>M2015SA1W40</t>
  </si>
  <si>
    <t>Apem</t>
  </si>
  <si>
    <t>5236ww</t>
  </si>
  <si>
    <t>5232ww</t>
  </si>
  <si>
    <t>Module d'alimentation</t>
  </si>
  <si>
    <t>Traco</t>
  </si>
  <si>
    <t>TEN20-2411WIN</t>
  </si>
  <si>
    <t xml:space="preserve">1284266 </t>
  </si>
  <si>
    <t>438-363</t>
  </si>
  <si>
    <t>Résistance trad 280 Ohm</t>
  </si>
  <si>
    <t>Résistance trad 8 kOhm</t>
  </si>
  <si>
    <t>Résistance trad 4 kOhm</t>
  </si>
  <si>
    <t>CBE</t>
  </si>
  <si>
    <t xml:space="preserve">Diodes 1N4001 </t>
  </si>
  <si>
    <t xml:space="preserve">LED                                               </t>
  </si>
  <si>
    <t>Fusibles 1A</t>
  </si>
  <si>
    <t>voir stock</t>
  </si>
  <si>
    <t>Electronique Diffusion</t>
  </si>
  <si>
    <t>Bornier à vis 2 voies pas de 5,08 mm</t>
  </si>
  <si>
    <t>embase MOLEX KK 2 voies</t>
  </si>
  <si>
    <t>embase MOLEX KK 3 voies</t>
  </si>
  <si>
    <t>Relais 2 voies NC-NF</t>
  </si>
  <si>
    <t>Relais 1 voie</t>
  </si>
  <si>
    <t>Total</t>
  </si>
  <si>
    <t>Quantité sur la carte</t>
  </si>
  <si>
    <t>7 paires</t>
  </si>
  <si>
    <t>Tole de face avant</t>
  </si>
  <si>
    <t>PAT</t>
  </si>
  <si>
    <t xml:space="preserve"> COCMM550382 </t>
  </si>
  <si>
    <t>Embase pour bornier débrochable 2 voies pas de 5,08 mm</t>
  </si>
  <si>
    <t>COCMM554093</t>
  </si>
  <si>
    <t>COCMM52</t>
  </si>
  <si>
    <t>22-27-2031</t>
  </si>
  <si>
    <t>Molex</t>
  </si>
  <si>
    <t>22-27-2021</t>
  </si>
  <si>
    <t xml:space="preserve">9731148 </t>
  </si>
  <si>
    <t xml:space="preserve">9731156 </t>
  </si>
  <si>
    <t>483-8477</t>
  </si>
  <si>
    <t>multiple de 10</t>
  </si>
  <si>
    <t>483-8461</t>
  </si>
  <si>
    <t>Weidmuller</t>
  </si>
  <si>
    <t xml:space="preserve">PM 5.08/2/90 3.5 SW </t>
  </si>
  <si>
    <t>425-8720</t>
  </si>
  <si>
    <t>multiple de 5</t>
  </si>
  <si>
    <t xml:space="preserve"> TE Connectivity </t>
  </si>
  <si>
    <t>796636-2</t>
  </si>
  <si>
    <t xml:space="preserve"> 710-0419</t>
  </si>
  <si>
    <t>Fiche à vis 2 voies pas de 5,08 mm</t>
  </si>
  <si>
    <t>Centralp</t>
  </si>
  <si>
    <t>SRC10RC91</t>
  </si>
  <si>
    <t>SRC10KC91</t>
  </si>
  <si>
    <t>Résistance 10 kOhm 0603</t>
  </si>
  <si>
    <t>Résistance 10 Ohm 0603</t>
  </si>
  <si>
    <t>Résistance 1 kOhm 0603</t>
  </si>
  <si>
    <t>SRC1KC91</t>
  </si>
  <si>
    <t>Résistance 0 Omh 0603</t>
  </si>
  <si>
    <t>SRC00RC02</t>
  </si>
  <si>
    <t>SCC100nFC??</t>
  </si>
  <si>
    <t>Condensateur 100 nF 0603 (5V min)</t>
  </si>
  <si>
    <t>Condensateur 100 pF 0603 (5V min)</t>
  </si>
  <si>
    <t>SCC100PFC??</t>
  </si>
  <si>
    <t>Condensateur 10 nF 0603 (5V min)</t>
  </si>
  <si>
    <t>SCC10NFC??</t>
  </si>
  <si>
    <t>Condensateur 1 µF chimique (5V min) 1 pas</t>
  </si>
  <si>
    <t>Condensateurs 10 µF chimique (5V min) 1 pas</t>
  </si>
  <si>
    <t>Buffers Transltateur de niveau TXS0104E</t>
  </si>
  <si>
    <t>TI</t>
  </si>
  <si>
    <t>TXS0104E</t>
  </si>
  <si>
    <t>samples + commande</t>
  </si>
  <si>
    <t>LM2937</t>
  </si>
  <si>
    <t>Régulateur LDO 3,3V TO-220</t>
  </si>
  <si>
    <t>Samples</t>
  </si>
  <si>
    <t>Embase pour barette 2x10</t>
  </si>
  <si>
    <t>BB201I10</t>
  </si>
  <si>
    <t>embase MOLEX KK 5 voies</t>
  </si>
  <si>
    <t>COKK254M-5C</t>
  </si>
  <si>
    <t>22-27-2051</t>
  </si>
  <si>
    <t xml:space="preserve">9731679 </t>
  </si>
  <si>
    <t>embase MOLEX KK 4 voies</t>
  </si>
  <si>
    <t>22-27-2041</t>
  </si>
  <si>
    <t>483-8499</t>
  </si>
  <si>
    <t>483-8483</t>
  </si>
  <si>
    <t xml:space="preserve">9731164 </t>
  </si>
  <si>
    <t>embase MOLEX KK 5 voies coudé</t>
  </si>
  <si>
    <t>COKK254M-3</t>
  </si>
  <si>
    <t>COKK254M-2</t>
  </si>
  <si>
    <t>COKK254M-5</t>
  </si>
  <si>
    <t>COKK254M-4</t>
  </si>
  <si>
    <t>Embase USB type mini B</t>
  </si>
  <si>
    <t>100n cap 0603 X7R 25V 0603</t>
  </si>
  <si>
    <t>100p cap 0603 X7R 25V 0603</t>
  </si>
  <si>
    <t>10n cap 0603 X7R 25V 0603</t>
  </si>
  <si>
    <t>10u cap Bcase Tantale 20V 6032</t>
  </si>
  <si>
    <t>10u cap X7R 1206 10V 1206</t>
  </si>
  <si>
    <t>15p cap 0603 X7R 25V 0603</t>
  </si>
  <si>
    <t>Quartz-20.000-18SMDT</t>
  </si>
  <si>
    <t>Diode 1N4448 0603</t>
  </si>
  <si>
    <t>BZX84C5V6 318-07</t>
  </si>
  <si>
    <t>Diode MBRS340 SMC</t>
  </si>
  <si>
    <t>Header 20X2</t>
  </si>
  <si>
    <t>barette 2x40</t>
  </si>
  <si>
    <t>Molex KK male droit 4 points</t>
  </si>
  <si>
    <t>Barrette 1 x 6 pas 2,54mm</t>
  </si>
  <si>
    <t>Inductance 4.7U WE:744043004</t>
  </si>
  <si>
    <t>LED 0603</t>
  </si>
  <si>
    <t>LM2830Z  DBV005</t>
  </si>
  <si>
    <t>LP38858S-1.2  TO263-5Lead</t>
  </si>
  <si>
    <t>LTC6905</t>
  </si>
  <si>
    <t>M24C16-WMN6   SOP8_N</t>
  </si>
  <si>
    <t>MCP2515  SOIC-18N</t>
  </si>
  <si>
    <t>MCP2551   SOIC-8_N</t>
  </si>
  <si>
    <t>PCA9515  751-02_M</t>
  </si>
  <si>
    <t>511-002</t>
  </si>
  <si>
    <t>PIC32MX4XXL   TQFP100_N</t>
  </si>
  <si>
    <t>Res 0 100mW 0603</t>
  </si>
  <si>
    <t>Res 0.5 100mW 0603</t>
  </si>
  <si>
    <t>Res 10 100mW 0603</t>
  </si>
  <si>
    <t>Res 10k 100mW  0603</t>
  </si>
  <si>
    <t>Res 33k 100mW 0603</t>
  </si>
  <si>
    <t>Res 45k 100mW 0603</t>
  </si>
  <si>
    <t>Res 560k 250mW 1206</t>
  </si>
  <si>
    <t>Res 680 250mW 0603</t>
  </si>
  <si>
    <t>SD CARD</t>
  </si>
  <si>
    <t>SN74LVC244ADW  DW020_N</t>
  </si>
  <si>
    <t>SW-PB</t>
  </si>
  <si>
    <t>USBLC6-2  SOT23-6</t>
  </si>
  <si>
    <t>1269406RL</t>
  </si>
  <si>
    <t>XC3S50AN-4TQG144C   TQG144_N</t>
  </si>
  <si>
    <t>Quantité sur la carte alimentation</t>
  </si>
  <si>
    <t>Quantité sur la carte connectique CM</t>
  </si>
  <si>
    <t>Quantité sur la carte support couleur</t>
  </si>
  <si>
    <t>Quantité sur la carte mère</t>
  </si>
  <si>
    <t>Diodes 1N4001 trad</t>
  </si>
  <si>
    <t>LED trad</t>
  </si>
  <si>
    <t>Nombre de cartes</t>
  </si>
  <si>
    <t>Quantité sur carte hacheur</t>
  </si>
  <si>
    <t>Cap 100n X7R 1206 100V</t>
  </si>
  <si>
    <t>Cap 220u Alu 3.5x8x11.5 35V</t>
  </si>
  <si>
    <t>Cap 10p X7R 0603 25V</t>
  </si>
  <si>
    <t>Cap 100p X7R 0603 25V</t>
  </si>
  <si>
    <t>MOLEX 22-27-2041</t>
  </si>
  <si>
    <t>1SMB24AT3G</t>
  </si>
  <si>
    <t>Self Wurth 7445101</t>
  </si>
  <si>
    <t>Self Wurth 74477020</t>
  </si>
  <si>
    <t>Borniers 2 débrochable pas 2,54mm</t>
  </si>
  <si>
    <t>Polyswitch MINISMDC110F/24  1812</t>
  </si>
  <si>
    <t>Res 47m 1206</t>
  </si>
  <si>
    <t>Res 100 0603</t>
  </si>
  <si>
    <t>Res 100k 0603</t>
  </si>
  <si>
    <t>Res 2,7k 0603</t>
  </si>
  <si>
    <t>Res 3.3k 1206</t>
  </si>
  <si>
    <t>Res 10k 0603</t>
  </si>
  <si>
    <t>LMD18200 TO-220 - 11 leads</t>
  </si>
  <si>
    <t>LM7301IM SOIC-8</t>
  </si>
  <si>
    <t>Besoin</t>
  </si>
  <si>
    <t>Quantité pour cablage</t>
  </si>
  <si>
    <t>Fiches Molex KK cablées 2 voies</t>
  </si>
  <si>
    <t>Fiches Molex KK cablées 3 voies</t>
  </si>
  <si>
    <t>Fiches Molex KK cablées 4 voies</t>
  </si>
  <si>
    <t>Fiches Molex KK cablées 5 voies</t>
  </si>
  <si>
    <t xml:space="preserve">698-3232 </t>
  </si>
  <si>
    <t xml:space="preserve">191-995 </t>
  </si>
  <si>
    <t xml:space="preserve">698-3254 </t>
  </si>
  <si>
    <t xml:space="preserve">648-0575 </t>
  </si>
  <si>
    <t xml:space="preserve">100n cap X7R 100V 1206 </t>
  </si>
  <si>
    <t>10p Cap X7R 25V 0603</t>
  </si>
  <si>
    <t>220u Cap Alu 3.5x8x11.5 35V</t>
  </si>
  <si>
    <t xml:space="preserve">PM5.08/2/90 </t>
  </si>
  <si>
    <t xml:space="preserve"> 709-3309</t>
  </si>
  <si>
    <t>TXS0104EDR</t>
  </si>
  <si>
    <t>545-0652</t>
  </si>
  <si>
    <t>BZX84C5V6</t>
  </si>
  <si>
    <t>DIBZX84C5V6-SMD</t>
  </si>
  <si>
    <t>391-214</t>
  </si>
  <si>
    <t xml:space="preserve">684-1977 </t>
  </si>
  <si>
    <t xml:space="preserve">547-2933 </t>
  </si>
  <si>
    <t xml:space="preserve">228-7142 </t>
  </si>
  <si>
    <t>apem</t>
  </si>
  <si>
    <t>219-5813</t>
  </si>
  <si>
    <t>A01ES+A0154B</t>
  </si>
  <si>
    <t>Xilinx</t>
  </si>
  <si>
    <t>697-2879</t>
  </si>
  <si>
    <t>SCC100NFC12</t>
  </si>
  <si>
    <t>SCC100PFC11</t>
  </si>
  <si>
    <t>SCC10NFC12</t>
  </si>
  <si>
    <t>SCC10UAC42</t>
  </si>
  <si>
    <t>2x BB401I20</t>
  </si>
  <si>
    <t>SDSSMBJ24D00</t>
  </si>
  <si>
    <t>6/20 x BB201I10</t>
  </si>
  <si>
    <t>SCC100NHC42</t>
  </si>
  <si>
    <t>SCC10PFC11</t>
  </si>
  <si>
    <t>na</t>
  </si>
  <si>
    <t xml:space="preserve">MULTICOMP </t>
  </si>
  <si>
    <t xml:space="preserve">MCADA16E6-R11-B1KR </t>
  </si>
  <si>
    <t>617-1596</t>
  </si>
  <si>
    <t xml:space="preserve">ALPS </t>
  </si>
  <si>
    <t xml:space="preserve">SKQGABE010 </t>
  </si>
  <si>
    <t>758-2063</t>
  </si>
  <si>
    <t>samples</t>
  </si>
  <si>
    <t>663-2861</t>
  </si>
  <si>
    <t>415-3215</t>
  </si>
  <si>
    <t>PIC32MX460F512L-80I/PT  TQFP100_N</t>
  </si>
  <si>
    <t>Microchip</t>
  </si>
  <si>
    <t>476-545</t>
  </si>
  <si>
    <t>Linéar Tech</t>
  </si>
  <si>
    <t>LTC6905CS5#TRMPBF</t>
  </si>
  <si>
    <t>506-2211</t>
  </si>
  <si>
    <t xml:space="preserve"> 517-157</t>
  </si>
  <si>
    <t>534-4276</t>
  </si>
  <si>
    <t>534-3790</t>
  </si>
  <si>
    <t xml:space="preserve"> 651-5659</t>
  </si>
  <si>
    <t>LM2830X  DBV005</t>
  </si>
  <si>
    <t>ROHM</t>
  </si>
  <si>
    <t>SML-310PTT86L</t>
  </si>
  <si>
    <t>Quantité à commander</t>
  </si>
  <si>
    <t>Quantité commandée</t>
  </si>
  <si>
    <t>Quantité reçue</t>
  </si>
  <si>
    <t>Stock de Oufff</t>
  </si>
  <si>
    <t>Relais 2 voies NC-NF 24V</t>
  </si>
  <si>
    <t>Finder</t>
  </si>
  <si>
    <t>382-9731</t>
  </si>
  <si>
    <t>40.51</t>
  </si>
  <si>
    <t xml:space="preserve">TE Connectivity </t>
  </si>
  <si>
    <t xml:space="preserve"> RT314024</t>
  </si>
  <si>
    <t>189-4109</t>
  </si>
  <si>
    <t xml:space="preserve"> Panasonic </t>
  </si>
  <si>
    <t>JW1FSN-DC24V</t>
  </si>
  <si>
    <t>399-8382</t>
  </si>
  <si>
    <t>JW2SN-DC24V</t>
  </si>
  <si>
    <t>399-8411</t>
  </si>
  <si>
    <t>1462180</t>
  </si>
  <si>
    <t>Relais 1 voie 24V pas 5,08mm</t>
  </si>
  <si>
    <t>RL40312416A</t>
  </si>
  <si>
    <t>RL405224</t>
  </si>
  <si>
    <t xml:space="preserve">RT314024 </t>
  </si>
  <si>
    <t xml:space="preserve">1629045 </t>
  </si>
  <si>
    <t xml:space="preserve">PRO SIGNAL </t>
  </si>
  <si>
    <t xml:space="preserve">MJ-165H </t>
  </si>
  <si>
    <t xml:space="preserve">1267391 </t>
  </si>
  <si>
    <t>Embase Jack 2,5 mm 2P</t>
  </si>
  <si>
    <t>Fiche Jack 2,5 mm 2P</t>
  </si>
  <si>
    <t xml:space="preserve">LUMBERG </t>
  </si>
  <si>
    <t>KLS 10</t>
  </si>
  <si>
    <t xml:space="preserve">1243260 </t>
  </si>
  <si>
    <t>505-1277</t>
  </si>
  <si>
    <t>Lumberg</t>
  </si>
  <si>
    <t>KLB 13</t>
  </si>
  <si>
    <t>505-1407</t>
  </si>
  <si>
    <t>1200141</t>
  </si>
  <si>
    <t>Lampe Loupe</t>
  </si>
  <si>
    <t>Embase Jack 3,5 mm 2P</t>
  </si>
  <si>
    <t>COK322A</t>
  </si>
  <si>
    <t>Fiche Jack 3,5 mm 2P</t>
  </si>
  <si>
    <t>COPG103P</t>
  </si>
  <si>
    <t>Interrupteur à levier vertical SPDT</t>
  </si>
  <si>
    <t>1MS2T2B4M7RE</t>
  </si>
  <si>
    <t xml:space="preserve">1550138 </t>
  </si>
  <si>
    <t xml:space="preserve">1MS4T2B4M7RE </t>
  </si>
  <si>
    <t xml:space="preserve">1550139 </t>
  </si>
  <si>
    <t>Interrupteur à levier vertical SPDT momentané</t>
  </si>
  <si>
    <t xml:space="preserve">CONDENSATEUR 330UF 200V </t>
  </si>
  <si>
    <t xml:space="preserve">PANASONIC </t>
  </si>
  <si>
    <t xml:space="preserve">EETED2D331BA </t>
  </si>
  <si>
    <t xml:space="preserve">1198611 </t>
  </si>
  <si>
    <t>137-452</t>
  </si>
  <si>
    <t>Bouton d'AU</t>
  </si>
  <si>
    <t>Bouton d'AU (avec LED 24V)</t>
  </si>
  <si>
    <t>Cablage</t>
  </si>
  <si>
    <t>perso</t>
  </si>
  <si>
    <t>Fusibles ?? A</t>
  </si>
  <si>
    <t>SRC100RC91</t>
  </si>
  <si>
    <t>Res 0.47 100mW 0603 (pour remplacer 0.5)</t>
  </si>
  <si>
    <t>SRC0R47C91</t>
  </si>
  <si>
    <t>SRC100KC91</t>
  </si>
  <si>
    <t>377-975</t>
  </si>
  <si>
    <t>SRC2K7C91</t>
  </si>
  <si>
    <t>SRC3K3C41</t>
  </si>
  <si>
    <t>377-953</t>
  </si>
  <si>
    <t xml:space="preserve">708-6622 </t>
  </si>
  <si>
    <t>SRC47RC41</t>
  </si>
  <si>
    <t>SRC560KC40</t>
  </si>
  <si>
    <t>RC4K02A41</t>
  </si>
  <si>
    <t>RC8K06A41</t>
  </si>
  <si>
    <t>RC287RA41</t>
  </si>
  <si>
    <t>SO191C01</t>
  </si>
  <si>
    <t>max 5</t>
  </si>
  <si>
    <t>Embase pour barette 2x10 pas 2,0 mm</t>
  </si>
  <si>
    <t>BB221I21</t>
  </si>
  <si>
    <t>LM2937ET-3.3/NOPB</t>
  </si>
  <si>
    <t>FCI</t>
  </si>
  <si>
    <t>76342-320LF</t>
  </si>
  <si>
    <t>Header 20X2 pas 2,54 mm</t>
  </si>
  <si>
    <t>Barrette 2 x 20 pas 2,54mm</t>
  </si>
  <si>
    <t>BB201I13</t>
  </si>
  <si>
    <t>weidmueller</t>
  </si>
  <si>
    <t xml:space="preserve">BLZP 5.08/02/90 SN OR BX </t>
  </si>
  <si>
    <t xml:space="preserve">1948000000 </t>
  </si>
  <si>
    <t xml:space="preserve">SL 5.08HC/02/180G 3.2SN OR BX </t>
  </si>
  <si>
    <t xml:space="preserve">1146730000 </t>
  </si>
  <si>
    <t xml:space="preserve">PHOENIX CONTACT </t>
  </si>
  <si>
    <t xml:space="preserve">1803426 </t>
  </si>
  <si>
    <t>Borniers 2 débrochable pas 3,81mm</t>
  </si>
  <si>
    <t xml:space="preserve">1826979 </t>
  </si>
  <si>
    <t xml:space="preserve">3705080 </t>
  </si>
  <si>
    <t>2509943256</t>
  </si>
  <si>
    <t>Fiche à vis 2 voies pas de 3,81 mm</t>
  </si>
  <si>
    <t>2550316219</t>
  </si>
  <si>
    <t>SDD360D00</t>
  </si>
  <si>
    <t xml:space="preserve"> 545-2080</t>
  </si>
  <si>
    <t>Wurth</t>
  </si>
  <si>
    <t>744043004</t>
  </si>
  <si>
    <t xml:space="preserve">2099227 </t>
  </si>
  <si>
    <t xml:space="preserve">KPT-1608YC </t>
  </si>
  <si>
    <t xml:space="preserve">KINGBRIGHT </t>
  </si>
  <si>
    <t xml:space="preserve">OSRAM Opto </t>
  </si>
  <si>
    <t xml:space="preserve">LYQ976P1S236020R18 </t>
  </si>
  <si>
    <t>497-5144</t>
  </si>
  <si>
    <t>MINISMDC110F/24</t>
  </si>
  <si>
    <t xml:space="preserve">740-8874 </t>
  </si>
  <si>
    <t xml:space="preserve">2059641RL </t>
  </si>
  <si>
    <t xml:space="preserve">2138467 </t>
  </si>
  <si>
    <t>740-8940</t>
  </si>
  <si>
    <t>213-2244</t>
  </si>
  <si>
    <t>Prix</t>
  </si>
  <si>
    <t>Copier / coller</t>
  </si>
  <si>
    <t xml:space="preserve">1759122 </t>
  </si>
  <si>
    <t xml:space="preserve">1759003 </t>
  </si>
  <si>
    <t xml:space="preserve">1457462 </t>
  </si>
  <si>
    <t>USA</t>
  </si>
  <si>
    <t>Total HT</t>
  </si>
  <si>
    <t>669-0195</t>
  </si>
  <si>
    <t>COKK254F-3</t>
  </si>
  <si>
    <t>COKK254F-2</t>
  </si>
  <si>
    <t>COKK254F-4</t>
  </si>
  <si>
    <t>COKK254F-5</t>
  </si>
  <si>
    <t>Quantité</t>
  </si>
  <si>
    <t>référence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</si>
</sst>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\ &quot;€&quot;_-;_-@_-"/>
    <numFmt numFmtId="165" formatCode="_-* #,##0.000\ &quot;€&quot;_-;\-* #,##0.000\ &quot;€&quot;_-;_-* &quot;-&quot;?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9">
    <xf numFmtId="0" fontId="0" fillId="0" borderId="0" xfId="0"/>
    <xf numFmtId="44" fontId="0" fillId="0" borderId="0" xfId="1" applyFont="1"/>
    <xf numFmtId="49" fontId="0" fillId="0" borderId="0" xfId="0" applyNumberFormat="1"/>
    <xf numFmtId="4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0" fontId="0" fillId="0" borderId="1" xfId="0" applyFont="1" applyBorder="1" applyAlignment="1">
      <alignment vertical="top" wrapText="1"/>
    </xf>
    <xf numFmtId="0" fontId="0" fillId="0" borderId="0" xfId="0" applyFont="1"/>
    <xf numFmtId="49" fontId="0" fillId="0" borderId="0" xfId="0" applyNumberFormat="1" applyFont="1"/>
    <xf numFmtId="0" fontId="0" fillId="0" borderId="0" xfId="0" applyNumberFormat="1" applyFon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1" xfId="0" quotePrefix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quotePrefix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Border="1"/>
    <xf numFmtId="44" fontId="0" fillId="0" borderId="0" xfId="1" applyNumberFormat="1" applyFont="1" applyFill="1" applyBorder="1"/>
    <xf numFmtId="0" fontId="0" fillId="0" borderId="0" xfId="0" quotePrefix="1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164" fontId="0" fillId="0" borderId="0" xfId="1" applyNumberFormat="1" applyFont="1" applyFill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wrapText="1"/>
    </xf>
    <xf numFmtId="49" fontId="0" fillId="0" borderId="0" xfId="0" applyNumberFormat="1" applyFont="1" applyFill="1" applyBorder="1" applyAlignment="1">
      <alignment wrapText="1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 applyFont="1" applyFill="1" applyBorder="1" applyAlignment="1">
      <alignment horizontal="right" wrapText="1"/>
    </xf>
    <xf numFmtId="49" fontId="0" fillId="0" borderId="0" xfId="0" applyNumberFormat="1" applyFont="1" applyFill="1" applyBorder="1" applyAlignment="1">
      <alignment horizontal="right" vertical="top"/>
    </xf>
    <xf numFmtId="49" fontId="0" fillId="0" borderId="0" xfId="0" applyNumberFormat="1" applyFont="1" applyFill="1" applyBorder="1" applyAlignment="1">
      <alignment horizontal="right" vertical="top" wrapText="1"/>
    </xf>
    <xf numFmtId="0" fontId="0" fillId="0" borderId="0" xfId="0" applyNumberFormat="1"/>
    <xf numFmtId="0" fontId="0" fillId="0" borderId="0" xfId="0" applyNumberFormat="1" applyFont="1" applyFill="1" applyBorder="1" applyAlignment="1">
      <alignment wrapText="1"/>
    </xf>
    <xf numFmtId="0" fontId="0" fillId="0" borderId="0" xfId="1" applyNumberFormat="1" applyFont="1" applyFill="1" applyBorder="1"/>
    <xf numFmtId="0" fontId="5" fillId="2" borderId="10" xfId="0" applyFont="1" applyFill="1" applyBorder="1" applyAlignment="1">
      <alignment wrapText="1"/>
    </xf>
    <xf numFmtId="0" fontId="0" fillId="3" borderId="10" xfId="0" applyFont="1" applyFill="1" applyBorder="1"/>
    <xf numFmtId="49" fontId="5" fillId="2" borderId="10" xfId="0" applyNumberFormat="1" applyFont="1" applyFill="1" applyBorder="1" applyAlignment="1">
      <alignment horizontal="right" wrapText="1"/>
    </xf>
    <xf numFmtId="0" fontId="5" fillId="2" borderId="10" xfId="0" applyNumberFormat="1" applyFont="1" applyFill="1" applyBorder="1" applyAlignment="1">
      <alignment wrapText="1"/>
    </xf>
    <xf numFmtId="0" fontId="0" fillId="3" borderId="10" xfId="0" applyNumberFormat="1" applyFont="1" applyFill="1" applyBorder="1"/>
    <xf numFmtId="49" fontId="0" fillId="3" borderId="10" xfId="0" applyNumberFormat="1" applyFont="1" applyFill="1" applyBorder="1" applyAlignment="1">
      <alignment horizontal="right" vertical="top"/>
    </xf>
    <xf numFmtId="164" fontId="0" fillId="3" borderId="10" xfId="1" applyNumberFormat="1" applyFont="1" applyFill="1" applyBorder="1"/>
    <xf numFmtId="0" fontId="0" fillId="3" borderId="10" xfId="1" applyNumberFormat="1" applyFont="1" applyFill="1" applyBorder="1"/>
    <xf numFmtId="0" fontId="0" fillId="0" borderId="10" xfId="0" applyFont="1" applyBorder="1"/>
    <xf numFmtId="49" fontId="0" fillId="0" borderId="10" xfId="0" applyNumberFormat="1" applyFont="1" applyBorder="1" applyAlignment="1">
      <alignment horizontal="right"/>
    </xf>
    <xf numFmtId="164" fontId="0" fillId="0" borderId="10" xfId="1" applyNumberFormat="1" applyFont="1" applyBorder="1"/>
    <xf numFmtId="0" fontId="0" fillId="0" borderId="10" xfId="1" applyNumberFormat="1" applyFont="1" applyBorder="1"/>
    <xf numFmtId="49" fontId="0" fillId="3" borderId="10" xfId="0" applyNumberFormat="1" applyFont="1" applyFill="1" applyBorder="1" applyAlignment="1">
      <alignment horizontal="right"/>
    </xf>
    <xf numFmtId="49" fontId="0" fillId="3" borderId="10" xfId="0" applyNumberFormat="1" applyFont="1" applyFill="1" applyBorder="1" applyAlignment="1">
      <alignment horizontal="right" vertical="top" wrapText="1"/>
    </xf>
    <xf numFmtId="0" fontId="0" fillId="0" borderId="10" xfId="0" applyNumberFormat="1" applyFont="1" applyBorder="1"/>
    <xf numFmtId="49" fontId="0" fillId="0" borderId="10" xfId="0" applyNumberFormat="1" applyFont="1" applyBorder="1" applyAlignment="1">
      <alignment horizontal="right" vertical="top" wrapText="1"/>
    </xf>
    <xf numFmtId="0" fontId="5" fillId="2" borderId="0" xfId="0" applyFont="1" applyFill="1" applyBorder="1" applyAlignment="1">
      <alignment wrapText="1"/>
    </xf>
    <xf numFmtId="0" fontId="2" fillId="0" borderId="0" xfId="0" applyFont="1"/>
    <xf numFmtId="165" fontId="0" fillId="3" borderId="10" xfId="0" applyNumberFormat="1" applyFont="1" applyFill="1" applyBorder="1"/>
    <xf numFmtId="165" fontId="2" fillId="0" borderId="0" xfId="0" applyNumberFormat="1" applyFont="1"/>
    <xf numFmtId="49" fontId="0" fillId="0" borderId="10" xfId="0" applyNumberFormat="1" applyFont="1" applyBorder="1" applyAlignment="1">
      <alignment horizontal="right" vertical="top"/>
    </xf>
    <xf numFmtId="0" fontId="0" fillId="0" borderId="10" xfId="0" applyFont="1" applyBorder="1" applyAlignment="1">
      <alignment horizontal="left" vertical="top"/>
    </xf>
    <xf numFmtId="0" fontId="0" fillId="3" borderId="10" xfId="0" applyFont="1" applyFill="1" applyBorder="1" applyAlignment="1">
      <alignment horizontal="left" vertical="top"/>
    </xf>
  </cellXfs>
  <cellStyles count="2">
    <cellStyle name="Monétaire" xfId="1" builtinId="4"/>
    <cellStyle name="Normal" xfId="0" builtinId="0"/>
  </cellStyles>
  <dxfs count="69"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0\ &quot;€&quot;_-;\-* #,##0.000\ &quot;€&quot;_-;_-* &quot;-&quot;??\ &quot;€&quot;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30" formatCode="@"/>
      <alignment horizontal="righ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* #,##0.00\ &quot;€&quot;_-;\-* #,##0.00\ &quot;€&quot;_-;_-* &quot;-&quot;??\ &quot;€&quot;_-;_-@_-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Tableau2" displayName="Tableau2" ref="A1:K34" totalsRowShown="0" dataDxfId="68">
  <autoFilter ref="A1:K34"/>
  <tableColumns count="11">
    <tableColumn id="23" name="Quantité sur la carte" dataDxfId="67"/>
    <tableColumn id="1" name="produit" dataDxfId="66"/>
    <tableColumn id="2" name="fabricant" dataDxfId="65"/>
    <tableColumn id="3" name="ref fabriquant" dataDxfId="64"/>
    <tableColumn id="4" name="fournisseur" dataDxfId="63"/>
    <tableColumn id="5" name="ref fournisseur" dataDxfId="62"/>
    <tableColumn id="6" name="MOQ" dataDxfId="61"/>
    <tableColumn id="10" name="Quantité commande" dataDxfId="60"/>
    <tableColumn id="9" name="Prix unitaire HT" dataDxfId="59" dataCellStyle="Monétaire"/>
    <tableColumn id="8" name="Prix total" dataDxfId="58" dataCellStyle="Monétaire">
      <calculatedColumnFormula>Tableau2[[#This Row],[Prix unitaire HT]]*Tableau2[[#This Row],[Quantité commande]]</calculatedColumnFormula>
    </tableColumn>
    <tableColumn id="7" name="Remarques" dataDxfId="5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22" displayName="Tableau22" ref="A1:K35" totalsRowShown="0" dataDxfId="56">
  <autoFilter ref="A1:K35"/>
  <tableColumns count="11">
    <tableColumn id="23" name="Quantité sur la carte" dataDxfId="55"/>
    <tableColumn id="1" name="produit" dataDxfId="54"/>
    <tableColumn id="2" name="fabricant" dataDxfId="53"/>
    <tableColumn id="3" name="ref fabriquant" dataDxfId="52"/>
    <tableColumn id="4" name="fournisseur" dataDxfId="51"/>
    <tableColumn id="5" name="ref fournisseur" dataDxfId="50"/>
    <tableColumn id="6" name="MOQ" dataDxfId="49"/>
    <tableColumn id="10" name="Quantité commande" dataDxfId="48"/>
    <tableColumn id="9" name="Prix unitaire HT" dataDxfId="47" dataCellStyle="Monétaire"/>
    <tableColumn id="8" name="Prix total" dataDxfId="46" dataCellStyle="Monétaire">
      <calculatedColumnFormula>Tableau22[[#This Row],[Prix unitaire HT]]*Tableau22[[#This Row],[Quantité commande]]</calculatedColumnFormula>
    </tableColumn>
    <tableColumn id="7" name="Remarques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au224" displayName="Tableau224" ref="A1:K11" totalsRowShown="0" dataDxfId="44">
  <autoFilter ref="A1:K11"/>
  <tableColumns count="11">
    <tableColumn id="23" name="Quantité sur la carte" dataDxfId="43"/>
    <tableColumn id="1" name="produit" dataDxfId="42"/>
    <tableColumn id="2" name="fabricant" dataDxfId="41"/>
    <tableColumn id="3" name="ref fabriquant" dataDxfId="40"/>
    <tableColumn id="4" name="fournisseur" dataDxfId="39"/>
    <tableColumn id="5" name="ref fournisseur" dataDxfId="38"/>
    <tableColumn id="6" name="MOQ" dataDxfId="37"/>
    <tableColumn id="10" name="Quantité commande" dataDxfId="36"/>
    <tableColumn id="9" name="Prix unitaire HT" dataDxfId="35" dataCellStyle="Monétaire"/>
    <tableColumn id="8" name="Prix total" dataDxfId="34" dataCellStyle="Monétaire">
      <calculatedColumnFormula>Tableau224[[#This Row],[Prix unitaire HT]]*Tableau224[[#This Row],[Quantité commande]]</calculatedColumnFormula>
    </tableColumn>
    <tableColumn id="7" name="Remarques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au2245" displayName="Tableau2245" ref="A1:K48" totalsRowShown="0" dataDxfId="32">
  <autoFilter ref="A1:K48"/>
  <tableColumns count="11">
    <tableColumn id="23" name="Quantité sur la carte" dataDxfId="31"/>
    <tableColumn id="1" name="produit" dataDxfId="30"/>
    <tableColumn id="2" name="fabricant" dataDxfId="29"/>
    <tableColumn id="3" name="ref fabriquant" dataDxfId="28"/>
    <tableColumn id="4" name="fournisseur" dataDxfId="27"/>
    <tableColumn id="5" name="ref fournisseur" dataDxfId="26"/>
    <tableColumn id="6" name="MOQ" dataDxfId="25"/>
    <tableColumn id="10" name="Quantité commande" dataDxfId="24"/>
    <tableColumn id="9" name="Prix unitaire HT" dataDxfId="23" dataCellStyle="Monétaire"/>
    <tableColumn id="8" name="Prix total" dataDxfId="22" dataCellStyle="Monétaire">
      <calculatedColumnFormula>Tableau2245[[#This Row],[Prix unitaire HT]]*Tableau2245[[#This Row],[Quantité commande]]</calculatedColumnFormula>
    </tableColumn>
    <tableColumn id="7" name="Remarques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au22457" displayName="Tableau22457" ref="A1:K48" totalsRowShown="0" dataDxfId="20">
  <autoFilter ref="A1:K48"/>
  <tableColumns count="11">
    <tableColumn id="23" name="Quantité sur la carte" dataDxfId="19"/>
    <tableColumn id="1" name="produit" dataDxfId="18"/>
    <tableColumn id="2" name="fabricant" dataDxfId="17"/>
    <tableColumn id="3" name="ref fabriquant" dataDxfId="16"/>
    <tableColumn id="4" name="fournisseur" dataDxfId="15"/>
    <tableColumn id="5" name="ref fournisseur" dataDxfId="14"/>
    <tableColumn id="6" name="MOQ" dataDxfId="13"/>
    <tableColumn id="10" name="Quantité commande" dataDxfId="12"/>
    <tableColumn id="9" name="Prix unitaire HT" dataDxfId="11" dataCellStyle="Monétaire"/>
    <tableColumn id="8" name="Prix total" dataDxfId="10" dataCellStyle="Monétaire">
      <calculatedColumnFormula>Tableau22457[[#This Row],[Prix unitaire HT]]*Tableau22457[[#This Row],[Quantité commande]]</calculatedColumnFormula>
    </tableColumn>
    <tableColumn id="7" name="Remarque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au5" displayName="Tableau5" ref="A5:T199" totalsRowShown="0" headerRowDxfId="8">
  <autoFilter ref="A5:T199">
    <filterColumn colId="12">
      <filters blank="1">
        <filter val="1"/>
        <filter val="10"/>
        <filter val="12"/>
        <filter val="128"/>
        <filter val="13"/>
        <filter val="145"/>
        <filter val="15"/>
        <filter val="177"/>
        <filter val="18"/>
        <filter val="2"/>
        <filter val="20"/>
        <filter val="21"/>
        <filter val="23"/>
        <filter val="24"/>
        <filter val="26"/>
        <filter val="28"/>
        <filter val="3"/>
        <filter val="30"/>
        <filter val="36"/>
        <filter val="4"/>
        <filter val="48"/>
        <filter val="49"/>
        <filter val="6"/>
        <filter val="8"/>
        <filter val="9"/>
      </filters>
    </filterColumn>
    <filterColumn colId="15">
      <filters>
        <filter val="10"/>
        <filter val="15"/>
        <filter val="20"/>
        <filter val="30"/>
        <filter val="35"/>
        <filter val="5"/>
        <filter val="6"/>
      </filters>
    </filterColumn>
  </autoFilter>
  <sortState ref="A6:T187">
    <sortCondition ref="G6:G187"/>
  </sortState>
  <tableColumns count="20">
    <tableColumn id="1" name="Quantité sur la carte alimentation"/>
    <tableColumn id="2" name="Quantité sur la carte connectique CM"/>
    <tableColumn id="3" name="Quantité sur la carte support couleur"/>
    <tableColumn id="4" name="Quantité sur la carte mère"/>
    <tableColumn id="16" name="Quantité sur carte hacheur"/>
    <tableColumn id="18" name="Quantité pour cablage" dataDxfId="7"/>
    <tableColumn id="5" name="produit"/>
    <tableColumn id="6" name="fabricant"/>
    <tableColumn id="7" name="ref fabriquant"/>
    <tableColumn id="8" name="fournisseur"/>
    <tableColumn id="9" name="ref fournisseur" dataDxfId="6"/>
    <tableColumn id="10" name="MOQ"/>
    <tableColumn id="17" name="Besoin" dataDxfId="5">
      <calculatedColumnFormula>SUMPRODUCT($A$2:$F$2,Tableau5[[#This Row],[Quantité sur la carte alimentation]:[Quantité pour cablage]])</calculatedColumnFormula>
    </tableColumn>
    <tableColumn id="20" name="Prix unitaire HT" dataDxfId="4" dataCellStyle="Monétaire"/>
    <tableColumn id="21" name="Stock de Oufff" dataDxfId="3" dataCellStyle="Monétaire"/>
    <tableColumn id="11" name="Quantité à commander"/>
    <tableColumn id="15" name="Quantité commandée" dataDxfId="2"/>
    <tableColumn id="19" name="Quantité reçue" dataDxfId="1"/>
    <tableColumn id="13" name="Prix total" dataDxfId="0">
      <calculatedColumnFormula>Tableau5[[#This Row],[Quantité à commander]]*Tableau5[[#This Row],[Prix unitaire HT]]</calculatedColumnFormula>
    </tableColumn>
    <tableColumn id="14" name="Remarq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22" sqref="A22"/>
    </sheetView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21.5703125" bestFit="1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 t="s">
        <v>51</v>
      </c>
      <c r="B2" s="7" t="s">
        <v>5</v>
      </c>
      <c r="C2" s="7" t="s">
        <v>6</v>
      </c>
      <c r="D2" s="8"/>
      <c r="E2" s="7" t="s">
        <v>6</v>
      </c>
      <c r="F2" s="8" t="s">
        <v>7</v>
      </c>
      <c r="G2" s="7">
        <v>25</v>
      </c>
      <c r="H2" s="7">
        <v>25</v>
      </c>
      <c r="I2" s="1">
        <v>0.33</v>
      </c>
      <c r="J2" s="1">
        <f>Tableau2[[#This Row],[Prix unitaire HT]]*Tableau2[[#This Row],[Quantité commande]]</f>
        <v>8.25</v>
      </c>
      <c r="K2" s="7" t="s">
        <v>9</v>
      </c>
    </row>
    <row r="3" spans="1:11" x14ac:dyDescent="0.25">
      <c r="A3" s="7">
        <v>3</v>
      </c>
      <c r="B3" s="7" t="s">
        <v>12</v>
      </c>
      <c r="C3" s="7" t="s">
        <v>13</v>
      </c>
      <c r="D3" s="8" t="s">
        <v>21</v>
      </c>
      <c r="E3" s="7"/>
      <c r="F3" s="8"/>
      <c r="G3" s="7"/>
      <c r="H3" s="7"/>
      <c r="I3" s="1"/>
      <c r="J3" s="1">
        <f>Tableau2[[#This Row],[Prix unitaire HT]]*Tableau2[[#This Row],[Quantité commande]]</f>
        <v>0</v>
      </c>
      <c r="K3" s="7"/>
    </row>
    <row r="4" spans="1:11" x14ac:dyDescent="0.25">
      <c r="A4" s="7"/>
      <c r="B4" s="7" t="s">
        <v>12</v>
      </c>
      <c r="C4" s="7" t="s">
        <v>15</v>
      </c>
      <c r="D4" s="8" t="s">
        <v>14</v>
      </c>
      <c r="E4" s="7" t="s">
        <v>16</v>
      </c>
      <c r="F4" s="8">
        <v>1288418</v>
      </c>
      <c r="G4" s="7"/>
      <c r="H4" s="7">
        <v>10</v>
      </c>
      <c r="I4" s="1">
        <v>7.44</v>
      </c>
      <c r="J4" s="1">
        <f>Tableau2[[#This Row],[Prix unitaire HT]]*Tableau2[[#This Row],[Quantité commande]]</f>
        <v>74.400000000000006</v>
      </c>
      <c r="K4" s="7"/>
    </row>
    <row r="5" spans="1:11" x14ac:dyDescent="0.25">
      <c r="A5" s="7"/>
      <c r="B5" s="7" t="s">
        <v>12</v>
      </c>
      <c r="C5" s="7" t="s">
        <v>19</v>
      </c>
      <c r="D5" s="8" t="s">
        <v>20</v>
      </c>
      <c r="E5" s="7" t="s">
        <v>16</v>
      </c>
      <c r="F5" s="8">
        <v>9575502</v>
      </c>
      <c r="G5" s="7"/>
      <c r="H5" s="7"/>
      <c r="I5" s="1">
        <v>7.69</v>
      </c>
      <c r="J5" s="1">
        <f>Tableau2[[#This Row],[Prix unitaire HT]]*Tableau2[[#This Row],[Quantité commande]]</f>
        <v>0</v>
      </c>
      <c r="K5" s="7"/>
    </row>
    <row r="6" spans="1:11" x14ac:dyDescent="0.25">
      <c r="A6" s="7"/>
      <c r="B6" s="7" t="s">
        <v>12</v>
      </c>
      <c r="C6" s="7" t="s">
        <v>27</v>
      </c>
      <c r="D6" s="8" t="s">
        <v>28</v>
      </c>
      <c r="E6" s="7"/>
      <c r="F6" s="8"/>
      <c r="G6" s="7"/>
      <c r="H6" s="7"/>
      <c r="I6" s="1"/>
      <c r="J6" s="1">
        <f>Tableau2[[#This Row],[Prix unitaire HT]]*Tableau2[[#This Row],[Quantité commande]]</f>
        <v>0</v>
      </c>
      <c r="K6" s="7"/>
    </row>
    <row r="7" spans="1:11" x14ac:dyDescent="0.25">
      <c r="A7" s="7">
        <v>1</v>
      </c>
      <c r="B7" s="7" t="s">
        <v>25</v>
      </c>
      <c r="C7" s="7" t="s">
        <v>23</v>
      </c>
      <c r="D7" s="8" t="s">
        <v>24</v>
      </c>
      <c r="E7" s="7"/>
      <c r="F7" s="8"/>
      <c r="G7" s="7"/>
      <c r="H7" s="7"/>
      <c r="I7" s="1"/>
      <c r="J7" s="1">
        <f>Tableau2[[#This Row],[Prix unitaire HT]]*Tableau2[[#This Row],[Quantité commande]]</f>
        <v>0</v>
      </c>
      <c r="K7" s="7"/>
    </row>
    <row r="8" spans="1:11" x14ac:dyDescent="0.25">
      <c r="A8" s="7"/>
      <c r="B8" s="7" t="s">
        <v>25</v>
      </c>
      <c r="C8" s="7" t="s">
        <v>13</v>
      </c>
      <c r="D8" s="8" t="s">
        <v>26</v>
      </c>
      <c r="E8" s="7"/>
      <c r="F8" s="8"/>
      <c r="G8" s="7"/>
      <c r="H8" s="7"/>
      <c r="I8" s="1"/>
      <c r="J8" s="1">
        <f>Tableau2[[#This Row],[Prix unitaire HT]]*Tableau2[[#This Row],[Quantité commande]]</f>
        <v>0</v>
      </c>
      <c r="K8" s="7"/>
    </row>
    <row r="9" spans="1:11" x14ac:dyDescent="0.25">
      <c r="A9" s="7"/>
      <c r="B9" s="7" t="s">
        <v>25</v>
      </c>
      <c r="C9" s="7" t="s">
        <v>19</v>
      </c>
      <c r="D9" s="8" t="s">
        <v>22</v>
      </c>
      <c r="E9" s="7"/>
      <c r="F9" s="8"/>
      <c r="G9" s="7"/>
      <c r="H9" s="7"/>
      <c r="I9" s="1"/>
      <c r="J9" s="1">
        <f>Tableau2[[#This Row],[Prix unitaire HT]]*Tableau2[[#This Row],[Quantité commande]]</f>
        <v>0</v>
      </c>
      <c r="K9" s="7"/>
    </row>
    <row r="10" spans="1:11" x14ac:dyDescent="0.25">
      <c r="A10" s="7"/>
      <c r="B10" s="7" t="s">
        <v>25</v>
      </c>
      <c r="C10" s="7" t="s">
        <v>27</v>
      </c>
      <c r="D10" s="8" t="s">
        <v>29</v>
      </c>
      <c r="E10" s="7"/>
      <c r="F10" s="8"/>
      <c r="G10" s="7"/>
      <c r="H10" s="7"/>
      <c r="I10" s="1"/>
      <c r="J10" s="1">
        <f>Tableau2[[#This Row],[Prix unitaire HT]]*Tableau2[[#This Row],[Quantité commande]]</f>
        <v>0</v>
      </c>
      <c r="K10" s="7"/>
    </row>
    <row r="11" spans="1:11" x14ac:dyDescent="0.25">
      <c r="A11" s="7">
        <v>1</v>
      </c>
      <c r="B11" s="7" t="s">
        <v>30</v>
      </c>
      <c r="C11" s="7" t="s">
        <v>31</v>
      </c>
      <c r="D11" s="8" t="s">
        <v>32</v>
      </c>
      <c r="E11" s="7" t="s">
        <v>16</v>
      </c>
      <c r="F11" s="8" t="s">
        <v>33</v>
      </c>
      <c r="G11" s="7"/>
      <c r="H11" s="7">
        <v>2</v>
      </c>
      <c r="I11" s="1">
        <v>42.6</v>
      </c>
      <c r="J11" s="1">
        <f>Tableau2[[#This Row],[Prix unitaire HT]]*Tableau2[[#This Row],[Quantité commande]]</f>
        <v>85.2</v>
      </c>
      <c r="K11" s="7"/>
    </row>
    <row r="12" spans="1:11" x14ac:dyDescent="0.25">
      <c r="A12" s="7"/>
      <c r="B12" s="7" t="s">
        <v>30</v>
      </c>
      <c r="C12" s="7" t="s">
        <v>31</v>
      </c>
      <c r="D12" s="8" t="s">
        <v>32</v>
      </c>
      <c r="E12" s="7" t="s">
        <v>6</v>
      </c>
      <c r="F12" s="8" t="s">
        <v>34</v>
      </c>
      <c r="G12" s="7"/>
      <c r="H12" s="7"/>
      <c r="I12" s="1">
        <v>43.03</v>
      </c>
      <c r="J12" s="1">
        <f>Tableau2[[#This Row],[Prix unitaire HT]]*Tableau2[[#This Row],[Quantité commande]]</f>
        <v>0</v>
      </c>
      <c r="K12" s="7"/>
    </row>
    <row r="13" spans="1:11" x14ac:dyDescent="0.25">
      <c r="A13" s="7">
        <v>1</v>
      </c>
      <c r="B13" s="7" t="s">
        <v>35</v>
      </c>
      <c r="C13" s="7"/>
      <c r="D13" s="8"/>
      <c r="E13" s="7" t="s">
        <v>38</v>
      </c>
      <c r="F13" s="8"/>
      <c r="G13" s="7"/>
      <c r="H13" s="7"/>
      <c r="I13" s="1"/>
      <c r="J13" s="1">
        <f>Tableau2[[#This Row],[Prix unitaire HT]]*Tableau2[[#This Row],[Quantité commande]]</f>
        <v>0</v>
      </c>
      <c r="K13" s="7"/>
    </row>
    <row r="14" spans="1:11" x14ac:dyDescent="0.25">
      <c r="A14" s="7">
        <v>2</v>
      </c>
      <c r="B14" s="7" t="s">
        <v>36</v>
      </c>
      <c r="C14" s="7"/>
      <c r="D14" s="8"/>
      <c r="E14" s="7" t="s">
        <v>38</v>
      </c>
      <c r="F14" s="8"/>
      <c r="G14" s="7"/>
      <c r="H14" s="7"/>
      <c r="I14" s="1"/>
      <c r="J14" s="1">
        <f>Tableau2[[#This Row],[Prix unitaire HT]]*Tableau2[[#This Row],[Quantité commande]]</f>
        <v>0</v>
      </c>
      <c r="K14" s="7"/>
    </row>
    <row r="15" spans="1:11" x14ac:dyDescent="0.25">
      <c r="A15" s="7">
        <v>1</v>
      </c>
      <c r="B15" s="7" t="s">
        <v>37</v>
      </c>
      <c r="C15" s="7"/>
      <c r="D15" s="8"/>
      <c r="E15" s="7" t="s">
        <v>38</v>
      </c>
      <c r="F15" s="8"/>
      <c r="G15" s="7"/>
      <c r="H15" s="7"/>
      <c r="I15" s="1"/>
      <c r="J15" s="1">
        <f>Tableau2[[#This Row],[Prix unitaire HT]]*Tableau2[[#This Row],[Quantité commande]]</f>
        <v>0</v>
      </c>
      <c r="K15" s="7"/>
    </row>
    <row r="16" spans="1:11" x14ac:dyDescent="0.25">
      <c r="A16" s="7">
        <v>4</v>
      </c>
      <c r="B16" s="7" t="s">
        <v>39</v>
      </c>
      <c r="C16" s="7"/>
      <c r="D16" s="8"/>
      <c r="E16" s="7" t="s">
        <v>38</v>
      </c>
      <c r="F16" s="8"/>
      <c r="G16" s="7"/>
      <c r="H16" s="7"/>
      <c r="I16" s="1"/>
      <c r="J16" s="1">
        <f>Tableau2[[#This Row],[Prix unitaire HT]]*Tableau2[[#This Row],[Quantité commande]]</f>
        <v>0</v>
      </c>
      <c r="K16" s="7"/>
    </row>
    <row r="17" spans="1:11" x14ac:dyDescent="0.25">
      <c r="A17" s="7">
        <v>4</v>
      </c>
      <c r="B17" s="7" t="s">
        <v>40</v>
      </c>
      <c r="C17" s="7"/>
      <c r="D17" s="8"/>
      <c r="E17" s="7" t="s">
        <v>38</v>
      </c>
      <c r="F17" s="8"/>
      <c r="G17" s="7"/>
      <c r="H17" s="7"/>
      <c r="I17" s="1"/>
      <c r="J17" s="1">
        <f>Tableau2[[#This Row],[Prix unitaire HT]]*Tableau2[[#This Row],[Quantité commande]]</f>
        <v>0</v>
      </c>
      <c r="K17" s="7"/>
    </row>
    <row r="18" spans="1:11" x14ac:dyDescent="0.25">
      <c r="A18" s="7">
        <v>7</v>
      </c>
      <c r="B18" s="7" t="s">
        <v>41</v>
      </c>
      <c r="C18" s="7"/>
      <c r="D18" s="8"/>
      <c r="E18" s="7"/>
      <c r="F18" s="8"/>
      <c r="G18" s="7"/>
      <c r="H18" s="7"/>
      <c r="I18" s="1"/>
      <c r="J18" s="1">
        <f>Tableau2[[#This Row],[Prix unitaire HT]]*Tableau2[[#This Row],[Quantité commande]]</f>
        <v>0</v>
      </c>
      <c r="K18" s="7" t="s">
        <v>42</v>
      </c>
    </row>
    <row r="19" spans="1:11" x14ac:dyDescent="0.25">
      <c r="A19" s="7">
        <v>2</v>
      </c>
      <c r="B19" s="7" t="s">
        <v>45</v>
      </c>
      <c r="C19" s="7" t="s">
        <v>59</v>
      </c>
      <c r="D19" s="8" t="s">
        <v>60</v>
      </c>
      <c r="E19" s="7" t="s">
        <v>6</v>
      </c>
      <c r="F19" s="8" t="s">
        <v>65</v>
      </c>
      <c r="G19" s="7" t="s">
        <v>64</v>
      </c>
      <c r="H19" s="7"/>
      <c r="I19" s="5">
        <v>0.47599999999999998</v>
      </c>
      <c r="J19" s="1">
        <f>Tableau2[[#This Row],[Prix unitaire HT]]*Tableau2[[#This Row],[Quantité commande]]</f>
        <v>0</v>
      </c>
      <c r="K19" s="7"/>
    </row>
    <row r="20" spans="1:11" x14ac:dyDescent="0.25">
      <c r="A20" s="7"/>
      <c r="B20" s="7" t="s">
        <v>45</v>
      </c>
      <c r="C20" s="7" t="s">
        <v>59</v>
      </c>
      <c r="D20" s="8" t="s">
        <v>60</v>
      </c>
      <c r="E20" s="7" t="s">
        <v>16</v>
      </c>
      <c r="F20" s="8" t="s">
        <v>61</v>
      </c>
      <c r="G20" s="7"/>
      <c r="H20" s="7"/>
      <c r="I20" s="1">
        <v>0.44</v>
      </c>
      <c r="J20" s="1">
        <f>Tableau2[[#This Row],[Prix unitaire HT]]*Tableau2[[#This Row],[Quantité commande]]</f>
        <v>0</v>
      </c>
      <c r="K20" s="7"/>
    </row>
    <row r="21" spans="1:11" x14ac:dyDescent="0.25">
      <c r="A21" s="7"/>
      <c r="B21" s="7" t="s">
        <v>45</v>
      </c>
      <c r="C21" s="8"/>
      <c r="D21" s="8"/>
      <c r="E21" s="7" t="s">
        <v>43</v>
      </c>
      <c r="F21" s="8" t="s">
        <v>111</v>
      </c>
      <c r="G21" s="7"/>
      <c r="H21" s="7"/>
      <c r="I21" s="1">
        <v>0.2</v>
      </c>
      <c r="J21" s="1">
        <f>Tableau2[[#This Row],[Prix unitaire HT]]*Tableau2[[#This Row],[Quantité commande]]</f>
        <v>0</v>
      </c>
      <c r="K21" s="7" t="s">
        <v>42</v>
      </c>
    </row>
    <row r="22" spans="1:11" x14ac:dyDescent="0.25">
      <c r="A22" s="7">
        <v>4</v>
      </c>
      <c r="B22" s="7" t="s">
        <v>46</v>
      </c>
      <c r="C22" s="8" t="s">
        <v>59</v>
      </c>
      <c r="D22" s="8" t="s">
        <v>58</v>
      </c>
      <c r="E22" s="9" t="s">
        <v>6</v>
      </c>
      <c r="F22" s="8" t="s">
        <v>63</v>
      </c>
      <c r="G22" s="7" t="s">
        <v>64</v>
      </c>
      <c r="H22" s="7"/>
      <c r="I22" s="1">
        <v>0.83</v>
      </c>
      <c r="J22" s="1">
        <f>Tableau2[[#This Row],[Prix unitaire HT]]*Tableau2[[#This Row],[Quantité commande]]</f>
        <v>0</v>
      </c>
      <c r="K22" s="7"/>
    </row>
    <row r="23" spans="1:11" x14ac:dyDescent="0.25">
      <c r="A23" s="7"/>
      <c r="B23" s="7" t="s">
        <v>46</v>
      </c>
      <c r="C23" s="8" t="s">
        <v>59</v>
      </c>
      <c r="D23" s="8" t="s">
        <v>58</v>
      </c>
      <c r="E23" s="7" t="s">
        <v>16</v>
      </c>
      <c r="F23" s="8" t="s">
        <v>62</v>
      </c>
      <c r="G23" s="7"/>
      <c r="H23" s="7"/>
      <c r="I23" s="1">
        <v>0.86</v>
      </c>
      <c r="J23" s="1">
        <f>Tableau2[[#This Row],[Prix unitaire HT]]*Tableau2[[#This Row],[Quantité commande]]</f>
        <v>0</v>
      </c>
      <c r="K23" s="7"/>
    </row>
    <row r="24" spans="1:11" x14ac:dyDescent="0.25">
      <c r="A24" s="7"/>
      <c r="B24" s="7" t="s">
        <v>46</v>
      </c>
      <c r="C24" s="7"/>
      <c r="D24" s="8"/>
      <c r="E24" s="7" t="s">
        <v>43</v>
      </c>
      <c r="F24" s="8" t="s">
        <v>110</v>
      </c>
      <c r="G24" s="7"/>
      <c r="H24" s="7"/>
      <c r="I24" s="1">
        <v>0.2</v>
      </c>
      <c r="J24" s="1">
        <f>Tableau2[[#This Row],[Prix unitaire HT]]*Tableau2[[#This Row],[Quantité commande]]</f>
        <v>0</v>
      </c>
      <c r="K24" s="7" t="s">
        <v>42</v>
      </c>
    </row>
    <row r="25" spans="1:11" x14ac:dyDescent="0.25">
      <c r="A25" s="7">
        <v>2</v>
      </c>
      <c r="B25" s="7" t="s">
        <v>47</v>
      </c>
      <c r="C25" s="7"/>
      <c r="D25" s="8"/>
      <c r="E25" s="7"/>
      <c r="F25" s="8"/>
      <c r="G25" s="7"/>
      <c r="H25" s="7"/>
      <c r="I25" s="1"/>
      <c r="J25" s="1">
        <f>Tableau2[[#This Row],[Prix unitaire HT]]*Tableau2[[#This Row],[Quantité commande]]</f>
        <v>0</v>
      </c>
      <c r="K25" s="7" t="s">
        <v>42</v>
      </c>
    </row>
    <row r="26" spans="1:11" x14ac:dyDescent="0.25">
      <c r="A26" s="7">
        <v>2</v>
      </c>
      <c r="B26" s="7" t="s">
        <v>48</v>
      </c>
      <c r="C26" s="7"/>
      <c r="D26" s="8"/>
      <c r="E26" s="7"/>
      <c r="F26" s="8"/>
      <c r="G26" s="7"/>
      <c r="H26" s="7"/>
      <c r="I26" s="1"/>
      <c r="J26" s="1">
        <f>Tableau2[[#This Row],[Prix unitaire HT]]*Tableau2[[#This Row],[Quantité commande]]</f>
        <v>0</v>
      </c>
      <c r="K26" s="7" t="s">
        <v>42</v>
      </c>
    </row>
    <row r="27" spans="1:11" x14ac:dyDescent="0.25">
      <c r="A27" s="7"/>
      <c r="B27" s="7" t="s">
        <v>44</v>
      </c>
      <c r="C27" s="7" t="s">
        <v>66</v>
      </c>
      <c r="D27" s="8" t="s">
        <v>67</v>
      </c>
      <c r="E27" s="7" t="s">
        <v>6</v>
      </c>
      <c r="F27" s="8" t="s">
        <v>68</v>
      </c>
      <c r="G27" s="7" t="s">
        <v>69</v>
      </c>
      <c r="H27" s="7">
        <v>20</v>
      </c>
      <c r="I27" s="5">
        <v>0.254</v>
      </c>
      <c r="J27" s="1">
        <f>Tableau2[[#This Row],[Prix unitaire HT]]*Tableau2[[#This Row],[Quantité commande]]</f>
        <v>5.08</v>
      </c>
      <c r="K27" s="7"/>
    </row>
    <row r="28" spans="1:11" x14ac:dyDescent="0.25">
      <c r="A28" s="7">
        <v>6</v>
      </c>
      <c r="B28" s="7" t="s">
        <v>44</v>
      </c>
      <c r="C28" s="7"/>
      <c r="D28" s="8"/>
      <c r="E28" s="7" t="s">
        <v>43</v>
      </c>
      <c r="F28" s="8" t="s">
        <v>57</v>
      </c>
      <c r="G28" s="7"/>
      <c r="H28" s="7"/>
      <c r="I28" s="1">
        <v>0.3</v>
      </c>
      <c r="J28" s="1">
        <f>Tableau2[[#This Row],[Prix unitaire HT]]*Tableau2[[#This Row],[Quantité commande]]</f>
        <v>0</v>
      </c>
      <c r="K28" s="7"/>
    </row>
    <row r="29" spans="1:11" x14ac:dyDescent="0.25">
      <c r="A29" s="7"/>
      <c r="B29" s="7" t="s">
        <v>55</v>
      </c>
      <c r="C29" s="7" t="s">
        <v>70</v>
      </c>
      <c r="D29" s="8" t="s">
        <v>71</v>
      </c>
      <c r="E29" s="7" t="s">
        <v>6</v>
      </c>
      <c r="F29" s="8" t="s">
        <v>72</v>
      </c>
      <c r="G29" s="7" t="s">
        <v>64</v>
      </c>
      <c r="H29" s="7"/>
      <c r="I29" s="1">
        <v>0.71699999999999997</v>
      </c>
      <c r="J29" s="1">
        <f>Tableau2[[#This Row],[Prix unitaire HT]]*Tableau2[[#This Row],[Quantité commande]]</f>
        <v>0</v>
      </c>
      <c r="K29" s="7"/>
    </row>
    <row r="30" spans="1:11" x14ac:dyDescent="0.25">
      <c r="A30" s="7">
        <v>2</v>
      </c>
      <c r="B30" s="7" t="s">
        <v>73</v>
      </c>
      <c r="C30" s="7"/>
      <c r="D30" s="8"/>
      <c r="E30" s="7" t="s">
        <v>43</v>
      </c>
      <c r="F30" s="8" t="s">
        <v>54</v>
      </c>
      <c r="G30" s="7"/>
      <c r="H30" s="7">
        <v>5</v>
      </c>
      <c r="I30" s="1">
        <v>1.5</v>
      </c>
      <c r="J30" s="1">
        <f>Tableau2[[#This Row],[Prix unitaire HT]]*Tableau2[[#This Row],[Quantité commande]]</f>
        <v>7.5</v>
      </c>
      <c r="K30" s="7"/>
    </row>
    <row r="31" spans="1:11" x14ac:dyDescent="0.25">
      <c r="A31" s="7">
        <v>2</v>
      </c>
      <c r="B31" s="7" t="s">
        <v>55</v>
      </c>
      <c r="C31" s="7"/>
      <c r="D31" s="8"/>
      <c r="E31" s="7" t="s">
        <v>43</v>
      </c>
      <c r="F31" s="8" t="s">
        <v>56</v>
      </c>
      <c r="G31" s="7"/>
      <c r="H31" s="7">
        <v>5</v>
      </c>
      <c r="I31" s="1">
        <v>0.5</v>
      </c>
      <c r="J31" s="1">
        <f>Tableau2[[#This Row],[Prix unitaire HT]]*Tableau2[[#This Row],[Quantité commande]]</f>
        <v>2.5</v>
      </c>
      <c r="K31" s="7"/>
    </row>
    <row r="32" spans="1:11" x14ac:dyDescent="0.25">
      <c r="A32" s="7">
        <v>1</v>
      </c>
      <c r="B32" s="7" t="s">
        <v>52</v>
      </c>
      <c r="C32" s="7"/>
      <c r="D32" s="8"/>
      <c r="E32" s="7" t="s">
        <v>53</v>
      </c>
      <c r="F32" s="8"/>
      <c r="G32" s="7"/>
      <c r="H32" s="7"/>
      <c r="I32" s="1"/>
      <c r="J32" s="3">
        <f>Tableau2[[#This Row],[Prix unitaire HT]]*Tableau2[[#This Row],[Quantité commande]]</f>
        <v>0</v>
      </c>
      <c r="K32" s="7"/>
    </row>
    <row r="33" spans="1:11" x14ac:dyDescent="0.25">
      <c r="A33" s="7"/>
      <c r="B33" s="7"/>
      <c r="C33" s="7"/>
      <c r="D33" s="8"/>
      <c r="E33" s="7"/>
      <c r="F33" s="8"/>
      <c r="G33" s="7"/>
      <c r="H33" s="7"/>
      <c r="I33" s="1"/>
      <c r="J33" s="3">
        <f>Tableau2[[#This Row],[Prix unitaire HT]]*Tableau2[[#This Row],[Quantité commande]]</f>
        <v>0</v>
      </c>
      <c r="K33" s="7"/>
    </row>
    <row r="34" spans="1:11" x14ac:dyDescent="0.25">
      <c r="A34" s="7"/>
      <c r="B34" s="7"/>
      <c r="C34" s="7"/>
      <c r="D34" s="8"/>
      <c r="E34" s="7"/>
      <c r="F34" s="8"/>
      <c r="G34" s="7"/>
      <c r="H34" s="7"/>
      <c r="I34" s="1" t="s">
        <v>49</v>
      </c>
      <c r="J34" s="3">
        <f>SUM(J2:J33)</f>
        <v>182.93000000000004</v>
      </c>
      <c r="K34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13" sqref="B13"/>
    </sheetView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13</v>
      </c>
      <c r="B2" s="7" t="s">
        <v>78</v>
      </c>
      <c r="C2" s="7"/>
      <c r="D2" s="8"/>
      <c r="E2" s="7" t="s">
        <v>74</v>
      </c>
      <c r="F2" s="8" t="s">
        <v>75</v>
      </c>
      <c r="G2" s="7"/>
      <c r="H2" s="7"/>
      <c r="I2" s="1"/>
      <c r="J2" s="1">
        <f>Tableau22[[#This Row],[Prix unitaire HT]]*Tableau22[[#This Row],[Quantité commande]]</f>
        <v>0</v>
      </c>
      <c r="K2" s="7"/>
    </row>
    <row r="3" spans="1:11" x14ac:dyDescent="0.25">
      <c r="A3" s="7">
        <v>35</v>
      </c>
      <c r="B3" s="7" t="s">
        <v>77</v>
      </c>
      <c r="C3" s="7"/>
      <c r="D3" s="8"/>
      <c r="E3" s="7" t="s">
        <v>74</v>
      </c>
      <c r="F3" s="8" t="s">
        <v>76</v>
      </c>
      <c r="G3" s="7"/>
      <c r="H3" s="7"/>
      <c r="I3" s="1"/>
      <c r="J3" s="1">
        <f>Tableau22[[#This Row],[Prix unitaire HT]]*Tableau22[[#This Row],[Quantité commande]]</f>
        <v>0</v>
      </c>
      <c r="K3" s="7"/>
    </row>
    <row r="4" spans="1:11" x14ac:dyDescent="0.25">
      <c r="A4" s="7">
        <v>3</v>
      </c>
      <c r="B4" s="7" t="s">
        <v>79</v>
      </c>
      <c r="C4" s="7"/>
      <c r="D4" s="8"/>
      <c r="E4" s="7" t="s">
        <v>74</v>
      </c>
      <c r="F4" s="8" t="s">
        <v>80</v>
      </c>
      <c r="G4" s="7"/>
      <c r="H4" s="7"/>
      <c r="I4" s="1"/>
      <c r="J4" s="1">
        <f>Tableau22[[#This Row],[Prix unitaire HT]]*Tableau22[[#This Row],[Quantité commande]]</f>
        <v>0</v>
      </c>
      <c r="K4" s="7"/>
    </row>
    <row r="5" spans="1:11" x14ac:dyDescent="0.25">
      <c r="A5" s="7">
        <v>2</v>
      </c>
      <c r="B5" s="7" t="s">
        <v>81</v>
      </c>
      <c r="C5" s="7"/>
      <c r="D5" s="8"/>
      <c r="E5" s="7" t="s">
        <v>74</v>
      </c>
      <c r="F5" s="8" t="s">
        <v>82</v>
      </c>
      <c r="G5" s="7"/>
      <c r="H5" s="7"/>
      <c r="I5" s="1"/>
      <c r="J5" s="1">
        <f>Tableau22[[#This Row],[Prix unitaire HT]]*Tableau22[[#This Row],[Quantité commande]]</f>
        <v>0</v>
      </c>
      <c r="K5" s="7"/>
    </row>
    <row r="6" spans="1:11" x14ac:dyDescent="0.25">
      <c r="A6" s="7">
        <v>16</v>
      </c>
      <c r="B6" s="7" t="s">
        <v>84</v>
      </c>
      <c r="C6" s="7"/>
      <c r="D6" s="8"/>
      <c r="E6" s="7" t="s">
        <v>74</v>
      </c>
      <c r="F6" s="8" t="s">
        <v>83</v>
      </c>
      <c r="G6" s="7"/>
      <c r="H6" s="7"/>
      <c r="I6" s="1"/>
      <c r="J6" s="1">
        <f>Tableau22[[#This Row],[Prix unitaire HT]]*Tableau22[[#This Row],[Quantité commande]]</f>
        <v>0</v>
      </c>
      <c r="K6" s="7"/>
    </row>
    <row r="7" spans="1:11" x14ac:dyDescent="0.25">
      <c r="A7" s="7">
        <v>4</v>
      </c>
      <c r="B7" s="7" t="s">
        <v>85</v>
      </c>
      <c r="C7" s="7"/>
      <c r="D7" s="8"/>
      <c r="E7" s="7" t="s">
        <v>74</v>
      </c>
      <c r="F7" s="8" t="s">
        <v>86</v>
      </c>
      <c r="G7" s="7"/>
      <c r="H7" s="7"/>
      <c r="I7" s="1"/>
      <c r="J7" s="1">
        <f>Tableau22[[#This Row],[Prix unitaire HT]]*Tableau22[[#This Row],[Quantité commande]]</f>
        <v>0</v>
      </c>
      <c r="K7" s="7"/>
    </row>
    <row r="8" spans="1:11" x14ac:dyDescent="0.25">
      <c r="A8" s="7">
        <v>11</v>
      </c>
      <c r="B8" s="7" t="s">
        <v>87</v>
      </c>
      <c r="C8" s="7"/>
      <c r="D8" s="8"/>
      <c r="E8" s="7" t="s">
        <v>74</v>
      </c>
      <c r="F8" s="8" t="s">
        <v>88</v>
      </c>
      <c r="G8" s="7"/>
      <c r="H8" s="7"/>
      <c r="I8" s="1"/>
      <c r="J8" s="1">
        <f>Tableau22[[#This Row],[Prix unitaire HT]]*Tableau22[[#This Row],[Quantité commande]]</f>
        <v>0</v>
      </c>
      <c r="K8" s="7"/>
    </row>
    <row r="9" spans="1:11" x14ac:dyDescent="0.25">
      <c r="A9" s="7">
        <v>1</v>
      </c>
      <c r="B9" s="7" t="s">
        <v>89</v>
      </c>
      <c r="C9" s="7"/>
      <c r="D9" s="8"/>
      <c r="E9" s="7" t="s">
        <v>74</v>
      </c>
      <c r="F9" s="8"/>
      <c r="G9" s="7"/>
      <c r="H9" s="7"/>
      <c r="I9" s="1"/>
      <c r="J9" s="1">
        <f>Tableau22[[#This Row],[Prix unitaire HT]]*Tableau22[[#This Row],[Quantité commande]]</f>
        <v>0</v>
      </c>
      <c r="K9" s="7"/>
    </row>
    <row r="10" spans="1:11" x14ac:dyDescent="0.25">
      <c r="A10" s="7">
        <v>3</v>
      </c>
      <c r="B10" s="7" t="s">
        <v>90</v>
      </c>
      <c r="C10" s="7"/>
      <c r="D10" s="8"/>
      <c r="E10" s="7" t="s">
        <v>74</v>
      </c>
      <c r="F10" s="8"/>
      <c r="G10" s="7"/>
      <c r="H10" s="7"/>
      <c r="I10" s="1"/>
      <c r="J10" s="1">
        <f>Tableau22[[#This Row],[Prix unitaire HT]]*Tableau22[[#This Row],[Quantité commande]]</f>
        <v>0</v>
      </c>
      <c r="K10" s="7"/>
    </row>
    <row r="11" spans="1:11" x14ac:dyDescent="0.25">
      <c r="A11" s="7">
        <v>5</v>
      </c>
      <c r="B11" s="7" t="s">
        <v>91</v>
      </c>
      <c r="C11" s="7" t="s">
        <v>92</v>
      </c>
      <c r="D11" s="8" t="s">
        <v>93</v>
      </c>
      <c r="E11" s="7" t="s">
        <v>94</v>
      </c>
      <c r="F11" s="8"/>
      <c r="G11" s="7"/>
      <c r="H11" s="7"/>
      <c r="I11" s="1"/>
      <c r="J11" s="1">
        <f>Tableau22[[#This Row],[Prix unitaire HT]]*Tableau22[[#This Row],[Quantité commande]]</f>
        <v>0</v>
      </c>
      <c r="K11" s="7"/>
    </row>
    <row r="12" spans="1:11" x14ac:dyDescent="0.25">
      <c r="A12" s="7">
        <v>1</v>
      </c>
      <c r="B12" s="7" t="s">
        <v>96</v>
      </c>
      <c r="C12" s="7" t="s">
        <v>92</v>
      </c>
      <c r="D12" s="7" t="s">
        <v>95</v>
      </c>
      <c r="E12" s="7" t="s">
        <v>97</v>
      </c>
      <c r="F12" s="8"/>
      <c r="G12" s="7"/>
      <c r="H12" s="7"/>
      <c r="I12" s="1"/>
      <c r="J12" s="1">
        <f>Tableau22[[#This Row],[Prix unitaire HT]]*Tableau22[[#This Row],[Quantité commande]]</f>
        <v>0</v>
      </c>
      <c r="K12" s="7"/>
    </row>
    <row r="13" spans="1:11" x14ac:dyDescent="0.25">
      <c r="A13" s="7">
        <v>2</v>
      </c>
      <c r="B13" s="7" t="s">
        <v>98</v>
      </c>
      <c r="C13" s="7"/>
      <c r="D13" s="8"/>
      <c r="E13" s="7" t="s">
        <v>74</v>
      </c>
      <c r="F13" s="8" t="s">
        <v>99</v>
      </c>
      <c r="G13" s="7"/>
      <c r="H13" s="7"/>
      <c r="I13" s="1"/>
      <c r="J13" s="1">
        <f>Tableau22[[#This Row],[Prix unitaire HT]]*Tableau22[[#This Row],[Quantité commande]]</f>
        <v>0</v>
      </c>
      <c r="K13" s="7"/>
    </row>
    <row r="14" spans="1:11" x14ac:dyDescent="0.25">
      <c r="A14" s="7">
        <v>2</v>
      </c>
      <c r="B14" s="7" t="s">
        <v>126</v>
      </c>
      <c r="C14" s="7"/>
      <c r="D14" s="8"/>
      <c r="E14" s="7" t="s">
        <v>74</v>
      </c>
      <c r="F14" s="8"/>
      <c r="G14" s="7"/>
      <c r="H14" s="7"/>
      <c r="I14" s="1"/>
      <c r="J14" s="1">
        <f>Tableau22[[#This Row],[Prix unitaire HT]]*Tableau22[[#This Row],[Quantité commande]]</f>
        <v>0</v>
      </c>
      <c r="K14" s="7"/>
    </row>
    <row r="15" spans="1:11" x14ac:dyDescent="0.25">
      <c r="A15" s="7">
        <v>12</v>
      </c>
      <c r="B15" s="7" t="s">
        <v>46</v>
      </c>
      <c r="C15" s="8" t="s">
        <v>59</v>
      </c>
      <c r="D15" s="8" t="s">
        <v>58</v>
      </c>
      <c r="E15" s="9" t="s">
        <v>6</v>
      </c>
      <c r="F15" s="8" t="s">
        <v>63</v>
      </c>
      <c r="G15" s="7" t="s">
        <v>64</v>
      </c>
      <c r="H15" s="7"/>
      <c r="I15" s="1">
        <v>0.83</v>
      </c>
      <c r="J15" s="1">
        <f>Tableau2[[#This Row],[Prix unitaire HT]]*Tableau2[[#This Row],[Quantité commande]]</f>
        <v>0</v>
      </c>
      <c r="K15" s="7"/>
    </row>
    <row r="16" spans="1:11" x14ac:dyDescent="0.25">
      <c r="A16" s="7"/>
      <c r="B16" s="7" t="s">
        <v>46</v>
      </c>
      <c r="C16" s="8" t="s">
        <v>59</v>
      </c>
      <c r="D16" s="8" t="s">
        <v>58</v>
      </c>
      <c r="E16" s="7" t="s">
        <v>16</v>
      </c>
      <c r="F16" s="8" t="s">
        <v>62</v>
      </c>
      <c r="G16" s="7"/>
      <c r="H16" s="7"/>
      <c r="I16" s="1">
        <v>0.86</v>
      </c>
      <c r="J16" s="1">
        <f>Tableau2[[#This Row],[Prix unitaire HT]]*Tableau2[[#This Row],[Quantité commande]]</f>
        <v>0</v>
      </c>
      <c r="K16" s="7"/>
    </row>
    <row r="17" spans="1:11" x14ac:dyDescent="0.25">
      <c r="A17" s="7"/>
      <c r="B17" s="7" t="s">
        <v>46</v>
      </c>
      <c r="C17" s="7"/>
      <c r="D17" s="8"/>
      <c r="E17" s="7" t="s">
        <v>43</v>
      </c>
      <c r="F17" s="8" t="s">
        <v>110</v>
      </c>
      <c r="G17" s="7"/>
      <c r="H17" s="7"/>
      <c r="I17" s="1">
        <v>0.2</v>
      </c>
      <c r="J17" s="1">
        <f>Tableau2[[#This Row],[Prix unitaire HT]]*Tableau2[[#This Row],[Quantité commande]]</f>
        <v>0</v>
      </c>
      <c r="K17" s="7" t="s">
        <v>42</v>
      </c>
    </row>
    <row r="18" spans="1:11" x14ac:dyDescent="0.25">
      <c r="A18" s="7">
        <v>6</v>
      </c>
      <c r="B18" s="7" t="s">
        <v>45</v>
      </c>
      <c r="C18" s="7" t="s">
        <v>59</v>
      </c>
      <c r="D18" s="8" t="s">
        <v>60</v>
      </c>
      <c r="E18" s="7" t="s">
        <v>6</v>
      </c>
      <c r="F18" s="8" t="s">
        <v>65</v>
      </c>
      <c r="G18" s="7" t="s">
        <v>64</v>
      </c>
      <c r="H18" s="7"/>
      <c r="I18" s="5">
        <v>0.47599999999999998</v>
      </c>
      <c r="J18" s="1">
        <f>Tableau2[[#This Row],[Prix unitaire HT]]*Tableau2[[#This Row],[Quantité commande]]</f>
        <v>0</v>
      </c>
      <c r="K18" s="7"/>
    </row>
    <row r="19" spans="1:11" x14ac:dyDescent="0.25">
      <c r="A19" s="7"/>
      <c r="B19" s="7" t="s">
        <v>45</v>
      </c>
      <c r="C19" s="7" t="s">
        <v>59</v>
      </c>
      <c r="D19" s="8" t="s">
        <v>60</v>
      </c>
      <c r="E19" s="7" t="s">
        <v>16</v>
      </c>
      <c r="F19" s="8" t="s">
        <v>61</v>
      </c>
      <c r="G19" s="7"/>
      <c r="H19" s="7"/>
      <c r="I19" s="1">
        <v>0.44</v>
      </c>
      <c r="J19" s="1">
        <f>Tableau2[[#This Row],[Prix unitaire HT]]*Tableau2[[#This Row],[Quantité commande]]</f>
        <v>0</v>
      </c>
      <c r="K19" s="7"/>
    </row>
    <row r="20" spans="1:11" x14ac:dyDescent="0.25">
      <c r="A20" s="7"/>
      <c r="B20" s="7" t="s">
        <v>45</v>
      </c>
      <c r="C20" s="8"/>
      <c r="D20" s="8"/>
      <c r="E20" s="7" t="s">
        <v>43</v>
      </c>
      <c r="F20" s="8" t="s">
        <v>111</v>
      </c>
      <c r="G20" s="7"/>
      <c r="H20" s="7"/>
      <c r="I20" s="1">
        <v>0.2</v>
      </c>
      <c r="J20" s="1">
        <f>Tableau2[[#This Row],[Prix unitaire HT]]*Tableau2[[#This Row],[Quantité commande]]</f>
        <v>0</v>
      </c>
      <c r="K20" s="7" t="s">
        <v>42</v>
      </c>
    </row>
    <row r="21" spans="1:11" x14ac:dyDescent="0.25">
      <c r="A21" s="7">
        <v>5</v>
      </c>
      <c r="B21" s="7" t="s">
        <v>100</v>
      </c>
      <c r="C21" s="8" t="s">
        <v>59</v>
      </c>
      <c r="D21" s="8" t="s">
        <v>102</v>
      </c>
      <c r="E21" s="9" t="s">
        <v>6</v>
      </c>
      <c r="F21" s="8" t="s">
        <v>106</v>
      </c>
      <c r="G21" s="7" t="s">
        <v>64</v>
      </c>
      <c r="H21" s="7"/>
      <c r="I21" s="1">
        <v>0.879</v>
      </c>
      <c r="J21" s="1">
        <f>Tableau2[[#This Row],[Prix unitaire HT]]*Tableau2[[#This Row],[Quantité commande]]</f>
        <v>0</v>
      </c>
      <c r="K21" s="7"/>
    </row>
    <row r="22" spans="1:11" x14ac:dyDescent="0.25">
      <c r="A22" s="7"/>
      <c r="B22" s="7" t="s">
        <v>100</v>
      </c>
      <c r="C22" s="8" t="s">
        <v>59</v>
      </c>
      <c r="D22" s="8" t="s">
        <v>102</v>
      </c>
      <c r="E22" s="7" t="s">
        <v>16</v>
      </c>
      <c r="F22" s="8" t="s">
        <v>103</v>
      </c>
      <c r="G22" s="7"/>
      <c r="H22" s="7"/>
      <c r="I22" s="1">
        <v>1.37</v>
      </c>
      <c r="J22" s="1">
        <f>Tableau2[[#This Row],[Prix unitaire HT]]*Tableau2[[#This Row],[Quantité commande]]</f>
        <v>0</v>
      </c>
      <c r="K22" s="7"/>
    </row>
    <row r="23" spans="1:11" x14ac:dyDescent="0.25">
      <c r="A23" s="7"/>
      <c r="B23" s="7" t="s">
        <v>100</v>
      </c>
      <c r="C23" s="7"/>
      <c r="D23" s="8"/>
      <c r="E23" s="7" t="s">
        <v>43</v>
      </c>
      <c r="F23" s="8" t="s">
        <v>112</v>
      </c>
      <c r="G23" s="7"/>
      <c r="H23" s="7"/>
      <c r="I23" s="1">
        <v>0.25</v>
      </c>
      <c r="J23" s="1">
        <f>Tableau2[[#This Row],[Prix unitaire HT]]*Tableau2[[#This Row],[Quantité commande]]</f>
        <v>0</v>
      </c>
      <c r="K23" s="7" t="s">
        <v>42</v>
      </c>
    </row>
    <row r="24" spans="1:11" x14ac:dyDescent="0.25">
      <c r="A24" s="7">
        <v>3</v>
      </c>
      <c r="B24" s="7" t="s">
        <v>104</v>
      </c>
      <c r="C24" s="8" t="s">
        <v>59</v>
      </c>
      <c r="D24" s="8" t="s">
        <v>105</v>
      </c>
      <c r="E24" s="9" t="s">
        <v>6</v>
      </c>
      <c r="F24" s="8" t="s">
        <v>107</v>
      </c>
      <c r="G24" s="7" t="s">
        <v>64</v>
      </c>
      <c r="H24" s="7"/>
      <c r="I24" s="1">
        <v>0.5</v>
      </c>
      <c r="J24" s="1">
        <f>Tableau2[[#This Row],[Prix unitaire HT]]*Tableau2[[#This Row],[Quantité commande]]</f>
        <v>0</v>
      </c>
      <c r="K24" s="7"/>
    </row>
    <row r="25" spans="1:11" x14ac:dyDescent="0.25">
      <c r="A25" s="7"/>
      <c r="B25" s="7" t="s">
        <v>104</v>
      </c>
      <c r="C25" s="8" t="s">
        <v>59</v>
      </c>
      <c r="D25" s="8" t="s">
        <v>105</v>
      </c>
      <c r="E25" s="7" t="s">
        <v>16</v>
      </c>
      <c r="F25" s="8" t="s">
        <v>108</v>
      </c>
      <c r="G25" s="7"/>
      <c r="H25" s="7"/>
      <c r="I25" s="1">
        <v>0.51</v>
      </c>
      <c r="J25" s="1">
        <f>Tableau2[[#This Row],[Prix unitaire HT]]*Tableau2[[#This Row],[Quantité commande]]</f>
        <v>0</v>
      </c>
      <c r="K25" s="7"/>
    </row>
    <row r="26" spans="1:11" x14ac:dyDescent="0.25">
      <c r="A26" s="7"/>
      <c r="B26" s="7" t="s">
        <v>104</v>
      </c>
      <c r="C26" s="7"/>
      <c r="D26" s="8"/>
      <c r="E26" s="7" t="s">
        <v>43</v>
      </c>
      <c r="F26" s="8" t="s">
        <v>113</v>
      </c>
      <c r="G26" s="7"/>
      <c r="H26" s="7"/>
      <c r="I26" s="1">
        <v>0.2</v>
      </c>
      <c r="J26" s="1">
        <f>Tableau2[[#This Row],[Prix unitaire HT]]*Tableau2[[#This Row],[Quantité commande]]</f>
        <v>0</v>
      </c>
      <c r="K26" s="7" t="s">
        <v>42</v>
      </c>
    </row>
    <row r="27" spans="1:11" x14ac:dyDescent="0.25">
      <c r="A27" s="7">
        <v>1</v>
      </c>
      <c r="B27" s="7" t="s">
        <v>55</v>
      </c>
      <c r="C27" s="7" t="s">
        <v>70</v>
      </c>
      <c r="D27" s="8" t="s">
        <v>71</v>
      </c>
      <c r="E27" s="7" t="s">
        <v>6</v>
      </c>
      <c r="F27" s="8" t="s">
        <v>72</v>
      </c>
      <c r="G27" s="7" t="s">
        <v>64</v>
      </c>
      <c r="H27" s="7"/>
      <c r="I27" s="1">
        <v>0.71699999999999997</v>
      </c>
      <c r="J27" s="1">
        <f>Tableau22[[#This Row],[Prix unitaire HT]]*Tableau22[[#This Row],[Quantité commande]]</f>
        <v>0</v>
      </c>
      <c r="K27" s="7"/>
    </row>
    <row r="28" spans="1:11" x14ac:dyDescent="0.25">
      <c r="A28" s="7">
        <v>1</v>
      </c>
      <c r="B28" s="7" t="s">
        <v>73</v>
      </c>
      <c r="C28" s="7"/>
      <c r="D28" s="8"/>
      <c r="E28" s="7" t="s">
        <v>43</v>
      </c>
      <c r="F28" s="8" t="s">
        <v>54</v>
      </c>
      <c r="G28" s="7"/>
      <c r="H28" s="7"/>
      <c r="I28" s="1">
        <v>1.5</v>
      </c>
      <c r="J28" s="1">
        <f>Tableau22[[#This Row],[Prix unitaire HT]]*Tableau22[[#This Row],[Quantité commande]]</f>
        <v>0</v>
      </c>
      <c r="K28" s="7"/>
    </row>
    <row r="29" spans="1:11" x14ac:dyDescent="0.25">
      <c r="A29" s="7"/>
      <c r="B29" s="7" t="s">
        <v>55</v>
      </c>
      <c r="C29" s="7"/>
      <c r="D29" s="8"/>
      <c r="E29" s="7" t="s">
        <v>43</v>
      </c>
      <c r="F29" s="8" t="s">
        <v>56</v>
      </c>
      <c r="G29" s="7"/>
      <c r="H29" s="7"/>
      <c r="I29" s="1">
        <v>0.5</v>
      </c>
      <c r="J29" s="1">
        <f>Tableau22[[#This Row],[Prix unitaire HT]]*Tableau22[[#This Row],[Quantité commande]]</f>
        <v>0</v>
      </c>
      <c r="K29" s="7"/>
    </row>
    <row r="30" spans="1:11" x14ac:dyDescent="0.25">
      <c r="A30" s="7"/>
      <c r="B30" s="7"/>
      <c r="C30" s="7"/>
      <c r="D30" s="8"/>
      <c r="E30" s="7"/>
      <c r="F30" s="8"/>
      <c r="G30" s="7"/>
      <c r="H30" s="7"/>
      <c r="I30" s="1"/>
      <c r="J30" s="1">
        <f>Tableau22[[#This Row],[Prix unitaire HT]]*Tableau22[[#This Row],[Quantité commande]]</f>
        <v>0</v>
      </c>
      <c r="K30" s="7"/>
    </row>
    <row r="31" spans="1:11" x14ac:dyDescent="0.25">
      <c r="A31" s="7"/>
      <c r="B31" s="7"/>
      <c r="C31" s="7"/>
      <c r="D31" s="8"/>
      <c r="E31" s="7"/>
      <c r="F31" s="8"/>
      <c r="G31" s="7"/>
      <c r="H31" s="7"/>
      <c r="I31" s="1"/>
      <c r="J31" s="1">
        <f>Tableau22[[#This Row],[Prix unitaire HT]]*Tableau22[[#This Row],[Quantité commande]]</f>
        <v>0</v>
      </c>
      <c r="K31" s="7"/>
    </row>
    <row r="32" spans="1:11" x14ac:dyDescent="0.25">
      <c r="A32" s="7"/>
      <c r="B32" s="7"/>
      <c r="C32" s="7"/>
      <c r="D32" s="8"/>
      <c r="E32" s="7"/>
      <c r="F32" s="8"/>
      <c r="G32" s="7"/>
      <c r="H32" s="7"/>
      <c r="I32" s="1"/>
      <c r="J32" s="1">
        <f>Tableau22[[#This Row],[Prix unitaire HT]]*Tableau22[[#This Row],[Quantité commande]]</f>
        <v>0</v>
      </c>
      <c r="K32" s="7"/>
    </row>
    <row r="33" spans="1:11" x14ac:dyDescent="0.25">
      <c r="A33" s="7"/>
      <c r="B33" s="7"/>
      <c r="C33" s="7"/>
      <c r="D33" s="8"/>
      <c r="E33" s="7"/>
      <c r="F33" s="8"/>
      <c r="G33" s="7"/>
      <c r="H33" s="7"/>
      <c r="I33" s="1"/>
      <c r="J33" s="3">
        <f>Tableau22[[#This Row],[Prix unitaire HT]]*Tableau22[[#This Row],[Quantité commande]]</f>
        <v>0</v>
      </c>
      <c r="K33" s="7"/>
    </row>
    <row r="34" spans="1:11" x14ac:dyDescent="0.25">
      <c r="A34" s="7"/>
      <c r="B34" s="7"/>
      <c r="C34" s="7"/>
      <c r="D34" s="8"/>
      <c r="E34" s="7"/>
      <c r="F34" s="8"/>
      <c r="G34" s="7"/>
      <c r="H34" s="7"/>
      <c r="I34" s="1"/>
      <c r="J34" s="3">
        <f>Tableau22[[#This Row],[Prix unitaire HT]]*Tableau22[[#This Row],[Quantité commande]]</f>
        <v>0</v>
      </c>
      <c r="K34" s="7"/>
    </row>
    <row r="35" spans="1:11" x14ac:dyDescent="0.25">
      <c r="A35" s="7"/>
      <c r="B35" s="7"/>
      <c r="C35" s="7"/>
      <c r="D35" s="8"/>
      <c r="E35" s="7"/>
      <c r="F35" s="8"/>
      <c r="G35" s="7"/>
      <c r="H35" s="7"/>
      <c r="I35" s="1" t="s">
        <v>49</v>
      </c>
      <c r="J35" s="3">
        <f>SUM(J2:J34)</f>
        <v>0</v>
      </c>
      <c r="K35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baseColWidth="10" defaultRowHeight="15" x14ac:dyDescent="0.25"/>
  <cols>
    <col min="1" max="1" width="9.42578125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11</v>
      </c>
      <c r="B2" s="7" t="s">
        <v>87</v>
      </c>
      <c r="C2" s="7"/>
      <c r="D2" s="8"/>
      <c r="E2" s="7" t="s">
        <v>74</v>
      </c>
      <c r="F2" s="8" t="s">
        <v>88</v>
      </c>
      <c r="G2" s="7"/>
      <c r="H2" s="7"/>
      <c r="I2" s="1"/>
      <c r="J2" s="1">
        <f>Tableau224[[#This Row],[Prix unitaire HT]]*Tableau224[[#This Row],[Quantité commande]]</f>
        <v>0</v>
      </c>
      <c r="K2" s="7"/>
    </row>
    <row r="3" spans="1:11" x14ac:dyDescent="0.25">
      <c r="A3" s="7">
        <v>1</v>
      </c>
      <c r="B3" s="7" t="s">
        <v>109</v>
      </c>
      <c r="C3" s="8" t="s">
        <v>59</v>
      </c>
      <c r="D3" s="8"/>
      <c r="E3" s="9" t="s">
        <v>6</v>
      </c>
      <c r="F3" s="8"/>
      <c r="G3" s="7" t="s">
        <v>64</v>
      </c>
      <c r="H3" s="7"/>
      <c r="I3" s="1">
        <v>0.879</v>
      </c>
      <c r="J3" s="1">
        <f>Tableau2[[#This Row],[Prix unitaire HT]]*Tableau2[[#This Row],[Quantité commande]]</f>
        <v>0</v>
      </c>
      <c r="K3" s="7"/>
    </row>
    <row r="4" spans="1:11" x14ac:dyDescent="0.25">
      <c r="A4" s="7"/>
      <c r="B4" s="7" t="s">
        <v>109</v>
      </c>
      <c r="C4" s="8" t="s">
        <v>59</v>
      </c>
      <c r="D4" s="8"/>
      <c r="E4" s="7" t="s">
        <v>16</v>
      </c>
      <c r="F4" s="8"/>
      <c r="G4" s="7"/>
      <c r="H4" s="7"/>
      <c r="I4" s="1">
        <v>1.37</v>
      </c>
      <c r="J4" s="1">
        <f>Tableau2[[#This Row],[Prix unitaire HT]]*Tableau2[[#This Row],[Quantité commande]]</f>
        <v>74.400000000000006</v>
      </c>
      <c r="K4" s="7"/>
    </row>
    <row r="5" spans="1:11" x14ac:dyDescent="0.25">
      <c r="A5" s="7"/>
      <c r="B5" s="7" t="s">
        <v>109</v>
      </c>
      <c r="C5" s="7"/>
      <c r="D5" s="8"/>
      <c r="E5" s="7" t="s">
        <v>43</v>
      </c>
      <c r="F5" s="8" t="s">
        <v>101</v>
      </c>
      <c r="G5" s="7"/>
      <c r="H5" s="7"/>
      <c r="I5" s="1">
        <v>0.25</v>
      </c>
      <c r="J5" s="1">
        <f>Tableau2[[#This Row],[Prix unitaire HT]]*Tableau2[[#This Row],[Quantité commande]]</f>
        <v>0</v>
      </c>
      <c r="K5" s="7" t="s">
        <v>42</v>
      </c>
    </row>
    <row r="6" spans="1:11" x14ac:dyDescent="0.25">
      <c r="A6" s="7"/>
      <c r="B6" s="7"/>
      <c r="C6" s="7"/>
      <c r="D6" s="8"/>
      <c r="E6" s="7"/>
      <c r="F6" s="8"/>
      <c r="G6" s="7"/>
      <c r="H6" s="7"/>
      <c r="I6" s="1"/>
      <c r="J6" s="1"/>
      <c r="K6" s="7"/>
    </row>
    <row r="7" spans="1:11" x14ac:dyDescent="0.25">
      <c r="A7" s="7"/>
      <c r="B7" s="7"/>
      <c r="C7" s="7"/>
      <c r="D7" s="8"/>
      <c r="E7" s="7"/>
      <c r="F7" s="8"/>
      <c r="G7" s="7"/>
      <c r="H7" s="7"/>
      <c r="I7" s="1"/>
      <c r="J7" s="1"/>
      <c r="K7" s="7"/>
    </row>
    <row r="8" spans="1:11" x14ac:dyDescent="0.25">
      <c r="A8" s="7"/>
      <c r="B8" s="7"/>
      <c r="C8" s="7"/>
      <c r="D8" s="8"/>
      <c r="E8" s="7"/>
      <c r="F8" s="8"/>
      <c r="G8" s="7"/>
      <c r="H8" s="7"/>
      <c r="I8" s="1"/>
      <c r="J8" s="1"/>
      <c r="K8" s="7"/>
    </row>
    <row r="9" spans="1:11" x14ac:dyDescent="0.25">
      <c r="A9" s="7"/>
      <c r="B9" s="7"/>
      <c r="C9" s="7"/>
      <c r="D9" s="8"/>
      <c r="E9" s="7"/>
      <c r="F9" s="8"/>
      <c r="G9" s="7"/>
      <c r="H9" s="7"/>
      <c r="I9" s="1"/>
      <c r="J9" s="1"/>
      <c r="K9" s="7"/>
    </row>
    <row r="10" spans="1:11" x14ac:dyDescent="0.25">
      <c r="A10" s="7"/>
      <c r="B10" s="7"/>
      <c r="C10" s="7"/>
      <c r="D10" s="8"/>
      <c r="E10" s="7"/>
      <c r="F10" s="8"/>
      <c r="G10" s="7"/>
      <c r="H10" s="7"/>
      <c r="I10" s="1"/>
      <c r="J10" s="1"/>
      <c r="K10" s="7"/>
    </row>
    <row r="11" spans="1:11" x14ac:dyDescent="0.25">
      <c r="A11" s="7"/>
      <c r="B11" s="7"/>
      <c r="C11" s="7"/>
      <c r="D11" s="8"/>
      <c r="E11" s="7"/>
      <c r="F11" s="8"/>
      <c r="G11" s="7"/>
      <c r="H11" s="7"/>
      <c r="I11" s="1" t="s">
        <v>49</v>
      </c>
      <c r="J11" s="3">
        <f>SUM(J2:J10)</f>
        <v>74.400000000000006</v>
      </c>
      <c r="K11" s="7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topLeftCell="A4" workbookViewId="0">
      <selection activeCell="B19" sqref="B19"/>
    </sheetView>
  </sheetViews>
  <sheetFormatPr baseColWidth="10" defaultRowHeight="15" x14ac:dyDescent="0.25"/>
  <cols>
    <col min="1" max="1" width="10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1</v>
      </c>
      <c r="B2" s="10" t="s">
        <v>114</v>
      </c>
      <c r="C2" s="7"/>
      <c r="D2" s="8"/>
      <c r="E2" s="7" t="s">
        <v>16</v>
      </c>
      <c r="F2" s="7">
        <v>1654060</v>
      </c>
      <c r="G2" s="7"/>
      <c r="H2" s="7"/>
      <c r="I2" s="1"/>
      <c r="J2" s="1">
        <f>Tableau2245[[#This Row],[Prix unitaire HT]]*Tableau2245[[#This Row],[Quantité commande]]</f>
        <v>0</v>
      </c>
      <c r="K2" s="7"/>
    </row>
    <row r="3" spans="1:11" x14ac:dyDescent="0.25">
      <c r="A3" s="7">
        <v>40</v>
      </c>
      <c r="B3" s="10" t="s">
        <v>115</v>
      </c>
      <c r="C3" s="8"/>
      <c r="D3" s="8"/>
      <c r="E3" s="9" t="s">
        <v>16</v>
      </c>
      <c r="F3" s="11">
        <v>1650835</v>
      </c>
      <c r="G3" s="7"/>
      <c r="H3" s="7"/>
      <c r="I3" s="1"/>
      <c r="J3" s="1">
        <f>Tableau2245[[#This Row],[Prix unitaire HT]]*Tableau2245[[#This Row],[Quantité commande]]</f>
        <v>0</v>
      </c>
      <c r="K3" s="7"/>
    </row>
    <row r="4" spans="1:11" x14ac:dyDescent="0.25">
      <c r="A4" s="7">
        <v>5</v>
      </c>
      <c r="B4" s="10" t="s">
        <v>116</v>
      </c>
      <c r="C4" s="8"/>
      <c r="D4" s="8"/>
      <c r="E4" s="7" t="s">
        <v>16</v>
      </c>
      <c r="F4" s="7">
        <v>1414603</v>
      </c>
      <c r="G4" s="7"/>
      <c r="H4" s="7"/>
      <c r="I4" s="1"/>
      <c r="J4" s="1">
        <f>Tableau2245[[#This Row],[Prix unitaire HT]]*Tableau2245[[#This Row],[Quantité commande]]</f>
        <v>0</v>
      </c>
      <c r="K4" s="7"/>
    </row>
    <row r="5" spans="1:11" x14ac:dyDescent="0.25">
      <c r="A5" s="7">
        <v>1</v>
      </c>
      <c r="B5" s="10" t="s">
        <v>117</v>
      </c>
      <c r="C5" s="7"/>
      <c r="D5" s="8"/>
      <c r="E5" s="7" t="s">
        <v>16</v>
      </c>
      <c r="F5" s="7">
        <v>1414609</v>
      </c>
      <c r="G5" s="7"/>
      <c r="H5" s="7"/>
      <c r="I5" s="1"/>
      <c r="J5" s="1">
        <f>Tableau2245[[#This Row],[Prix unitaire HT]]*Tableau2245[[#This Row],[Quantité commande]]</f>
        <v>0</v>
      </c>
      <c r="K5" s="7"/>
    </row>
    <row r="6" spans="1:11" x14ac:dyDescent="0.25">
      <c r="A6" s="7">
        <v>3</v>
      </c>
      <c r="B6" s="10" t="s">
        <v>118</v>
      </c>
      <c r="C6" s="7"/>
      <c r="D6" s="8"/>
      <c r="E6" s="7" t="s">
        <v>16</v>
      </c>
      <c r="F6" s="7">
        <v>1457462</v>
      </c>
      <c r="G6" s="7"/>
      <c r="H6" s="7"/>
      <c r="I6" s="1"/>
      <c r="J6" s="1">
        <f>Tableau2245[[#This Row],[Prix unitaire HT]]*Tableau2245[[#This Row],[Quantité commande]]</f>
        <v>0</v>
      </c>
      <c r="K6" s="7"/>
    </row>
    <row r="7" spans="1:11" x14ac:dyDescent="0.25">
      <c r="A7" s="7">
        <v>5</v>
      </c>
      <c r="B7" s="10" t="s">
        <v>119</v>
      </c>
      <c r="C7" s="7"/>
      <c r="D7" s="8"/>
      <c r="E7" s="7" t="s">
        <v>16</v>
      </c>
      <c r="F7" s="7">
        <v>1288264</v>
      </c>
      <c r="G7" s="7"/>
      <c r="H7" s="7"/>
      <c r="I7" s="1"/>
      <c r="J7" s="1">
        <f>Tableau2245[[#This Row],[Prix unitaire HT]]*Tableau2245[[#This Row],[Quantité commande]]</f>
        <v>0</v>
      </c>
      <c r="K7" s="7"/>
    </row>
    <row r="8" spans="1:11" x14ac:dyDescent="0.25">
      <c r="A8" s="7">
        <v>2</v>
      </c>
      <c r="B8" s="10" t="s">
        <v>120</v>
      </c>
      <c r="C8" s="7"/>
      <c r="D8" s="8"/>
      <c r="E8" s="7" t="s">
        <v>16</v>
      </c>
      <c r="F8" s="7">
        <v>1414614</v>
      </c>
      <c r="G8" s="7"/>
      <c r="H8" s="7"/>
      <c r="I8" s="1"/>
      <c r="J8" s="1">
        <f>Tableau2245[[#This Row],[Prix unitaire HT]]*Tableau2245[[#This Row],[Quantité commande]]</f>
        <v>0</v>
      </c>
      <c r="K8" s="7"/>
    </row>
    <row r="9" spans="1:11" x14ac:dyDescent="0.25">
      <c r="A9" s="7">
        <v>1</v>
      </c>
      <c r="B9" s="10" t="s">
        <v>121</v>
      </c>
      <c r="C9" s="7"/>
      <c r="D9" s="8"/>
      <c r="E9" s="7" t="s">
        <v>16</v>
      </c>
      <c r="F9" s="7">
        <v>1667005</v>
      </c>
      <c r="G9" s="7"/>
      <c r="H9" s="7"/>
      <c r="I9" s="1"/>
      <c r="J9" s="1">
        <f>Tableau2245[[#This Row],[Prix unitaire HT]]*Tableau2245[[#This Row],[Quantité commande]]</f>
        <v>0</v>
      </c>
      <c r="K9" s="7"/>
    </row>
    <row r="10" spans="1:11" x14ac:dyDescent="0.25">
      <c r="A10" s="7">
        <v>2</v>
      </c>
      <c r="B10" s="10" t="s">
        <v>123</v>
      </c>
      <c r="C10" s="7"/>
      <c r="D10" s="8"/>
      <c r="E10" s="7" t="s">
        <v>16</v>
      </c>
      <c r="F10" s="7">
        <v>1651565</v>
      </c>
      <c r="G10" s="7"/>
      <c r="H10" s="7"/>
      <c r="I10" s="1"/>
      <c r="J10" s="1">
        <f>Tableau2245[[#This Row],[Prix unitaire HT]]*Tableau2245[[#This Row],[Quantité commande]]</f>
        <v>0</v>
      </c>
      <c r="K10" s="7"/>
    </row>
    <row r="11" spans="1:11" x14ac:dyDescent="0.25">
      <c r="A11" s="7">
        <v>1</v>
      </c>
      <c r="B11" s="10" t="s">
        <v>122</v>
      </c>
      <c r="C11" s="7"/>
      <c r="D11" s="8"/>
      <c r="E11" s="7" t="s">
        <v>16</v>
      </c>
      <c r="F11" s="7">
        <v>8150206</v>
      </c>
      <c r="G11" s="7"/>
      <c r="H11" s="7"/>
      <c r="I11" s="1"/>
      <c r="J11" s="1">
        <f>Tableau2245[[#This Row],[Prix unitaire HT]]*Tableau2245[[#This Row],[Quantité commande]]</f>
        <v>0</v>
      </c>
      <c r="K11" s="7"/>
    </row>
    <row r="12" spans="1:11" x14ac:dyDescent="0.25">
      <c r="A12" s="7">
        <v>2</v>
      </c>
      <c r="B12" s="10" t="s">
        <v>124</v>
      </c>
      <c r="C12" s="7"/>
      <c r="D12" s="8"/>
      <c r="E12" s="7" t="s">
        <v>16</v>
      </c>
      <c r="F12" s="7">
        <v>9557377</v>
      </c>
      <c r="G12" s="7"/>
      <c r="H12" s="7"/>
      <c r="I12" s="1"/>
      <c r="J12" s="1">
        <f>Tableau2245[[#This Row],[Prix unitaire HT]]*Tableau2245[[#This Row],[Quantité commande]]</f>
        <v>0</v>
      </c>
      <c r="K12" s="7"/>
    </row>
    <row r="13" spans="1:11" x14ac:dyDescent="0.25">
      <c r="A13" s="7">
        <v>2</v>
      </c>
      <c r="B13" s="10" t="s">
        <v>125</v>
      </c>
      <c r="C13" s="7"/>
      <c r="D13" s="8"/>
      <c r="E13" s="7" t="s">
        <v>16</v>
      </c>
      <c r="F13" s="7">
        <v>359970</v>
      </c>
      <c r="G13" s="7"/>
      <c r="H13" s="7"/>
      <c r="I13" s="1"/>
      <c r="J13" s="1">
        <f>Tableau2245[[#This Row],[Prix unitaire HT]]*Tableau2245[[#This Row],[Quantité commande]]</f>
        <v>0</v>
      </c>
      <c r="K13" s="7"/>
    </row>
    <row r="14" spans="1:11" x14ac:dyDescent="0.25">
      <c r="A14" s="7">
        <v>7</v>
      </c>
      <c r="B14" s="10" t="s">
        <v>127</v>
      </c>
      <c r="C14" s="7"/>
      <c r="D14" s="8"/>
      <c r="E14" s="7" t="s">
        <v>16</v>
      </c>
      <c r="F14" s="6">
        <v>9731164</v>
      </c>
      <c r="G14" s="7"/>
      <c r="H14" s="7"/>
      <c r="I14" s="1"/>
      <c r="J14" s="1">
        <f>Tableau2245[[#This Row],[Prix unitaire HT]]*Tableau2245[[#This Row],[Quantité commande]]</f>
        <v>0</v>
      </c>
      <c r="K14" s="7"/>
    </row>
    <row r="15" spans="1:11" x14ac:dyDescent="0.25">
      <c r="A15" s="7">
        <v>2</v>
      </c>
      <c r="B15" s="10" t="s">
        <v>128</v>
      </c>
      <c r="C15" s="7"/>
      <c r="D15" s="8"/>
      <c r="E15" s="7" t="s">
        <v>16</v>
      </c>
      <c r="F15" s="7">
        <v>1022255</v>
      </c>
      <c r="G15" s="7"/>
      <c r="H15" s="7"/>
      <c r="I15" s="1"/>
      <c r="J15" s="1">
        <f>Tableau2245[[#This Row],[Prix unitaire HT]]*Tableau2245[[#This Row],[Quantité commande]]</f>
        <v>0</v>
      </c>
      <c r="K15" s="7"/>
    </row>
    <row r="16" spans="1:11" x14ac:dyDescent="0.25">
      <c r="A16" s="7">
        <v>2</v>
      </c>
      <c r="B16" s="10" t="s">
        <v>129</v>
      </c>
      <c r="C16" s="7"/>
      <c r="D16" s="8"/>
      <c r="E16" s="7" t="s">
        <v>16</v>
      </c>
      <c r="F16" s="7">
        <v>1635846</v>
      </c>
      <c r="G16" s="7"/>
      <c r="H16" s="7"/>
      <c r="I16" s="1"/>
      <c r="J16" s="1">
        <f>Tableau2245[[#This Row],[Prix unitaire HT]]*Tableau2245[[#This Row],[Quantité commande]]</f>
        <v>0</v>
      </c>
      <c r="K16" s="7"/>
    </row>
    <row r="17" spans="1:11" x14ac:dyDescent="0.25">
      <c r="A17" s="7">
        <v>6</v>
      </c>
      <c r="B17" s="10" t="s">
        <v>130</v>
      </c>
      <c r="C17" s="7"/>
      <c r="D17" s="8"/>
      <c r="E17" s="7" t="s">
        <v>16</v>
      </c>
      <c r="F17" s="7">
        <v>1685063</v>
      </c>
      <c r="G17" s="7"/>
      <c r="H17" s="7"/>
      <c r="I17" s="1"/>
      <c r="J17" s="1">
        <f>Tableau2245[[#This Row],[Prix unitaire HT]]*Tableau2245[[#This Row],[Quantité commande]]</f>
        <v>0</v>
      </c>
      <c r="K17" s="7"/>
    </row>
    <row r="18" spans="1:11" x14ac:dyDescent="0.25">
      <c r="A18" s="7">
        <v>1</v>
      </c>
      <c r="B18" s="10" t="s">
        <v>131</v>
      </c>
      <c r="C18" s="7"/>
      <c r="D18" s="8"/>
      <c r="E18" s="7" t="s">
        <v>16</v>
      </c>
      <c r="F18" s="7">
        <v>1286715</v>
      </c>
      <c r="G18" s="7"/>
      <c r="H18" s="7"/>
      <c r="I18" s="1"/>
      <c r="J18" s="1">
        <f>Tableau2245[[#This Row],[Prix unitaire HT]]*Tableau2245[[#This Row],[Quantité commande]]</f>
        <v>0</v>
      </c>
      <c r="K18" s="7"/>
    </row>
    <row r="19" spans="1:11" x14ac:dyDescent="0.25">
      <c r="A19" s="7">
        <v>1</v>
      </c>
      <c r="B19" s="10" t="s">
        <v>132</v>
      </c>
      <c r="C19" s="7"/>
      <c r="D19" s="8"/>
      <c r="E19" s="7" t="s">
        <v>16</v>
      </c>
      <c r="F19" s="7">
        <v>1333965</v>
      </c>
      <c r="G19" s="7"/>
      <c r="H19" s="7"/>
      <c r="I19" s="1"/>
      <c r="J19" s="1">
        <f>Tableau2245[[#This Row],[Prix unitaire HT]]*Tableau2245[[#This Row],[Quantité commande]]</f>
        <v>0</v>
      </c>
      <c r="K19" s="7"/>
    </row>
    <row r="20" spans="1:11" x14ac:dyDescent="0.25">
      <c r="A20" s="7">
        <v>1</v>
      </c>
      <c r="B20" s="10" t="s">
        <v>133</v>
      </c>
      <c r="C20" s="7"/>
      <c r="D20" s="8"/>
      <c r="E20" s="7" t="s">
        <v>16</v>
      </c>
      <c r="F20" s="7">
        <v>1663923</v>
      </c>
      <c r="G20" s="7"/>
      <c r="H20" s="7"/>
      <c r="I20" s="1"/>
      <c r="J20" s="1">
        <f>Tableau2245[[#This Row],[Prix unitaire HT]]*Tableau2245[[#This Row],[Quantité commande]]</f>
        <v>0</v>
      </c>
      <c r="K20" s="7"/>
    </row>
    <row r="21" spans="1:11" x14ac:dyDescent="0.25">
      <c r="A21" s="7">
        <v>1</v>
      </c>
      <c r="B21" s="10" t="s">
        <v>134</v>
      </c>
      <c r="C21" s="7"/>
      <c r="D21" s="8"/>
      <c r="E21" s="7" t="s">
        <v>16</v>
      </c>
      <c r="F21" s="7">
        <v>9882774</v>
      </c>
      <c r="G21" s="7"/>
      <c r="H21" s="7"/>
      <c r="I21" s="1"/>
      <c r="J21" s="1">
        <f>Tableau2245[[#This Row],[Prix unitaire HT]]*Tableau2245[[#This Row],[Quantité commande]]</f>
        <v>0</v>
      </c>
      <c r="K21" s="7"/>
    </row>
    <row r="22" spans="1:11" x14ac:dyDescent="0.25">
      <c r="A22" s="7">
        <v>1</v>
      </c>
      <c r="B22" s="10" t="s">
        <v>135</v>
      </c>
      <c r="C22" s="7"/>
      <c r="D22" s="8"/>
      <c r="E22" s="7" t="s">
        <v>16</v>
      </c>
      <c r="F22" s="7">
        <v>1605565</v>
      </c>
      <c r="G22" s="7"/>
      <c r="H22" s="7"/>
      <c r="I22" s="1"/>
      <c r="J22" s="1">
        <f>Tableau2245[[#This Row],[Prix unitaire HT]]*Tableau2245[[#This Row],[Quantité commande]]</f>
        <v>0</v>
      </c>
      <c r="K22" s="7"/>
    </row>
    <row r="23" spans="1:11" x14ac:dyDescent="0.25">
      <c r="A23" s="7">
        <v>1</v>
      </c>
      <c r="B23" s="10" t="s">
        <v>136</v>
      </c>
      <c r="C23" s="7"/>
      <c r="D23" s="8"/>
      <c r="E23" s="7" t="s">
        <v>16</v>
      </c>
      <c r="F23" s="7">
        <v>9758569</v>
      </c>
      <c r="G23" s="7"/>
      <c r="H23" s="7"/>
      <c r="I23" s="1"/>
      <c r="J23" s="1">
        <f>Tableau2245[[#This Row],[Prix unitaire HT]]*Tableau2245[[#This Row],[Quantité commande]]</f>
        <v>0</v>
      </c>
      <c r="K23" s="7"/>
    </row>
    <row r="24" spans="1:11" x14ac:dyDescent="0.25">
      <c r="A24" s="7">
        <v>1</v>
      </c>
      <c r="B24" s="10" t="s">
        <v>137</v>
      </c>
      <c r="C24" s="7"/>
      <c r="D24" s="8"/>
      <c r="E24" s="7" t="s">
        <v>16</v>
      </c>
      <c r="F24" s="12" t="s">
        <v>138</v>
      </c>
      <c r="G24" s="7"/>
      <c r="H24" s="7"/>
      <c r="I24" s="1"/>
      <c r="J24" s="1">
        <f>Tableau2245[[#This Row],[Prix unitaire HT]]*Tableau2245[[#This Row],[Quantité commande]]</f>
        <v>0</v>
      </c>
      <c r="K24" s="7"/>
    </row>
    <row r="25" spans="1:11" x14ac:dyDescent="0.25">
      <c r="A25" s="7">
        <v>1</v>
      </c>
      <c r="B25" s="10" t="s">
        <v>139</v>
      </c>
      <c r="C25" s="7"/>
      <c r="D25" s="8"/>
      <c r="E25" s="7" t="s">
        <v>16</v>
      </c>
      <c r="F25" s="7">
        <v>1640233</v>
      </c>
      <c r="G25" s="7"/>
      <c r="H25" s="7"/>
      <c r="I25" s="1"/>
      <c r="J25" s="1">
        <f>Tableau2245[[#This Row],[Prix unitaire HT]]*Tableau2245[[#This Row],[Quantité commande]]</f>
        <v>0</v>
      </c>
      <c r="K25" s="7"/>
    </row>
    <row r="26" spans="1:11" x14ac:dyDescent="0.25">
      <c r="A26" s="7">
        <v>2</v>
      </c>
      <c r="B26" s="10" t="s">
        <v>140</v>
      </c>
      <c r="C26" s="7"/>
      <c r="D26" s="8"/>
      <c r="E26" s="7" t="s">
        <v>16</v>
      </c>
      <c r="F26" s="7">
        <v>1469739</v>
      </c>
      <c r="G26" s="7"/>
      <c r="H26" s="7"/>
      <c r="I26" s="1"/>
      <c r="J26" s="1">
        <f>Tableau2245[[#This Row],[Prix unitaire HT]]*Tableau2245[[#This Row],[Quantité commande]]</f>
        <v>0</v>
      </c>
      <c r="K26" s="7"/>
    </row>
    <row r="27" spans="1:11" x14ac:dyDescent="0.25">
      <c r="A27" s="7">
        <v>1</v>
      </c>
      <c r="B27" s="10" t="s">
        <v>141</v>
      </c>
      <c r="C27" s="7"/>
      <c r="D27" s="8"/>
      <c r="E27" s="7" t="s">
        <v>16</v>
      </c>
      <c r="F27" s="7">
        <v>1506135</v>
      </c>
      <c r="G27" s="7"/>
      <c r="H27" s="7"/>
      <c r="I27" s="1"/>
      <c r="J27" s="1">
        <f>Tableau2245[[#This Row],[Prix unitaire HT]]*Tableau2245[[#This Row],[Quantité commande]]</f>
        <v>0</v>
      </c>
      <c r="K27" s="7"/>
    </row>
    <row r="28" spans="1:11" x14ac:dyDescent="0.25">
      <c r="A28" s="7">
        <v>5</v>
      </c>
      <c r="B28" s="10" t="s">
        <v>142</v>
      </c>
      <c r="C28" s="7"/>
      <c r="D28" s="8"/>
      <c r="E28" s="7" t="s">
        <v>16</v>
      </c>
      <c r="F28" s="7">
        <v>1469751</v>
      </c>
      <c r="G28" s="7"/>
      <c r="H28" s="7"/>
      <c r="I28" s="1"/>
      <c r="J28" s="1">
        <f>Tableau2245[[#This Row],[Prix unitaire HT]]*Tableau2245[[#This Row],[Quantité commande]]</f>
        <v>0</v>
      </c>
      <c r="K28" s="7"/>
    </row>
    <row r="29" spans="1:11" x14ac:dyDescent="0.25">
      <c r="A29" s="7">
        <v>30</v>
      </c>
      <c r="B29" s="10" t="s">
        <v>143</v>
      </c>
      <c r="C29" s="7"/>
      <c r="D29" s="8"/>
      <c r="E29" s="7" t="s">
        <v>16</v>
      </c>
      <c r="F29" s="11">
        <v>1469749</v>
      </c>
      <c r="G29" s="7"/>
      <c r="H29" s="7"/>
      <c r="I29" s="1"/>
      <c r="J29" s="1">
        <f>Tableau2245[[#This Row],[Prix unitaire HT]]*Tableau2245[[#This Row],[Quantité commande]]</f>
        <v>0</v>
      </c>
      <c r="K29" s="7"/>
    </row>
    <row r="30" spans="1:11" x14ac:dyDescent="0.25">
      <c r="A30" s="7">
        <v>1</v>
      </c>
      <c r="B30" s="10" t="s">
        <v>144</v>
      </c>
      <c r="C30" s="7"/>
      <c r="D30" s="8"/>
      <c r="E30" s="7" t="s">
        <v>16</v>
      </c>
      <c r="F30" s="7">
        <v>1469801</v>
      </c>
      <c r="G30" s="7"/>
      <c r="H30" s="7"/>
      <c r="I30" s="1"/>
      <c r="J30" s="1">
        <f>Tableau2245[[#This Row],[Prix unitaire HT]]*Tableau2245[[#This Row],[Quantité commande]]</f>
        <v>0</v>
      </c>
      <c r="K30" s="7"/>
    </row>
    <row r="31" spans="1:11" x14ac:dyDescent="0.25">
      <c r="A31" s="7">
        <v>1</v>
      </c>
      <c r="B31" s="10" t="s">
        <v>145</v>
      </c>
      <c r="C31" s="7"/>
      <c r="D31" s="8"/>
      <c r="E31" s="7" t="s">
        <v>16</v>
      </c>
      <c r="F31" s="7">
        <v>1170952</v>
      </c>
      <c r="G31" s="7"/>
      <c r="H31" s="7"/>
      <c r="I31" s="1"/>
      <c r="J31" s="1">
        <f>Tableau2245[[#This Row],[Prix unitaire HT]]*Tableau2245[[#This Row],[Quantité commande]]</f>
        <v>0</v>
      </c>
      <c r="K31" s="7"/>
    </row>
    <row r="32" spans="1:11" x14ac:dyDescent="0.25">
      <c r="A32" s="7">
        <v>1</v>
      </c>
      <c r="B32" s="10" t="s">
        <v>146</v>
      </c>
      <c r="C32" s="7"/>
      <c r="D32" s="8"/>
      <c r="E32" s="7" t="s">
        <v>16</v>
      </c>
      <c r="F32" s="7">
        <v>1576189</v>
      </c>
      <c r="G32" s="7"/>
      <c r="H32" s="7"/>
      <c r="I32" s="1"/>
      <c r="J32" s="1">
        <f>Tableau2245[[#This Row],[Prix unitaire HT]]*Tableau2245[[#This Row],[Quantité commande]]</f>
        <v>0</v>
      </c>
      <c r="K32" s="7"/>
    </row>
    <row r="33" spans="1:11" x14ac:dyDescent="0.25">
      <c r="A33" s="7">
        <v>6</v>
      </c>
      <c r="B33" s="10" t="s">
        <v>147</v>
      </c>
      <c r="C33" s="7"/>
      <c r="D33" s="8"/>
      <c r="E33" s="7" t="s">
        <v>16</v>
      </c>
      <c r="F33" s="7">
        <v>9332286</v>
      </c>
      <c r="G33" s="7"/>
      <c r="H33" s="7"/>
      <c r="I33" s="1"/>
      <c r="J33" s="1">
        <f>Tableau2245[[#This Row],[Prix unitaire HT]]*Tableau2245[[#This Row],[Quantité commande]]</f>
        <v>0</v>
      </c>
      <c r="K33" s="7"/>
    </row>
    <row r="34" spans="1:11" x14ac:dyDescent="0.25">
      <c r="A34" s="7">
        <v>1</v>
      </c>
      <c r="B34" s="10" t="s">
        <v>148</v>
      </c>
      <c r="C34" s="7"/>
      <c r="D34" s="8"/>
      <c r="E34" s="7" t="s">
        <v>16</v>
      </c>
      <c r="F34" s="7">
        <v>1145893</v>
      </c>
      <c r="G34" s="7"/>
      <c r="H34" s="7"/>
      <c r="I34" s="1"/>
      <c r="J34" s="1">
        <f>Tableau2245[[#This Row],[Prix unitaire HT]]*Tableau2245[[#This Row],[Quantité commande]]</f>
        <v>0</v>
      </c>
      <c r="K34" s="7"/>
    </row>
    <row r="35" spans="1:11" x14ac:dyDescent="0.25">
      <c r="A35" s="7">
        <v>1</v>
      </c>
      <c r="B35" s="10" t="s">
        <v>149</v>
      </c>
      <c r="C35" s="7"/>
      <c r="D35" s="8"/>
      <c r="E35" s="7" t="s">
        <v>16</v>
      </c>
      <c r="F35" s="7">
        <v>1102982</v>
      </c>
      <c r="G35" s="7"/>
      <c r="H35" s="7"/>
      <c r="I35" s="1"/>
      <c r="J35" s="1">
        <f>Tableau2245[[#This Row],[Prix unitaire HT]]*Tableau2245[[#This Row],[Quantité commande]]</f>
        <v>0</v>
      </c>
      <c r="K35" s="7"/>
    </row>
    <row r="36" spans="1:11" x14ac:dyDescent="0.25">
      <c r="A36" s="7">
        <v>4</v>
      </c>
      <c r="B36" s="10" t="s">
        <v>150</v>
      </c>
      <c r="C36" s="7"/>
      <c r="D36" s="8"/>
      <c r="E36" s="7" t="s">
        <v>16</v>
      </c>
      <c r="F36" s="7">
        <v>1656433</v>
      </c>
      <c r="G36" s="7"/>
      <c r="H36" s="7"/>
      <c r="I36" s="1"/>
      <c r="J36" s="1">
        <f>Tableau2245[[#This Row],[Prix unitaire HT]]*Tableau2245[[#This Row],[Quantité commande]]</f>
        <v>0</v>
      </c>
      <c r="K36" s="7"/>
    </row>
    <row r="37" spans="1:11" x14ac:dyDescent="0.25">
      <c r="A37" s="7">
        <v>1</v>
      </c>
      <c r="B37" s="10" t="s">
        <v>151</v>
      </c>
      <c r="C37" s="7"/>
      <c r="D37" s="8"/>
      <c r="E37" s="7" t="s">
        <v>16</v>
      </c>
      <c r="F37" s="12" t="s">
        <v>152</v>
      </c>
      <c r="G37" s="7"/>
      <c r="H37" s="7"/>
      <c r="I37" s="1"/>
      <c r="J37" s="1">
        <f>Tableau2245[[#This Row],[Prix unitaire HT]]*Tableau2245[[#This Row],[Quantité commande]]</f>
        <v>0</v>
      </c>
      <c r="K37" s="7"/>
    </row>
    <row r="38" spans="1:11" x14ac:dyDescent="0.25">
      <c r="A38" s="7">
        <v>1</v>
      </c>
      <c r="B38" s="10" t="s">
        <v>153</v>
      </c>
      <c r="C38" s="7"/>
      <c r="D38" s="8"/>
      <c r="E38" s="7" t="s">
        <v>16</v>
      </c>
      <c r="F38" s="7">
        <v>1605840</v>
      </c>
      <c r="G38" s="7"/>
      <c r="H38" s="7"/>
      <c r="I38" s="1"/>
      <c r="J38" s="1">
        <f>Tableau2245[[#This Row],[Prix unitaire HT]]*Tableau2245[[#This Row],[Quantité commande]]</f>
        <v>0</v>
      </c>
      <c r="K38" s="7"/>
    </row>
    <row r="39" spans="1:11" x14ac:dyDescent="0.25">
      <c r="A39" s="7"/>
      <c r="B39" s="10"/>
      <c r="C39" s="7"/>
      <c r="D39" s="8"/>
      <c r="E39" s="7"/>
      <c r="F39" s="7"/>
      <c r="G39" s="7"/>
      <c r="H39" s="7"/>
      <c r="I39" s="1"/>
      <c r="J39" s="1">
        <f>Tableau2245[[#This Row],[Prix unitaire HT]]*Tableau2245[[#This Row],[Quantité commande]]</f>
        <v>0</v>
      </c>
      <c r="K39" s="7"/>
    </row>
    <row r="40" spans="1:11" x14ac:dyDescent="0.25">
      <c r="A40" s="7"/>
      <c r="B40" s="10"/>
      <c r="C40" s="7"/>
      <c r="D40" s="8"/>
      <c r="E40" s="7"/>
      <c r="F40" s="7"/>
      <c r="G40" s="7"/>
      <c r="H40" s="7"/>
      <c r="I40" s="1"/>
      <c r="J40" s="1">
        <f>Tableau2245[[#This Row],[Prix unitaire HT]]*Tableau2245[[#This Row],[Quantité commande]]</f>
        <v>0</v>
      </c>
      <c r="K40" s="7"/>
    </row>
    <row r="41" spans="1:11" x14ac:dyDescent="0.25">
      <c r="A41" s="7"/>
      <c r="B41" s="10"/>
      <c r="C41" s="7"/>
      <c r="D41" s="8"/>
      <c r="E41" s="7"/>
      <c r="F41" s="7"/>
      <c r="G41" s="7"/>
      <c r="H41" s="7"/>
      <c r="I41" s="1"/>
      <c r="J41" s="1">
        <f>Tableau2245[[#This Row],[Prix unitaire HT]]*Tableau2245[[#This Row],[Quantité commande]]</f>
        <v>0</v>
      </c>
      <c r="K41" s="7"/>
    </row>
    <row r="42" spans="1:11" x14ac:dyDescent="0.25">
      <c r="A42" s="7"/>
      <c r="B42" s="10"/>
      <c r="C42" s="7"/>
      <c r="D42" s="8"/>
      <c r="E42" s="7"/>
      <c r="F42" s="7"/>
      <c r="G42" s="7"/>
      <c r="H42" s="7"/>
      <c r="I42" s="1"/>
      <c r="J42" s="1">
        <f>Tableau2245[[#This Row],[Prix unitaire HT]]*Tableau2245[[#This Row],[Quantité commande]]</f>
        <v>0</v>
      </c>
      <c r="K42" s="7"/>
    </row>
    <row r="43" spans="1:11" x14ac:dyDescent="0.25">
      <c r="A43" s="7"/>
      <c r="B43" s="10"/>
      <c r="C43" s="7"/>
      <c r="D43" s="8"/>
      <c r="E43" s="7"/>
      <c r="F43" s="7"/>
      <c r="G43" s="7"/>
      <c r="H43" s="7"/>
      <c r="I43" s="1"/>
      <c r="J43" s="1">
        <f>Tableau2245[[#This Row],[Prix unitaire HT]]*Tableau2245[[#This Row],[Quantité commande]]</f>
        <v>0</v>
      </c>
      <c r="K43" s="7"/>
    </row>
    <row r="44" spans="1:11" x14ac:dyDescent="0.25">
      <c r="A44" s="7"/>
      <c r="B44" s="10"/>
      <c r="C44" s="7"/>
      <c r="D44" s="8"/>
      <c r="E44" s="7"/>
      <c r="F44" s="7"/>
      <c r="G44" s="7"/>
      <c r="H44" s="7"/>
      <c r="I44" s="1"/>
      <c r="J44" s="1">
        <f>Tableau2245[[#This Row],[Prix unitaire HT]]*Tableau2245[[#This Row],[Quantité commande]]</f>
        <v>0</v>
      </c>
      <c r="K44" s="7"/>
    </row>
    <row r="45" spans="1:11" x14ac:dyDescent="0.25">
      <c r="A45" s="7"/>
      <c r="B45" s="10"/>
      <c r="C45" s="7"/>
      <c r="D45" s="8"/>
      <c r="E45" s="7"/>
      <c r="F45" s="7"/>
      <c r="G45" s="7"/>
      <c r="H45" s="7"/>
      <c r="I45" s="1"/>
      <c r="J45" s="1">
        <f>Tableau2245[[#This Row],[Prix unitaire HT]]*Tableau2245[[#This Row],[Quantité commande]]</f>
        <v>0</v>
      </c>
      <c r="K45" s="7"/>
    </row>
    <row r="46" spans="1:11" x14ac:dyDescent="0.25">
      <c r="A46" s="7"/>
      <c r="B46" s="7"/>
      <c r="C46" s="7"/>
      <c r="D46" s="8"/>
      <c r="E46" s="7"/>
      <c r="F46" s="8"/>
      <c r="G46" s="7"/>
      <c r="H46" s="7"/>
      <c r="I46" s="1"/>
      <c r="J46" s="1">
        <f>Tableau2245[[#This Row],[Prix unitaire HT]]*Tableau2245[[#This Row],[Quantité commande]]</f>
        <v>0</v>
      </c>
      <c r="K46" s="7"/>
    </row>
    <row r="47" spans="1:11" x14ac:dyDescent="0.25">
      <c r="A47" s="7"/>
      <c r="B47" s="7"/>
      <c r="C47" s="7"/>
      <c r="D47" s="8"/>
      <c r="E47" s="7"/>
      <c r="F47" s="8"/>
      <c r="G47" s="7"/>
      <c r="H47" s="7"/>
      <c r="I47" s="1"/>
      <c r="J47" s="1">
        <f>Tableau2245[[#This Row],[Prix unitaire HT]]*Tableau2245[[#This Row],[Quantité commande]]</f>
        <v>0</v>
      </c>
      <c r="K47" s="7"/>
    </row>
    <row r="48" spans="1:11" x14ac:dyDescent="0.25">
      <c r="A48" s="7"/>
      <c r="B48" s="7"/>
      <c r="C48" s="7"/>
      <c r="D48" s="8"/>
      <c r="E48" s="7"/>
      <c r="F48" s="8"/>
      <c r="G48" s="7"/>
      <c r="H48" s="7"/>
      <c r="I48" s="1" t="s">
        <v>49</v>
      </c>
      <c r="J48" s="3">
        <f>SUM(J2:J47)</f>
        <v>0</v>
      </c>
      <c r="K48" s="7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8"/>
  <sheetViews>
    <sheetView workbookViewId="0">
      <selection activeCell="B6" sqref="B6"/>
    </sheetView>
  </sheetViews>
  <sheetFormatPr baseColWidth="10" defaultRowHeight="15" x14ac:dyDescent="0.25"/>
  <cols>
    <col min="1" max="1" width="10" customWidth="1"/>
    <col min="2" max="2" width="50.28515625" bestFit="1" customWidth="1"/>
    <col min="3" max="3" width="19.28515625" style="2" bestFit="1" customWidth="1"/>
    <col min="4" max="4" width="19.42578125" bestFit="1" customWidth="1"/>
    <col min="5" max="5" width="21" style="2" bestFit="1" customWidth="1"/>
    <col min="6" max="6" width="10.85546875" bestFit="1" customWidth="1"/>
    <col min="7" max="7" width="16.85546875" bestFit="1" customWidth="1"/>
    <col min="8" max="8" width="13.42578125" customWidth="1"/>
    <col min="9" max="10" width="15.140625" bestFit="1" customWidth="1"/>
  </cols>
  <sheetData>
    <row r="1" spans="1:11" ht="45" x14ac:dyDescent="0.25">
      <c r="A1" s="4" t="s">
        <v>50</v>
      </c>
      <c r="B1" t="s">
        <v>0</v>
      </c>
      <c r="C1" t="s">
        <v>1</v>
      </c>
      <c r="D1" s="2" t="s">
        <v>2</v>
      </c>
      <c r="E1" t="s">
        <v>3</v>
      </c>
      <c r="F1" s="2" t="s">
        <v>4</v>
      </c>
      <c r="G1" t="s">
        <v>17</v>
      </c>
      <c r="H1" t="s">
        <v>18</v>
      </c>
      <c r="I1" t="s">
        <v>11</v>
      </c>
      <c r="J1" t="s">
        <v>10</v>
      </c>
      <c r="K1" t="s">
        <v>8</v>
      </c>
    </row>
    <row r="2" spans="1:11" x14ac:dyDescent="0.25">
      <c r="A2" s="7">
        <v>6</v>
      </c>
      <c r="B2" s="13" t="s">
        <v>162</v>
      </c>
      <c r="C2" s="7"/>
      <c r="D2" s="8"/>
      <c r="E2" s="14" t="s">
        <v>16</v>
      </c>
      <c r="F2" s="14">
        <v>1362554</v>
      </c>
      <c r="G2" s="7"/>
      <c r="H2" s="7"/>
      <c r="I2" s="1"/>
      <c r="J2" s="1">
        <f>Tableau22457[[#This Row],[Prix unitaire HT]]*Tableau22457[[#This Row],[Quantité commande]]</f>
        <v>0</v>
      </c>
      <c r="K2" s="7"/>
    </row>
    <row r="3" spans="1:11" x14ac:dyDescent="0.25">
      <c r="A3" s="7">
        <v>4</v>
      </c>
      <c r="B3" s="13" t="s">
        <v>163</v>
      </c>
      <c r="C3" s="8"/>
      <c r="D3" s="8"/>
      <c r="E3" s="9" t="s">
        <v>16</v>
      </c>
      <c r="F3" s="14">
        <v>9693688</v>
      </c>
      <c r="G3" s="7"/>
      <c r="H3" s="7"/>
      <c r="I3" s="1"/>
      <c r="J3" s="1">
        <f>Tableau22457[[#This Row],[Prix unitaire HT]]*Tableau22457[[#This Row],[Quantité commande]]</f>
        <v>0</v>
      </c>
      <c r="K3" s="7"/>
    </row>
    <row r="4" spans="1:11" x14ac:dyDescent="0.25">
      <c r="A4" s="7">
        <v>1</v>
      </c>
      <c r="B4" s="13" t="s">
        <v>164</v>
      </c>
      <c r="C4" s="8"/>
      <c r="D4" s="8"/>
      <c r="E4" s="7" t="s">
        <v>16</v>
      </c>
      <c r="F4" s="14">
        <v>1658863</v>
      </c>
      <c r="G4" s="7"/>
      <c r="H4" s="7"/>
      <c r="I4" s="1"/>
      <c r="J4" s="1">
        <f>Tableau22457[[#This Row],[Prix unitaire HT]]*Tableau22457[[#This Row],[Quantité commande]]</f>
        <v>0</v>
      </c>
      <c r="K4" s="7"/>
    </row>
    <row r="5" spans="1:11" x14ac:dyDescent="0.25">
      <c r="A5" s="7">
        <v>1</v>
      </c>
      <c r="B5" s="13" t="s">
        <v>165</v>
      </c>
      <c r="C5" s="7"/>
      <c r="D5" s="8"/>
      <c r="E5" s="7" t="s">
        <v>16</v>
      </c>
      <c r="F5" s="14">
        <v>1414603</v>
      </c>
      <c r="G5" s="7"/>
      <c r="H5" s="7"/>
      <c r="I5" s="1"/>
      <c r="J5" s="1">
        <f>Tableau22457[[#This Row],[Prix unitaire HT]]*Tableau22457[[#This Row],[Quantité commande]]</f>
        <v>0</v>
      </c>
      <c r="K5" s="7"/>
    </row>
    <row r="6" spans="1:11" x14ac:dyDescent="0.25">
      <c r="A6" s="7">
        <v>1</v>
      </c>
      <c r="B6" s="15" t="s">
        <v>166</v>
      </c>
      <c r="C6" s="7"/>
      <c r="D6" s="8"/>
      <c r="E6" s="7" t="s">
        <v>16</v>
      </c>
      <c r="F6" s="16">
        <v>1675766</v>
      </c>
      <c r="G6" s="7"/>
      <c r="H6" s="7"/>
      <c r="I6" s="1"/>
      <c r="J6" s="1">
        <f>Tableau22457[[#This Row],[Prix unitaire HT]]*Tableau22457[[#This Row],[Quantité commande]]</f>
        <v>0</v>
      </c>
      <c r="K6" s="7"/>
    </row>
    <row r="7" spans="1:11" x14ac:dyDescent="0.25">
      <c r="A7" s="7">
        <v>1</v>
      </c>
      <c r="B7" s="13" t="s">
        <v>167</v>
      </c>
      <c r="C7" s="7"/>
      <c r="D7" s="8"/>
      <c r="E7" s="7" t="s">
        <v>16</v>
      </c>
      <c r="F7" s="14">
        <v>1651636</v>
      </c>
      <c r="G7" s="7"/>
      <c r="H7" s="7"/>
      <c r="I7" s="1"/>
      <c r="J7" s="1">
        <f>Tableau22457[[#This Row],[Prix unitaire HT]]*Tableau22457[[#This Row],[Quantité commande]]</f>
        <v>0</v>
      </c>
      <c r="K7" s="7"/>
    </row>
    <row r="8" spans="1:11" x14ac:dyDescent="0.25">
      <c r="A8" s="7">
        <v>2</v>
      </c>
      <c r="B8" s="13" t="s">
        <v>168</v>
      </c>
      <c r="C8" s="7"/>
      <c r="D8" s="8"/>
      <c r="E8" s="7" t="s">
        <v>16</v>
      </c>
      <c r="F8" s="14">
        <v>1636057</v>
      </c>
      <c r="G8" s="7"/>
      <c r="H8" s="7"/>
      <c r="I8" s="1"/>
      <c r="J8" s="1">
        <f>Tableau22457[[#This Row],[Prix unitaire HT]]*Tableau22457[[#This Row],[Quantité commande]]</f>
        <v>0</v>
      </c>
      <c r="K8" s="7"/>
    </row>
    <row r="9" spans="1:11" x14ac:dyDescent="0.25">
      <c r="A9" s="7">
        <v>1</v>
      </c>
      <c r="B9" s="13" t="s">
        <v>169</v>
      </c>
      <c r="C9" s="7"/>
      <c r="D9" s="8"/>
      <c r="E9" s="7" t="s">
        <v>16</v>
      </c>
      <c r="F9" s="14">
        <v>1635930</v>
      </c>
      <c r="G9" s="7"/>
      <c r="H9" s="7"/>
      <c r="I9" s="1"/>
      <c r="J9" s="1">
        <f>Tableau22457[[#This Row],[Prix unitaire HT]]*Tableau22457[[#This Row],[Quantité commande]]</f>
        <v>0</v>
      </c>
      <c r="K9" s="7"/>
    </row>
    <row r="10" spans="1:11" x14ac:dyDescent="0.25">
      <c r="A10" s="7">
        <v>2</v>
      </c>
      <c r="B10" s="15" t="s">
        <v>170</v>
      </c>
      <c r="C10" s="7"/>
      <c r="D10" s="8"/>
      <c r="E10" s="7" t="s">
        <v>16</v>
      </c>
      <c r="F10" s="16">
        <v>3913077</v>
      </c>
      <c r="G10" s="7"/>
      <c r="H10" s="7"/>
      <c r="I10" s="1"/>
      <c r="J10" s="1">
        <f>Tableau22457[[#This Row],[Prix unitaire HT]]*Tableau22457[[#This Row],[Quantité commande]]</f>
        <v>0</v>
      </c>
      <c r="K10" s="7"/>
    </row>
    <row r="11" spans="1:11" x14ac:dyDescent="0.25">
      <c r="A11" s="7">
        <v>1</v>
      </c>
      <c r="B11" s="17" t="s">
        <v>171</v>
      </c>
      <c r="C11" s="7"/>
      <c r="D11" s="8"/>
      <c r="E11" s="7" t="s">
        <v>16</v>
      </c>
      <c r="F11" s="18">
        <v>1345925</v>
      </c>
      <c r="G11" s="7"/>
      <c r="H11" s="7"/>
      <c r="I11" s="1"/>
      <c r="J11" s="1">
        <f>Tableau22457[[#This Row],[Prix unitaire HT]]*Tableau22457[[#This Row],[Quantité commande]]</f>
        <v>0</v>
      </c>
      <c r="K11" s="7"/>
    </row>
    <row r="12" spans="1:11" x14ac:dyDescent="0.25">
      <c r="A12" s="7">
        <v>1</v>
      </c>
      <c r="B12" s="13" t="s">
        <v>172</v>
      </c>
      <c r="C12" s="7"/>
      <c r="D12" s="8"/>
      <c r="E12" s="7" t="s">
        <v>16</v>
      </c>
      <c r="F12" s="14">
        <v>1634317</v>
      </c>
      <c r="G12" s="7"/>
      <c r="H12" s="7"/>
      <c r="I12" s="1"/>
      <c r="J12" s="1">
        <f>Tableau22457[[#This Row],[Prix unitaire HT]]*Tableau22457[[#This Row],[Quantité commande]]</f>
        <v>0</v>
      </c>
      <c r="K12" s="7"/>
    </row>
    <row r="13" spans="1:11" x14ac:dyDescent="0.25">
      <c r="A13" s="7">
        <v>5</v>
      </c>
      <c r="B13" s="13" t="s">
        <v>173</v>
      </c>
      <c r="C13" s="7"/>
      <c r="D13" s="8"/>
      <c r="E13" s="7" t="s">
        <v>16</v>
      </c>
      <c r="F13" s="14">
        <v>1469752</v>
      </c>
      <c r="G13" s="7"/>
      <c r="H13" s="7"/>
      <c r="I13" s="1"/>
      <c r="J13" s="1">
        <f>Tableau22457[[#This Row],[Prix unitaire HT]]*Tableau22457[[#This Row],[Quantité commande]]</f>
        <v>0</v>
      </c>
      <c r="K13" s="7"/>
    </row>
    <row r="14" spans="1:11" x14ac:dyDescent="0.25">
      <c r="A14" s="7">
        <v>1</v>
      </c>
      <c r="B14" s="13" t="s">
        <v>174</v>
      </c>
      <c r="C14" s="7"/>
      <c r="D14" s="8"/>
      <c r="E14" s="7" t="s">
        <v>16</v>
      </c>
      <c r="F14" s="14">
        <v>1469649</v>
      </c>
      <c r="G14" s="7"/>
      <c r="H14" s="7"/>
      <c r="I14" s="1"/>
      <c r="J14" s="1">
        <f>Tableau22457[[#This Row],[Prix unitaire HT]]*Tableau22457[[#This Row],[Quantité commande]]</f>
        <v>0</v>
      </c>
      <c r="K14" s="7"/>
    </row>
    <row r="15" spans="1:11" x14ac:dyDescent="0.25">
      <c r="A15" s="7">
        <v>1</v>
      </c>
      <c r="B15" s="17" t="s">
        <v>175</v>
      </c>
      <c r="C15" s="7"/>
      <c r="D15" s="8"/>
      <c r="E15" s="7" t="s">
        <v>16</v>
      </c>
      <c r="F15" s="16">
        <v>9238530</v>
      </c>
      <c r="G15" s="7"/>
      <c r="H15" s="7"/>
      <c r="I15" s="1"/>
      <c r="J15" s="1">
        <f>Tableau22457[[#This Row],[Prix unitaire HT]]*Tableau22457[[#This Row],[Quantité commande]]</f>
        <v>0</v>
      </c>
      <c r="K15" s="7"/>
    </row>
    <row r="16" spans="1:11" x14ac:dyDescent="0.25">
      <c r="A16" s="7">
        <v>2</v>
      </c>
      <c r="B16" s="13" t="s">
        <v>176</v>
      </c>
      <c r="C16" s="7"/>
      <c r="D16" s="8"/>
      <c r="E16" s="7" t="s">
        <v>16</v>
      </c>
      <c r="F16" s="14">
        <v>1469793</v>
      </c>
      <c r="G16" s="7"/>
      <c r="H16" s="7"/>
      <c r="I16" s="1"/>
      <c r="J16" s="1">
        <f>Tableau22457[[#This Row],[Prix unitaire HT]]*Tableau22457[[#This Row],[Quantité commande]]</f>
        <v>0</v>
      </c>
      <c r="K16" s="7"/>
    </row>
    <row r="17" spans="1:11" x14ac:dyDescent="0.25">
      <c r="A17" s="7">
        <v>2</v>
      </c>
      <c r="B17" s="13" t="s">
        <v>177</v>
      </c>
      <c r="C17" s="7"/>
      <c r="D17" s="8"/>
      <c r="E17" s="7" t="s">
        <v>16</v>
      </c>
      <c r="F17" s="14">
        <v>1469749</v>
      </c>
      <c r="G17" s="7"/>
      <c r="H17" s="7"/>
      <c r="I17" s="1"/>
      <c r="J17" s="1">
        <f>Tableau22457[[#This Row],[Prix unitaire HT]]*Tableau22457[[#This Row],[Quantité commande]]</f>
        <v>0</v>
      </c>
      <c r="K17" s="7"/>
    </row>
    <row r="18" spans="1:11" x14ac:dyDescent="0.25">
      <c r="A18" s="7">
        <v>1</v>
      </c>
      <c r="B18" s="13" t="s">
        <v>178</v>
      </c>
      <c r="C18" s="7"/>
      <c r="D18" s="8"/>
      <c r="E18" s="7" t="s">
        <v>16</v>
      </c>
      <c r="F18" s="14">
        <v>1468979</v>
      </c>
      <c r="G18" s="7"/>
      <c r="H18" s="7"/>
      <c r="I18" s="1"/>
      <c r="J18" s="1">
        <f>Tableau22457[[#This Row],[Prix unitaire HT]]*Tableau22457[[#This Row],[Quantité commande]]</f>
        <v>0</v>
      </c>
      <c r="K18" s="7"/>
    </row>
    <row r="19" spans="1:11" x14ac:dyDescent="0.25">
      <c r="A19" s="7">
        <v>1</v>
      </c>
      <c r="B19" s="13" t="s">
        <v>179</v>
      </c>
      <c r="C19" s="7"/>
      <c r="D19" s="8"/>
      <c r="E19" s="7" t="s">
        <v>16</v>
      </c>
      <c r="F19" s="14">
        <v>9494170</v>
      </c>
      <c r="G19" s="7"/>
      <c r="H19" s="7"/>
      <c r="I19" s="1"/>
      <c r="J19" s="1">
        <f>Tableau22457[[#This Row],[Prix unitaire HT]]*Tableau22457[[#This Row],[Quantité commande]]</f>
        <v>0</v>
      </c>
      <c r="K19" s="7"/>
    </row>
    <row r="20" spans="1:11" x14ac:dyDescent="0.25">
      <c r="A20" s="7"/>
      <c r="B20" s="10"/>
      <c r="C20" s="7"/>
      <c r="D20" s="8"/>
      <c r="E20" s="7"/>
      <c r="F20" s="7"/>
      <c r="G20" s="7"/>
      <c r="H20" s="7"/>
      <c r="I20" s="1"/>
      <c r="J20" s="1">
        <f>Tableau22457[[#This Row],[Prix unitaire HT]]*Tableau22457[[#This Row],[Quantité commande]]</f>
        <v>0</v>
      </c>
      <c r="K20" s="7"/>
    </row>
    <row r="21" spans="1:11" x14ac:dyDescent="0.25">
      <c r="A21" s="7"/>
      <c r="B21" s="10"/>
      <c r="C21" s="7"/>
      <c r="D21" s="8"/>
      <c r="E21" s="7"/>
      <c r="F21" s="7"/>
      <c r="G21" s="7"/>
      <c r="H21" s="7"/>
      <c r="I21" s="1"/>
      <c r="J21" s="1">
        <f>Tableau22457[[#This Row],[Prix unitaire HT]]*Tableau22457[[#This Row],[Quantité commande]]</f>
        <v>0</v>
      </c>
      <c r="K21" s="7"/>
    </row>
    <row r="22" spans="1:11" x14ac:dyDescent="0.25">
      <c r="A22" s="7"/>
      <c r="B22" s="10"/>
      <c r="C22" s="7"/>
      <c r="D22" s="8"/>
      <c r="E22" s="7"/>
      <c r="F22" s="7"/>
      <c r="G22" s="7"/>
      <c r="H22" s="7"/>
      <c r="I22" s="1"/>
      <c r="J22" s="1">
        <f>Tableau22457[[#This Row],[Prix unitaire HT]]*Tableau22457[[#This Row],[Quantité commande]]</f>
        <v>0</v>
      </c>
      <c r="K22" s="7"/>
    </row>
    <row r="23" spans="1:11" x14ac:dyDescent="0.25">
      <c r="A23" s="7"/>
      <c r="B23" s="10"/>
      <c r="C23" s="7"/>
      <c r="D23" s="8"/>
      <c r="E23" s="7"/>
      <c r="F23" s="7"/>
      <c r="G23" s="7"/>
      <c r="H23" s="7"/>
      <c r="I23" s="1"/>
      <c r="J23" s="1">
        <f>Tableau22457[[#This Row],[Prix unitaire HT]]*Tableau22457[[#This Row],[Quantité commande]]</f>
        <v>0</v>
      </c>
      <c r="K23" s="7"/>
    </row>
    <row r="24" spans="1:11" x14ac:dyDescent="0.25">
      <c r="A24" s="7"/>
      <c r="B24" s="10"/>
      <c r="C24" s="7"/>
      <c r="D24" s="8"/>
      <c r="E24" s="7"/>
      <c r="F24" s="12"/>
      <c r="G24" s="7"/>
      <c r="H24" s="7"/>
      <c r="I24" s="1"/>
      <c r="J24" s="1">
        <f>Tableau22457[[#This Row],[Prix unitaire HT]]*Tableau22457[[#This Row],[Quantité commande]]</f>
        <v>0</v>
      </c>
      <c r="K24" s="7"/>
    </row>
    <row r="25" spans="1:11" x14ac:dyDescent="0.25">
      <c r="A25" s="7"/>
      <c r="B25" s="10"/>
      <c r="C25" s="7"/>
      <c r="D25" s="8"/>
      <c r="E25" s="7"/>
      <c r="F25" s="7"/>
      <c r="G25" s="7"/>
      <c r="H25" s="7"/>
      <c r="I25" s="1"/>
      <c r="J25" s="1">
        <f>Tableau22457[[#This Row],[Prix unitaire HT]]*Tableau22457[[#This Row],[Quantité commande]]</f>
        <v>0</v>
      </c>
      <c r="K25" s="7"/>
    </row>
    <row r="26" spans="1:11" x14ac:dyDescent="0.25">
      <c r="A26" s="7"/>
      <c r="B26" s="10"/>
      <c r="C26" s="7"/>
      <c r="D26" s="8"/>
      <c r="E26" s="7"/>
      <c r="F26" s="7"/>
      <c r="G26" s="7"/>
      <c r="H26" s="7"/>
      <c r="I26" s="1"/>
      <c r="J26" s="1">
        <f>Tableau22457[[#This Row],[Prix unitaire HT]]*Tableau22457[[#This Row],[Quantité commande]]</f>
        <v>0</v>
      </c>
      <c r="K26" s="7"/>
    </row>
    <row r="27" spans="1:11" x14ac:dyDescent="0.25">
      <c r="A27" s="7"/>
      <c r="B27" s="10"/>
      <c r="C27" s="7"/>
      <c r="D27" s="8"/>
      <c r="E27" s="7"/>
      <c r="F27" s="7"/>
      <c r="G27" s="7"/>
      <c r="H27" s="7"/>
      <c r="I27" s="1"/>
      <c r="J27" s="1">
        <f>Tableau22457[[#This Row],[Prix unitaire HT]]*Tableau22457[[#This Row],[Quantité commande]]</f>
        <v>0</v>
      </c>
      <c r="K27" s="7"/>
    </row>
    <row r="28" spans="1:11" x14ac:dyDescent="0.25">
      <c r="A28" s="7"/>
      <c r="B28" s="10"/>
      <c r="C28" s="7"/>
      <c r="D28" s="8"/>
      <c r="E28" s="7"/>
      <c r="F28" s="7"/>
      <c r="G28" s="7"/>
      <c r="H28" s="7"/>
      <c r="I28" s="1"/>
      <c r="J28" s="1">
        <f>Tableau22457[[#This Row],[Prix unitaire HT]]*Tableau22457[[#This Row],[Quantité commande]]</f>
        <v>0</v>
      </c>
      <c r="K28" s="7"/>
    </row>
    <row r="29" spans="1:11" x14ac:dyDescent="0.25">
      <c r="A29" s="7"/>
      <c r="B29" s="10"/>
      <c r="C29" s="7"/>
      <c r="D29" s="8"/>
      <c r="E29" s="7"/>
      <c r="F29" s="11"/>
      <c r="G29" s="7"/>
      <c r="H29" s="7"/>
      <c r="I29" s="1"/>
      <c r="J29" s="1">
        <f>Tableau22457[[#This Row],[Prix unitaire HT]]*Tableau22457[[#This Row],[Quantité commande]]</f>
        <v>0</v>
      </c>
      <c r="K29" s="7"/>
    </row>
    <row r="30" spans="1:11" x14ac:dyDescent="0.25">
      <c r="A30" s="7"/>
      <c r="B30" s="10"/>
      <c r="C30" s="7"/>
      <c r="D30" s="8"/>
      <c r="E30" s="7"/>
      <c r="F30" s="7"/>
      <c r="G30" s="7"/>
      <c r="H30" s="7"/>
      <c r="I30" s="1"/>
      <c r="J30" s="1">
        <f>Tableau22457[[#This Row],[Prix unitaire HT]]*Tableau22457[[#This Row],[Quantité commande]]</f>
        <v>0</v>
      </c>
      <c r="K30" s="7"/>
    </row>
    <row r="31" spans="1:11" x14ac:dyDescent="0.25">
      <c r="A31" s="7"/>
      <c r="B31" s="10"/>
      <c r="C31" s="7"/>
      <c r="D31" s="8"/>
      <c r="E31" s="7"/>
      <c r="F31" s="7"/>
      <c r="G31" s="7"/>
      <c r="H31" s="7"/>
      <c r="I31" s="1"/>
      <c r="J31" s="1">
        <f>Tableau22457[[#This Row],[Prix unitaire HT]]*Tableau22457[[#This Row],[Quantité commande]]</f>
        <v>0</v>
      </c>
      <c r="K31" s="7"/>
    </row>
    <row r="32" spans="1:11" x14ac:dyDescent="0.25">
      <c r="A32" s="7"/>
      <c r="B32" s="10"/>
      <c r="C32" s="7"/>
      <c r="D32" s="8"/>
      <c r="E32" s="7"/>
      <c r="F32" s="7"/>
      <c r="G32" s="7"/>
      <c r="H32" s="7"/>
      <c r="I32" s="1"/>
      <c r="J32" s="1">
        <f>Tableau22457[[#This Row],[Prix unitaire HT]]*Tableau22457[[#This Row],[Quantité commande]]</f>
        <v>0</v>
      </c>
      <c r="K32" s="7"/>
    </row>
    <row r="33" spans="1:11" x14ac:dyDescent="0.25">
      <c r="A33" s="7"/>
      <c r="B33" s="10"/>
      <c r="C33" s="7"/>
      <c r="D33" s="8"/>
      <c r="E33" s="7"/>
      <c r="F33" s="7"/>
      <c r="G33" s="7"/>
      <c r="H33" s="7"/>
      <c r="I33" s="1"/>
      <c r="J33" s="1">
        <f>Tableau22457[[#This Row],[Prix unitaire HT]]*Tableau22457[[#This Row],[Quantité commande]]</f>
        <v>0</v>
      </c>
      <c r="K33" s="7"/>
    </row>
    <row r="34" spans="1:11" x14ac:dyDescent="0.25">
      <c r="A34" s="7"/>
      <c r="B34" s="10"/>
      <c r="C34" s="7"/>
      <c r="D34" s="8"/>
      <c r="E34" s="7"/>
      <c r="F34" s="7"/>
      <c r="G34" s="7"/>
      <c r="H34" s="7"/>
      <c r="I34" s="1"/>
      <c r="J34" s="1">
        <f>Tableau22457[[#This Row],[Prix unitaire HT]]*Tableau22457[[#This Row],[Quantité commande]]</f>
        <v>0</v>
      </c>
      <c r="K34" s="7"/>
    </row>
    <row r="35" spans="1:11" x14ac:dyDescent="0.25">
      <c r="A35" s="7"/>
      <c r="B35" s="10"/>
      <c r="C35" s="7"/>
      <c r="D35" s="8"/>
      <c r="E35" s="7"/>
      <c r="F35" s="7"/>
      <c r="G35" s="7"/>
      <c r="H35" s="7"/>
      <c r="I35" s="1"/>
      <c r="J35" s="1">
        <f>Tableau22457[[#This Row],[Prix unitaire HT]]*Tableau22457[[#This Row],[Quantité commande]]</f>
        <v>0</v>
      </c>
      <c r="K35" s="7"/>
    </row>
    <row r="36" spans="1:11" x14ac:dyDescent="0.25">
      <c r="A36" s="7"/>
      <c r="B36" s="10"/>
      <c r="C36" s="7"/>
      <c r="D36" s="8"/>
      <c r="E36" s="7"/>
      <c r="F36" s="7"/>
      <c r="G36" s="7"/>
      <c r="H36" s="7"/>
      <c r="I36" s="1"/>
      <c r="J36" s="1">
        <f>Tableau22457[[#This Row],[Prix unitaire HT]]*Tableau22457[[#This Row],[Quantité commande]]</f>
        <v>0</v>
      </c>
      <c r="K36" s="7"/>
    </row>
    <row r="37" spans="1:11" x14ac:dyDescent="0.25">
      <c r="A37" s="7"/>
      <c r="B37" s="10"/>
      <c r="C37" s="7"/>
      <c r="D37" s="8"/>
      <c r="E37" s="7"/>
      <c r="F37" s="12"/>
      <c r="G37" s="7"/>
      <c r="H37" s="7"/>
      <c r="I37" s="1"/>
      <c r="J37" s="1">
        <f>Tableau22457[[#This Row],[Prix unitaire HT]]*Tableau22457[[#This Row],[Quantité commande]]</f>
        <v>0</v>
      </c>
      <c r="K37" s="7"/>
    </row>
    <row r="38" spans="1:11" x14ac:dyDescent="0.25">
      <c r="A38" s="7"/>
      <c r="B38" s="10"/>
      <c r="C38" s="7"/>
      <c r="D38" s="8"/>
      <c r="E38" s="7"/>
      <c r="F38" s="7"/>
      <c r="G38" s="7"/>
      <c r="H38" s="7"/>
      <c r="I38" s="1"/>
      <c r="J38" s="1">
        <f>Tableau22457[[#This Row],[Prix unitaire HT]]*Tableau22457[[#This Row],[Quantité commande]]</f>
        <v>0</v>
      </c>
      <c r="K38" s="7"/>
    </row>
    <row r="39" spans="1:11" x14ac:dyDescent="0.25">
      <c r="A39" s="7"/>
      <c r="B39" s="10"/>
      <c r="C39" s="7"/>
      <c r="D39" s="8"/>
      <c r="E39" s="7"/>
      <c r="F39" s="7"/>
      <c r="G39" s="7"/>
      <c r="H39" s="7"/>
      <c r="I39" s="1"/>
      <c r="J39" s="1">
        <f>Tableau22457[[#This Row],[Prix unitaire HT]]*Tableau22457[[#This Row],[Quantité commande]]</f>
        <v>0</v>
      </c>
      <c r="K39" s="7"/>
    </row>
    <row r="40" spans="1:11" x14ac:dyDescent="0.25">
      <c r="A40" s="7"/>
      <c r="B40" s="10"/>
      <c r="C40" s="7"/>
      <c r="D40" s="8"/>
      <c r="E40" s="7"/>
      <c r="F40" s="7"/>
      <c r="G40" s="7"/>
      <c r="H40" s="7"/>
      <c r="I40" s="1"/>
      <c r="J40" s="1">
        <f>Tableau22457[[#This Row],[Prix unitaire HT]]*Tableau22457[[#This Row],[Quantité commande]]</f>
        <v>0</v>
      </c>
      <c r="K40" s="7"/>
    </row>
    <row r="41" spans="1:11" x14ac:dyDescent="0.25">
      <c r="A41" s="7"/>
      <c r="B41" s="10"/>
      <c r="C41" s="7"/>
      <c r="D41" s="8"/>
      <c r="E41" s="7"/>
      <c r="F41" s="7"/>
      <c r="G41" s="7"/>
      <c r="H41" s="7"/>
      <c r="I41" s="1"/>
      <c r="J41" s="1">
        <f>Tableau22457[[#This Row],[Prix unitaire HT]]*Tableau22457[[#This Row],[Quantité commande]]</f>
        <v>0</v>
      </c>
      <c r="K41" s="7"/>
    </row>
    <row r="42" spans="1:11" x14ac:dyDescent="0.25">
      <c r="A42" s="7"/>
      <c r="B42" s="10"/>
      <c r="C42" s="7"/>
      <c r="D42" s="8"/>
      <c r="E42" s="7"/>
      <c r="F42" s="7"/>
      <c r="G42" s="7"/>
      <c r="H42" s="7"/>
      <c r="I42" s="1"/>
      <c r="J42" s="1">
        <f>Tableau22457[[#This Row],[Prix unitaire HT]]*Tableau22457[[#This Row],[Quantité commande]]</f>
        <v>0</v>
      </c>
      <c r="K42" s="7"/>
    </row>
    <row r="43" spans="1:11" x14ac:dyDescent="0.25">
      <c r="A43" s="7"/>
      <c r="B43" s="10"/>
      <c r="C43" s="7"/>
      <c r="D43" s="8"/>
      <c r="E43" s="7"/>
      <c r="F43" s="7"/>
      <c r="G43" s="7"/>
      <c r="H43" s="7"/>
      <c r="I43" s="1"/>
      <c r="J43" s="1">
        <f>Tableau22457[[#This Row],[Prix unitaire HT]]*Tableau22457[[#This Row],[Quantité commande]]</f>
        <v>0</v>
      </c>
      <c r="K43" s="7"/>
    </row>
    <row r="44" spans="1:11" x14ac:dyDescent="0.25">
      <c r="A44" s="7"/>
      <c r="B44" s="10"/>
      <c r="C44" s="7"/>
      <c r="D44" s="8"/>
      <c r="E44" s="7"/>
      <c r="F44" s="7"/>
      <c r="G44" s="7"/>
      <c r="H44" s="7"/>
      <c r="I44" s="1"/>
      <c r="J44" s="1">
        <f>Tableau22457[[#This Row],[Prix unitaire HT]]*Tableau22457[[#This Row],[Quantité commande]]</f>
        <v>0</v>
      </c>
      <c r="K44" s="7"/>
    </row>
    <row r="45" spans="1:11" x14ac:dyDescent="0.25">
      <c r="A45" s="7"/>
      <c r="B45" s="10"/>
      <c r="C45" s="7"/>
      <c r="D45" s="8"/>
      <c r="E45" s="7"/>
      <c r="F45" s="7"/>
      <c r="G45" s="7"/>
      <c r="H45" s="7"/>
      <c r="I45" s="1"/>
      <c r="J45" s="1">
        <f>Tableau22457[[#This Row],[Prix unitaire HT]]*Tableau22457[[#This Row],[Quantité commande]]</f>
        <v>0</v>
      </c>
      <c r="K45" s="7"/>
    </row>
    <row r="46" spans="1:11" x14ac:dyDescent="0.25">
      <c r="A46" s="7"/>
      <c r="B46" s="7"/>
      <c r="C46" s="7"/>
      <c r="D46" s="8"/>
      <c r="E46" s="7"/>
      <c r="F46" s="8"/>
      <c r="G46" s="7"/>
      <c r="H46" s="7"/>
      <c r="I46" s="1"/>
      <c r="J46" s="1">
        <f>Tableau22457[[#This Row],[Prix unitaire HT]]*Tableau22457[[#This Row],[Quantité commande]]</f>
        <v>0</v>
      </c>
      <c r="K46" s="7"/>
    </row>
    <row r="47" spans="1:11" x14ac:dyDescent="0.25">
      <c r="A47" s="7"/>
      <c r="B47" s="7"/>
      <c r="C47" s="7"/>
      <c r="D47" s="8"/>
      <c r="E47" s="7"/>
      <c r="F47" s="8"/>
      <c r="G47" s="7"/>
      <c r="H47" s="7"/>
      <c r="I47" s="1"/>
      <c r="J47" s="1">
        <f>Tableau22457[[#This Row],[Prix unitaire HT]]*Tableau22457[[#This Row],[Quantité commande]]</f>
        <v>0</v>
      </c>
      <c r="K47" s="7"/>
    </row>
    <row r="48" spans="1:11" x14ac:dyDescent="0.25">
      <c r="A48" s="7"/>
      <c r="B48" s="7"/>
      <c r="C48" s="7"/>
      <c r="D48" s="8"/>
      <c r="E48" s="7"/>
      <c r="F48" s="8"/>
      <c r="G48" s="7"/>
      <c r="H48" s="7"/>
      <c r="I48" s="1" t="s">
        <v>49</v>
      </c>
      <c r="J48" s="3">
        <f>SUM(J2:J47)</f>
        <v>0</v>
      </c>
      <c r="K48" s="7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9"/>
  <sheetViews>
    <sheetView tabSelected="1" topLeftCell="G1" zoomScaleNormal="100" workbookViewId="0">
      <pane xSplit="1" ySplit="5" topLeftCell="H6" activePane="bottomRight" state="frozen"/>
      <selection activeCell="G1" sqref="G1"/>
      <selection pane="topRight" activeCell="H1" sqref="H1"/>
      <selection pane="bottomLeft" activeCell="G6" sqref="G6"/>
      <selection pane="bottomRight" activeCell="Q200" sqref="Q200"/>
    </sheetView>
  </sheetViews>
  <sheetFormatPr baseColWidth="10" defaultRowHeight="15" x14ac:dyDescent="0.25"/>
  <cols>
    <col min="1" max="1" width="22.28515625" customWidth="1"/>
    <col min="2" max="2" width="23.140625" customWidth="1"/>
    <col min="3" max="3" width="17.7109375" customWidth="1"/>
    <col min="4" max="4" width="21.140625" customWidth="1"/>
    <col min="5" max="5" width="24.140625" customWidth="1"/>
    <col min="6" max="6" width="22" customWidth="1"/>
    <col min="7" max="7" width="55.140625" customWidth="1"/>
    <col min="8" max="8" width="12.42578125" customWidth="1"/>
    <col min="9" max="9" width="19.140625" customWidth="1"/>
    <col min="10" max="10" width="12" customWidth="1"/>
    <col min="11" max="11" width="19.42578125" style="39" customWidth="1"/>
    <col min="12" max="12" width="13.7109375" bestFit="1" customWidth="1"/>
    <col min="13" max="13" width="21.28515625" customWidth="1"/>
    <col min="15" max="15" width="7.28515625" style="43" customWidth="1"/>
    <col min="16" max="16" width="13.85546875" customWidth="1"/>
    <col min="17" max="17" width="15.140625" customWidth="1"/>
    <col min="18" max="18" width="10.140625" customWidth="1"/>
    <col min="19" max="20" width="15.140625" bestFit="1" customWidth="1"/>
  </cols>
  <sheetData>
    <row r="1" spans="1:20" x14ac:dyDescent="0.25">
      <c r="A1" s="29" t="s">
        <v>160</v>
      </c>
      <c r="B1" s="30"/>
      <c r="C1" s="30"/>
      <c r="D1" s="30"/>
      <c r="E1" s="31"/>
      <c r="F1" s="35" t="s">
        <v>293</v>
      </c>
    </row>
    <row r="2" spans="1:20" x14ac:dyDescent="0.25">
      <c r="A2" s="32">
        <v>3</v>
      </c>
      <c r="B2" s="33">
        <v>3</v>
      </c>
      <c r="C2" s="33">
        <v>10</v>
      </c>
      <c r="D2" s="33">
        <v>2</v>
      </c>
      <c r="E2" s="34">
        <v>6</v>
      </c>
      <c r="F2" s="28">
        <v>1</v>
      </c>
    </row>
    <row r="5" spans="1:20" ht="45" x14ac:dyDescent="0.25">
      <c r="A5" s="19" t="s">
        <v>154</v>
      </c>
      <c r="B5" s="19" t="s">
        <v>155</v>
      </c>
      <c r="C5" s="19" t="s">
        <v>156</v>
      </c>
      <c r="D5" s="19" t="s">
        <v>157</v>
      </c>
      <c r="E5" s="19" t="s">
        <v>161</v>
      </c>
      <c r="F5" s="19" t="s">
        <v>181</v>
      </c>
      <c r="G5" s="36" t="s">
        <v>0</v>
      </c>
      <c r="H5" s="36" t="s">
        <v>1</v>
      </c>
      <c r="I5" s="37" t="s">
        <v>2</v>
      </c>
      <c r="J5" s="36" t="s">
        <v>3</v>
      </c>
      <c r="K5" s="40" t="s">
        <v>4</v>
      </c>
      <c r="L5" s="36" t="s">
        <v>17</v>
      </c>
      <c r="M5" s="36" t="s">
        <v>180</v>
      </c>
      <c r="N5" s="36" t="s">
        <v>11</v>
      </c>
      <c r="O5" s="44" t="s">
        <v>243</v>
      </c>
      <c r="P5" s="36" t="s">
        <v>240</v>
      </c>
      <c r="Q5" s="36" t="s">
        <v>241</v>
      </c>
      <c r="R5" s="36" t="s">
        <v>242</v>
      </c>
      <c r="S5" s="36" t="s">
        <v>10</v>
      </c>
      <c r="T5" s="36" t="s">
        <v>8</v>
      </c>
    </row>
    <row r="6" spans="1:20" hidden="1" x14ac:dyDescent="0.25">
      <c r="A6" s="20"/>
      <c r="B6" s="20">
        <v>16</v>
      </c>
      <c r="C6" s="20"/>
      <c r="D6" s="20">
        <v>40</v>
      </c>
      <c r="E6" s="20"/>
      <c r="F6" s="20"/>
      <c r="G6" s="22" t="s">
        <v>115</v>
      </c>
      <c r="H6" s="21"/>
      <c r="I6" s="21"/>
      <c r="J6" s="23" t="s">
        <v>16</v>
      </c>
      <c r="K6" s="41" t="s">
        <v>351</v>
      </c>
      <c r="L6" s="20">
        <v>100</v>
      </c>
      <c r="M6" s="20">
        <f>SUMPRODUCT($A$2:$F$2,Tableau5[[#This Row],[Quantité sur la carte alimentation]:[Quantité pour cablage]])</f>
        <v>128</v>
      </c>
      <c r="N6" s="27">
        <v>8.0000000000000002E-3</v>
      </c>
      <c r="O6" s="45"/>
      <c r="P6" s="20">
        <v>100</v>
      </c>
      <c r="Q6" s="20">
        <v>100</v>
      </c>
      <c r="R6" s="20"/>
      <c r="S6" s="24">
        <f>Tableau5[[#This Row],[Quantité à commander]]*Tableau5[[#This Row],[Prix unitaire HT]]</f>
        <v>0.8</v>
      </c>
      <c r="T6" s="20"/>
    </row>
    <row r="7" spans="1:20" hidden="1" x14ac:dyDescent="0.25">
      <c r="A7" s="20"/>
      <c r="B7" s="20">
        <v>16</v>
      </c>
      <c r="C7" s="20"/>
      <c r="D7" s="20">
        <v>40</v>
      </c>
      <c r="E7" s="20"/>
      <c r="F7" s="20"/>
      <c r="G7" s="22" t="s">
        <v>115</v>
      </c>
      <c r="H7" s="21"/>
      <c r="I7" s="21"/>
      <c r="J7" s="23" t="s">
        <v>6</v>
      </c>
      <c r="K7" s="41" t="s">
        <v>186</v>
      </c>
      <c r="L7" s="20">
        <v>100</v>
      </c>
      <c r="M7" s="20">
        <f>SUMPRODUCT($A$2:$F$2,Tableau5[[#This Row],[Quantité sur la carte alimentation]:[Quantité pour cablage]])</f>
        <v>128</v>
      </c>
      <c r="N7" s="27">
        <v>1.2999999999999999E-2</v>
      </c>
      <c r="O7" s="45"/>
      <c r="P7" s="20">
        <v>0</v>
      </c>
      <c r="Q7" s="20"/>
      <c r="R7" s="20"/>
      <c r="S7" s="24">
        <f>Tableau5[[#This Row],[Quantité à commander]]*Tableau5[[#This Row],[Prix unitaire HT]]</f>
        <v>0</v>
      </c>
      <c r="T7" s="20"/>
    </row>
    <row r="8" spans="1:20" x14ac:dyDescent="0.25">
      <c r="A8" s="20"/>
      <c r="B8" s="20">
        <v>16</v>
      </c>
      <c r="C8" s="20"/>
      <c r="D8" s="20">
        <v>40</v>
      </c>
      <c r="E8" s="20"/>
      <c r="F8" s="20"/>
      <c r="G8" s="22" t="s">
        <v>115</v>
      </c>
      <c r="H8" s="20"/>
      <c r="I8" s="21"/>
      <c r="J8" s="20" t="s">
        <v>74</v>
      </c>
      <c r="K8" s="38" t="s">
        <v>208</v>
      </c>
      <c r="L8" s="20"/>
      <c r="M8" s="20">
        <f>SUMPRODUCT($A$2:$F$2,Tableau5[[#This Row],[Quantité sur la carte alimentation]:[Quantité pour cablage]])</f>
        <v>128</v>
      </c>
      <c r="N8" s="27"/>
      <c r="O8" s="45"/>
      <c r="P8" s="20">
        <v>30</v>
      </c>
      <c r="Q8" s="20">
        <v>30</v>
      </c>
      <c r="R8" s="20">
        <v>30</v>
      </c>
      <c r="S8" s="24">
        <f>Tableau5[[#This Row],[Quantité à commander]]*Tableau5[[#This Row],[Prix unitaire HT]]</f>
        <v>0</v>
      </c>
      <c r="T8" s="20"/>
    </row>
    <row r="9" spans="1:20" hidden="1" x14ac:dyDescent="0.25">
      <c r="A9" s="20"/>
      <c r="B9" s="20"/>
      <c r="C9" s="20"/>
      <c r="D9" s="20"/>
      <c r="E9" s="20">
        <v>6</v>
      </c>
      <c r="F9" s="20"/>
      <c r="G9" s="25" t="s">
        <v>190</v>
      </c>
      <c r="H9" s="20"/>
      <c r="I9" s="21"/>
      <c r="J9" s="20" t="s">
        <v>74</v>
      </c>
      <c r="K9" s="38" t="s">
        <v>215</v>
      </c>
      <c r="L9" s="20"/>
      <c r="M9" s="20">
        <f>SUMPRODUCT($A$2:$F$2,Tableau5[[#This Row],[Quantité sur la carte alimentation]:[Quantité pour cablage]])</f>
        <v>36</v>
      </c>
      <c r="N9" s="27"/>
      <c r="O9" s="45"/>
      <c r="P9" s="20">
        <v>40</v>
      </c>
      <c r="Q9" s="20">
        <v>40</v>
      </c>
      <c r="R9" s="20">
        <v>40</v>
      </c>
      <c r="S9" s="24">
        <f>Tableau5[[#This Row],[Quantité à commander]]*Tableau5[[#This Row],[Prix unitaire HT]]</f>
        <v>0</v>
      </c>
      <c r="T9" s="20"/>
    </row>
    <row r="10" spans="1:20" hidden="1" x14ac:dyDescent="0.25">
      <c r="A10" s="20"/>
      <c r="B10" s="20"/>
      <c r="C10" s="20"/>
      <c r="D10" s="20"/>
      <c r="E10" s="20">
        <v>6</v>
      </c>
      <c r="F10" s="20"/>
      <c r="G10" s="25" t="s">
        <v>190</v>
      </c>
      <c r="H10" s="20"/>
      <c r="I10" s="21"/>
      <c r="J10" s="20" t="s">
        <v>6</v>
      </c>
      <c r="K10" s="38" t="s">
        <v>199</v>
      </c>
      <c r="L10" s="20">
        <v>50</v>
      </c>
      <c r="M10" s="20">
        <f>SUMPRODUCT($A$2:$F$2,Tableau5[[#This Row],[Quantité sur la carte alimentation]:[Quantité pour cablage]])</f>
        <v>36</v>
      </c>
      <c r="N10" s="27">
        <v>0.06</v>
      </c>
      <c r="O10" s="45"/>
      <c r="P10" s="20">
        <v>0</v>
      </c>
      <c r="Q10" s="20"/>
      <c r="R10" s="20"/>
      <c r="S10" s="24">
        <f>Tableau5[[#This Row],[Quantité à commander]]*Tableau5[[#This Row],[Prix unitaire HT]]</f>
        <v>0</v>
      </c>
      <c r="T10" s="20"/>
    </row>
    <row r="11" spans="1:20" hidden="1" x14ac:dyDescent="0.25">
      <c r="A11" s="20"/>
      <c r="B11" s="20"/>
      <c r="C11" s="20"/>
      <c r="D11" s="20"/>
      <c r="E11" s="20">
        <v>6</v>
      </c>
      <c r="F11" s="20"/>
      <c r="G11" s="25" t="s">
        <v>190</v>
      </c>
      <c r="H11" s="20"/>
      <c r="I11" s="21"/>
      <c r="J11" s="26" t="s">
        <v>16</v>
      </c>
      <c r="K11" s="42">
        <v>1362554</v>
      </c>
      <c r="L11" s="20"/>
      <c r="M11" s="20">
        <f>SUMPRODUCT($A$2:$F$2,Tableau5[[#This Row],[Quantité sur la carte alimentation]:[Quantité pour cablage]])</f>
        <v>36</v>
      </c>
      <c r="N11" s="27"/>
      <c r="O11" s="45"/>
      <c r="P11" s="20">
        <v>0</v>
      </c>
      <c r="Q11" s="20"/>
      <c r="R11" s="20"/>
      <c r="S11" s="24">
        <f>Tableau5[[#This Row],[Quantité à commander]]*Tableau5[[#This Row],[Prix unitaire HT]]</f>
        <v>0</v>
      </c>
      <c r="T11" s="20"/>
    </row>
    <row r="12" spans="1:20" hidden="1" x14ac:dyDescent="0.25">
      <c r="A12" s="20"/>
      <c r="B12" s="20">
        <v>4</v>
      </c>
      <c r="C12" s="20"/>
      <c r="D12" s="20">
        <v>5</v>
      </c>
      <c r="E12" s="20">
        <v>1</v>
      </c>
      <c r="F12" s="20"/>
      <c r="G12" s="22" t="s">
        <v>116</v>
      </c>
      <c r="H12" s="21"/>
      <c r="I12" s="21"/>
      <c r="J12" s="20" t="s">
        <v>16</v>
      </c>
      <c r="K12" s="38">
        <v>1817914</v>
      </c>
      <c r="L12" s="20">
        <v>1</v>
      </c>
      <c r="M12" s="20">
        <f>SUMPRODUCT($A$2:$F$2,Tableau5[[#This Row],[Quantité sur la carte alimentation]:[Quantité pour cablage]])</f>
        <v>28</v>
      </c>
      <c r="N12" s="27">
        <v>1.0999999999999999E-2</v>
      </c>
      <c r="O12" s="45"/>
      <c r="P12" s="20">
        <v>0</v>
      </c>
      <c r="Q12" s="20"/>
      <c r="R12" s="20"/>
      <c r="S12" s="24">
        <f>Tableau5[[#This Row],[Quantité à commander]]*Tableau5[[#This Row],[Prix unitaire HT]]</f>
        <v>0</v>
      </c>
      <c r="T12" s="20"/>
    </row>
    <row r="13" spans="1:20" hidden="1" x14ac:dyDescent="0.25">
      <c r="A13" s="20"/>
      <c r="B13" s="20">
        <v>4</v>
      </c>
      <c r="C13" s="20"/>
      <c r="D13" s="20">
        <v>5</v>
      </c>
      <c r="E13" s="20">
        <v>1</v>
      </c>
      <c r="F13" s="20"/>
      <c r="G13" s="22" t="s">
        <v>116</v>
      </c>
      <c r="H13" s="21"/>
      <c r="I13" s="21"/>
      <c r="J13" s="20" t="s">
        <v>6</v>
      </c>
      <c r="K13" s="38" t="s">
        <v>187</v>
      </c>
      <c r="L13" s="20">
        <v>20</v>
      </c>
      <c r="M13" s="20">
        <f>SUMPRODUCT($A$2:$F$2,Tableau5[[#This Row],[Quantité sur la carte alimentation]:[Quantité pour cablage]])</f>
        <v>28</v>
      </c>
      <c r="N13" s="27">
        <v>0.128</v>
      </c>
      <c r="O13" s="45"/>
      <c r="P13" s="20">
        <v>0</v>
      </c>
      <c r="Q13" s="20"/>
      <c r="R13" s="20"/>
      <c r="S13" s="24">
        <f>Tableau5[[#This Row],[Quantité à commander]]*Tableau5[[#This Row],[Prix unitaire HT]]</f>
        <v>0</v>
      </c>
      <c r="T13" s="20"/>
    </row>
    <row r="14" spans="1:20" hidden="1" x14ac:dyDescent="0.25">
      <c r="A14" s="20"/>
      <c r="B14" s="20">
        <v>4</v>
      </c>
      <c r="C14" s="20"/>
      <c r="D14" s="20">
        <v>5</v>
      </c>
      <c r="E14" s="20">
        <v>1</v>
      </c>
      <c r="F14" s="20"/>
      <c r="G14" s="22" t="s">
        <v>116</v>
      </c>
      <c r="H14" s="20"/>
      <c r="I14" s="21"/>
      <c r="J14" s="20" t="s">
        <v>74</v>
      </c>
      <c r="K14" s="38" t="s">
        <v>209</v>
      </c>
      <c r="L14" s="20"/>
      <c r="M14" s="20">
        <f>SUMPRODUCT($A$2:$F$2,Tableau5[[#This Row],[Quantité sur la carte alimentation]:[Quantité pour cablage]])</f>
        <v>28</v>
      </c>
      <c r="N14" s="27"/>
      <c r="O14" s="45"/>
      <c r="P14" s="20">
        <v>0</v>
      </c>
      <c r="Q14" s="20"/>
      <c r="R14" s="20">
        <v>30</v>
      </c>
      <c r="S14" s="24">
        <f>Tableau5[[#This Row],[Quantité à commander]]*Tableau5[[#This Row],[Prix unitaire HT]]</f>
        <v>0</v>
      </c>
      <c r="T14" s="20"/>
    </row>
    <row r="15" spans="1:20" hidden="1" x14ac:dyDescent="0.25">
      <c r="A15" s="20"/>
      <c r="B15" s="20">
        <v>11</v>
      </c>
      <c r="C15" s="20">
        <v>11</v>
      </c>
      <c r="D15" s="20">
        <v>1</v>
      </c>
      <c r="E15" s="20"/>
      <c r="F15" s="20"/>
      <c r="G15" s="22" t="s">
        <v>117</v>
      </c>
      <c r="H15" s="20"/>
      <c r="I15" s="21"/>
      <c r="J15" s="20" t="s">
        <v>16</v>
      </c>
      <c r="K15" s="38" t="s">
        <v>352</v>
      </c>
      <c r="L15" s="20">
        <v>100</v>
      </c>
      <c r="M15" s="20">
        <f>SUMPRODUCT($A$2:$F$2,Tableau5[[#This Row],[Quantité sur la carte alimentation]:[Quantité pour cablage]])</f>
        <v>145</v>
      </c>
      <c r="N15" s="27">
        <v>8.0000000000000002E-3</v>
      </c>
      <c r="O15" s="45"/>
      <c r="P15" s="20">
        <v>200</v>
      </c>
      <c r="Q15" s="20">
        <v>200</v>
      </c>
      <c r="R15" s="20"/>
      <c r="S15" s="24">
        <f>Tableau5[[#This Row],[Quantité à commander]]*Tableau5[[#This Row],[Prix unitaire HT]]</f>
        <v>1.6</v>
      </c>
      <c r="T15" s="20"/>
    </row>
    <row r="16" spans="1:20" hidden="1" x14ac:dyDescent="0.25">
      <c r="A16" s="20"/>
      <c r="B16" s="20">
        <v>11</v>
      </c>
      <c r="C16" s="20">
        <v>11</v>
      </c>
      <c r="D16" s="20">
        <v>1</v>
      </c>
      <c r="E16" s="20"/>
      <c r="F16" s="20"/>
      <c r="G16" s="22" t="s">
        <v>117</v>
      </c>
      <c r="H16" s="20"/>
      <c r="I16" s="21"/>
      <c r="J16" s="20" t="s">
        <v>74</v>
      </c>
      <c r="K16" s="38" t="s">
        <v>210</v>
      </c>
      <c r="L16" s="20"/>
      <c r="M16" s="20">
        <f>SUMPRODUCT($A$2:$F$2,Tableau5[[#This Row],[Quantité sur la carte alimentation]:[Quantité pour cablage]])</f>
        <v>145</v>
      </c>
      <c r="N16" s="27"/>
      <c r="O16" s="45"/>
      <c r="P16" s="20">
        <v>0</v>
      </c>
      <c r="Q16" s="20"/>
      <c r="R16" s="20">
        <v>8</v>
      </c>
      <c r="S16" s="24">
        <f>Tableau5[[#This Row],[Quantité à commander]]*Tableau5[[#This Row],[Prix unitaire HT]]</f>
        <v>0</v>
      </c>
      <c r="T16" s="20"/>
    </row>
    <row r="17" spans="1:20" hidden="1" x14ac:dyDescent="0.25">
      <c r="A17" s="20"/>
      <c r="B17" s="20">
        <v>11</v>
      </c>
      <c r="C17" s="20">
        <v>11</v>
      </c>
      <c r="D17" s="20">
        <v>1</v>
      </c>
      <c r="E17" s="20"/>
      <c r="F17" s="20"/>
      <c r="G17" s="22" t="s">
        <v>117</v>
      </c>
      <c r="H17" s="20"/>
      <c r="I17" s="21"/>
      <c r="J17" s="20" t="s">
        <v>6</v>
      </c>
      <c r="K17" s="38" t="s">
        <v>188</v>
      </c>
      <c r="L17" s="20">
        <v>100</v>
      </c>
      <c r="M17" s="20">
        <f>SUMPRODUCT($A$2:$F$2,Tableau5[[#This Row],[Quantité sur la carte alimentation]:[Quantité pour cablage]])</f>
        <v>145</v>
      </c>
      <c r="N17" s="27">
        <v>1.9E-2</v>
      </c>
      <c r="O17" s="45"/>
      <c r="P17" s="20">
        <v>0</v>
      </c>
      <c r="Q17" s="20"/>
      <c r="R17" s="20"/>
      <c r="S17" s="24">
        <f>Tableau5[[#This Row],[Quantité à commander]]*Tableau5[[#This Row],[Prix unitaire HT]]</f>
        <v>0</v>
      </c>
      <c r="T17" s="20"/>
    </row>
    <row r="18" spans="1:20" x14ac:dyDescent="0.25">
      <c r="A18" s="20"/>
      <c r="B18" s="20"/>
      <c r="C18" s="20"/>
      <c r="D18" s="20"/>
      <c r="E18" s="20">
        <v>1</v>
      </c>
      <c r="F18" s="20"/>
      <c r="G18" s="25" t="s">
        <v>191</v>
      </c>
      <c r="H18" s="20"/>
      <c r="I18" s="21"/>
      <c r="J18" s="26" t="s">
        <v>74</v>
      </c>
      <c r="K18" s="42" t="s">
        <v>216</v>
      </c>
      <c r="L18" s="20"/>
      <c r="M18" s="20">
        <f>SUMPRODUCT($A$2:$F$2,Tableau5[[#This Row],[Quantité sur la carte alimentation]:[Quantité pour cablage]])</f>
        <v>6</v>
      </c>
      <c r="N18" s="27"/>
      <c r="O18" s="45"/>
      <c r="P18" s="20">
        <v>10</v>
      </c>
      <c r="Q18" s="20">
        <v>10</v>
      </c>
      <c r="R18" s="20">
        <v>28</v>
      </c>
      <c r="S18" s="24">
        <f>Tableau5[[#This Row],[Quantité à commander]]*Tableau5[[#This Row],[Prix unitaire HT]]</f>
        <v>0</v>
      </c>
      <c r="T18" s="20"/>
    </row>
    <row r="19" spans="1:20" hidden="1" x14ac:dyDescent="0.25">
      <c r="A19" s="20"/>
      <c r="B19" s="20"/>
      <c r="C19" s="20"/>
      <c r="D19" s="20"/>
      <c r="E19" s="20">
        <v>1</v>
      </c>
      <c r="F19" s="20"/>
      <c r="G19" s="25" t="s">
        <v>191</v>
      </c>
      <c r="H19" s="21"/>
      <c r="I19" s="21"/>
      <c r="J19" s="20" t="s">
        <v>16</v>
      </c>
      <c r="K19" s="42">
        <v>1658863</v>
      </c>
      <c r="L19" s="20"/>
      <c r="M19" s="20">
        <f>SUMPRODUCT($A$2:$F$2,Tableau5[[#This Row],[Quantité sur la carte alimentation]:[Quantité pour cablage]])</f>
        <v>6</v>
      </c>
      <c r="N19" s="27"/>
      <c r="O19" s="45"/>
      <c r="P19" s="20">
        <v>0</v>
      </c>
      <c r="Q19" s="20"/>
      <c r="R19" s="20"/>
      <c r="S19" s="24">
        <f>Tableau5[[#This Row],[Quantité à commander]]*Tableau5[[#This Row],[Prix unitaire HT]]</f>
        <v>0</v>
      </c>
      <c r="T19" s="20"/>
    </row>
    <row r="20" spans="1:20" hidden="1" x14ac:dyDescent="0.25">
      <c r="A20" s="20"/>
      <c r="B20" s="20"/>
      <c r="C20" s="20"/>
      <c r="D20" s="20">
        <v>3</v>
      </c>
      <c r="E20" s="20"/>
      <c r="F20" s="20"/>
      <c r="G20" s="22" t="s">
        <v>118</v>
      </c>
      <c r="H20" s="20"/>
      <c r="I20" s="21"/>
      <c r="J20" s="20" t="s">
        <v>16</v>
      </c>
      <c r="K20" s="38" t="s">
        <v>353</v>
      </c>
      <c r="L20" s="20">
        <v>5</v>
      </c>
      <c r="M20" s="20">
        <f>SUMPRODUCT($A$2:$F$2,Tableau5[[#This Row],[Quantité sur la carte alimentation]:[Quantité pour cablage]])</f>
        <v>6</v>
      </c>
      <c r="N20" s="27">
        <v>0.41</v>
      </c>
      <c r="O20" s="45"/>
      <c r="P20" s="20">
        <v>0</v>
      </c>
      <c r="Q20" s="20"/>
      <c r="R20" s="20"/>
      <c r="S20" s="24">
        <f>Tableau5[[#This Row],[Quantité à commander]]*Tableau5[[#This Row],[Prix unitaire HT]]</f>
        <v>0</v>
      </c>
      <c r="T20" s="20"/>
    </row>
    <row r="21" spans="1:20" hidden="1" x14ac:dyDescent="0.25">
      <c r="A21" s="20"/>
      <c r="B21" s="20"/>
      <c r="C21" s="20"/>
      <c r="D21" s="20">
        <v>3</v>
      </c>
      <c r="E21" s="20"/>
      <c r="F21" s="20"/>
      <c r="G21" s="22" t="s">
        <v>118</v>
      </c>
      <c r="H21" s="20"/>
      <c r="I21" s="21"/>
      <c r="J21" s="20" t="s">
        <v>74</v>
      </c>
      <c r="K21" s="38" t="s">
        <v>217</v>
      </c>
      <c r="L21" s="20"/>
      <c r="M21" s="20">
        <f>SUMPRODUCT($A$2:$F$2,Tableau5[[#This Row],[Quantité sur la carte alimentation]:[Quantité pour cablage]])</f>
        <v>6</v>
      </c>
      <c r="N21" s="27"/>
      <c r="O21" s="45"/>
      <c r="P21" s="20">
        <v>0</v>
      </c>
      <c r="Q21" s="20"/>
      <c r="R21" s="20"/>
      <c r="S21" s="24">
        <f>Tableau5[[#This Row],[Quantité à commander]]*Tableau5[[#This Row],[Prix unitaire HT]]</f>
        <v>0</v>
      </c>
      <c r="T21" s="20"/>
    </row>
    <row r="22" spans="1:20" x14ac:dyDescent="0.25">
      <c r="A22" s="20"/>
      <c r="B22" s="20"/>
      <c r="C22" s="20"/>
      <c r="D22" s="20">
        <v>3</v>
      </c>
      <c r="E22" s="20"/>
      <c r="F22" s="20"/>
      <c r="G22" s="22" t="s">
        <v>118</v>
      </c>
      <c r="H22" s="20"/>
      <c r="I22" s="21"/>
      <c r="J22" s="20" t="s">
        <v>6</v>
      </c>
      <c r="K22" s="38" t="s">
        <v>189</v>
      </c>
      <c r="L22" s="20">
        <v>10</v>
      </c>
      <c r="M22" s="20">
        <f>SUMPRODUCT($A$2:$F$2,Tableau5[[#This Row],[Quantité sur la carte alimentation]:[Quantité pour cablage]])</f>
        <v>6</v>
      </c>
      <c r="N22" s="27">
        <v>0.33</v>
      </c>
      <c r="O22" s="45"/>
      <c r="P22" s="20">
        <v>10</v>
      </c>
      <c r="Q22" s="20">
        <v>10</v>
      </c>
      <c r="R22" s="20"/>
      <c r="S22" s="24">
        <f>Tableau5[[#This Row],[Quantité à commander]]*Tableau5[[#This Row],[Prix unitaire HT]]</f>
        <v>3.3000000000000003</v>
      </c>
      <c r="T22" s="20"/>
    </row>
    <row r="23" spans="1:20" x14ac:dyDescent="0.25">
      <c r="A23" s="20"/>
      <c r="B23" s="20"/>
      <c r="C23" s="20"/>
      <c r="D23" s="20">
        <v>5</v>
      </c>
      <c r="E23" s="20"/>
      <c r="F23" s="20"/>
      <c r="G23" s="22" t="s">
        <v>119</v>
      </c>
      <c r="H23" s="20"/>
      <c r="I23" s="21"/>
      <c r="J23" s="20" t="s">
        <v>74</v>
      </c>
      <c r="K23" s="38" t="s">
        <v>211</v>
      </c>
      <c r="L23" s="20"/>
      <c r="M23" s="20">
        <f>SUMPRODUCT($A$2:$F$2,Tableau5[[#This Row],[Quantité sur la carte alimentation]:[Quantité pour cablage]])</f>
        <v>10</v>
      </c>
      <c r="N23" s="27"/>
      <c r="O23" s="45"/>
      <c r="P23" s="20">
        <v>10</v>
      </c>
      <c r="Q23" s="20">
        <v>20</v>
      </c>
      <c r="R23" s="20">
        <v>21</v>
      </c>
      <c r="S23" s="24">
        <f>Tableau5[[#This Row],[Quantité à commander]]*Tableau5[[#This Row],[Prix unitaire HT]]</f>
        <v>0</v>
      </c>
      <c r="T23" s="20"/>
    </row>
    <row r="24" spans="1:20" hidden="1" x14ac:dyDescent="0.25">
      <c r="A24" s="20"/>
      <c r="B24" s="20"/>
      <c r="C24" s="20"/>
      <c r="D24" s="20">
        <v>5</v>
      </c>
      <c r="E24" s="20"/>
      <c r="F24" s="20"/>
      <c r="G24" s="22" t="s">
        <v>119</v>
      </c>
      <c r="H24" s="20"/>
      <c r="I24" s="21"/>
      <c r="J24" s="20" t="s">
        <v>16</v>
      </c>
      <c r="K24" s="38">
        <v>1844312</v>
      </c>
      <c r="L24" s="20">
        <v>1</v>
      </c>
      <c r="M24" s="20">
        <f>SUMPRODUCT($A$2:$F$2,Tableau5[[#This Row],[Quantité sur la carte alimentation]:[Quantité pour cablage]])</f>
        <v>10</v>
      </c>
      <c r="N24" s="27">
        <v>0.105</v>
      </c>
      <c r="O24" s="45"/>
      <c r="P24" s="20">
        <v>0</v>
      </c>
      <c r="Q24" s="20"/>
      <c r="R24" s="20"/>
      <c r="S24" s="24">
        <f>Tableau5[[#This Row],[Quantité à commander]]*Tableau5[[#This Row],[Prix unitaire HT]]</f>
        <v>0</v>
      </c>
      <c r="T24" s="20"/>
    </row>
    <row r="25" spans="1:20" hidden="1" x14ac:dyDescent="0.25">
      <c r="A25" s="20"/>
      <c r="B25" s="20"/>
      <c r="C25" s="20"/>
      <c r="D25" s="20">
        <v>0</v>
      </c>
      <c r="E25" s="20"/>
      <c r="F25" s="20"/>
      <c r="G25" s="22" t="s">
        <v>120</v>
      </c>
      <c r="H25" s="20"/>
      <c r="I25" s="21"/>
      <c r="J25" s="20" t="s">
        <v>16</v>
      </c>
      <c r="K25" s="38">
        <v>1414614</v>
      </c>
      <c r="L25" s="20"/>
      <c r="M25" s="20">
        <f>SUMPRODUCT($A$2:$F$2,Tableau5[[#This Row],[Quantité sur la carte alimentation]:[Quantité pour cablage]])</f>
        <v>0</v>
      </c>
      <c r="N25" s="27"/>
      <c r="O25" s="45"/>
      <c r="P25" s="20">
        <v>0</v>
      </c>
      <c r="Q25" s="20"/>
      <c r="R25" s="20"/>
      <c r="S25" s="24">
        <f>Tableau5[[#This Row],[Quantité à commander]]*Tableau5[[#This Row],[Prix unitaire HT]]</f>
        <v>0</v>
      </c>
      <c r="T25" s="20"/>
    </row>
    <row r="26" spans="1:20" hidden="1" x14ac:dyDescent="0.25">
      <c r="A26" s="20"/>
      <c r="B26" s="20"/>
      <c r="C26" s="20"/>
      <c r="D26" s="20"/>
      <c r="E26" s="20">
        <v>1</v>
      </c>
      <c r="F26" s="20"/>
      <c r="G26" s="25" t="s">
        <v>167</v>
      </c>
      <c r="H26" s="20"/>
      <c r="I26" s="21"/>
      <c r="J26" s="20" t="s">
        <v>16</v>
      </c>
      <c r="K26" s="42">
        <v>1651636</v>
      </c>
      <c r="L26" s="20">
        <v>1</v>
      </c>
      <c r="M26" s="20">
        <f>SUMPRODUCT($A$2:$F$2,Tableau5[[#This Row],[Quantité sur la carte alimentation]:[Quantité pour cablage]])</f>
        <v>6</v>
      </c>
      <c r="N26" s="27">
        <v>0.4</v>
      </c>
      <c r="O26" s="45"/>
      <c r="P26" s="20">
        <v>0</v>
      </c>
      <c r="Q26" s="20"/>
      <c r="R26" s="20"/>
      <c r="S26" s="24">
        <f>Tableau5[[#This Row],[Quantité à commander]]*Tableau5[[#This Row],[Prix unitaire HT]]</f>
        <v>0</v>
      </c>
      <c r="T26" s="20"/>
    </row>
    <row r="27" spans="1:20" x14ac:dyDescent="0.25">
      <c r="A27" s="20"/>
      <c r="B27" s="20"/>
      <c r="C27" s="20"/>
      <c r="D27" s="20"/>
      <c r="E27" s="20">
        <v>1</v>
      </c>
      <c r="F27" s="20"/>
      <c r="G27" s="25" t="s">
        <v>167</v>
      </c>
      <c r="H27" s="20"/>
      <c r="I27" s="21"/>
      <c r="J27" s="20" t="s">
        <v>74</v>
      </c>
      <c r="K27" s="42" t="s">
        <v>213</v>
      </c>
      <c r="L27" s="20"/>
      <c r="M27" s="20">
        <f>SUMPRODUCT($A$2:$F$2,Tableau5[[#This Row],[Quantité sur la carte alimentation]:[Quantité pour cablage]])</f>
        <v>6</v>
      </c>
      <c r="N27" s="27"/>
      <c r="O27" s="45"/>
      <c r="P27" s="20">
        <v>10</v>
      </c>
      <c r="Q27" s="20">
        <v>10</v>
      </c>
      <c r="R27" s="20">
        <v>10</v>
      </c>
      <c r="S27" s="24">
        <f>Tableau5[[#This Row],[Quantité à commander]]*Tableau5[[#This Row],[Prix unitaire HT]]</f>
        <v>0</v>
      </c>
      <c r="T27" s="20"/>
    </row>
    <row r="28" spans="1:20" hidden="1" x14ac:dyDescent="0.25">
      <c r="A28" s="20"/>
      <c r="B28" s="20"/>
      <c r="C28" s="20"/>
      <c r="D28" s="20"/>
      <c r="E28" s="20">
        <v>4</v>
      </c>
      <c r="F28" s="20"/>
      <c r="G28" s="25" t="s">
        <v>192</v>
      </c>
      <c r="H28" s="21"/>
      <c r="I28" s="21"/>
      <c r="J28" s="20" t="s">
        <v>6</v>
      </c>
      <c r="K28" s="42" t="s">
        <v>200</v>
      </c>
      <c r="L28" s="20">
        <v>5</v>
      </c>
      <c r="M28" s="20">
        <f>SUMPRODUCT($A$2:$F$2,Tableau5[[#This Row],[Quantité sur la carte alimentation]:[Quantité pour cablage]])</f>
        <v>24</v>
      </c>
      <c r="N28" s="27">
        <v>0.24399999999999999</v>
      </c>
      <c r="O28" s="45"/>
      <c r="P28" s="20">
        <v>25</v>
      </c>
      <c r="Q28" s="20">
        <v>25</v>
      </c>
      <c r="R28" s="20"/>
      <c r="S28" s="24">
        <f>Tableau5[[#This Row],[Quantité à commander]]*Tableau5[[#This Row],[Prix unitaire HT]]</f>
        <v>6.1</v>
      </c>
      <c r="T28" s="20"/>
    </row>
    <row r="29" spans="1:20" hidden="1" x14ac:dyDescent="0.25">
      <c r="A29" s="20"/>
      <c r="B29" s="20"/>
      <c r="C29" s="20"/>
      <c r="D29" s="20"/>
      <c r="E29" s="20">
        <v>4</v>
      </c>
      <c r="F29" s="20"/>
      <c r="G29" s="25" t="s">
        <v>192</v>
      </c>
      <c r="H29" s="21"/>
      <c r="I29" s="21"/>
      <c r="J29" s="23" t="s">
        <v>16</v>
      </c>
      <c r="K29" s="42">
        <v>9693688</v>
      </c>
      <c r="L29" s="20">
        <v>5</v>
      </c>
      <c r="M29" s="20">
        <f>SUMPRODUCT($A$2:$F$2,Tableau5[[#This Row],[Quantité sur la carte alimentation]:[Quantité pour cablage]])</f>
        <v>24</v>
      </c>
      <c r="N29" s="27">
        <v>0.52</v>
      </c>
      <c r="O29" s="45"/>
      <c r="P29" s="20">
        <v>0</v>
      </c>
      <c r="Q29" s="20"/>
      <c r="R29" s="20"/>
      <c r="S29" s="24">
        <f>Tableau5[[#This Row],[Quantité à commander]]*Tableau5[[#This Row],[Prix unitaire HT]]</f>
        <v>0</v>
      </c>
      <c r="T29" s="20"/>
    </row>
    <row r="30" spans="1:20" hidden="1" x14ac:dyDescent="0.25">
      <c r="A30" s="20"/>
      <c r="B30" s="20"/>
      <c r="C30" s="20"/>
      <c r="D30" s="20">
        <v>2</v>
      </c>
      <c r="E30" s="20"/>
      <c r="F30" s="20"/>
      <c r="G30" s="22" t="s">
        <v>128</v>
      </c>
      <c r="H30" s="20"/>
      <c r="I30" s="21"/>
      <c r="J30" s="20" t="s">
        <v>74</v>
      </c>
      <c r="K30" s="38" t="s">
        <v>214</v>
      </c>
      <c r="L30" s="20"/>
      <c r="M30" s="20">
        <f>SUMPRODUCT($A$2:$F$2,Tableau5[[#This Row],[Quantité sur la carte alimentation]:[Quantité pour cablage]])</f>
        <v>4</v>
      </c>
      <c r="N30" s="27"/>
      <c r="O30" s="45"/>
      <c r="P30" s="20">
        <v>2</v>
      </c>
      <c r="Q30" s="20">
        <v>2</v>
      </c>
      <c r="R30" s="20">
        <v>2</v>
      </c>
      <c r="S30" s="24">
        <f>Tableau5[[#This Row],[Quantité à commander]]*Tableau5[[#This Row],[Prix unitaire HT]]</f>
        <v>0</v>
      </c>
      <c r="T30" s="20"/>
    </row>
    <row r="31" spans="1:20" hidden="1" x14ac:dyDescent="0.25">
      <c r="A31" s="20"/>
      <c r="B31" s="20"/>
      <c r="C31" s="20"/>
      <c r="D31" s="20">
        <v>2</v>
      </c>
      <c r="E31" s="20"/>
      <c r="F31" s="20"/>
      <c r="G31" s="22" t="s">
        <v>128</v>
      </c>
      <c r="H31" s="20"/>
      <c r="I31" s="21"/>
      <c r="J31" s="20" t="s">
        <v>16</v>
      </c>
      <c r="K31" s="38"/>
      <c r="L31" s="20"/>
      <c r="M31" s="20">
        <f>SUMPRODUCT($A$2:$F$2,Tableau5[[#This Row],[Quantité sur la carte alimentation]:[Quantité pour cablage]])</f>
        <v>4</v>
      </c>
      <c r="N31" s="27"/>
      <c r="O31" s="45"/>
      <c r="P31" s="20">
        <v>0</v>
      </c>
      <c r="Q31" s="20">
        <v>0</v>
      </c>
      <c r="R31" s="20"/>
      <c r="S31" s="24">
        <f>Tableau5[[#This Row],[Quantité à commander]]*Tableau5[[#This Row],[Prix unitaire HT]]</f>
        <v>0</v>
      </c>
      <c r="T31" s="20"/>
    </row>
    <row r="32" spans="1:20" x14ac:dyDescent="0.25">
      <c r="A32" s="20"/>
      <c r="B32" s="20">
        <v>2</v>
      </c>
      <c r="C32" s="20"/>
      <c r="D32" s="20"/>
      <c r="E32" s="20"/>
      <c r="F32" s="20"/>
      <c r="G32" s="22" t="s">
        <v>318</v>
      </c>
      <c r="H32" s="20"/>
      <c r="I32" s="21"/>
      <c r="J32" s="20" t="s">
        <v>74</v>
      </c>
      <c r="K32" s="38" t="s">
        <v>319</v>
      </c>
      <c r="L32" s="20"/>
      <c r="M32" s="20">
        <f>SUMPRODUCT($A$2:$F$2,Tableau5[[#This Row],[Quantité sur la carte alimentation]:[Quantité pour cablage]])</f>
        <v>6</v>
      </c>
      <c r="N32" s="27"/>
      <c r="O32" s="45"/>
      <c r="P32" s="20">
        <v>6</v>
      </c>
      <c r="Q32" s="20">
        <v>6</v>
      </c>
      <c r="R32" s="20">
        <v>6</v>
      </c>
      <c r="S32" s="24">
        <f>Tableau5[[#This Row],[Quantité à commander]]*Tableau5[[#This Row],[Prix unitaire HT]]</f>
        <v>0</v>
      </c>
      <c r="T32" s="20"/>
    </row>
    <row r="33" spans="1:20" x14ac:dyDescent="0.25">
      <c r="A33" s="20">
        <v>6</v>
      </c>
      <c r="B33" s="20"/>
      <c r="C33" s="20"/>
      <c r="D33" s="20"/>
      <c r="E33" s="20"/>
      <c r="F33" s="20"/>
      <c r="G33" s="20" t="s">
        <v>44</v>
      </c>
      <c r="H33" s="20" t="s">
        <v>66</v>
      </c>
      <c r="I33" s="21" t="s">
        <v>67</v>
      </c>
      <c r="J33" s="20" t="s">
        <v>6</v>
      </c>
      <c r="K33" s="38" t="s">
        <v>68</v>
      </c>
      <c r="L33" s="20" t="s">
        <v>69</v>
      </c>
      <c r="M33" s="20">
        <f>SUMPRODUCT($A$2:$F$2,Tableau5[[#This Row],[Quantité sur la carte alimentation]:[Quantité pour cablage]])</f>
        <v>18</v>
      </c>
      <c r="N33" s="27">
        <v>0.29199999999999998</v>
      </c>
      <c r="O33" s="45"/>
      <c r="P33" s="20">
        <v>20</v>
      </c>
      <c r="Q33" s="20">
        <v>20</v>
      </c>
      <c r="R33" s="20"/>
      <c r="S33" s="24">
        <f>Tableau5[[#This Row],[Quantité à commander]]*Tableau5[[#This Row],[Prix unitaire HT]]</f>
        <v>5.84</v>
      </c>
      <c r="T33" s="20"/>
    </row>
    <row r="34" spans="1:20" hidden="1" x14ac:dyDescent="0.25">
      <c r="A34" s="20">
        <v>6</v>
      </c>
      <c r="B34" s="20"/>
      <c r="C34" s="20"/>
      <c r="D34" s="20"/>
      <c r="E34" s="20"/>
      <c r="F34" s="20"/>
      <c r="G34" s="20" t="s">
        <v>44</v>
      </c>
      <c r="H34" s="20"/>
      <c r="I34" s="21"/>
      <c r="J34" s="20" t="s">
        <v>16</v>
      </c>
      <c r="K34" s="38" t="s">
        <v>193</v>
      </c>
      <c r="L34" s="20">
        <v>1</v>
      </c>
      <c r="M34" s="20">
        <f>SUMPRODUCT($A$2:$F$2,Tableau5[[#This Row],[Quantité sur la carte alimentation]:[Quantité pour cablage]])</f>
        <v>18</v>
      </c>
      <c r="N34" s="27">
        <v>0.35</v>
      </c>
      <c r="O34" s="45"/>
      <c r="P34" s="20">
        <v>0</v>
      </c>
      <c r="Q34" s="20"/>
      <c r="R34" s="20"/>
      <c r="S34" s="24">
        <f>Tableau5[[#This Row],[Quantité à commander]]*Tableau5[[#This Row],[Prix unitaire HT]]</f>
        <v>0</v>
      </c>
      <c r="T34" s="20"/>
    </row>
    <row r="35" spans="1:20" hidden="1" x14ac:dyDescent="0.25">
      <c r="A35" s="20">
        <v>6</v>
      </c>
      <c r="B35" s="20"/>
      <c r="C35" s="20"/>
      <c r="D35" s="20"/>
      <c r="E35" s="20"/>
      <c r="F35" s="20"/>
      <c r="G35" s="20" t="s">
        <v>44</v>
      </c>
      <c r="H35" s="20"/>
      <c r="I35" s="21"/>
      <c r="J35" s="20" t="s">
        <v>43</v>
      </c>
      <c r="K35" s="38" t="s">
        <v>57</v>
      </c>
      <c r="L35" s="20"/>
      <c r="M35" s="20">
        <f>SUMPRODUCT($A$2:$F$2,Tableau5[[#This Row],[Quantité sur la carte alimentation]:[Quantité pour cablage]])</f>
        <v>18</v>
      </c>
      <c r="N35" s="27">
        <v>0.3</v>
      </c>
      <c r="O35" s="45"/>
      <c r="P35" s="20">
        <v>0</v>
      </c>
      <c r="Q35" s="20"/>
      <c r="R35" s="20"/>
      <c r="S35" s="24">
        <f>Tableau5[[#This Row],[Quantité à commander]]*Tableau5[[#This Row],[Prix unitaire HT]]</f>
        <v>0</v>
      </c>
      <c r="T35" s="20"/>
    </row>
    <row r="36" spans="1:20" hidden="1" x14ac:dyDescent="0.25">
      <c r="A36" s="20"/>
      <c r="B36" s="20"/>
      <c r="C36" s="20"/>
      <c r="D36" s="20"/>
      <c r="E36" s="20">
        <v>2</v>
      </c>
      <c r="F36" s="20"/>
      <c r="G36" s="22" t="s">
        <v>327</v>
      </c>
      <c r="H36" s="20" t="s">
        <v>325</v>
      </c>
      <c r="I36" s="21" t="s">
        <v>326</v>
      </c>
      <c r="J36" s="20" t="s">
        <v>6</v>
      </c>
      <c r="K36" s="38" t="s">
        <v>332</v>
      </c>
      <c r="L36" s="20">
        <v>50</v>
      </c>
      <c r="M36" s="20">
        <f>SUMPRODUCT($A$2:$F$2,Tableau5[[#This Row],[Quantité sur la carte alimentation]:[Quantité pour cablage]])</f>
        <v>12</v>
      </c>
      <c r="N36" s="27">
        <f>21.28/50</f>
        <v>0.42560000000000003</v>
      </c>
      <c r="O36" s="45"/>
      <c r="P36" s="20">
        <v>0</v>
      </c>
      <c r="Q36" s="20"/>
      <c r="R36" s="20"/>
      <c r="S36" s="24">
        <f>Tableau5[[#This Row],[Quantité à commander]]*Tableau5[[#This Row],[Prix unitaire HT]]</f>
        <v>0</v>
      </c>
      <c r="T36" s="20"/>
    </row>
    <row r="37" spans="1:20" hidden="1" x14ac:dyDescent="0.25">
      <c r="A37" s="20"/>
      <c r="B37" s="20"/>
      <c r="C37" s="20"/>
      <c r="D37" s="20"/>
      <c r="E37" s="20">
        <v>2</v>
      </c>
      <c r="F37" s="20"/>
      <c r="G37" s="22" t="s">
        <v>327</v>
      </c>
      <c r="H37" s="20" t="s">
        <v>325</v>
      </c>
      <c r="I37" s="21" t="s">
        <v>326</v>
      </c>
      <c r="J37" s="20" t="s">
        <v>16</v>
      </c>
      <c r="K37" s="38">
        <v>3913077</v>
      </c>
      <c r="L37" s="20"/>
      <c r="M37" s="20">
        <f>SUMPRODUCT($A$2:$F$2,Tableau5[[#This Row],[Quantité sur la carte alimentation]:[Quantité pour cablage]])</f>
        <v>12</v>
      </c>
      <c r="N37" s="27">
        <v>0.53</v>
      </c>
      <c r="O37" s="45"/>
      <c r="P37" s="20">
        <v>12</v>
      </c>
      <c r="Q37" s="20">
        <v>12</v>
      </c>
      <c r="R37" s="20"/>
      <c r="S37" s="24">
        <f>Tableau5[[#This Row],[Quantité à commander]]*Tableau5[[#This Row],[Prix unitaire HT]]</f>
        <v>6.36</v>
      </c>
      <c r="T37" s="20"/>
    </row>
    <row r="38" spans="1:20" hidden="1" x14ac:dyDescent="0.25">
      <c r="A38" s="20"/>
      <c r="B38" s="20"/>
      <c r="C38" s="20"/>
      <c r="D38" s="20"/>
      <c r="E38" s="20"/>
      <c r="F38" s="20">
        <v>2</v>
      </c>
      <c r="G38" s="22" t="s">
        <v>291</v>
      </c>
      <c r="H38" s="20" t="s">
        <v>203</v>
      </c>
      <c r="I38" s="21" t="s">
        <v>205</v>
      </c>
      <c r="J38" s="20" t="s">
        <v>6</v>
      </c>
      <c r="K38" s="38" t="s">
        <v>204</v>
      </c>
      <c r="L38" s="20">
        <v>1</v>
      </c>
      <c r="M38" s="20">
        <f>SUMPRODUCT($A$2:$F$2,Tableau5[[#This Row],[Quantité sur la carte alimentation]:[Quantité pour cablage]])</f>
        <v>2</v>
      </c>
      <c r="N38" s="27">
        <v>13.4</v>
      </c>
      <c r="O38" s="45"/>
      <c r="P38" s="20">
        <v>0</v>
      </c>
      <c r="Q38" s="20"/>
      <c r="R38" s="20"/>
      <c r="S38" s="24">
        <f>Tableau5[[#This Row],[Quantité à commander]]*Tableau5[[#This Row],[Prix unitaire HT]]</f>
        <v>0</v>
      </c>
      <c r="T38" s="20"/>
    </row>
    <row r="39" spans="1:20" hidden="1" x14ac:dyDescent="0.25">
      <c r="A39" s="20"/>
      <c r="B39" s="20"/>
      <c r="C39" s="20"/>
      <c r="D39" s="20"/>
      <c r="E39" s="20"/>
      <c r="F39" s="20">
        <v>2</v>
      </c>
      <c r="G39" s="22" t="s">
        <v>292</v>
      </c>
      <c r="H39" s="20" t="s">
        <v>218</v>
      </c>
      <c r="I39" s="21" t="s">
        <v>219</v>
      </c>
      <c r="J39" s="20" t="s">
        <v>16</v>
      </c>
      <c r="K39" s="38">
        <v>1606959</v>
      </c>
      <c r="L39" s="20">
        <v>1</v>
      </c>
      <c r="M39" s="20">
        <f>SUMPRODUCT($A$2:$F$2,Tableau5[[#This Row],[Quantité sur la carte alimentation]:[Quantité pour cablage]])</f>
        <v>2</v>
      </c>
      <c r="N39" s="27">
        <v>10.64</v>
      </c>
      <c r="O39" s="45"/>
      <c r="P39" s="20">
        <v>2</v>
      </c>
      <c r="Q39" s="20">
        <v>2</v>
      </c>
      <c r="R39" s="20"/>
      <c r="S39" s="24">
        <f>Tableau5[[#This Row],[Quantité à commander]]*Tableau5[[#This Row],[Prix unitaire HT]]</f>
        <v>21.28</v>
      </c>
      <c r="T39" s="20"/>
    </row>
    <row r="40" spans="1:20" hidden="1" x14ac:dyDescent="0.25">
      <c r="A40" s="20"/>
      <c r="B40" s="20">
        <v>5</v>
      </c>
      <c r="C40" s="20"/>
      <c r="D40" s="20"/>
      <c r="E40" s="20"/>
      <c r="F40" s="20"/>
      <c r="G40" s="20" t="s">
        <v>91</v>
      </c>
      <c r="H40" s="20" t="s">
        <v>92</v>
      </c>
      <c r="I40" s="21" t="s">
        <v>195</v>
      </c>
      <c r="J40" s="20" t="s">
        <v>6</v>
      </c>
      <c r="K40" s="38" t="s">
        <v>194</v>
      </c>
      <c r="L40" s="20">
        <v>5</v>
      </c>
      <c r="M40" s="20">
        <f>SUMPRODUCT($A$2:$F$2,Tableau5[[#This Row],[Quantité sur la carte alimentation]:[Quantité pour cablage]])</f>
        <v>15</v>
      </c>
      <c r="N40" s="27">
        <v>2.41</v>
      </c>
      <c r="O40" s="45"/>
      <c r="P40" s="20">
        <v>0</v>
      </c>
      <c r="Q40" s="20"/>
      <c r="R40" s="20"/>
      <c r="S40" s="24">
        <f>Tableau5[[#This Row],[Quantité à commander]]*Tableau5[[#This Row],[Prix unitaire HT]]</f>
        <v>0</v>
      </c>
      <c r="T40" s="20"/>
    </row>
    <row r="41" spans="1:20" x14ac:dyDescent="0.25">
      <c r="A41" s="20"/>
      <c r="B41" s="20">
        <v>5</v>
      </c>
      <c r="C41" s="20"/>
      <c r="D41" s="20"/>
      <c r="E41" s="20"/>
      <c r="F41" s="20"/>
      <c r="G41" s="20" t="s">
        <v>91</v>
      </c>
      <c r="H41" s="20" t="s">
        <v>92</v>
      </c>
      <c r="I41" s="21" t="s">
        <v>195</v>
      </c>
      <c r="J41" s="20" t="s">
        <v>16</v>
      </c>
      <c r="K41" s="38">
        <v>1607892</v>
      </c>
      <c r="L41" s="20">
        <v>1</v>
      </c>
      <c r="M41" s="20">
        <f>SUMPRODUCT($A$2:$F$2,Tableau5[[#This Row],[Quantité sur la carte alimentation]:[Quantité pour cablage]])</f>
        <v>15</v>
      </c>
      <c r="N41" s="27">
        <v>1.91</v>
      </c>
      <c r="O41" s="45"/>
      <c r="P41" s="20">
        <v>5</v>
      </c>
      <c r="Q41" s="20">
        <v>5</v>
      </c>
      <c r="R41" s="20"/>
      <c r="S41" s="24">
        <f>Tableau5[[#This Row],[Quantité à commander]]*Tableau5[[#This Row],[Prix unitaire HT]]</f>
        <v>9.5499999999999989</v>
      </c>
      <c r="T41" s="20"/>
    </row>
    <row r="42" spans="1:20" x14ac:dyDescent="0.25">
      <c r="A42" s="20"/>
      <c r="B42" s="20">
        <v>5</v>
      </c>
      <c r="C42" s="20"/>
      <c r="D42" s="20"/>
      <c r="E42" s="20"/>
      <c r="F42" s="20"/>
      <c r="G42" s="20" t="s">
        <v>91</v>
      </c>
      <c r="H42" s="20" t="s">
        <v>92</v>
      </c>
      <c r="I42" s="21" t="s">
        <v>195</v>
      </c>
      <c r="J42" s="20" t="s">
        <v>97</v>
      </c>
      <c r="K42" s="38"/>
      <c r="L42" s="20"/>
      <c r="M42" s="20">
        <f>SUMPRODUCT($A$2:$F$2,Tableau5[[#This Row],[Quantité sur la carte alimentation]:[Quantité pour cablage]])</f>
        <v>15</v>
      </c>
      <c r="N42" s="27"/>
      <c r="O42" s="45"/>
      <c r="P42" s="20">
        <v>10</v>
      </c>
      <c r="Q42" s="20">
        <v>6</v>
      </c>
      <c r="R42" s="20">
        <v>6</v>
      </c>
      <c r="S42" s="24">
        <f>Tableau5[[#This Row],[Quantité à commander]]*Tableau5[[#This Row],[Prix unitaire HT]]</f>
        <v>0</v>
      </c>
      <c r="T42" s="20"/>
    </row>
    <row r="43" spans="1:20" hidden="1" x14ac:dyDescent="0.25">
      <c r="A43" s="20"/>
      <c r="B43" s="20"/>
      <c r="C43" s="20"/>
      <c r="D43" s="20">
        <v>2</v>
      </c>
      <c r="E43" s="20"/>
      <c r="F43" s="20"/>
      <c r="G43" s="22" t="s">
        <v>197</v>
      </c>
      <c r="H43" s="20"/>
      <c r="I43" s="21"/>
      <c r="J43" s="20" t="s">
        <v>6</v>
      </c>
      <c r="K43" s="38" t="s">
        <v>196</v>
      </c>
      <c r="L43" s="20">
        <v>1</v>
      </c>
      <c r="M43" s="20">
        <f>SUMPRODUCT($A$2:$F$2,Tableau5[[#This Row],[Quantité sur la carte alimentation]:[Quantité pour cablage]])</f>
        <v>4</v>
      </c>
      <c r="N43" s="27">
        <v>0.39</v>
      </c>
      <c r="O43" s="45"/>
      <c r="P43" s="20">
        <v>0</v>
      </c>
      <c r="Q43" s="20"/>
      <c r="R43" s="20"/>
      <c r="S43" s="24">
        <f>Tableau5[[#This Row],[Quantité à commander]]*Tableau5[[#This Row],[Prix unitaire HT]]</f>
        <v>0</v>
      </c>
      <c r="T43" s="20"/>
    </row>
    <row r="44" spans="1:20" hidden="1" x14ac:dyDescent="0.25">
      <c r="A44" s="20"/>
      <c r="B44" s="20"/>
      <c r="C44" s="20"/>
      <c r="D44" s="20">
        <v>2</v>
      </c>
      <c r="E44" s="20"/>
      <c r="F44" s="20"/>
      <c r="G44" s="22" t="s">
        <v>197</v>
      </c>
      <c r="H44" s="20"/>
      <c r="I44" s="21"/>
      <c r="J44" s="20" t="s">
        <v>43</v>
      </c>
      <c r="K44" s="38" t="s">
        <v>198</v>
      </c>
      <c r="L44" s="20">
        <v>1</v>
      </c>
      <c r="M44" s="20">
        <f>SUMPRODUCT($A$2:$F$2,Tableau5[[#This Row],[Quantité sur la carte alimentation]:[Quantité pour cablage]])</f>
        <v>4</v>
      </c>
      <c r="N44" s="27">
        <v>0.2</v>
      </c>
      <c r="O44" s="45"/>
      <c r="P44" s="20">
        <v>0</v>
      </c>
      <c r="Q44" s="20"/>
      <c r="R44" s="20"/>
      <c r="S44" s="24">
        <f>Tableau5[[#This Row],[Quantité à commander]]*Tableau5[[#This Row],[Prix unitaire HT]]</f>
        <v>0</v>
      </c>
      <c r="T44" s="20"/>
    </row>
    <row r="45" spans="1:20" x14ac:dyDescent="0.25">
      <c r="A45" s="20"/>
      <c r="B45" s="20"/>
      <c r="C45" s="20"/>
      <c r="D45" s="20">
        <v>2</v>
      </c>
      <c r="E45" s="20"/>
      <c r="F45" s="20"/>
      <c r="G45" s="22" t="s">
        <v>197</v>
      </c>
      <c r="H45" s="20"/>
      <c r="I45" s="21"/>
      <c r="J45" s="20" t="s">
        <v>16</v>
      </c>
      <c r="K45" s="38">
        <v>1651565</v>
      </c>
      <c r="L45" s="20">
        <v>1</v>
      </c>
      <c r="M45" s="20">
        <f>SUMPRODUCT($A$2:$F$2,Tableau5[[#This Row],[Quantité sur la carte alimentation]:[Quantité pour cablage]])</f>
        <v>4</v>
      </c>
      <c r="N45" s="27">
        <v>0.2</v>
      </c>
      <c r="O45" s="45"/>
      <c r="P45" s="20">
        <v>5</v>
      </c>
      <c r="Q45" s="20">
        <v>5</v>
      </c>
      <c r="R45" s="20"/>
      <c r="S45" s="24">
        <f>Tableau5[[#This Row],[Quantité à commander]]*Tableau5[[#This Row],[Prix unitaire HT]]</f>
        <v>1</v>
      </c>
      <c r="T45" s="20"/>
    </row>
    <row r="46" spans="1:20" hidden="1" x14ac:dyDescent="0.25">
      <c r="A46" s="20"/>
      <c r="B46" s="20">
        <v>1</v>
      </c>
      <c r="C46" s="20"/>
      <c r="D46" s="20"/>
      <c r="E46" s="20"/>
      <c r="F46" s="20"/>
      <c r="G46" s="20" t="s">
        <v>89</v>
      </c>
      <c r="H46" s="21"/>
      <c r="I46" s="21"/>
      <c r="J46" s="23" t="s">
        <v>16</v>
      </c>
      <c r="K46" s="42"/>
      <c r="L46" s="20"/>
      <c r="M46" s="20">
        <f>SUMPRODUCT($A$2:$F$2,Tableau5[[#This Row],[Quantité sur la carte alimentation]:[Quantité pour cablage]])</f>
        <v>3</v>
      </c>
      <c r="N46" s="27"/>
      <c r="O46" s="45"/>
      <c r="P46" s="20">
        <v>0</v>
      </c>
      <c r="Q46" s="20"/>
      <c r="R46" s="20"/>
      <c r="S46" s="24">
        <f>Tableau5[[#This Row],[Quantité à commander]]*Tableau5[[#This Row],[Prix unitaire HT]]</f>
        <v>0</v>
      </c>
      <c r="T46" s="20"/>
    </row>
    <row r="47" spans="1:20" x14ac:dyDescent="0.25">
      <c r="A47" s="20"/>
      <c r="B47" s="20">
        <v>1</v>
      </c>
      <c r="C47" s="20"/>
      <c r="D47" s="20"/>
      <c r="E47" s="20"/>
      <c r="F47" s="20"/>
      <c r="G47" s="20" t="s">
        <v>89</v>
      </c>
      <c r="H47" s="21"/>
      <c r="I47" s="21"/>
      <c r="J47" s="23" t="s">
        <v>6</v>
      </c>
      <c r="K47" s="42" t="s">
        <v>202</v>
      </c>
      <c r="L47" s="20">
        <v>5</v>
      </c>
      <c r="M47" s="20">
        <f>SUMPRODUCT($A$2:$F$2,Tableau5[[#This Row],[Quantité sur la carte alimentation]:[Quantité pour cablage]])</f>
        <v>3</v>
      </c>
      <c r="N47" s="27">
        <v>0.222</v>
      </c>
      <c r="O47" s="45"/>
      <c r="P47" s="20">
        <v>5</v>
      </c>
      <c r="Q47" s="20">
        <v>5</v>
      </c>
      <c r="R47" s="20"/>
      <c r="S47" s="24">
        <f>Tableau5[[#This Row],[Quantité à commander]]*Tableau5[[#This Row],[Prix unitaire HT]]</f>
        <v>1.1100000000000001</v>
      </c>
      <c r="T47" s="20"/>
    </row>
    <row r="48" spans="1:20" hidden="1" x14ac:dyDescent="0.25">
      <c r="A48" s="20"/>
      <c r="B48" s="20">
        <v>1</v>
      </c>
      <c r="C48" s="20"/>
      <c r="D48" s="20"/>
      <c r="E48" s="20"/>
      <c r="F48" s="20"/>
      <c r="G48" s="20" t="s">
        <v>89</v>
      </c>
      <c r="H48" s="20"/>
      <c r="I48" s="21"/>
      <c r="J48" s="20" t="s">
        <v>74</v>
      </c>
      <c r="K48" s="38" t="s">
        <v>217</v>
      </c>
      <c r="L48" s="20"/>
      <c r="M48" s="20">
        <f>SUMPRODUCT($A$2:$F$2,Tableau5[[#This Row],[Quantité sur la carte alimentation]:[Quantité pour cablage]])</f>
        <v>3</v>
      </c>
      <c r="N48" s="27"/>
      <c r="O48" s="45"/>
      <c r="P48" s="20">
        <v>0</v>
      </c>
      <c r="Q48" s="20"/>
      <c r="R48" s="20"/>
      <c r="S48" s="24">
        <f>Tableau5[[#This Row],[Quantité à commander]]*Tableau5[[#This Row],[Prix unitaire HT]]</f>
        <v>0</v>
      </c>
      <c r="T48" s="20"/>
    </row>
    <row r="49" spans="1:20" hidden="1" x14ac:dyDescent="0.25">
      <c r="A49" s="20"/>
      <c r="B49" s="20"/>
      <c r="C49" s="20"/>
      <c r="D49" s="20"/>
      <c r="E49" s="20"/>
      <c r="F49" s="20"/>
      <c r="G49" s="22" t="s">
        <v>286</v>
      </c>
      <c r="H49" s="20" t="s">
        <v>287</v>
      </c>
      <c r="I49" s="21" t="s">
        <v>288</v>
      </c>
      <c r="J49" s="20" t="s">
        <v>16</v>
      </c>
      <c r="K49" s="38" t="s">
        <v>289</v>
      </c>
      <c r="L49" s="20"/>
      <c r="M49" s="23">
        <v>2</v>
      </c>
      <c r="N49" s="27">
        <v>3.83</v>
      </c>
      <c r="O49" s="45"/>
      <c r="P49" s="20">
        <v>2</v>
      </c>
      <c r="Q49" s="20">
        <v>2</v>
      </c>
      <c r="R49" s="20"/>
      <c r="S49" s="24">
        <f>Tableau5[[#This Row],[Quantité à commander]]*Tableau5[[#This Row],[Prix unitaire HT]]</f>
        <v>7.66</v>
      </c>
      <c r="T49" s="20" t="s">
        <v>294</v>
      </c>
    </row>
    <row r="50" spans="1:20" hidden="1" x14ac:dyDescent="0.25">
      <c r="A50" s="20"/>
      <c r="B50" s="20">
        <v>3</v>
      </c>
      <c r="C50" s="20"/>
      <c r="D50" s="20"/>
      <c r="E50" s="20"/>
      <c r="F50" s="20"/>
      <c r="G50" s="20" t="s">
        <v>90</v>
      </c>
      <c r="H50" s="20"/>
      <c r="I50" s="21"/>
      <c r="J50" s="20" t="s">
        <v>16</v>
      </c>
      <c r="K50" s="38"/>
      <c r="L50" s="20"/>
      <c r="M50" s="20">
        <f>SUMPRODUCT($A$2:$F$2,Tableau5[[#This Row],[Quantité sur la carte alimentation]:[Quantité pour cablage]])</f>
        <v>9</v>
      </c>
      <c r="N50" s="27"/>
      <c r="O50" s="45"/>
      <c r="P50" s="20">
        <v>0</v>
      </c>
      <c r="Q50" s="20"/>
      <c r="R50" s="20"/>
      <c r="S50" s="24">
        <f>Tableau5[[#This Row],[Quantité à commander]]*Tableau5[[#This Row],[Prix unitaire HT]]</f>
        <v>0</v>
      </c>
      <c r="T50" s="20"/>
    </row>
    <row r="51" spans="1:20" x14ac:dyDescent="0.25">
      <c r="A51" s="20"/>
      <c r="B51" s="20">
        <v>3</v>
      </c>
      <c r="C51" s="20"/>
      <c r="D51" s="20"/>
      <c r="E51" s="20"/>
      <c r="F51" s="20"/>
      <c r="G51" s="20" t="s">
        <v>90</v>
      </c>
      <c r="H51" s="20"/>
      <c r="I51" s="21"/>
      <c r="J51" s="20" t="s">
        <v>6</v>
      </c>
      <c r="K51" s="38" t="s">
        <v>201</v>
      </c>
      <c r="L51" s="20">
        <v>5</v>
      </c>
      <c r="M51" s="20">
        <f>SUMPRODUCT($A$2:$F$2,Tableau5[[#This Row],[Quantité sur la carte alimentation]:[Quantité pour cablage]])</f>
        <v>9</v>
      </c>
      <c r="N51" s="27">
        <v>0.11600000000000001</v>
      </c>
      <c r="O51" s="45"/>
      <c r="P51" s="20">
        <v>10</v>
      </c>
      <c r="Q51" s="20">
        <v>10</v>
      </c>
      <c r="R51" s="20"/>
      <c r="S51" s="24">
        <f>Tableau5[[#This Row],[Quantité à commander]]*Tableau5[[#This Row],[Prix unitaire HT]]</f>
        <v>1.1600000000000001</v>
      </c>
      <c r="T51" s="20"/>
    </row>
    <row r="52" spans="1:20" hidden="1" x14ac:dyDescent="0.25">
      <c r="A52" s="20"/>
      <c r="B52" s="20">
        <v>3</v>
      </c>
      <c r="C52" s="20"/>
      <c r="D52" s="20"/>
      <c r="E52" s="20"/>
      <c r="F52" s="20"/>
      <c r="G52" s="20" t="s">
        <v>90</v>
      </c>
      <c r="H52" s="20"/>
      <c r="I52" s="21"/>
      <c r="J52" s="20" t="s">
        <v>74</v>
      </c>
      <c r="K52" s="38" t="s">
        <v>217</v>
      </c>
      <c r="L52" s="20"/>
      <c r="M52" s="20">
        <f>SUMPRODUCT($A$2:$F$2,Tableau5[[#This Row],[Quantité sur la carte alimentation]:[Quantité pour cablage]])</f>
        <v>9</v>
      </c>
      <c r="N52" s="27"/>
      <c r="O52" s="45"/>
      <c r="P52" s="20">
        <v>0</v>
      </c>
      <c r="Q52" s="20"/>
      <c r="R52" s="20"/>
      <c r="S52" s="24">
        <f>Tableau5[[#This Row],[Quantité à commander]]*Tableau5[[#This Row],[Prix unitaire HT]]</f>
        <v>0</v>
      </c>
      <c r="T52" s="20"/>
    </row>
    <row r="53" spans="1:20" hidden="1" x14ac:dyDescent="0.25">
      <c r="A53" s="20"/>
      <c r="B53" s="20"/>
      <c r="C53" s="20"/>
      <c r="D53" s="20">
        <v>0</v>
      </c>
      <c r="E53" s="20"/>
      <c r="F53" s="20"/>
      <c r="G53" s="22" t="s">
        <v>122</v>
      </c>
      <c r="H53" s="20"/>
      <c r="I53" s="21"/>
      <c r="J53" s="20" t="s">
        <v>16</v>
      </c>
      <c r="K53" s="38">
        <v>8150206</v>
      </c>
      <c r="L53" s="20"/>
      <c r="M53" s="20">
        <f>SUMPRODUCT($A$2:$F$2,Tableau5[[#This Row],[Quantité sur la carte alimentation]:[Quantité pour cablage]])</f>
        <v>0</v>
      </c>
      <c r="N53" s="27"/>
      <c r="O53" s="45"/>
      <c r="P53" s="20">
        <v>0</v>
      </c>
      <c r="Q53" s="20"/>
      <c r="R53" s="20"/>
      <c r="S53" s="24">
        <f>Tableau5[[#This Row],[Quantité à commander]]*Tableau5[[#This Row],[Prix unitaire HT]]</f>
        <v>0</v>
      </c>
      <c r="T53" s="20"/>
    </row>
    <row r="54" spans="1:20" hidden="1" x14ac:dyDescent="0.25">
      <c r="A54" s="20"/>
      <c r="B54" s="20"/>
      <c r="C54" s="20"/>
      <c r="D54" s="20">
        <v>2</v>
      </c>
      <c r="E54" s="20"/>
      <c r="F54" s="20"/>
      <c r="G54" s="22" t="s">
        <v>124</v>
      </c>
      <c r="H54" s="20"/>
      <c r="I54" s="21"/>
      <c r="J54" s="20" t="s">
        <v>6</v>
      </c>
      <c r="K54" s="38" t="s">
        <v>334</v>
      </c>
      <c r="L54" s="20"/>
      <c r="M54" s="20">
        <f>SUMPRODUCT($A$2:$F$2,Tableau5[[#This Row],[Quantité sur la carte alimentation]:[Quantité pour cablage]])</f>
        <v>4</v>
      </c>
      <c r="N54" s="27">
        <v>0.37</v>
      </c>
      <c r="O54" s="45"/>
      <c r="P54" s="20">
        <v>0</v>
      </c>
      <c r="Q54" s="20"/>
      <c r="R54" s="20"/>
      <c r="S54" s="24">
        <f>Tableau5[[#This Row],[Quantité à commander]]*Tableau5[[#This Row],[Prix unitaire HT]]</f>
        <v>0</v>
      </c>
      <c r="T54" s="20"/>
    </row>
    <row r="55" spans="1:20" x14ac:dyDescent="0.25">
      <c r="A55" s="20"/>
      <c r="B55" s="20"/>
      <c r="C55" s="20"/>
      <c r="D55" s="20">
        <v>2</v>
      </c>
      <c r="E55" s="20"/>
      <c r="F55" s="20"/>
      <c r="G55" s="22" t="s">
        <v>124</v>
      </c>
      <c r="H55" s="20"/>
      <c r="I55" s="21"/>
      <c r="J55" s="20" t="s">
        <v>74</v>
      </c>
      <c r="K55" s="38" t="s">
        <v>333</v>
      </c>
      <c r="L55" s="20"/>
      <c r="M55" s="20">
        <f>SUMPRODUCT($A$2:$F$2,Tableau5[[#This Row],[Quantité sur la carte alimentation]:[Quantité pour cablage]])</f>
        <v>4</v>
      </c>
      <c r="N55" s="27"/>
      <c r="O55" s="45"/>
      <c r="P55" s="20">
        <v>5</v>
      </c>
      <c r="Q55" s="20">
        <v>5</v>
      </c>
      <c r="R55" s="20">
        <v>5</v>
      </c>
      <c r="S55" s="24">
        <f>Tableau5[[#This Row],[Quantité à commander]]*Tableau5[[#This Row],[Prix unitaire HT]]</f>
        <v>0</v>
      </c>
      <c r="T55" s="20"/>
    </row>
    <row r="56" spans="1:20" hidden="1" x14ac:dyDescent="0.25">
      <c r="A56" s="20"/>
      <c r="B56" s="20"/>
      <c r="C56" s="20"/>
      <c r="D56" s="20">
        <v>2</v>
      </c>
      <c r="E56" s="20"/>
      <c r="F56" s="20"/>
      <c r="G56" s="22" t="s">
        <v>124</v>
      </c>
      <c r="H56" s="20"/>
      <c r="I56" s="21"/>
      <c r="J56" s="20" t="s">
        <v>16</v>
      </c>
      <c r="K56" s="38">
        <v>9557377</v>
      </c>
      <c r="L56" s="20"/>
      <c r="M56" s="20">
        <f>SUMPRODUCT($A$2:$F$2,Tableau5[[#This Row],[Quantité sur la carte alimentation]:[Quantité pour cablage]])</f>
        <v>4</v>
      </c>
      <c r="N56" s="27">
        <v>0.49</v>
      </c>
      <c r="O56" s="45"/>
      <c r="P56" s="20">
        <v>0</v>
      </c>
      <c r="Q56" s="20"/>
      <c r="R56" s="20"/>
      <c r="S56" s="24">
        <f>Tableau5[[#This Row],[Quantité à commander]]*Tableau5[[#This Row],[Prix unitaire HT]]</f>
        <v>0</v>
      </c>
      <c r="T56" s="20"/>
    </row>
    <row r="57" spans="1:20" hidden="1" x14ac:dyDescent="0.25">
      <c r="A57" s="20">
        <v>4</v>
      </c>
      <c r="B57" s="20"/>
      <c r="C57" s="20"/>
      <c r="D57" s="20"/>
      <c r="E57" s="20"/>
      <c r="F57" s="20"/>
      <c r="G57" s="20" t="s">
        <v>158</v>
      </c>
      <c r="H57" s="20"/>
      <c r="I57" s="21"/>
      <c r="J57" s="20" t="s">
        <v>38</v>
      </c>
      <c r="K57" s="38"/>
      <c r="L57" s="20"/>
      <c r="M57" s="20">
        <f>SUMPRODUCT($A$2:$F$2,Tableau5[[#This Row],[Quantité sur la carte alimentation]:[Quantité pour cablage]])</f>
        <v>12</v>
      </c>
      <c r="N57" s="27"/>
      <c r="O57" s="45"/>
      <c r="P57" s="20"/>
      <c r="Q57" s="20"/>
      <c r="R57" s="20"/>
      <c r="S57" s="24">
        <f>Tableau5[[#This Row],[Quantité à commander]]*Tableau5[[#This Row],[Prix unitaire HT]]</f>
        <v>0</v>
      </c>
      <c r="T57" s="20"/>
    </row>
    <row r="58" spans="1:20" hidden="1" x14ac:dyDescent="0.25">
      <c r="A58" s="20"/>
      <c r="B58" s="20"/>
      <c r="C58" s="20"/>
      <c r="D58" s="20"/>
      <c r="E58" s="20"/>
      <c r="F58" s="20">
        <v>2</v>
      </c>
      <c r="G58" s="22" t="s">
        <v>265</v>
      </c>
      <c r="H58" s="20" t="s">
        <v>262</v>
      </c>
      <c r="I58" s="21" t="s">
        <v>263</v>
      </c>
      <c r="J58" s="20" t="s">
        <v>16</v>
      </c>
      <c r="K58" s="38" t="s">
        <v>264</v>
      </c>
      <c r="L58" s="20"/>
      <c r="M58" s="20">
        <f>SUMPRODUCT($A$2:$F$2,Tableau5[[#This Row],[Quantité sur la carte alimentation]:[Quantité pour cablage]])</f>
        <v>2</v>
      </c>
      <c r="N58" s="27">
        <v>0.95</v>
      </c>
      <c r="O58" s="45"/>
      <c r="P58" s="20">
        <v>0</v>
      </c>
      <c r="Q58" s="20"/>
      <c r="R58" s="20"/>
      <c r="S58" s="24">
        <f>Tableau5[[#This Row],[Quantité à commander]]*Tableau5[[#This Row],[Prix unitaire HT]]</f>
        <v>0</v>
      </c>
      <c r="T58" s="20"/>
    </row>
    <row r="59" spans="1:20" hidden="1" x14ac:dyDescent="0.25">
      <c r="A59" s="20"/>
      <c r="B59" s="20"/>
      <c r="C59" s="20"/>
      <c r="D59" s="20"/>
      <c r="E59" s="20"/>
      <c r="F59" s="20">
        <v>2</v>
      </c>
      <c r="G59" s="22" t="s">
        <v>265</v>
      </c>
      <c r="H59" s="20" t="s">
        <v>271</v>
      </c>
      <c r="I59" s="21" t="s">
        <v>272</v>
      </c>
      <c r="J59" s="20" t="s">
        <v>16</v>
      </c>
      <c r="K59" s="38" t="s">
        <v>274</v>
      </c>
      <c r="L59" s="20"/>
      <c r="M59" s="20">
        <f>SUMPRODUCT($A$2:$F$2,Tableau5[[#This Row],[Quantité sur la carte alimentation]:[Quantité pour cablage]])</f>
        <v>2</v>
      </c>
      <c r="N59" s="27">
        <v>1.02</v>
      </c>
      <c r="O59" s="45"/>
      <c r="P59" s="20">
        <v>0</v>
      </c>
      <c r="Q59" s="20"/>
      <c r="R59" s="20"/>
      <c r="S59" s="24">
        <f>Tableau5[[#This Row],[Quantité à commander]]*Tableau5[[#This Row],[Prix unitaire HT]]</f>
        <v>0</v>
      </c>
      <c r="T59" s="20"/>
    </row>
    <row r="60" spans="1:20" hidden="1" x14ac:dyDescent="0.25">
      <c r="A60" s="20"/>
      <c r="B60" s="20"/>
      <c r="C60" s="20"/>
      <c r="D60" s="20"/>
      <c r="E60" s="20"/>
      <c r="F60" s="20">
        <v>2</v>
      </c>
      <c r="G60" s="22" t="s">
        <v>265</v>
      </c>
      <c r="H60" s="20" t="s">
        <v>271</v>
      </c>
      <c r="I60" s="21" t="s">
        <v>272</v>
      </c>
      <c r="J60" s="20" t="s">
        <v>6</v>
      </c>
      <c r="K60" s="38" t="s">
        <v>273</v>
      </c>
      <c r="L60" s="20"/>
      <c r="M60" s="20">
        <f>SUMPRODUCT($A$2:$F$2,Tableau5[[#This Row],[Quantité sur la carte alimentation]:[Quantité pour cablage]])</f>
        <v>2</v>
      </c>
      <c r="N60" s="27">
        <v>0.95</v>
      </c>
      <c r="O60" s="45"/>
      <c r="P60" s="20">
        <v>2</v>
      </c>
      <c r="Q60" s="20">
        <v>2</v>
      </c>
      <c r="R60" s="20"/>
      <c r="S60" s="24">
        <f>Tableau5[[#This Row],[Quantité à commander]]*Tableau5[[#This Row],[Prix unitaire HT]]</f>
        <v>1.9</v>
      </c>
      <c r="T60" s="20"/>
    </row>
    <row r="61" spans="1:20" hidden="1" x14ac:dyDescent="0.25">
      <c r="A61" s="20"/>
      <c r="B61" s="20"/>
      <c r="C61" s="20"/>
      <c r="D61" s="20"/>
      <c r="E61" s="20"/>
      <c r="F61" s="20">
        <v>2</v>
      </c>
      <c r="G61" s="22" t="s">
        <v>276</v>
      </c>
      <c r="H61" s="20"/>
      <c r="I61" s="21"/>
      <c r="J61" s="20" t="s">
        <v>43</v>
      </c>
      <c r="K61" s="38" t="s">
        <v>277</v>
      </c>
      <c r="L61" s="20"/>
      <c r="M61" s="20">
        <f>SUMPRODUCT($A$2:$F$2,Tableau5[[#This Row],[Quantité sur la carte alimentation]:[Quantité pour cablage]])</f>
        <v>2</v>
      </c>
      <c r="N61" s="27">
        <v>0.5</v>
      </c>
      <c r="O61" s="45"/>
      <c r="P61" s="20">
        <v>0</v>
      </c>
      <c r="Q61" s="20"/>
      <c r="R61" s="20"/>
      <c r="S61" s="24">
        <f>Tableau5[[#This Row],[Quantité à commander]]*Tableau5[[#This Row],[Prix unitaire HT]]</f>
        <v>0</v>
      </c>
      <c r="T61" s="20"/>
    </row>
    <row r="62" spans="1:20" hidden="1" x14ac:dyDescent="0.25">
      <c r="A62" s="20">
        <v>2</v>
      </c>
      <c r="B62" s="20">
        <v>6</v>
      </c>
      <c r="C62" s="20"/>
      <c r="D62" s="20">
        <v>1</v>
      </c>
      <c r="E62" s="20"/>
      <c r="F62" s="20"/>
      <c r="G62" s="20" t="s">
        <v>45</v>
      </c>
      <c r="H62" s="20" t="s">
        <v>59</v>
      </c>
      <c r="I62" s="21" t="s">
        <v>60</v>
      </c>
      <c r="J62" s="20" t="s">
        <v>6</v>
      </c>
      <c r="K62" s="38" t="s">
        <v>65</v>
      </c>
      <c r="L62" s="20" t="s">
        <v>64</v>
      </c>
      <c r="M62" s="20">
        <v>26</v>
      </c>
      <c r="N62" s="27">
        <v>0.317</v>
      </c>
      <c r="O62" s="45">
        <v>5</v>
      </c>
      <c r="P62" s="20">
        <v>0</v>
      </c>
      <c r="Q62" s="20"/>
      <c r="R62" s="20"/>
      <c r="S62" s="24">
        <f>Tableau5[[#This Row],[Quantité à commander]]*Tableau5[[#This Row],[Prix unitaire HT]]</f>
        <v>0</v>
      </c>
      <c r="T62" s="20"/>
    </row>
    <row r="63" spans="1:20" hidden="1" x14ac:dyDescent="0.25">
      <c r="A63" s="20">
        <v>2</v>
      </c>
      <c r="B63" s="20">
        <v>6</v>
      </c>
      <c r="C63" s="20"/>
      <c r="D63" s="20">
        <v>1</v>
      </c>
      <c r="E63" s="20"/>
      <c r="F63" s="20"/>
      <c r="G63" s="20" t="s">
        <v>45</v>
      </c>
      <c r="H63" s="20" t="s">
        <v>59</v>
      </c>
      <c r="I63" s="21" t="s">
        <v>60</v>
      </c>
      <c r="J63" s="20" t="s">
        <v>16</v>
      </c>
      <c r="K63" s="38" t="s">
        <v>61</v>
      </c>
      <c r="L63" s="20"/>
      <c r="M63" s="20">
        <f>SUMPRODUCT($A$2:$F$2,Tableau5[[#This Row],[Quantité sur la carte alimentation]:[Quantité pour cablage]])</f>
        <v>26</v>
      </c>
      <c r="N63" s="27">
        <v>0.44</v>
      </c>
      <c r="O63" s="45">
        <v>5</v>
      </c>
      <c r="P63" s="20">
        <v>0</v>
      </c>
      <c r="Q63" s="20"/>
      <c r="R63" s="20"/>
      <c r="S63" s="24">
        <f>Tableau5[[#This Row],[Quantité à commander]]*Tableau5[[#This Row],[Prix unitaire HT]]</f>
        <v>0</v>
      </c>
      <c r="T63" s="20"/>
    </row>
    <row r="64" spans="1:20" x14ac:dyDescent="0.25">
      <c r="A64" s="20">
        <v>2</v>
      </c>
      <c r="B64" s="20">
        <v>6</v>
      </c>
      <c r="C64" s="20"/>
      <c r="D64" s="20">
        <v>1</v>
      </c>
      <c r="E64" s="20"/>
      <c r="F64" s="20"/>
      <c r="G64" s="20" t="s">
        <v>45</v>
      </c>
      <c r="H64" s="21"/>
      <c r="I64" s="21"/>
      <c r="J64" s="20" t="s">
        <v>43</v>
      </c>
      <c r="K64" s="38" t="s">
        <v>111</v>
      </c>
      <c r="L64" s="20"/>
      <c r="M64" s="20">
        <f>SUMPRODUCT($A$2:$F$2,Tableau5[[#This Row],[Quantité sur la carte alimentation]:[Quantité pour cablage]])</f>
        <v>26</v>
      </c>
      <c r="N64" s="27">
        <v>0.2</v>
      </c>
      <c r="O64" s="45">
        <v>5</v>
      </c>
      <c r="P64" s="20">
        <v>30</v>
      </c>
      <c r="Q64" s="20">
        <v>30</v>
      </c>
      <c r="R64" s="20"/>
      <c r="S64" s="24">
        <f>Tableau5[[#This Row],[Quantité à commander]]*Tableau5[[#This Row],[Prix unitaire HT]]</f>
        <v>6</v>
      </c>
      <c r="T64" s="20" t="s">
        <v>42</v>
      </c>
    </row>
    <row r="65" spans="1:20" hidden="1" x14ac:dyDescent="0.25">
      <c r="A65" s="20">
        <v>4</v>
      </c>
      <c r="B65" s="20">
        <v>12</v>
      </c>
      <c r="C65" s="20"/>
      <c r="D65" s="20"/>
      <c r="E65" s="20"/>
      <c r="F65" s="20"/>
      <c r="G65" s="20" t="s">
        <v>46</v>
      </c>
      <c r="H65" s="21" t="s">
        <v>59</v>
      </c>
      <c r="I65" s="21" t="s">
        <v>58</v>
      </c>
      <c r="J65" s="23" t="s">
        <v>6</v>
      </c>
      <c r="K65" s="38" t="s">
        <v>63</v>
      </c>
      <c r="L65" s="20" t="s">
        <v>64</v>
      </c>
      <c r="M65" s="20">
        <f>SUMPRODUCT($A$2:$F$2,Tableau5[[#This Row],[Quantité sur la carte alimentation]:[Quantité pour cablage]])</f>
        <v>48</v>
      </c>
      <c r="N65" s="27">
        <v>0.55400000000000005</v>
      </c>
      <c r="O65" s="45">
        <v>19</v>
      </c>
      <c r="P65" s="20">
        <v>0</v>
      </c>
      <c r="Q65" s="20"/>
      <c r="R65" s="20"/>
      <c r="S65" s="24">
        <f>Tableau5[[#This Row],[Quantité à commander]]*Tableau5[[#This Row],[Prix unitaire HT]]</f>
        <v>0</v>
      </c>
      <c r="T65" s="20"/>
    </row>
    <row r="66" spans="1:20" hidden="1" x14ac:dyDescent="0.25">
      <c r="A66" s="20">
        <v>4</v>
      </c>
      <c r="B66" s="20">
        <v>12</v>
      </c>
      <c r="C66" s="20"/>
      <c r="D66" s="20"/>
      <c r="E66" s="20"/>
      <c r="F66" s="20"/>
      <c r="G66" s="20" t="s">
        <v>46</v>
      </c>
      <c r="H66" s="21" t="s">
        <v>59</v>
      </c>
      <c r="I66" s="21" t="s">
        <v>58</v>
      </c>
      <c r="J66" s="20" t="s">
        <v>16</v>
      </c>
      <c r="K66" s="38" t="s">
        <v>62</v>
      </c>
      <c r="L66" s="20"/>
      <c r="M66" s="20">
        <f>SUMPRODUCT($A$2:$F$2,Tableau5[[#This Row],[Quantité sur la carte alimentation]:[Quantité pour cablage]])</f>
        <v>48</v>
      </c>
      <c r="N66" s="27">
        <v>0.86</v>
      </c>
      <c r="O66" s="45">
        <v>19</v>
      </c>
      <c r="P66" s="20">
        <v>0</v>
      </c>
      <c r="Q66" s="20"/>
      <c r="R66" s="20"/>
      <c r="S66" s="24">
        <f>Tableau5[[#This Row],[Quantité à commander]]*Tableau5[[#This Row],[Prix unitaire HT]]</f>
        <v>0</v>
      </c>
      <c r="T66" s="20"/>
    </row>
    <row r="67" spans="1:20" x14ac:dyDescent="0.25">
      <c r="A67" s="20">
        <v>4</v>
      </c>
      <c r="B67" s="20">
        <v>12</v>
      </c>
      <c r="C67" s="20"/>
      <c r="D67" s="20"/>
      <c r="E67" s="20"/>
      <c r="F67" s="20"/>
      <c r="G67" s="20" t="s">
        <v>46</v>
      </c>
      <c r="H67" s="20"/>
      <c r="I67" s="21"/>
      <c r="J67" s="20" t="s">
        <v>43</v>
      </c>
      <c r="K67" s="38" t="s">
        <v>110</v>
      </c>
      <c r="L67" s="20"/>
      <c r="M67" s="20">
        <f>SUMPRODUCT($A$2:$F$2,Tableau5[[#This Row],[Quantité sur la carte alimentation]:[Quantité pour cablage]])</f>
        <v>48</v>
      </c>
      <c r="N67" s="27">
        <v>0.2</v>
      </c>
      <c r="O67" s="45">
        <v>19</v>
      </c>
      <c r="P67" s="20">
        <v>35</v>
      </c>
      <c r="Q67" s="20">
        <v>35</v>
      </c>
      <c r="R67" s="20"/>
      <c r="S67" s="24">
        <f>Tableau5[[#This Row],[Quantité à commander]]*Tableau5[[#This Row],[Prix unitaire HT]]</f>
        <v>7</v>
      </c>
      <c r="T67" s="20" t="s">
        <v>42</v>
      </c>
    </row>
    <row r="68" spans="1:20" hidden="1" x14ac:dyDescent="0.25">
      <c r="A68" s="20"/>
      <c r="B68" s="20">
        <v>3</v>
      </c>
      <c r="C68" s="20"/>
      <c r="D68" s="20">
        <v>4</v>
      </c>
      <c r="E68" s="20">
        <v>1</v>
      </c>
      <c r="F68" s="20"/>
      <c r="G68" s="20" t="s">
        <v>104</v>
      </c>
      <c r="H68" s="21" t="s">
        <v>59</v>
      </c>
      <c r="I68" s="21" t="s">
        <v>105</v>
      </c>
      <c r="J68" s="23" t="s">
        <v>6</v>
      </c>
      <c r="K68" s="38" t="s">
        <v>107</v>
      </c>
      <c r="L68" s="20" t="s">
        <v>64</v>
      </c>
      <c r="M68" s="20">
        <f>SUMPRODUCT($A$2:$F$2,Tableau5[[#This Row],[Quantité sur la carte alimentation]:[Quantité pour cablage]])</f>
        <v>23</v>
      </c>
      <c r="N68" s="27">
        <v>0.5</v>
      </c>
      <c r="O68" s="45">
        <v>13</v>
      </c>
      <c r="P68" s="20">
        <v>0</v>
      </c>
      <c r="Q68" s="20"/>
      <c r="R68" s="20"/>
      <c r="S68" s="24">
        <f>Tableau5[[#This Row],[Quantité à commander]]*Tableau5[[#This Row],[Prix unitaire HT]]</f>
        <v>0</v>
      </c>
      <c r="T68" s="20"/>
    </row>
    <row r="69" spans="1:20" hidden="1" x14ac:dyDescent="0.25">
      <c r="A69" s="20"/>
      <c r="B69" s="20">
        <v>3</v>
      </c>
      <c r="C69" s="20"/>
      <c r="D69" s="20">
        <v>4</v>
      </c>
      <c r="E69" s="20">
        <v>1</v>
      </c>
      <c r="F69" s="20"/>
      <c r="G69" s="20" t="s">
        <v>104</v>
      </c>
      <c r="H69" s="21" t="s">
        <v>59</v>
      </c>
      <c r="I69" s="21" t="s">
        <v>105</v>
      </c>
      <c r="J69" s="20" t="s">
        <v>16</v>
      </c>
      <c r="K69" s="38" t="s">
        <v>108</v>
      </c>
      <c r="L69" s="20"/>
      <c r="M69" s="20">
        <f>SUMPRODUCT($A$2:$F$2,Tableau5[[#This Row],[Quantité sur la carte alimentation]:[Quantité pour cablage]])</f>
        <v>23</v>
      </c>
      <c r="N69" s="27">
        <v>0.51</v>
      </c>
      <c r="O69" s="45">
        <v>13</v>
      </c>
      <c r="P69" s="20">
        <v>0</v>
      </c>
      <c r="Q69" s="20"/>
      <c r="R69" s="20"/>
      <c r="S69" s="24">
        <f>Tableau5[[#This Row],[Quantité à commander]]*Tableau5[[#This Row],[Prix unitaire HT]]</f>
        <v>0</v>
      </c>
      <c r="T69" s="20"/>
    </row>
    <row r="70" spans="1:20" x14ac:dyDescent="0.25">
      <c r="A70" s="20"/>
      <c r="B70" s="20">
        <v>3</v>
      </c>
      <c r="C70" s="20"/>
      <c r="D70" s="20">
        <v>4</v>
      </c>
      <c r="E70" s="20">
        <v>1</v>
      </c>
      <c r="F70" s="20"/>
      <c r="G70" s="20" t="s">
        <v>104</v>
      </c>
      <c r="H70" s="20"/>
      <c r="I70" s="21"/>
      <c r="J70" s="20" t="s">
        <v>43</v>
      </c>
      <c r="K70" s="38" t="s">
        <v>113</v>
      </c>
      <c r="L70" s="20"/>
      <c r="M70" s="20">
        <f>SUMPRODUCT($A$2:$F$2,Tableau5[[#This Row],[Quantité sur la carte alimentation]:[Quantité pour cablage]])</f>
        <v>23</v>
      </c>
      <c r="N70" s="27">
        <v>0.2</v>
      </c>
      <c r="O70" s="45">
        <v>13</v>
      </c>
      <c r="P70" s="20">
        <v>15</v>
      </c>
      <c r="Q70" s="20">
        <v>15</v>
      </c>
      <c r="R70" s="20"/>
      <c r="S70" s="24">
        <f>Tableau5[[#This Row],[Quantité à commander]]*Tableau5[[#This Row],[Prix unitaire HT]]</f>
        <v>3</v>
      </c>
      <c r="T70" s="20" t="s">
        <v>42</v>
      </c>
    </row>
    <row r="71" spans="1:20" hidden="1" x14ac:dyDescent="0.25">
      <c r="A71" s="20"/>
      <c r="B71" s="20">
        <v>5</v>
      </c>
      <c r="C71" s="20"/>
      <c r="D71" s="20"/>
      <c r="E71" s="20"/>
      <c r="F71" s="20">
        <v>5</v>
      </c>
      <c r="G71" s="20" t="s">
        <v>100</v>
      </c>
      <c r="H71" s="21" t="s">
        <v>59</v>
      </c>
      <c r="I71" s="21" t="s">
        <v>102</v>
      </c>
      <c r="J71" s="23" t="s">
        <v>6</v>
      </c>
      <c r="K71" s="38" t="s">
        <v>106</v>
      </c>
      <c r="L71" s="20" t="s">
        <v>64</v>
      </c>
      <c r="M71" s="20">
        <f>SUMPRODUCT($A$2:$F$2,Tableau5[[#This Row],[Quantité sur la carte alimentation]:[Quantité pour cablage]])</f>
        <v>20</v>
      </c>
      <c r="N71" s="27">
        <v>0.879</v>
      </c>
      <c r="O71" s="45">
        <v>5</v>
      </c>
      <c r="P71" s="20">
        <v>0</v>
      </c>
      <c r="Q71" s="20"/>
      <c r="R71" s="20"/>
      <c r="S71" s="24">
        <f>Tableau5[[#This Row],[Quantité à commander]]*Tableau5[[#This Row],[Prix unitaire HT]]</f>
        <v>0</v>
      </c>
      <c r="T71" s="20"/>
    </row>
    <row r="72" spans="1:20" hidden="1" x14ac:dyDescent="0.25">
      <c r="A72" s="20"/>
      <c r="B72" s="20">
        <v>5</v>
      </c>
      <c r="C72" s="20"/>
      <c r="D72" s="20"/>
      <c r="E72" s="20"/>
      <c r="F72" s="20">
        <v>5</v>
      </c>
      <c r="G72" s="20" t="s">
        <v>100</v>
      </c>
      <c r="H72" s="21" t="s">
        <v>59</v>
      </c>
      <c r="I72" s="21" t="s">
        <v>102</v>
      </c>
      <c r="J72" s="20" t="s">
        <v>16</v>
      </c>
      <c r="K72" s="38" t="s">
        <v>103</v>
      </c>
      <c r="L72" s="20"/>
      <c r="M72" s="20">
        <f>SUMPRODUCT($A$2:$F$2,Tableau5[[#This Row],[Quantité sur la carte alimentation]:[Quantité pour cablage]])</f>
        <v>20</v>
      </c>
      <c r="N72" s="27">
        <v>1.37</v>
      </c>
      <c r="O72" s="45">
        <v>5</v>
      </c>
      <c r="P72" s="20">
        <v>0</v>
      </c>
      <c r="Q72" s="20"/>
      <c r="R72" s="20"/>
      <c r="S72" s="24">
        <f>Tableau5[[#This Row],[Quantité à commander]]*Tableau5[[#This Row],[Prix unitaire HT]]</f>
        <v>0</v>
      </c>
      <c r="T72" s="20"/>
    </row>
    <row r="73" spans="1:20" x14ac:dyDescent="0.25">
      <c r="A73" s="20"/>
      <c r="B73" s="20">
        <v>5</v>
      </c>
      <c r="C73" s="20"/>
      <c r="D73" s="20"/>
      <c r="E73" s="20"/>
      <c r="F73" s="20">
        <v>5</v>
      </c>
      <c r="G73" s="20" t="s">
        <v>100</v>
      </c>
      <c r="H73" s="20"/>
      <c r="I73" s="21"/>
      <c r="J73" s="20" t="s">
        <v>43</v>
      </c>
      <c r="K73" s="38" t="s">
        <v>112</v>
      </c>
      <c r="L73" s="20"/>
      <c r="M73" s="20">
        <f>SUMPRODUCT($A$2:$F$2,Tableau5[[#This Row],[Quantité sur la carte alimentation]:[Quantité pour cablage]])</f>
        <v>20</v>
      </c>
      <c r="N73" s="27">
        <v>0.25</v>
      </c>
      <c r="O73" s="45">
        <v>5</v>
      </c>
      <c r="P73" s="20">
        <v>20</v>
      </c>
      <c r="Q73" s="20">
        <v>20</v>
      </c>
      <c r="R73" s="20"/>
      <c r="S73" s="24">
        <f>Tableau5[[#This Row],[Quantité à commander]]*Tableau5[[#This Row],[Prix unitaire HT]]</f>
        <v>5</v>
      </c>
      <c r="T73" s="20" t="s">
        <v>42</v>
      </c>
    </row>
    <row r="74" spans="1:20" hidden="1" x14ac:dyDescent="0.25">
      <c r="A74" s="20"/>
      <c r="B74" s="20"/>
      <c r="C74" s="20">
        <v>1</v>
      </c>
      <c r="D74" s="20"/>
      <c r="E74" s="20"/>
      <c r="F74" s="20"/>
      <c r="G74" s="20" t="s">
        <v>109</v>
      </c>
      <c r="H74" s="21" t="s">
        <v>59</v>
      </c>
      <c r="I74" s="21"/>
      <c r="J74" s="23" t="s">
        <v>6</v>
      </c>
      <c r="K74" s="38"/>
      <c r="L74" s="20" t="s">
        <v>64</v>
      </c>
      <c r="M74" s="20">
        <f>SUMPRODUCT($A$2:$F$2,Tableau5[[#This Row],[Quantité sur la carte alimentation]:[Quantité pour cablage]])</f>
        <v>10</v>
      </c>
      <c r="N74" s="27">
        <v>0.879</v>
      </c>
      <c r="O74" s="45"/>
      <c r="P74" s="20">
        <v>0</v>
      </c>
      <c r="Q74" s="20"/>
      <c r="R74" s="20"/>
      <c r="S74" s="24">
        <f>Tableau5[[#This Row],[Quantité à commander]]*Tableau5[[#This Row],[Prix unitaire HT]]</f>
        <v>0</v>
      </c>
      <c r="T74" s="20"/>
    </row>
    <row r="75" spans="1:20" hidden="1" x14ac:dyDescent="0.25">
      <c r="A75" s="20"/>
      <c r="B75" s="20"/>
      <c r="C75" s="20">
        <v>1</v>
      </c>
      <c r="D75" s="20"/>
      <c r="E75" s="20"/>
      <c r="F75" s="20"/>
      <c r="G75" s="20" t="s">
        <v>109</v>
      </c>
      <c r="H75" s="21" t="s">
        <v>59</v>
      </c>
      <c r="I75" s="21"/>
      <c r="J75" s="20" t="s">
        <v>16</v>
      </c>
      <c r="K75" s="38"/>
      <c r="L75" s="20"/>
      <c r="M75" s="20">
        <f>SUMPRODUCT($A$2:$F$2,Tableau5[[#This Row],[Quantité sur la carte alimentation]:[Quantité pour cablage]])</f>
        <v>10</v>
      </c>
      <c r="N75" s="27">
        <v>1.37</v>
      </c>
      <c r="O75" s="45"/>
      <c r="P75" s="20">
        <v>0</v>
      </c>
      <c r="Q75" s="20"/>
      <c r="R75" s="20"/>
      <c r="S75" s="24">
        <f>Tableau5[[#This Row],[Quantité à commander]]*Tableau5[[#This Row],[Prix unitaire HT]]</f>
        <v>0</v>
      </c>
      <c r="T75" s="20"/>
    </row>
    <row r="76" spans="1:20" x14ac:dyDescent="0.25">
      <c r="A76" s="20"/>
      <c r="B76" s="20"/>
      <c r="C76" s="20">
        <v>1</v>
      </c>
      <c r="D76" s="20"/>
      <c r="E76" s="20"/>
      <c r="F76" s="20"/>
      <c r="G76" s="20" t="s">
        <v>109</v>
      </c>
      <c r="H76" s="20"/>
      <c r="I76" s="21"/>
      <c r="J76" s="20" t="s">
        <v>43</v>
      </c>
      <c r="K76" s="38" t="s">
        <v>101</v>
      </c>
      <c r="L76" s="20"/>
      <c r="M76" s="20">
        <f>SUMPRODUCT($A$2:$F$2,Tableau5[[#This Row],[Quantité sur la carte alimentation]:[Quantité pour cablage]])</f>
        <v>10</v>
      </c>
      <c r="N76" s="27">
        <v>0.25</v>
      </c>
      <c r="O76" s="45"/>
      <c r="P76" s="20">
        <v>15</v>
      </c>
      <c r="Q76" s="20">
        <v>15</v>
      </c>
      <c r="R76" s="20"/>
      <c r="S76" s="24">
        <f>Tableau5[[#This Row],[Quantité à commander]]*Tableau5[[#This Row],[Prix unitaire HT]]</f>
        <v>3.75</v>
      </c>
      <c r="T76" s="20" t="s">
        <v>42</v>
      </c>
    </row>
    <row r="77" spans="1:20" x14ac:dyDescent="0.25">
      <c r="A77" s="20"/>
      <c r="B77" s="20">
        <v>2</v>
      </c>
      <c r="C77" s="20"/>
      <c r="D77" s="20"/>
      <c r="E77" s="20"/>
      <c r="F77" s="20"/>
      <c r="G77" s="20" t="s">
        <v>312</v>
      </c>
      <c r="H77" s="20"/>
      <c r="I77" s="21"/>
      <c r="J77" s="20" t="s">
        <v>74</v>
      </c>
      <c r="K77" s="38" t="s">
        <v>313</v>
      </c>
      <c r="L77" s="20"/>
      <c r="M77" s="20">
        <f>SUMPRODUCT($A$2:$F$2,Tableau5[[#This Row],[Quantité sur la carte alimentation]:[Quantité pour cablage]])</f>
        <v>6</v>
      </c>
      <c r="N77" s="27"/>
      <c r="O77" s="45"/>
      <c r="P77" s="20">
        <v>10</v>
      </c>
      <c r="Q77" s="20">
        <v>6</v>
      </c>
      <c r="R77" s="20">
        <v>6</v>
      </c>
      <c r="S77" s="24">
        <f>Tableau5[[#This Row],[Quantité à commander]]*Tableau5[[#This Row],[Prix unitaire HT]]</f>
        <v>0</v>
      </c>
      <c r="T77" s="20"/>
    </row>
    <row r="78" spans="1:20" hidden="1" x14ac:dyDescent="0.25">
      <c r="A78" s="20">
        <v>2</v>
      </c>
      <c r="B78" s="20">
        <v>1</v>
      </c>
      <c r="C78" s="20"/>
      <c r="D78" s="20"/>
      <c r="E78" s="20"/>
      <c r="F78" s="20"/>
      <c r="G78" s="20" t="s">
        <v>55</v>
      </c>
      <c r="H78" s="20" t="s">
        <v>70</v>
      </c>
      <c r="I78" s="21" t="s">
        <v>71</v>
      </c>
      <c r="J78" s="20" t="s">
        <v>6</v>
      </c>
      <c r="K78" s="38" t="s">
        <v>72</v>
      </c>
      <c r="L78" s="20" t="s">
        <v>64</v>
      </c>
      <c r="M78" s="20">
        <f>SUMPRODUCT($A$2:$F$2,Tableau5[[#This Row],[Quantité sur la carte alimentation]:[Quantité pour cablage]])</f>
        <v>9</v>
      </c>
      <c r="N78" s="27">
        <v>0.71699999999999997</v>
      </c>
      <c r="O78" s="45">
        <v>20</v>
      </c>
      <c r="P78" s="20">
        <v>0</v>
      </c>
      <c r="Q78" s="20"/>
      <c r="R78" s="20"/>
      <c r="S78" s="24">
        <f>Tableau5[[#This Row],[Quantité à commander]]*Tableau5[[#This Row],[Prix unitaire HT]]</f>
        <v>0</v>
      </c>
      <c r="T78" s="20"/>
    </row>
    <row r="79" spans="1:20" x14ac:dyDescent="0.25">
      <c r="A79" s="20">
        <v>2</v>
      </c>
      <c r="B79" s="20">
        <v>1</v>
      </c>
      <c r="C79" s="20"/>
      <c r="D79" s="20"/>
      <c r="E79" s="20"/>
      <c r="F79" s="20"/>
      <c r="G79" s="20" t="s">
        <v>55</v>
      </c>
      <c r="H79" s="20" t="s">
        <v>320</v>
      </c>
      <c r="I79" s="21" t="s">
        <v>323</v>
      </c>
      <c r="J79" s="20" t="s">
        <v>97</v>
      </c>
      <c r="K79" s="40" t="s">
        <v>324</v>
      </c>
      <c r="L79" s="20"/>
      <c r="M79" s="20">
        <f>SUMPRODUCT($A$2:$F$2,Tableau5[[#This Row],[Quantité sur la carte alimentation]:[Quantité pour cablage]])</f>
        <v>9</v>
      </c>
      <c r="N79" s="27"/>
      <c r="O79" s="45">
        <v>20</v>
      </c>
      <c r="P79" s="20">
        <v>5</v>
      </c>
      <c r="Q79" s="20">
        <v>5</v>
      </c>
      <c r="R79" s="20"/>
      <c r="S79" s="24">
        <f>Tableau5[[#This Row],[Quantité à commander]]*Tableau5[[#This Row],[Prix unitaire HT]]</f>
        <v>0</v>
      </c>
      <c r="T79" s="20"/>
    </row>
    <row r="80" spans="1:20" hidden="1" x14ac:dyDescent="0.25">
      <c r="A80" s="20">
        <v>2</v>
      </c>
      <c r="B80" s="20">
        <v>1</v>
      </c>
      <c r="C80" s="20"/>
      <c r="D80" s="20"/>
      <c r="E80" s="20"/>
      <c r="F80" s="20"/>
      <c r="G80" s="20" t="s">
        <v>55</v>
      </c>
      <c r="H80" s="20"/>
      <c r="I80" s="21"/>
      <c r="J80" s="20" t="s">
        <v>43</v>
      </c>
      <c r="K80" s="38" t="s">
        <v>56</v>
      </c>
      <c r="L80" s="20"/>
      <c r="M80" s="20">
        <f>SUMPRODUCT($A$2:$F$2,Tableau5[[#This Row],[Quantité sur la carte alimentation]:[Quantité pour cablage]])</f>
        <v>9</v>
      </c>
      <c r="N80" s="27">
        <v>0.5</v>
      </c>
      <c r="O80" s="45">
        <v>20</v>
      </c>
      <c r="P80" s="20">
        <v>0</v>
      </c>
      <c r="Q80" s="20"/>
      <c r="R80" s="20"/>
      <c r="S80" s="24">
        <f>Tableau5[[#This Row],[Quantité à commander]]*Tableau5[[#This Row],[Prix unitaire HT]]</f>
        <v>0</v>
      </c>
      <c r="T80" s="20"/>
    </row>
    <row r="81" spans="1:20" hidden="1" x14ac:dyDescent="0.25">
      <c r="A81" s="20"/>
      <c r="B81" s="20"/>
      <c r="C81" s="20"/>
      <c r="D81" s="20">
        <v>0</v>
      </c>
      <c r="E81" s="20"/>
      <c r="F81" s="20"/>
      <c r="G81" s="22" t="s">
        <v>114</v>
      </c>
      <c r="H81" s="20"/>
      <c r="I81" s="21"/>
      <c r="J81" s="20" t="s">
        <v>16</v>
      </c>
      <c r="K81" s="38">
        <v>1654060</v>
      </c>
      <c r="L81" s="20"/>
      <c r="M81" s="20">
        <f>SUMPRODUCT($A$2:$F$2,Tableau5[[#This Row],[Quantité sur la carte alimentation]:[Quantité pour cablage]])</f>
        <v>0</v>
      </c>
      <c r="N81" s="27"/>
      <c r="O81" s="45"/>
      <c r="P81" s="20">
        <v>0</v>
      </c>
      <c r="Q81" s="20"/>
      <c r="R81" s="20"/>
      <c r="S81" s="24">
        <f>Tableau5[[#This Row],[Quantité à commander]]*Tableau5[[#This Row],[Prix unitaire HT]]</f>
        <v>0</v>
      </c>
      <c r="T81" s="20"/>
    </row>
    <row r="82" spans="1:20" hidden="1" x14ac:dyDescent="0.25">
      <c r="A82" s="20"/>
      <c r="B82" s="20"/>
      <c r="C82" s="20"/>
      <c r="D82" s="20"/>
      <c r="E82" s="20">
        <v>2</v>
      </c>
      <c r="F82" s="20"/>
      <c r="G82" s="22" t="s">
        <v>331</v>
      </c>
      <c r="H82" s="20" t="s">
        <v>325</v>
      </c>
      <c r="I82" s="21" t="s">
        <v>328</v>
      </c>
      <c r="J82" s="20" t="s">
        <v>6</v>
      </c>
      <c r="K82" s="38" t="s">
        <v>330</v>
      </c>
      <c r="L82" s="20">
        <v>50</v>
      </c>
      <c r="M82" s="20">
        <f>SUMPRODUCT($A$2:$F$2,Tableau5[[#This Row],[Quantité sur la carte alimentation]:[Quantité pour cablage]])</f>
        <v>12</v>
      </c>
      <c r="N82" s="27">
        <f>58.65/50</f>
        <v>1.173</v>
      </c>
      <c r="O82" s="45"/>
      <c r="P82" s="20">
        <v>0</v>
      </c>
      <c r="Q82" s="20"/>
      <c r="R82" s="20"/>
      <c r="S82" s="24">
        <f>Tableau5[[#This Row],[Quantité à commander]]*Tableau5[[#This Row],[Prix unitaire HT]]</f>
        <v>0</v>
      </c>
      <c r="T82" s="20"/>
    </row>
    <row r="83" spans="1:20" hidden="1" x14ac:dyDescent="0.25">
      <c r="A83" s="20"/>
      <c r="B83" s="20"/>
      <c r="C83" s="20"/>
      <c r="D83" s="20"/>
      <c r="E83" s="20">
        <v>2</v>
      </c>
      <c r="F83" s="20"/>
      <c r="G83" s="22" t="s">
        <v>331</v>
      </c>
      <c r="H83" s="20" t="s">
        <v>325</v>
      </c>
      <c r="I83" s="21" t="s">
        <v>328</v>
      </c>
      <c r="J83" s="20" t="s">
        <v>16</v>
      </c>
      <c r="K83" s="38" t="s">
        <v>329</v>
      </c>
      <c r="L83" s="20"/>
      <c r="M83" s="20">
        <f>SUMPRODUCT($A$2:$F$2,Tableau5[[#This Row],[Quantité sur la carte alimentation]:[Quantité pour cablage]])</f>
        <v>12</v>
      </c>
      <c r="N83" s="27">
        <v>2.34</v>
      </c>
      <c r="O83" s="45"/>
      <c r="P83" s="20">
        <v>12</v>
      </c>
      <c r="Q83" s="20">
        <v>12</v>
      </c>
      <c r="R83" s="20"/>
      <c r="S83" s="24">
        <f>Tableau5[[#This Row],[Quantité à commander]]*Tableau5[[#This Row],[Prix unitaire HT]]</f>
        <v>28.08</v>
      </c>
      <c r="T83" s="20"/>
    </row>
    <row r="84" spans="1:20" x14ac:dyDescent="0.25">
      <c r="A84" s="20">
        <v>2</v>
      </c>
      <c r="B84" s="20">
        <v>1</v>
      </c>
      <c r="C84" s="20"/>
      <c r="D84" s="20"/>
      <c r="E84" s="20"/>
      <c r="F84" s="20"/>
      <c r="G84" s="20" t="s">
        <v>73</v>
      </c>
      <c r="H84" s="20" t="s">
        <v>320</v>
      </c>
      <c r="I84" s="21" t="s">
        <v>321</v>
      </c>
      <c r="J84" s="20" t="s">
        <v>97</v>
      </c>
      <c r="K84" s="38" t="s">
        <v>322</v>
      </c>
      <c r="L84" s="20"/>
      <c r="M84" s="20">
        <f>SUMPRODUCT($A$2:$F$2,Tableau5[[#This Row],[Quantité sur la carte alimentation]:[Quantité pour cablage]])</f>
        <v>9</v>
      </c>
      <c r="N84" s="27"/>
      <c r="O84" s="45"/>
      <c r="P84" s="20">
        <v>5</v>
      </c>
      <c r="Q84" s="20">
        <v>5</v>
      </c>
      <c r="R84" s="20"/>
      <c r="S84" s="24">
        <f>Tableau5[[#This Row],[Quantité à commander]]*Tableau5[[#This Row],[Prix unitaire HT]]</f>
        <v>0</v>
      </c>
      <c r="T84" s="20"/>
    </row>
    <row r="85" spans="1:20" hidden="1" x14ac:dyDescent="0.25">
      <c r="A85" s="20">
        <v>2</v>
      </c>
      <c r="B85" s="20">
        <v>1</v>
      </c>
      <c r="C85" s="20"/>
      <c r="D85" s="20"/>
      <c r="E85" s="20"/>
      <c r="F85" s="20"/>
      <c r="G85" s="20" t="s">
        <v>73</v>
      </c>
      <c r="H85" s="20"/>
      <c r="I85" s="21"/>
      <c r="J85" s="20" t="s">
        <v>43</v>
      </c>
      <c r="K85" s="38" t="s">
        <v>54</v>
      </c>
      <c r="L85" s="20"/>
      <c r="M85" s="20">
        <f>SUMPRODUCT($A$2:$F$2,Tableau5[[#This Row],[Quantité sur la carte alimentation]:[Quantité pour cablage]])</f>
        <v>9</v>
      </c>
      <c r="N85" s="27">
        <v>1.5</v>
      </c>
      <c r="O85" s="45">
        <v>6</v>
      </c>
      <c r="P85" s="20">
        <v>0</v>
      </c>
      <c r="Q85" s="20"/>
      <c r="R85" s="20"/>
      <c r="S85" s="24">
        <f>Tableau5[[#This Row],[Quantité à commander]]*Tableau5[[#This Row],[Prix unitaire HT]]</f>
        <v>0</v>
      </c>
      <c r="T85" s="20"/>
    </row>
    <row r="86" spans="1:20" hidden="1" x14ac:dyDescent="0.25">
      <c r="A86" s="20"/>
      <c r="B86" s="20"/>
      <c r="C86" s="20"/>
      <c r="D86" s="20"/>
      <c r="E86" s="20"/>
      <c r="F86" s="20">
        <v>2</v>
      </c>
      <c r="G86" s="22" t="s">
        <v>266</v>
      </c>
      <c r="H86" s="20" t="s">
        <v>267</v>
      </c>
      <c r="I86" s="21" t="s">
        <v>268</v>
      </c>
      <c r="J86" s="20" t="s">
        <v>16</v>
      </c>
      <c r="K86" s="38" t="s">
        <v>269</v>
      </c>
      <c r="L86" s="20"/>
      <c r="M86" s="20">
        <f>SUMPRODUCT($A$2:$F$2,Tableau5[[#This Row],[Quantité sur la carte alimentation]:[Quantité pour cablage]])</f>
        <v>2</v>
      </c>
      <c r="N86" s="27">
        <v>0.68</v>
      </c>
      <c r="O86" s="45"/>
      <c r="P86" s="20">
        <v>0</v>
      </c>
      <c r="Q86" s="20"/>
      <c r="R86" s="20"/>
      <c r="S86" s="24">
        <f>Tableau5[[#This Row],[Quantité à commander]]*Tableau5[[#This Row],[Prix unitaire HT]]</f>
        <v>0</v>
      </c>
      <c r="T86" s="20"/>
    </row>
    <row r="87" spans="1:20" hidden="1" x14ac:dyDescent="0.25">
      <c r="A87" s="20"/>
      <c r="B87" s="20"/>
      <c r="C87" s="20"/>
      <c r="D87" s="20"/>
      <c r="E87" s="20"/>
      <c r="F87" s="20">
        <v>2</v>
      </c>
      <c r="G87" s="22" t="s">
        <v>266</v>
      </c>
      <c r="H87" s="20" t="s">
        <v>267</v>
      </c>
      <c r="I87" s="21" t="s">
        <v>268</v>
      </c>
      <c r="J87" s="20" t="s">
        <v>6</v>
      </c>
      <c r="K87" s="38" t="s">
        <v>270</v>
      </c>
      <c r="L87" s="20"/>
      <c r="M87" s="20">
        <f>SUMPRODUCT($A$2:$F$2,Tableau5[[#This Row],[Quantité sur la carte alimentation]:[Quantité pour cablage]])</f>
        <v>2</v>
      </c>
      <c r="N87" s="27">
        <v>0.62</v>
      </c>
      <c r="O87" s="45"/>
      <c r="P87" s="20">
        <v>2</v>
      </c>
      <c r="Q87" s="20">
        <v>2</v>
      </c>
      <c r="R87" s="20"/>
      <c r="S87" s="24">
        <f>Tableau5[[#This Row],[Quantité à commander]]*Tableau5[[#This Row],[Prix unitaire HT]]</f>
        <v>1.24</v>
      </c>
      <c r="T87" s="20"/>
    </row>
    <row r="88" spans="1:20" hidden="1" x14ac:dyDescent="0.25">
      <c r="A88" s="20"/>
      <c r="B88" s="20"/>
      <c r="C88" s="20"/>
      <c r="D88" s="20"/>
      <c r="E88" s="20"/>
      <c r="F88" s="20">
        <v>2</v>
      </c>
      <c r="G88" s="22" t="s">
        <v>278</v>
      </c>
      <c r="H88" s="20"/>
      <c r="I88" s="21"/>
      <c r="J88" s="20" t="s">
        <v>43</v>
      </c>
      <c r="K88" s="38" t="s">
        <v>279</v>
      </c>
      <c r="L88" s="20"/>
      <c r="M88" s="20">
        <f>SUMPRODUCT($A$2:$F$2,Tableau5[[#This Row],[Quantité sur la carte alimentation]:[Quantité pour cablage]])</f>
        <v>2</v>
      </c>
      <c r="N88" s="27">
        <v>0.5</v>
      </c>
      <c r="O88" s="45"/>
      <c r="P88" s="20">
        <v>0</v>
      </c>
      <c r="Q88" s="20"/>
      <c r="R88" s="20"/>
      <c r="S88" s="24">
        <f>Tableau5[[#This Row],[Quantité à commander]]*Tableau5[[#This Row],[Prix unitaire HT]]</f>
        <v>0</v>
      </c>
      <c r="T88" s="20"/>
    </row>
    <row r="89" spans="1:20" x14ac:dyDescent="0.25">
      <c r="A89" s="20"/>
      <c r="B89" s="20"/>
      <c r="C89" s="20"/>
      <c r="D89" s="20"/>
      <c r="E89" s="20"/>
      <c r="F89" s="20">
        <v>10</v>
      </c>
      <c r="G89" s="22" t="s">
        <v>182</v>
      </c>
      <c r="H89" s="20"/>
      <c r="I89" s="21"/>
      <c r="J89" s="20" t="s">
        <v>43</v>
      </c>
      <c r="K89" s="38" t="s">
        <v>358</v>
      </c>
      <c r="L89" s="20"/>
      <c r="M89" s="20">
        <v>13</v>
      </c>
      <c r="N89" s="27">
        <v>0.6</v>
      </c>
      <c r="O89" s="45">
        <v>7</v>
      </c>
      <c r="P89" s="20">
        <v>10</v>
      </c>
      <c r="Q89" s="20">
        <v>10</v>
      </c>
      <c r="R89" s="20"/>
      <c r="S89" s="24">
        <f>Tableau5[[#This Row],[Quantité à commander]]*Tableau5[[#This Row],[Prix unitaire HT]]</f>
        <v>6</v>
      </c>
      <c r="T89" s="20"/>
    </row>
    <row r="90" spans="1:20" hidden="1" x14ac:dyDescent="0.25">
      <c r="A90" s="20"/>
      <c r="B90" s="20"/>
      <c r="C90" s="20"/>
      <c r="D90" s="20"/>
      <c r="E90" s="20"/>
      <c r="F90" s="20">
        <v>1</v>
      </c>
      <c r="G90" s="22" t="s">
        <v>183</v>
      </c>
      <c r="H90" s="20"/>
      <c r="I90" s="21"/>
      <c r="J90" s="20" t="s">
        <v>43</v>
      </c>
      <c r="K90" s="38" t="s">
        <v>357</v>
      </c>
      <c r="L90" s="20"/>
      <c r="M90" s="20">
        <f>SUMPRODUCT($A$2:$F$2,Tableau5[[#This Row],[Quantité sur la carte alimentation]:[Quantité pour cablage]])</f>
        <v>1</v>
      </c>
      <c r="N90" s="27">
        <v>1</v>
      </c>
      <c r="O90" s="45">
        <v>15</v>
      </c>
      <c r="P90" s="20">
        <v>0</v>
      </c>
      <c r="Q90" s="20"/>
      <c r="R90" s="20"/>
      <c r="S90" s="24">
        <f>Tableau5[[#This Row],[Quantité à commander]]*Tableau5[[#This Row],[Prix unitaire HT]]</f>
        <v>0</v>
      </c>
      <c r="T90" s="20"/>
    </row>
    <row r="91" spans="1:20" x14ac:dyDescent="0.25">
      <c r="A91" s="20"/>
      <c r="B91" s="20"/>
      <c r="C91" s="20"/>
      <c r="D91" s="20"/>
      <c r="E91" s="20"/>
      <c r="F91" s="20">
        <v>15</v>
      </c>
      <c r="G91" s="22" t="s">
        <v>184</v>
      </c>
      <c r="H91" s="20"/>
      <c r="I91" s="21"/>
      <c r="J91" s="20" t="s">
        <v>43</v>
      </c>
      <c r="K91" s="38" t="s">
        <v>359</v>
      </c>
      <c r="L91" s="20"/>
      <c r="M91" s="20">
        <f>SUMPRODUCT($A$2:$F$2,Tableau5[[#This Row],[Quantité sur la carte alimentation]:[Quantité pour cablage]])</f>
        <v>15</v>
      </c>
      <c r="N91" s="27">
        <v>0.75</v>
      </c>
      <c r="O91" s="45">
        <v>12</v>
      </c>
      <c r="P91" s="20">
        <v>5</v>
      </c>
      <c r="Q91" s="20">
        <v>5</v>
      </c>
      <c r="R91" s="20"/>
      <c r="S91" s="24">
        <f>Tableau5[[#This Row],[Quantité à commander]]*Tableau5[[#This Row],[Prix unitaire HT]]</f>
        <v>3.75</v>
      </c>
      <c r="T91" s="20"/>
    </row>
    <row r="92" spans="1:20" x14ac:dyDescent="0.25">
      <c r="A92" s="20"/>
      <c r="B92" s="20"/>
      <c r="C92" s="20"/>
      <c r="D92" s="20"/>
      <c r="E92" s="20"/>
      <c r="F92" s="20">
        <v>20</v>
      </c>
      <c r="G92" s="22" t="s">
        <v>185</v>
      </c>
      <c r="H92" s="20"/>
      <c r="I92" s="21"/>
      <c r="J92" s="20" t="s">
        <v>43</v>
      </c>
      <c r="K92" s="38" t="s">
        <v>360</v>
      </c>
      <c r="L92" s="20"/>
      <c r="M92" s="20">
        <f>SUMPRODUCT($A$2:$F$2,Tableau5[[#This Row],[Quantité sur la carte alimentation]:[Quantité pour cablage]])</f>
        <v>20</v>
      </c>
      <c r="N92" s="27">
        <v>0.85</v>
      </c>
      <c r="O92" s="45"/>
      <c r="P92" s="20">
        <v>20</v>
      </c>
      <c r="Q92" s="20">
        <v>20</v>
      </c>
      <c r="R92" s="20"/>
      <c r="S92" s="24">
        <f>Tableau5[[#This Row],[Quantité à commander]]*Tableau5[[#This Row],[Prix unitaire HT]]</f>
        <v>17</v>
      </c>
      <c r="T92" s="20"/>
    </row>
    <row r="93" spans="1:20" hidden="1" x14ac:dyDescent="0.25">
      <c r="A93" s="20">
        <v>7</v>
      </c>
      <c r="B93" s="20"/>
      <c r="C93" s="20"/>
      <c r="D93" s="20"/>
      <c r="E93" s="20"/>
      <c r="F93" s="20"/>
      <c r="G93" s="20" t="s">
        <v>295</v>
      </c>
      <c r="H93" s="20"/>
      <c r="I93" s="21"/>
      <c r="J93" s="20"/>
      <c r="K93" s="38"/>
      <c r="L93" s="20"/>
      <c r="M93" s="20">
        <f>SUMPRODUCT($A$2:$F$2,Tableau5[[#This Row],[Quantité sur la carte alimentation]:[Quantité pour cablage]])</f>
        <v>21</v>
      </c>
      <c r="N93" s="27"/>
      <c r="O93" s="45"/>
      <c r="P93" s="20"/>
      <c r="Q93" s="20"/>
      <c r="R93" s="20"/>
      <c r="S93" s="24">
        <f>Tableau5[[#This Row],[Quantité à commander]]*Tableau5[[#This Row],[Prix unitaire HT]]</f>
        <v>0</v>
      </c>
      <c r="T93" s="20"/>
    </row>
    <row r="94" spans="1:20" x14ac:dyDescent="0.25">
      <c r="A94" s="20"/>
      <c r="B94" s="20"/>
      <c r="C94" s="20"/>
      <c r="D94" s="20">
        <v>2</v>
      </c>
      <c r="E94" s="20"/>
      <c r="F94" s="20"/>
      <c r="G94" s="20" t="s">
        <v>317</v>
      </c>
      <c r="H94" s="20" t="s">
        <v>315</v>
      </c>
      <c r="I94" s="21" t="s">
        <v>316</v>
      </c>
      <c r="J94" s="20" t="s">
        <v>97</v>
      </c>
      <c r="K94" s="42" t="s">
        <v>316</v>
      </c>
      <c r="L94" s="20"/>
      <c r="M94" s="20">
        <f>SUMPRODUCT($A$2:$F$2,Tableau5[[#This Row],[Quantité sur la carte alimentation]:[Quantité pour cablage]])</f>
        <v>4</v>
      </c>
      <c r="N94" s="27"/>
      <c r="O94" s="45">
        <v>2</v>
      </c>
      <c r="P94" s="20">
        <v>6</v>
      </c>
      <c r="Q94" s="20">
        <v>6</v>
      </c>
      <c r="R94" s="20"/>
      <c r="S94" s="24">
        <f>Tableau5[[#This Row],[Quantité à commander]]*Tableau5[[#This Row],[Prix unitaire HT]]</f>
        <v>0</v>
      </c>
      <c r="T94" s="20"/>
    </row>
    <row r="95" spans="1:20" hidden="1" x14ac:dyDescent="0.25">
      <c r="A95" s="20"/>
      <c r="B95" s="20"/>
      <c r="C95" s="20"/>
      <c r="D95" s="20">
        <v>2</v>
      </c>
      <c r="E95" s="20"/>
      <c r="F95" s="20"/>
      <c r="G95" s="20" t="s">
        <v>317</v>
      </c>
      <c r="H95" s="20"/>
      <c r="I95" s="21"/>
      <c r="J95" s="20" t="s">
        <v>74</v>
      </c>
      <c r="K95" s="38" t="s">
        <v>212</v>
      </c>
      <c r="L95" s="20" t="s">
        <v>311</v>
      </c>
      <c r="M95" s="20">
        <f>SUMPRODUCT($A$2:$F$2,Tableau5[[#This Row],[Quantité sur la carte alimentation]:[Quantité pour cablage]])</f>
        <v>4</v>
      </c>
      <c r="N95" s="27"/>
      <c r="O95" s="45">
        <v>2</v>
      </c>
      <c r="P95" s="20">
        <v>0</v>
      </c>
      <c r="Q95" s="20"/>
      <c r="R95" s="20"/>
      <c r="S95" s="24">
        <f>Tableau5[[#This Row],[Quantité à commander]]*Tableau5[[#This Row],[Prix unitaire HT]]</f>
        <v>0</v>
      </c>
      <c r="T95" s="20"/>
    </row>
    <row r="96" spans="1:20" hidden="1" x14ac:dyDescent="0.25">
      <c r="A96" s="20"/>
      <c r="B96" s="20"/>
      <c r="C96" s="20"/>
      <c r="D96" s="20">
        <v>2</v>
      </c>
      <c r="E96" s="20"/>
      <c r="F96" s="20"/>
      <c r="G96" s="22" t="s">
        <v>317</v>
      </c>
      <c r="H96" s="20"/>
      <c r="I96" s="21"/>
      <c r="J96" s="20" t="s">
        <v>16</v>
      </c>
      <c r="K96" s="38">
        <v>359970</v>
      </c>
      <c r="L96" s="20"/>
      <c r="M96" s="20">
        <f>SUMPRODUCT($A$2:$F$2,Tableau5[[#This Row],[Quantité sur la carte alimentation]:[Quantité pour cablage]])</f>
        <v>4</v>
      </c>
      <c r="N96" s="27">
        <v>5.35</v>
      </c>
      <c r="O96" s="45">
        <v>2</v>
      </c>
      <c r="P96" s="20">
        <v>0</v>
      </c>
      <c r="Q96" s="20"/>
      <c r="R96" s="20"/>
      <c r="S96" s="24">
        <f>Tableau5[[#This Row],[Quantité à commander]]*Tableau5[[#This Row],[Prix unitaire HT]]</f>
        <v>0</v>
      </c>
      <c r="T96" s="20"/>
    </row>
    <row r="97" spans="1:20" hidden="1" x14ac:dyDescent="0.25">
      <c r="A97" s="20"/>
      <c r="B97" s="20"/>
      <c r="C97" s="20"/>
      <c r="D97" s="20">
        <v>2</v>
      </c>
      <c r="E97" s="20"/>
      <c r="F97" s="20"/>
      <c r="G97" s="22" t="s">
        <v>129</v>
      </c>
      <c r="H97" s="20" t="s">
        <v>335</v>
      </c>
      <c r="I97" s="21" t="s">
        <v>336</v>
      </c>
      <c r="J97" s="20" t="s">
        <v>6</v>
      </c>
      <c r="K97" s="38" t="s">
        <v>356</v>
      </c>
      <c r="L97" s="20"/>
      <c r="M97" s="20">
        <f>SUMPRODUCT($A$2:$F$2,Tableau5[[#This Row],[Quantité sur la carte alimentation]:[Quantité pour cablage]])</f>
        <v>4</v>
      </c>
      <c r="N97" s="27">
        <v>0.92400000000000004</v>
      </c>
      <c r="O97" s="45"/>
      <c r="P97" s="20">
        <v>4</v>
      </c>
      <c r="Q97" s="20">
        <v>5</v>
      </c>
      <c r="R97" s="20"/>
      <c r="S97" s="24">
        <f>Tableau5[[#This Row],[Quantité à commander]]*Tableau5[[#This Row],[Prix unitaire HT]]</f>
        <v>3.6960000000000002</v>
      </c>
      <c r="T97" s="20"/>
    </row>
    <row r="98" spans="1:20" hidden="1" x14ac:dyDescent="0.25">
      <c r="A98" s="20"/>
      <c r="B98" s="20"/>
      <c r="C98" s="20"/>
      <c r="D98" s="20">
        <v>2</v>
      </c>
      <c r="E98" s="20"/>
      <c r="F98" s="20"/>
      <c r="G98" s="22" t="s">
        <v>129</v>
      </c>
      <c r="H98" s="20" t="s">
        <v>335</v>
      </c>
      <c r="I98" s="21" t="s">
        <v>336</v>
      </c>
      <c r="J98" s="20" t="s">
        <v>16</v>
      </c>
      <c r="K98" s="38">
        <v>1635846</v>
      </c>
      <c r="L98" s="20"/>
      <c r="M98" s="20">
        <f>SUMPRODUCT($A$2:$F$2,Tableau5[[#This Row],[Quantité sur la carte alimentation]:[Quantité pour cablage]])</f>
        <v>4</v>
      </c>
      <c r="N98" s="27">
        <v>1.3</v>
      </c>
      <c r="O98" s="45"/>
      <c r="P98" s="20">
        <v>0</v>
      </c>
      <c r="Q98" s="20"/>
      <c r="R98" s="20"/>
      <c r="S98" s="24">
        <f>Tableau5[[#This Row],[Quantité à commander]]*Tableau5[[#This Row],[Prix unitaire HT]]</f>
        <v>0</v>
      </c>
      <c r="T98" s="20"/>
    </row>
    <row r="99" spans="1:20" hidden="1" x14ac:dyDescent="0.25">
      <c r="A99" s="20">
        <v>2</v>
      </c>
      <c r="B99" s="20"/>
      <c r="C99" s="20"/>
      <c r="D99" s="20"/>
      <c r="E99" s="20"/>
      <c r="F99" s="20"/>
      <c r="G99" s="20" t="s">
        <v>280</v>
      </c>
      <c r="H99" s="20" t="s">
        <v>13</v>
      </c>
      <c r="I99" s="21" t="s">
        <v>21</v>
      </c>
      <c r="J99" s="20"/>
      <c r="K99" s="38"/>
      <c r="L99" s="20"/>
      <c r="M99" s="20">
        <f>SUMPRODUCT($A$2:$F$2,Tableau5[[#This Row],[Quantité sur la carte alimentation]:[Quantité pour cablage]])</f>
        <v>6</v>
      </c>
      <c r="N99" s="27"/>
      <c r="O99" s="45"/>
      <c r="P99" s="20">
        <v>0</v>
      </c>
      <c r="Q99" s="20"/>
      <c r="R99" s="20"/>
      <c r="S99" s="24">
        <f>Tableau5[[#This Row],[Quantité à commander]]*Tableau5[[#This Row],[Prix unitaire HT]]</f>
        <v>0</v>
      </c>
      <c r="T99" s="20"/>
    </row>
    <row r="100" spans="1:20" hidden="1" x14ac:dyDescent="0.25">
      <c r="A100" s="20">
        <v>2</v>
      </c>
      <c r="B100" s="20"/>
      <c r="C100" s="20"/>
      <c r="D100" s="20"/>
      <c r="E100" s="20"/>
      <c r="F100" s="20"/>
      <c r="G100" s="20" t="s">
        <v>280</v>
      </c>
      <c r="H100" s="20" t="s">
        <v>15</v>
      </c>
      <c r="I100" s="21" t="s">
        <v>14</v>
      </c>
      <c r="J100" s="20" t="s">
        <v>16</v>
      </c>
      <c r="K100" s="38">
        <v>1288418</v>
      </c>
      <c r="L100" s="20" t="s">
        <v>354</v>
      </c>
      <c r="M100" s="20">
        <f>SUMPRODUCT($A$2:$F$2,Tableau5[[#This Row],[Quantité sur la carte alimentation]:[Quantité pour cablage]])</f>
        <v>6</v>
      </c>
      <c r="N100" s="27">
        <v>7.66</v>
      </c>
      <c r="O100" s="45"/>
      <c r="P100" s="20">
        <v>0</v>
      </c>
      <c r="Q100" s="20"/>
      <c r="R100" s="20"/>
      <c r="S100" s="24">
        <f>Tableau5[[#This Row],[Quantité à commander]]*Tableau5[[#This Row],[Prix unitaire HT]]</f>
        <v>0</v>
      </c>
      <c r="T100" s="20"/>
    </row>
    <row r="101" spans="1:20" hidden="1" x14ac:dyDescent="0.25">
      <c r="A101" s="20">
        <v>2</v>
      </c>
      <c r="B101" s="20"/>
      <c r="C101" s="20"/>
      <c r="D101" s="20"/>
      <c r="E101" s="20"/>
      <c r="F101" s="20"/>
      <c r="G101" s="20" t="s">
        <v>280</v>
      </c>
      <c r="H101" s="20" t="s">
        <v>19</v>
      </c>
      <c r="I101" s="21" t="s">
        <v>20</v>
      </c>
      <c r="J101" s="20" t="s">
        <v>16</v>
      </c>
      <c r="K101" s="38">
        <v>9575502</v>
      </c>
      <c r="L101" s="20"/>
      <c r="M101" s="20">
        <f>SUMPRODUCT($A$2:$F$2,Tableau5[[#This Row],[Quantité sur la carte alimentation]:[Quantité pour cablage]])</f>
        <v>6</v>
      </c>
      <c r="N101" s="27">
        <v>7.97</v>
      </c>
      <c r="O101" s="45"/>
      <c r="P101" s="20">
        <v>7</v>
      </c>
      <c r="Q101" s="20">
        <v>7</v>
      </c>
      <c r="R101" s="20"/>
      <c r="S101" s="24">
        <f>Tableau5[[#This Row],[Quantité à commander]]*Tableau5[[#This Row],[Prix unitaire HT]]</f>
        <v>55.79</v>
      </c>
      <c r="T101" s="20"/>
    </row>
    <row r="102" spans="1:20" hidden="1" x14ac:dyDescent="0.25">
      <c r="A102" s="20">
        <v>2</v>
      </c>
      <c r="B102" s="20"/>
      <c r="C102" s="20"/>
      <c r="D102" s="20"/>
      <c r="E102" s="20"/>
      <c r="F102" s="20"/>
      <c r="G102" s="20" t="s">
        <v>280</v>
      </c>
      <c r="H102" s="20" t="s">
        <v>27</v>
      </c>
      <c r="I102" s="21" t="s">
        <v>28</v>
      </c>
      <c r="J102" s="20"/>
      <c r="K102" s="38"/>
      <c r="L102" s="20"/>
      <c r="M102" s="20">
        <f>SUMPRODUCT($A$2:$F$2,Tableau5[[#This Row],[Quantité sur la carte alimentation]:[Quantité pour cablage]])</f>
        <v>6</v>
      </c>
      <c r="N102" s="27"/>
      <c r="O102" s="45"/>
      <c r="P102" s="20">
        <v>0</v>
      </c>
      <c r="Q102" s="20"/>
      <c r="R102" s="20"/>
      <c r="S102" s="24">
        <f>Tableau5[[#This Row],[Quantité à commander]]*Tableau5[[#This Row],[Prix unitaire HT]]</f>
        <v>0</v>
      </c>
      <c r="T102" s="20"/>
    </row>
    <row r="103" spans="1:20" hidden="1" x14ac:dyDescent="0.25">
      <c r="A103" s="20">
        <v>1</v>
      </c>
      <c r="B103" s="20"/>
      <c r="C103" s="20"/>
      <c r="D103" s="20"/>
      <c r="E103" s="20"/>
      <c r="F103" s="20"/>
      <c r="G103" s="20" t="s">
        <v>285</v>
      </c>
      <c r="H103" s="20" t="s">
        <v>23</v>
      </c>
      <c r="I103" s="21" t="s">
        <v>24</v>
      </c>
      <c r="J103" s="20"/>
      <c r="K103" s="38"/>
      <c r="L103" s="20"/>
      <c r="M103" s="20">
        <f>SUMPRODUCT($A$2:$F$2,Tableau5[[#This Row],[Quantité sur la carte alimentation]:[Quantité pour cablage]])</f>
        <v>3</v>
      </c>
      <c r="N103" s="27"/>
      <c r="O103" s="45"/>
      <c r="P103" s="20">
        <v>0</v>
      </c>
      <c r="Q103" s="20"/>
      <c r="R103" s="20"/>
      <c r="S103" s="24">
        <f>Tableau5[[#This Row],[Quantité à commander]]*Tableau5[[#This Row],[Prix unitaire HT]]</f>
        <v>0</v>
      </c>
      <c r="T103" s="20"/>
    </row>
    <row r="104" spans="1:20" hidden="1" x14ac:dyDescent="0.25">
      <c r="A104" s="20">
        <v>1</v>
      </c>
      <c r="B104" s="20"/>
      <c r="C104" s="20"/>
      <c r="D104" s="20"/>
      <c r="E104" s="20"/>
      <c r="F104" s="20"/>
      <c r="G104" s="20" t="s">
        <v>285</v>
      </c>
      <c r="H104" s="20" t="s">
        <v>13</v>
      </c>
      <c r="I104" s="21" t="s">
        <v>26</v>
      </c>
      <c r="J104" s="20"/>
      <c r="K104" s="38"/>
      <c r="L104" s="20"/>
      <c r="M104" s="20">
        <f>SUMPRODUCT($A$2:$F$2,Tableau5[[#This Row],[Quantité sur la carte alimentation]:[Quantité pour cablage]])</f>
        <v>3</v>
      </c>
      <c r="N104" s="27"/>
      <c r="O104" s="45"/>
      <c r="P104" s="20">
        <v>0</v>
      </c>
      <c r="Q104" s="20"/>
      <c r="R104" s="20"/>
      <c r="S104" s="24">
        <f>Tableau5[[#This Row],[Quantité à commander]]*Tableau5[[#This Row],[Prix unitaire HT]]</f>
        <v>0</v>
      </c>
      <c r="T104" s="20"/>
    </row>
    <row r="105" spans="1:20" hidden="1" x14ac:dyDescent="0.25">
      <c r="A105" s="20">
        <v>1</v>
      </c>
      <c r="B105" s="20"/>
      <c r="C105" s="20"/>
      <c r="D105" s="20"/>
      <c r="E105" s="20"/>
      <c r="F105" s="20"/>
      <c r="G105" s="20" t="s">
        <v>285</v>
      </c>
      <c r="H105" s="20" t="s">
        <v>218</v>
      </c>
      <c r="I105" s="21" t="s">
        <v>281</v>
      </c>
      <c r="J105" s="20" t="s">
        <v>16</v>
      </c>
      <c r="K105" s="38" t="s">
        <v>282</v>
      </c>
      <c r="L105" s="20"/>
      <c r="M105" s="20">
        <f>SUMPRODUCT($A$2:$F$2,Tableau5[[#This Row],[Quantité sur la carte alimentation]:[Quantité pour cablage]])</f>
        <v>3</v>
      </c>
      <c r="N105" s="27">
        <v>1.03</v>
      </c>
      <c r="O105" s="45"/>
      <c r="P105" s="20">
        <v>4</v>
      </c>
      <c r="Q105" s="20">
        <v>4</v>
      </c>
      <c r="R105" s="20"/>
      <c r="S105" s="24">
        <f>Tableau5[[#This Row],[Quantité à commander]]*Tableau5[[#This Row],[Prix unitaire HT]]</f>
        <v>4.12</v>
      </c>
      <c r="T105" s="20"/>
    </row>
    <row r="106" spans="1:20" hidden="1" x14ac:dyDescent="0.25">
      <c r="A106" s="20">
        <v>1</v>
      </c>
      <c r="B106" s="20"/>
      <c r="C106" s="20"/>
      <c r="D106" s="20"/>
      <c r="E106" s="20"/>
      <c r="F106" s="20"/>
      <c r="G106" s="20" t="s">
        <v>285</v>
      </c>
      <c r="H106" s="20" t="s">
        <v>218</v>
      </c>
      <c r="I106" s="21" t="s">
        <v>283</v>
      </c>
      <c r="J106" s="20" t="s">
        <v>16</v>
      </c>
      <c r="K106" s="38" t="s">
        <v>284</v>
      </c>
      <c r="L106" s="20"/>
      <c r="M106" s="20">
        <f>SUMPRODUCT($A$2:$F$2,Tableau5[[#This Row],[Quantité sur la carte alimentation]:[Quantité pour cablage]])</f>
        <v>3</v>
      </c>
      <c r="N106" s="27">
        <v>1.26</v>
      </c>
      <c r="O106" s="45"/>
      <c r="P106" s="20">
        <v>0</v>
      </c>
      <c r="Q106" s="20"/>
      <c r="R106" s="20"/>
      <c r="S106" s="24">
        <f>Tableau5[[#This Row],[Quantité à commander]]*Tableau5[[#This Row],[Prix unitaire HT]]</f>
        <v>0</v>
      </c>
      <c r="T106" s="20"/>
    </row>
    <row r="107" spans="1:20" hidden="1" x14ac:dyDescent="0.25">
      <c r="A107" s="20">
        <v>1</v>
      </c>
      <c r="B107" s="20"/>
      <c r="C107" s="20"/>
      <c r="D107" s="20"/>
      <c r="E107" s="20"/>
      <c r="F107" s="20"/>
      <c r="G107" s="20" t="s">
        <v>285</v>
      </c>
      <c r="H107" s="20" t="s">
        <v>19</v>
      </c>
      <c r="I107" s="21" t="s">
        <v>22</v>
      </c>
      <c r="J107" s="20"/>
      <c r="K107" s="38"/>
      <c r="L107" s="20"/>
      <c r="M107" s="20">
        <f>SUMPRODUCT($A$2:$F$2,Tableau5[[#This Row],[Quantité sur la carte alimentation]:[Quantité pour cablage]])</f>
        <v>3</v>
      </c>
      <c r="N107" s="27"/>
      <c r="O107" s="45"/>
      <c r="P107" s="20">
        <v>0</v>
      </c>
      <c r="Q107" s="20"/>
      <c r="R107" s="20"/>
      <c r="S107" s="24">
        <f>Tableau5[[#This Row],[Quantité à commander]]*Tableau5[[#This Row],[Prix unitaire HT]]</f>
        <v>0</v>
      </c>
      <c r="T107" s="20"/>
    </row>
    <row r="108" spans="1:20" hidden="1" x14ac:dyDescent="0.25">
      <c r="A108" s="20">
        <v>1</v>
      </c>
      <c r="B108" s="20"/>
      <c r="C108" s="20"/>
      <c r="D108" s="20"/>
      <c r="E108" s="20"/>
      <c r="F108" s="20"/>
      <c r="G108" s="20" t="s">
        <v>285</v>
      </c>
      <c r="H108" s="20" t="s">
        <v>27</v>
      </c>
      <c r="I108" s="21" t="s">
        <v>29</v>
      </c>
      <c r="J108" s="20"/>
      <c r="K108" s="38"/>
      <c r="L108" s="20"/>
      <c r="M108" s="20">
        <f>SUMPRODUCT($A$2:$F$2,Tableau5[[#This Row],[Quantité sur la carte alimentation]:[Quantité pour cablage]])</f>
        <v>3</v>
      </c>
      <c r="N108" s="27"/>
      <c r="O108" s="45"/>
      <c r="P108" s="20">
        <v>0</v>
      </c>
      <c r="Q108" s="20"/>
      <c r="R108" s="20"/>
      <c r="S108" s="24">
        <f>Tableau5[[#This Row],[Quantité à commander]]*Tableau5[[#This Row],[Prix unitaire HT]]</f>
        <v>0</v>
      </c>
      <c r="T108" s="20"/>
    </row>
    <row r="109" spans="1:20" hidden="1" x14ac:dyDescent="0.25">
      <c r="A109" s="20"/>
      <c r="B109" s="20"/>
      <c r="C109" s="20"/>
      <c r="D109" s="20"/>
      <c r="E109" s="20"/>
      <c r="F109" s="20"/>
      <c r="G109" s="22" t="s">
        <v>275</v>
      </c>
      <c r="H109" s="20"/>
      <c r="I109" s="21"/>
      <c r="J109" s="20" t="s">
        <v>6</v>
      </c>
      <c r="K109" s="38" t="s">
        <v>290</v>
      </c>
      <c r="L109" s="20"/>
      <c r="M109" s="23">
        <v>2</v>
      </c>
      <c r="N109" s="27">
        <v>37.340000000000003</v>
      </c>
      <c r="O109" s="45"/>
      <c r="P109" s="20">
        <v>2</v>
      </c>
      <c r="Q109" s="20">
        <v>2</v>
      </c>
      <c r="R109" s="20"/>
      <c r="S109" s="24">
        <f>Tableau5[[#This Row],[Quantité à commander]]*Tableau5[[#This Row],[Prix unitaire HT]]</f>
        <v>74.680000000000007</v>
      </c>
      <c r="T109" s="20" t="s">
        <v>294</v>
      </c>
    </row>
    <row r="110" spans="1:20" hidden="1" x14ac:dyDescent="0.25">
      <c r="A110" s="20"/>
      <c r="B110" s="20"/>
      <c r="C110" s="20"/>
      <c r="D110" s="20">
        <v>6</v>
      </c>
      <c r="E110" s="20"/>
      <c r="F110" s="20"/>
      <c r="G110" s="22" t="s">
        <v>130</v>
      </c>
      <c r="H110" s="20"/>
      <c r="I110" s="21"/>
      <c r="J110" s="20" t="s">
        <v>74</v>
      </c>
      <c r="K110" s="38" t="s">
        <v>310</v>
      </c>
      <c r="L110" s="20"/>
      <c r="M110" s="20">
        <f>SUMPRODUCT($A$2:$F$2,Tableau5[[#This Row],[Quantité sur la carte alimentation]:[Quantité pour cablage]])</f>
        <v>12</v>
      </c>
      <c r="N110" s="27"/>
      <c r="O110" s="45"/>
      <c r="P110" s="20">
        <v>0</v>
      </c>
      <c r="Q110" s="20"/>
      <c r="R110" s="20"/>
      <c r="S110" s="24">
        <f>Tableau5[[#This Row],[Quantité à commander]]*Tableau5[[#This Row],[Prix unitaire HT]]</f>
        <v>0</v>
      </c>
      <c r="T110" s="20"/>
    </row>
    <row r="111" spans="1:20" x14ac:dyDescent="0.25">
      <c r="A111" s="20"/>
      <c r="B111" s="20"/>
      <c r="C111" s="20"/>
      <c r="D111" s="20">
        <v>6</v>
      </c>
      <c r="E111" s="20"/>
      <c r="F111" s="20"/>
      <c r="G111" s="22" t="s">
        <v>130</v>
      </c>
      <c r="H111" s="20" t="s">
        <v>340</v>
      </c>
      <c r="I111" s="21" t="s">
        <v>341</v>
      </c>
      <c r="J111" s="20" t="s">
        <v>6</v>
      </c>
      <c r="K111" s="38" t="s">
        <v>342</v>
      </c>
      <c r="L111" s="20">
        <v>5</v>
      </c>
      <c r="M111" s="20">
        <f>SUMPRODUCT($A$2:$F$2,Tableau5[[#This Row],[Quantité sur la carte alimentation]:[Quantité pour cablage]])</f>
        <v>12</v>
      </c>
      <c r="N111" s="27">
        <v>7.0000000000000007E-2</v>
      </c>
      <c r="O111" s="45"/>
      <c r="P111" s="20">
        <v>15</v>
      </c>
      <c r="Q111" s="20">
        <v>15</v>
      </c>
      <c r="R111" s="20"/>
      <c r="S111" s="24">
        <f>Tableau5[[#This Row],[Quantité à commander]]*Tableau5[[#This Row],[Prix unitaire HT]]</f>
        <v>1.05</v>
      </c>
      <c r="T111" s="20"/>
    </row>
    <row r="112" spans="1:20" hidden="1" x14ac:dyDescent="0.25">
      <c r="A112" s="20"/>
      <c r="B112" s="20"/>
      <c r="C112" s="20"/>
      <c r="D112" s="20">
        <v>6</v>
      </c>
      <c r="E112" s="20"/>
      <c r="F112" s="20"/>
      <c r="G112" s="22" t="s">
        <v>130</v>
      </c>
      <c r="H112" s="20" t="s">
        <v>339</v>
      </c>
      <c r="I112" s="21" t="s">
        <v>338</v>
      </c>
      <c r="J112" s="20" t="s">
        <v>16</v>
      </c>
      <c r="K112" s="38" t="s">
        <v>337</v>
      </c>
      <c r="L112" s="20">
        <v>1</v>
      </c>
      <c r="M112" s="20">
        <f>SUMPRODUCT($A$2:$F$2,Tableau5[[#This Row],[Quantité sur la carte alimentation]:[Quantité pour cablage]])</f>
        <v>12</v>
      </c>
      <c r="N112" s="27">
        <v>0.08</v>
      </c>
      <c r="O112" s="45"/>
      <c r="P112" s="20">
        <v>0</v>
      </c>
      <c r="Q112" s="20"/>
      <c r="R112" s="20"/>
      <c r="S112" s="24">
        <f>Tableau5[[#This Row],[Quantité à commander]]*Tableau5[[#This Row],[Prix unitaire HT]]</f>
        <v>0</v>
      </c>
      <c r="T112" s="20"/>
    </row>
    <row r="113" spans="1:20" hidden="1" x14ac:dyDescent="0.25">
      <c r="A113" s="20"/>
      <c r="B113" s="20"/>
      <c r="C113" s="20"/>
      <c r="D113" s="20">
        <v>6</v>
      </c>
      <c r="E113" s="20"/>
      <c r="F113" s="20"/>
      <c r="G113" s="22" t="s">
        <v>130</v>
      </c>
      <c r="H113" s="20" t="s">
        <v>238</v>
      </c>
      <c r="I113" s="21" t="s">
        <v>239</v>
      </c>
      <c r="J113" s="20" t="s">
        <v>16</v>
      </c>
      <c r="K113" s="38">
        <v>1685063</v>
      </c>
      <c r="L113" s="20">
        <v>10</v>
      </c>
      <c r="M113" s="20">
        <f>SUMPRODUCT($A$2:$F$2,Tableau5[[#This Row],[Quantité sur la carte alimentation]:[Quantité pour cablage]])</f>
        <v>12</v>
      </c>
      <c r="N113" s="27">
        <v>0.16</v>
      </c>
      <c r="O113" s="45"/>
      <c r="P113" s="20">
        <v>0</v>
      </c>
      <c r="Q113" s="20"/>
      <c r="R113" s="20"/>
      <c r="S113" s="24">
        <f>Tableau5[[#This Row],[Quantité à commander]]*Tableau5[[#This Row],[Prix unitaire HT]]</f>
        <v>0</v>
      </c>
      <c r="T113" s="20"/>
    </row>
    <row r="114" spans="1:20" hidden="1" x14ac:dyDescent="0.25">
      <c r="A114" s="20">
        <v>3</v>
      </c>
      <c r="B114" s="20"/>
      <c r="C114" s="20"/>
      <c r="D114" s="20"/>
      <c r="E114" s="20"/>
      <c r="F114" s="20"/>
      <c r="G114" s="20" t="s">
        <v>159</v>
      </c>
      <c r="H114" s="20"/>
      <c r="I114" s="21"/>
      <c r="J114" s="20" t="s">
        <v>38</v>
      </c>
      <c r="K114" s="38"/>
      <c r="L114" s="20"/>
      <c r="M114" s="20">
        <f>SUMPRODUCT($A$2:$F$2,Tableau5[[#This Row],[Quantité sur la carte alimentation]:[Quantité pour cablage]])</f>
        <v>9</v>
      </c>
      <c r="N114" s="27"/>
      <c r="O114" s="45"/>
      <c r="P114" s="20">
        <v>0</v>
      </c>
      <c r="Q114" s="20"/>
      <c r="R114" s="20"/>
      <c r="S114" s="24">
        <f>Tableau5[[#This Row],[Quantité à commander]]*Tableau5[[#This Row],[Prix unitaire HT]]</f>
        <v>0</v>
      </c>
      <c r="T114" s="20"/>
    </row>
    <row r="115" spans="1:20" hidden="1" x14ac:dyDescent="0.25">
      <c r="A115" s="20"/>
      <c r="B115" s="20"/>
      <c r="C115" s="20"/>
      <c r="D115" s="20">
        <v>1</v>
      </c>
      <c r="E115" s="20"/>
      <c r="F115" s="20"/>
      <c r="G115" s="22" t="s">
        <v>237</v>
      </c>
      <c r="H115" s="20" t="s">
        <v>92</v>
      </c>
      <c r="I115" s="21"/>
      <c r="J115" s="20" t="s">
        <v>16</v>
      </c>
      <c r="K115" s="38">
        <v>1286715</v>
      </c>
      <c r="L115" s="20"/>
      <c r="M115" s="20">
        <f>SUMPRODUCT($A$2:$F$2,Tableau5[[#This Row],[Quantité sur la carte alimentation]:[Quantité pour cablage]])</f>
        <v>2</v>
      </c>
      <c r="N115" s="27">
        <v>2.63</v>
      </c>
      <c r="O115" s="45"/>
      <c r="P115" s="20">
        <v>0</v>
      </c>
      <c r="Q115" s="20"/>
      <c r="R115" s="20"/>
      <c r="S115" s="24">
        <f>Tableau5[[#This Row],[Quantité à commander]]*Tableau5[[#This Row],[Prix unitaire HT]]</f>
        <v>0</v>
      </c>
      <c r="T115" s="20"/>
    </row>
    <row r="116" spans="1:20" hidden="1" x14ac:dyDescent="0.25">
      <c r="A116" s="20"/>
      <c r="B116" s="20"/>
      <c r="C116" s="20"/>
      <c r="D116" s="20">
        <v>1</v>
      </c>
      <c r="E116" s="20"/>
      <c r="F116" s="20"/>
      <c r="G116" s="22" t="s">
        <v>131</v>
      </c>
      <c r="H116" s="20" t="s">
        <v>92</v>
      </c>
      <c r="I116" s="21"/>
      <c r="J116" s="20" t="s">
        <v>97</v>
      </c>
      <c r="K116" s="38"/>
      <c r="L116" s="20"/>
      <c r="M116" s="20">
        <f>SUMPRODUCT($A$2:$F$2,Tableau5[[#This Row],[Quantité sur la carte alimentation]:[Quantité pour cablage]])</f>
        <v>2</v>
      </c>
      <c r="N116" s="27"/>
      <c r="O116" s="45"/>
      <c r="P116" s="20">
        <v>3</v>
      </c>
      <c r="Q116" s="20">
        <v>3</v>
      </c>
      <c r="R116" s="20"/>
      <c r="S116" s="24">
        <f>Tableau5[[#This Row],[Quantité à commander]]*Tableau5[[#This Row],[Prix unitaire HT]]</f>
        <v>0</v>
      </c>
      <c r="T116" s="20"/>
    </row>
    <row r="117" spans="1:20" hidden="1" x14ac:dyDescent="0.25">
      <c r="A117" s="20"/>
      <c r="B117" s="20"/>
      <c r="C117" s="20"/>
      <c r="D117" s="20">
        <v>1</v>
      </c>
      <c r="E117" s="20"/>
      <c r="F117" s="20"/>
      <c r="G117" s="22" t="s">
        <v>131</v>
      </c>
      <c r="H117" s="20" t="s">
        <v>92</v>
      </c>
      <c r="I117" s="21"/>
      <c r="J117" s="20" t="s">
        <v>6</v>
      </c>
      <c r="K117" s="38" t="s">
        <v>236</v>
      </c>
      <c r="L117" s="20"/>
      <c r="M117" s="20">
        <f>SUMPRODUCT($A$2:$F$2,Tableau5[[#This Row],[Quantité sur la carte alimentation]:[Quantité pour cablage]])</f>
        <v>2</v>
      </c>
      <c r="N117" s="27">
        <v>3.6</v>
      </c>
      <c r="O117" s="45"/>
      <c r="P117" s="20">
        <v>0</v>
      </c>
      <c r="Q117" s="20"/>
      <c r="R117" s="20"/>
      <c r="S117" s="24">
        <f>Tableau5[[#This Row],[Quantité à commander]]*Tableau5[[#This Row],[Prix unitaire HT]]</f>
        <v>0</v>
      </c>
      <c r="T117" s="20"/>
    </row>
    <row r="118" spans="1:20" x14ac:dyDescent="0.25">
      <c r="A118" s="20"/>
      <c r="B118" s="20"/>
      <c r="C118" s="20"/>
      <c r="D118" s="20"/>
      <c r="E118" s="20">
        <v>1</v>
      </c>
      <c r="F118" s="20"/>
      <c r="G118" s="25" t="s">
        <v>179</v>
      </c>
      <c r="H118" s="20" t="s">
        <v>92</v>
      </c>
      <c r="I118" s="21"/>
      <c r="J118" s="20" t="s">
        <v>97</v>
      </c>
      <c r="K118" s="38"/>
      <c r="L118" s="20"/>
      <c r="M118" s="20">
        <f>SUMPRODUCT($A$2:$F$2,Tableau5[[#This Row],[Quantité sur la carte alimentation]:[Quantité pour cablage]])</f>
        <v>6</v>
      </c>
      <c r="N118" s="27"/>
      <c r="O118" s="45">
        <v>1</v>
      </c>
      <c r="P118" s="20">
        <v>6</v>
      </c>
      <c r="Q118" s="20">
        <v>6</v>
      </c>
      <c r="R118" s="20"/>
      <c r="S118" s="24">
        <f>Tableau5[[#This Row],[Quantité à commander]]*Tableau5[[#This Row],[Prix unitaire HT]]</f>
        <v>0</v>
      </c>
      <c r="T118" s="20"/>
    </row>
    <row r="119" spans="1:20" hidden="1" x14ac:dyDescent="0.25">
      <c r="A119" s="20"/>
      <c r="B119" s="20"/>
      <c r="C119" s="20"/>
      <c r="D119" s="20"/>
      <c r="E119" s="20">
        <v>1</v>
      </c>
      <c r="F119" s="20"/>
      <c r="G119" s="25" t="s">
        <v>179</v>
      </c>
      <c r="H119" s="20" t="s">
        <v>92</v>
      </c>
      <c r="I119" s="21"/>
      <c r="J119" s="20" t="s">
        <v>6</v>
      </c>
      <c r="K119" s="38" t="s">
        <v>235</v>
      </c>
      <c r="L119" s="20"/>
      <c r="M119" s="20">
        <f>SUMPRODUCT($A$2:$F$2,Tableau5[[#This Row],[Quantité sur la carte alimentation]:[Quantité pour cablage]])</f>
        <v>6</v>
      </c>
      <c r="N119" s="27">
        <v>2.8</v>
      </c>
      <c r="O119" s="45">
        <v>1</v>
      </c>
      <c r="P119" s="20">
        <v>0</v>
      </c>
      <c r="Q119" s="20"/>
      <c r="R119" s="20"/>
      <c r="S119" s="24">
        <f>Tableau5[[#This Row],[Quantité à commander]]*Tableau5[[#This Row],[Prix unitaire HT]]</f>
        <v>0</v>
      </c>
      <c r="T119" s="20"/>
    </row>
    <row r="120" spans="1:20" hidden="1" x14ac:dyDescent="0.25">
      <c r="A120" s="20"/>
      <c r="B120" s="20"/>
      <c r="C120" s="20"/>
      <c r="D120" s="20"/>
      <c r="E120" s="20">
        <v>1</v>
      </c>
      <c r="F120" s="20"/>
      <c r="G120" s="25" t="s">
        <v>179</v>
      </c>
      <c r="H120" s="20" t="s">
        <v>92</v>
      </c>
      <c r="I120" s="21"/>
      <c r="J120" s="20" t="s">
        <v>16</v>
      </c>
      <c r="K120" s="42">
        <v>9494170</v>
      </c>
      <c r="L120" s="20"/>
      <c r="M120" s="20">
        <f>SUMPRODUCT($A$2:$F$2,Tableau5[[#This Row],[Quantité sur la carte alimentation]:[Quantité pour cablage]])</f>
        <v>6</v>
      </c>
      <c r="N120" s="27">
        <v>1.55</v>
      </c>
      <c r="O120" s="45">
        <v>1</v>
      </c>
      <c r="P120" s="20">
        <v>0</v>
      </c>
      <c r="Q120" s="20"/>
      <c r="R120" s="20"/>
      <c r="S120" s="24">
        <f>Tableau5[[#This Row],[Quantité à commander]]*Tableau5[[#This Row],[Prix unitaire HT]]</f>
        <v>0</v>
      </c>
      <c r="T120" s="20"/>
    </row>
    <row r="121" spans="1:20" hidden="1" x14ac:dyDescent="0.25">
      <c r="A121" s="20"/>
      <c r="B121" s="20"/>
      <c r="C121" s="20"/>
      <c r="D121" s="20"/>
      <c r="E121" s="20">
        <v>1</v>
      </c>
      <c r="F121" s="20"/>
      <c r="G121" s="25" t="s">
        <v>178</v>
      </c>
      <c r="H121" s="20"/>
      <c r="I121" s="21"/>
      <c r="J121" s="20" t="s">
        <v>224</v>
      </c>
      <c r="K121" s="42"/>
      <c r="L121" s="20"/>
      <c r="M121" s="20">
        <f>SUMPRODUCT($A$2:$F$2,Tableau5[[#This Row],[Quantité sur la carte alimentation]:[Quantité pour cablage]])</f>
        <v>6</v>
      </c>
      <c r="N121" s="27"/>
      <c r="O121" s="45"/>
      <c r="P121" s="20">
        <v>3</v>
      </c>
      <c r="Q121" s="20">
        <v>6</v>
      </c>
      <c r="R121" s="20"/>
      <c r="S121" s="24">
        <f>Tableau5[[#This Row],[Quantité à commander]]*Tableau5[[#This Row],[Prix unitaire HT]]</f>
        <v>0</v>
      </c>
      <c r="T121" s="20"/>
    </row>
    <row r="122" spans="1:20" hidden="1" x14ac:dyDescent="0.25">
      <c r="A122" s="20"/>
      <c r="B122" s="20"/>
      <c r="C122" s="20"/>
      <c r="D122" s="20"/>
      <c r="E122" s="20">
        <v>1</v>
      </c>
      <c r="F122" s="20"/>
      <c r="G122" s="25" t="s">
        <v>178</v>
      </c>
      <c r="H122" s="20"/>
      <c r="I122" s="21"/>
      <c r="J122" s="20" t="s">
        <v>6</v>
      </c>
      <c r="K122" s="42" t="s">
        <v>234</v>
      </c>
      <c r="L122" s="20"/>
      <c r="M122" s="20">
        <f>SUMPRODUCT($A$2:$F$2,Tableau5[[#This Row],[Quantité sur la carte alimentation]:[Quantité pour cablage]])</f>
        <v>6</v>
      </c>
      <c r="N122" s="27">
        <v>17.989999999999998</v>
      </c>
      <c r="O122" s="45"/>
      <c r="P122" s="20">
        <v>0</v>
      </c>
      <c r="Q122" s="20"/>
      <c r="R122" s="20"/>
      <c r="S122" s="24">
        <f>Tableau5[[#This Row],[Quantité à commander]]*Tableau5[[#This Row],[Prix unitaire HT]]</f>
        <v>0</v>
      </c>
      <c r="T122" s="20"/>
    </row>
    <row r="123" spans="1:20" hidden="1" x14ac:dyDescent="0.25">
      <c r="A123" s="20"/>
      <c r="B123" s="20"/>
      <c r="C123" s="20"/>
      <c r="D123" s="20"/>
      <c r="E123" s="20">
        <v>1</v>
      </c>
      <c r="F123" s="20"/>
      <c r="G123" s="25" t="s">
        <v>178</v>
      </c>
      <c r="H123" s="20"/>
      <c r="I123" s="21"/>
      <c r="J123" s="20" t="s">
        <v>16</v>
      </c>
      <c r="K123" s="42">
        <v>1468979</v>
      </c>
      <c r="L123" s="20"/>
      <c r="M123" s="20">
        <f>SUMPRODUCT($A$2:$F$2,Tableau5[[#This Row],[Quantité sur la carte alimentation]:[Quantité pour cablage]])</f>
        <v>6</v>
      </c>
      <c r="N123" s="27">
        <v>14.85</v>
      </c>
      <c r="O123" s="45"/>
      <c r="P123" s="20">
        <v>0</v>
      </c>
      <c r="Q123" s="20"/>
      <c r="R123" s="20"/>
      <c r="S123" s="24">
        <f>Tableau5[[#This Row],[Quantité à commander]]*Tableau5[[#This Row],[Prix unitaire HT]]</f>
        <v>0</v>
      </c>
      <c r="T123" s="20"/>
    </row>
    <row r="124" spans="1:20" hidden="1" x14ac:dyDescent="0.25">
      <c r="A124" s="20"/>
      <c r="B124" s="20"/>
      <c r="C124" s="20"/>
      <c r="D124" s="20">
        <v>1</v>
      </c>
      <c r="E124" s="20"/>
      <c r="F124" s="20"/>
      <c r="G124" s="22" t="s">
        <v>132</v>
      </c>
      <c r="H124" s="20" t="s">
        <v>92</v>
      </c>
      <c r="I124" s="21"/>
      <c r="J124" s="20" t="s">
        <v>224</v>
      </c>
      <c r="K124" s="42"/>
      <c r="L124" s="20"/>
      <c r="M124" s="20">
        <f>SUMPRODUCT($A$2:$F$2,Tableau5[[#This Row],[Quantité sur la carte alimentation]:[Quantité pour cablage]])</f>
        <v>2</v>
      </c>
      <c r="N124" s="27"/>
      <c r="O124" s="45">
        <v>2</v>
      </c>
      <c r="P124" s="20">
        <v>3</v>
      </c>
      <c r="Q124" s="20">
        <v>6</v>
      </c>
      <c r="R124" s="20"/>
      <c r="S124" s="24">
        <f>Tableau5[[#This Row],[Quantité à commander]]*Tableau5[[#This Row],[Prix unitaire HT]]</f>
        <v>0</v>
      </c>
      <c r="T124" s="20"/>
    </row>
    <row r="125" spans="1:20" hidden="1" x14ac:dyDescent="0.25">
      <c r="A125" s="20"/>
      <c r="B125" s="20"/>
      <c r="C125" s="20"/>
      <c r="D125" s="20">
        <v>1</v>
      </c>
      <c r="E125" s="20"/>
      <c r="F125" s="20"/>
      <c r="G125" s="22" t="s">
        <v>132</v>
      </c>
      <c r="H125" s="20" t="s">
        <v>92</v>
      </c>
      <c r="I125" s="21"/>
      <c r="J125" s="20" t="s">
        <v>6</v>
      </c>
      <c r="K125" s="42" t="s">
        <v>233</v>
      </c>
      <c r="L125" s="20"/>
      <c r="M125" s="20">
        <f>SUMPRODUCT($A$2:$F$2,Tableau5[[#This Row],[Quantité sur la carte alimentation]:[Quantité pour cablage]])</f>
        <v>2</v>
      </c>
      <c r="N125" s="27">
        <v>2.41</v>
      </c>
      <c r="O125" s="45">
        <v>2</v>
      </c>
      <c r="P125" s="20">
        <v>0</v>
      </c>
      <c r="Q125" s="20"/>
      <c r="R125" s="20"/>
      <c r="S125" s="24">
        <f>Tableau5[[#This Row],[Quantité à commander]]*Tableau5[[#This Row],[Prix unitaire HT]]</f>
        <v>0</v>
      </c>
      <c r="T125" s="20"/>
    </row>
    <row r="126" spans="1:20" hidden="1" x14ac:dyDescent="0.25">
      <c r="A126" s="20"/>
      <c r="B126" s="20"/>
      <c r="C126" s="20"/>
      <c r="D126" s="20">
        <v>1</v>
      </c>
      <c r="E126" s="20"/>
      <c r="F126" s="20"/>
      <c r="G126" s="22" t="s">
        <v>132</v>
      </c>
      <c r="H126" s="20" t="s">
        <v>92</v>
      </c>
      <c r="I126" s="21"/>
      <c r="J126" s="20" t="s">
        <v>16</v>
      </c>
      <c r="K126" s="38">
        <v>1333965</v>
      </c>
      <c r="L126" s="20"/>
      <c r="M126" s="20">
        <f>SUMPRODUCT($A$2:$F$2,Tableau5[[#This Row],[Quantité sur la carte alimentation]:[Quantité pour cablage]])</f>
        <v>2</v>
      </c>
      <c r="N126" s="27">
        <v>2.5299999999999998</v>
      </c>
      <c r="O126" s="45">
        <v>2</v>
      </c>
      <c r="P126" s="20">
        <v>0</v>
      </c>
      <c r="Q126" s="20"/>
      <c r="R126" s="20"/>
      <c r="S126" s="24">
        <f>Tableau5[[#This Row],[Quantité à commander]]*Tableau5[[#This Row],[Prix unitaire HT]]</f>
        <v>0</v>
      </c>
      <c r="T126" s="20"/>
    </row>
    <row r="127" spans="1:20" hidden="1" x14ac:dyDescent="0.25">
      <c r="A127" s="20"/>
      <c r="B127" s="20"/>
      <c r="C127" s="20"/>
      <c r="D127" s="20">
        <v>1</v>
      </c>
      <c r="E127" s="20"/>
      <c r="F127" s="20"/>
      <c r="G127" s="22" t="s">
        <v>133</v>
      </c>
      <c r="H127" s="20" t="s">
        <v>230</v>
      </c>
      <c r="I127" s="21" t="s">
        <v>231</v>
      </c>
      <c r="J127" s="20" t="s">
        <v>224</v>
      </c>
      <c r="K127" s="38"/>
      <c r="L127" s="20"/>
      <c r="M127" s="20">
        <f>SUMPRODUCT($A$2:$F$2,Tableau5[[#This Row],[Quantité sur la carte alimentation]:[Quantité pour cablage]])</f>
        <v>2</v>
      </c>
      <c r="N127" s="27"/>
      <c r="O127" s="45"/>
      <c r="P127" s="20">
        <v>2</v>
      </c>
      <c r="Q127" s="20">
        <v>2</v>
      </c>
      <c r="R127" s="20"/>
      <c r="S127" s="24">
        <f>Tableau5[[#This Row],[Quantité à commander]]*Tableau5[[#This Row],[Prix unitaire HT]]</f>
        <v>0</v>
      </c>
      <c r="T127" s="20"/>
    </row>
    <row r="128" spans="1:20" hidden="1" x14ac:dyDescent="0.25">
      <c r="A128" s="20"/>
      <c r="B128" s="20"/>
      <c r="C128" s="20"/>
      <c r="D128" s="20">
        <v>1</v>
      </c>
      <c r="E128" s="20"/>
      <c r="F128" s="20"/>
      <c r="G128" s="22" t="s">
        <v>133</v>
      </c>
      <c r="H128" s="20" t="s">
        <v>230</v>
      </c>
      <c r="I128" s="21" t="s">
        <v>231</v>
      </c>
      <c r="J128" s="20" t="s">
        <v>6</v>
      </c>
      <c r="K128" s="38" t="s">
        <v>232</v>
      </c>
      <c r="L128" s="20"/>
      <c r="M128" s="20">
        <f>SUMPRODUCT($A$2:$F$2,Tableau5[[#This Row],[Quantité sur la carte alimentation]:[Quantité pour cablage]])</f>
        <v>2</v>
      </c>
      <c r="N128" s="27">
        <v>3.86</v>
      </c>
      <c r="O128" s="45"/>
      <c r="P128" s="20">
        <v>0</v>
      </c>
      <c r="Q128" s="20"/>
      <c r="R128" s="20"/>
      <c r="S128" s="24">
        <f>Tableau5[[#This Row],[Quantité à commander]]*Tableau5[[#This Row],[Prix unitaire HT]]</f>
        <v>0</v>
      </c>
      <c r="T128" s="20"/>
    </row>
    <row r="129" spans="1:20" hidden="1" x14ac:dyDescent="0.25">
      <c r="A129" s="20"/>
      <c r="B129" s="20"/>
      <c r="C129" s="20"/>
      <c r="D129" s="20">
        <v>1</v>
      </c>
      <c r="E129" s="20"/>
      <c r="F129" s="20"/>
      <c r="G129" s="22" t="s">
        <v>133</v>
      </c>
      <c r="H129" s="20" t="s">
        <v>230</v>
      </c>
      <c r="I129" s="21" t="s">
        <v>231</v>
      </c>
      <c r="J129" s="20" t="s">
        <v>16</v>
      </c>
      <c r="K129" s="38">
        <v>1663923</v>
      </c>
      <c r="L129" s="20"/>
      <c r="M129" s="20">
        <f>SUMPRODUCT($A$2:$F$2,Tableau5[[#This Row],[Quantité sur la carte alimentation]:[Quantité pour cablage]])</f>
        <v>2</v>
      </c>
      <c r="N129" s="27">
        <v>3.64</v>
      </c>
      <c r="O129" s="45"/>
      <c r="P129" s="20">
        <v>0</v>
      </c>
      <c r="Q129" s="20"/>
      <c r="R129" s="20"/>
      <c r="S129" s="24">
        <f>Tableau5[[#This Row],[Quantité à commander]]*Tableau5[[#This Row],[Prix unitaire HT]]</f>
        <v>0</v>
      </c>
      <c r="T129" s="20"/>
    </row>
    <row r="130" spans="1:20" hidden="1" x14ac:dyDescent="0.25">
      <c r="A130" s="20"/>
      <c r="B130" s="20"/>
      <c r="C130" s="20"/>
      <c r="D130" s="20">
        <v>0</v>
      </c>
      <c r="E130" s="20"/>
      <c r="F130" s="20"/>
      <c r="G130" s="22" t="s">
        <v>134</v>
      </c>
      <c r="H130" s="20"/>
      <c r="I130" s="21"/>
      <c r="J130" s="20" t="s">
        <v>16</v>
      </c>
      <c r="K130" s="38">
        <v>9882774</v>
      </c>
      <c r="L130" s="20"/>
      <c r="M130" s="20">
        <f>SUMPRODUCT($A$2:$F$2,Tableau5[[#This Row],[Quantité sur la carte alimentation]:[Quantité pour cablage]])</f>
        <v>0</v>
      </c>
      <c r="N130" s="27"/>
      <c r="O130" s="45"/>
      <c r="P130" s="20">
        <v>0</v>
      </c>
      <c r="Q130" s="20"/>
      <c r="R130" s="20"/>
      <c r="S130" s="24">
        <f>Tableau5[[#This Row],[Quantité à commander]]*Tableau5[[#This Row],[Prix unitaire HT]]</f>
        <v>0</v>
      </c>
      <c r="T130" s="20"/>
    </row>
    <row r="131" spans="1:20" hidden="1" x14ac:dyDescent="0.25">
      <c r="A131" s="20"/>
      <c r="B131" s="20"/>
      <c r="C131" s="20"/>
      <c r="D131" s="20">
        <v>0</v>
      </c>
      <c r="E131" s="20"/>
      <c r="F131" s="20"/>
      <c r="G131" s="22" t="s">
        <v>135</v>
      </c>
      <c r="H131" s="20"/>
      <c r="I131" s="21"/>
      <c r="J131" s="20" t="s">
        <v>16</v>
      </c>
      <c r="K131" s="38">
        <v>1605565</v>
      </c>
      <c r="L131" s="20"/>
      <c r="M131" s="20">
        <f>SUMPRODUCT($A$2:$F$2,Tableau5[[#This Row],[Quantité sur la carte alimentation]:[Quantité pour cablage]])</f>
        <v>0</v>
      </c>
      <c r="N131" s="27"/>
      <c r="O131" s="45"/>
      <c r="P131" s="20">
        <v>0</v>
      </c>
      <c r="Q131" s="20"/>
      <c r="R131" s="20"/>
      <c r="S131" s="24">
        <f>Tableau5[[#This Row],[Quantité à commander]]*Tableau5[[#This Row],[Prix unitaire HT]]</f>
        <v>0</v>
      </c>
      <c r="T131" s="20"/>
    </row>
    <row r="132" spans="1:20" hidden="1" x14ac:dyDescent="0.25">
      <c r="A132" s="20"/>
      <c r="B132" s="20"/>
      <c r="C132" s="20"/>
      <c r="D132" s="20">
        <v>0</v>
      </c>
      <c r="E132" s="20"/>
      <c r="F132" s="20"/>
      <c r="G132" s="22" t="s">
        <v>136</v>
      </c>
      <c r="H132" s="20"/>
      <c r="I132" s="21"/>
      <c r="J132" s="20" t="s">
        <v>16</v>
      </c>
      <c r="K132" s="38">
        <v>9758569</v>
      </c>
      <c r="L132" s="20"/>
      <c r="M132" s="20">
        <f>SUMPRODUCT($A$2:$F$2,Tableau5[[#This Row],[Quantité sur la carte alimentation]:[Quantité pour cablage]])</f>
        <v>0</v>
      </c>
      <c r="N132" s="27"/>
      <c r="O132" s="45"/>
      <c r="P132" s="20">
        <v>0</v>
      </c>
      <c r="Q132" s="20"/>
      <c r="R132" s="20"/>
      <c r="S132" s="24">
        <f>Tableau5[[#This Row],[Quantité à commander]]*Tableau5[[#This Row],[Prix unitaire HT]]</f>
        <v>0</v>
      </c>
      <c r="T132" s="20"/>
    </row>
    <row r="133" spans="1:20" hidden="1" x14ac:dyDescent="0.25">
      <c r="A133" s="20">
        <v>1</v>
      </c>
      <c r="B133" s="20"/>
      <c r="C133" s="20"/>
      <c r="D133" s="20"/>
      <c r="E133" s="20"/>
      <c r="F133" s="20"/>
      <c r="G133" s="20" t="s">
        <v>30</v>
      </c>
      <c r="H133" s="20" t="s">
        <v>31</v>
      </c>
      <c r="I133" s="21" t="s">
        <v>32</v>
      </c>
      <c r="J133" s="20" t="s">
        <v>16</v>
      </c>
      <c r="K133" s="38" t="s">
        <v>33</v>
      </c>
      <c r="L133" s="20"/>
      <c r="M133" s="20">
        <f>SUMPRODUCT($A$2:$F$2,Tableau5[[#This Row],[Quantité sur la carte alimentation]:[Quantité pour cablage]])</f>
        <v>3</v>
      </c>
      <c r="N133" s="27">
        <v>42.6</v>
      </c>
      <c r="O133" s="45"/>
      <c r="P133" s="20">
        <v>3</v>
      </c>
      <c r="Q133" s="20">
        <v>3</v>
      </c>
      <c r="R133" s="20"/>
      <c r="S133" s="24">
        <f>Tableau5[[#This Row],[Quantité à commander]]*Tableau5[[#This Row],[Prix unitaire HT]]</f>
        <v>127.80000000000001</v>
      </c>
      <c r="T133" s="20"/>
    </row>
    <row r="134" spans="1:20" hidden="1" x14ac:dyDescent="0.25">
      <c r="A134" s="20">
        <v>1</v>
      </c>
      <c r="B134" s="20"/>
      <c r="C134" s="20"/>
      <c r="D134" s="20"/>
      <c r="E134" s="20"/>
      <c r="F134" s="20"/>
      <c r="G134" s="20" t="s">
        <v>30</v>
      </c>
      <c r="H134" s="20" t="s">
        <v>31</v>
      </c>
      <c r="I134" s="21" t="s">
        <v>32</v>
      </c>
      <c r="J134" s="20" t="s">
        <v>6</v>
      </c>
      <c r="K134" s="38" t="s">
        <v>34</v>
      </c>
      <c r="L134" s="20"/>
      <c r="M134" s="20">
        <f>SUMPRODUCT($A$2:$F$2,Tableau5[[#This Row],[Quantité sur la carte alimentation]:[Quantité pour cablage]])</f>
        <v>3</v>
      </c>
      <c r="N134" s="27">
        <v>45.8</v>
      </c>
      <c r="O134" s="45"/>
      <c r="P134" s="20">
        <v>0</v>
      </c>
      <c r="Q134" s="20"/>
      <c r="R134" s="20"/>
      <c r="S134" s="24">
        <f>Tableau5[[#This Row],[Quantité à commander]]*Tableau5[[#This Row],[Prix unitaire HT]]</f>
        <v>0</v>
      </c>
      <c r="T134" s="20"/>
    </row>
    <row r="135" spans="1:20" hidden="1" x14ac:dyDescent="0.25">
      <c r="A135" s="20"/>
      <c r="B135" s="20"/>
      <c r="C135" s="20"/>
      <c r="D135" s="20">
        <v>0</v>
      </c>
      <c r="E135" s="20"/>
      <c r="F135" s="20"/>
      <c r="G135" s="22" t="s">
        <v>137</v>
      </c>
      <c r="H135" s="20"/>
      <c r="I135" s="21"/>
      <c r="J135" s="20" t="s">
        <v>16</v>
      </c>
      <c r="K135" s="38" t="s">
        <v>138</v>
      </c>
      <c r="L135" s="20"/>
      <c r="M135" s="20">
        <f>SUMPRODUCT($A$2:$F$2,Tableau5[[#This Row],[Quantité sur la carte alimentation]:[Quantité pour cablage]])</f>
        <v>0</v>
      </c>
      <c r="N135" s="27"/>
      <c r="O135" s="45"/>
      <c r="P135" s="20">
        <v>0</v>
      </c>
      <c r="Q135" s="20"/>
      <c r="R135" s="20"/>
      <c r="S135" s="24">
        <f>Tableau5[[#This Row],[Quantité à commander]]*Tableau5[[#This Row],[Prix unitaire HT]]</f>
        <v>0</v>
      </c>
      <c r="T135" s="20"/>
    </row>
    <row r="136" spans="1:20" hidden="1" x14ac:dyDescent="0.25">
      <c r="A136" s="20"/>
      <c r="B136" s="20"/>
      <c r="C136" s="20"/>
      <c r="D136" s="20">
        <v>1</v>
      </c>
      <c r="E136" s="20"/>
      <c r="F136" s="20"/>
      <c r="G136" s="22" t="s">
        <v>227</v>
      </c>
      <c r="H136" s="20" t="s">
        <v>228</v>
      </c>
      <c r="I136" s="21"/>
      <c r="J136" s="20" t="s">
        <v>6</v>
      </c>
      <c r="K136" s="38" t="s">
        <v>229</v>
      </c>
      <c r="L136" s="20"/>
      <c r="M136" s="20">
        <f>SUMPRODUCT($A$2:$F$2,Tableau5[[#This Row],[Quantité sur la carte alimentation]:[Quantité pour cablage]])</f>
        <v>2</v>
      </c>
      <c r="N136" s="27">
        <v>8.11</v>
      </c>
      <c r="O136" s="45">
        <v>2</v>
      </c>
      <c r="P136" s="20">
        <v>0</v>
      </c>
      <c r="Q136" s="20"/>
      <c r="R136" s="20"/>
      <c r="S136" s="24">
        <f>Tableau5[[#This Row],[Quantité à commander]]*Tableau5[[#This Row],[Prix unitaire HT]]</f>
        <v>0</v>
      </c>
      <c r="T136" s="20"/>
    </row>
    <row r="137" spans="1:20" hidden="1" x14ac:dyDescent="0.25">
      <c r="A137" s="20"/>
      <c r="B137" s="20"/>
      <c r="C137" s="20"/>
      <c r="D137" s="20">
        <v>1</v>
      </c>
      <c r="E137" s="20"/>
      <c r="F137" s="20"/>
      <c r="G137" s="22" t="s">
        <v>227</v>
      </c>
      <c r="H137" s="20" t="s">
        <v>228</v>
      </c>
      <c r="I137" s="21"/>
      <c r="J137" s="20" t="s">
        <v>16</v>
      </c>
      <c r="K137" s="38">
        <v>1640233</v>
      </c>
      <c r="L137" s="20"/>
      <c r="M137" s="20">
        <f>SUMPRODUCT($A$2:$F$2,Tableau5[[#This Row],[Quantité sur la carte alimentation]:[Quantité pour cablage]])</f>
        <v>2</v>
      </c>
      <c r="N137" s="27">
        <v>8.92</v>
      </c>
      <c r="O137" s="45">
        <v>2</v>
      </c>
      <c r="P137" s="20">
        <v>0</v>
      </c>
      <c r="Q137" s="20"/>
      <c r="R137" s="20"/>
      <c r="S137" s="24">
        <f>Tableau5[[#This Row],[Quantité à commander]]*Tableau5[[#This Row],[Prix unitaire HT]]</f>
        <v>0</v>
      </c>
      <c r="T137" s="20"/>
    </row>
    <row r="138" spans="1:20" hidden="1" x14ac:dyDescent="0.25">
      <c r="A138" s="20"/>
      <c r="B138" s="20"/>
      <c r="C138" s="20"/>
      <c r="D138" s="20"/>
      <c r="E138" s="20">
        <v>1</v>
      </c>
      <c r="F138" s="20"/>
      <c r="G138" s="25" t="s">
        <v>171</v>
      </c>
      <c r="H138" s="20" t="s">
        <v>248</v>
      </c>
      <c r="I138" s="21" t="s">
        <v>343</v>
      </c>
      <c r="J138" s="20" t="s">
        <v>6</v>
      </c>
      <c r="K138" s="38" t="s">
        <v>217</v>
      </c>
      <c r="L138" s="20"/>
      <c r="M138" s="20">
        <f>SUMPRODUCT($A$2:$F$2,Tableau5[[#This Row],[Quantité sur la carte alimentation]:[Quantité pour cablage]])</f>
        <v>6</v>
      </c>
      <c r="N138" s="27"/>
      <c r="O138" s="45"/>
      <c r="P138" s="20">
        <v>0</v>
      </c>
      <c r="Q138" s="20"/>
      <c r="R138" s="20"/>
      <c r="S138" s="24">
        <f>Tableau5[[#This Row],[Quantité à commander]]*Tableau5[[#This Row],[Prix unitaire HT]]</f>
        <v>0</v>
      </c>
      <c r="T138" s="20"/>
    </row>
    <row r="139" spans="1:20" x14ac:dyDescent="0.25">
      <c r="A139" s="20"/>
      <c r="B139" s="20"/>
      <c r="C139" s="20"/>
      <c r="D139" s="20"/>
      <c r="E139" s="20">
        <v>1</v>
      </c>
      <c r="F139" s="20"/>
      <c r="G139" s="25" t="s">
        <v>171</v>
      </c>
      <c r="H139" s="20" t="s">
        <v>248</v>
      </c>
      <c r="I139" s="21" t="s">
        <v>343</v>
      </c>
      <c r="J139" s="20" t="s">
        <v>16</v>
      </c>
      <c r="K139" s="38">
        <v>1345925</v>
      </c>
      <c r="L139" s="20">
        <v>5</v>
      </c>
      <c r="M139" s="20">
        <f>SUMPRODUCT($A$2:$F$2,Tableau5[[#This Row],[Quantité sur la carte alimentation]:[Quantité pour cablage]])</f>
        <v>6</v>
      </c>
      <c r="N139" s="27">
        <v>0.71</v>
      </c>
      <c r="O139" s="45"/>
      <c r="P139" s="20">
        <v>10</v>
      </c>
      <c r="Q139" s="20">
        <v>10</v>
      </c>
      <c r="R139" s="20"/>
      <c r="S139" s="24">
        <f>Tableau5[[#This Row],[Quantité à commander]]*Tableau5[[#This Row],[Prix unitaire HT]]</f>
        <v>7.1</v>
      </c>
      <c r="T139" s="20"/>
    </row>
    <row r="140" spans="1:20" hidden="1" x14ac:dyDescent="0.25">
      <c r="A140" s="20">
        <v>7</v>
      </c>
      <c r="B140" s="20"/>
      <c r="C140" s="20"/>
      <c r="D140" s="20"/>
      <c r="E140" s="20"/>
      <c r="F140" s="20"/>
      <c r="G140" s="20" t="s">
        <v>5</v>
      </c>
      <c r="H140" s="20" t="s">
        <v>6</v>
      </c>
      <c r="I140" s="21"/>
      <c r="J140" s="20" t="s">
        <v>6</v>
      </c>
      <c r="K140" s="38" t="s">
        <v>7</v>
      </c>
      <c r="L140" s="20">
        <v>25</v>
      </c>
      <c r="M140" s="20">
        <f>SUMPRODUCT($A$2:$F$2,Tableau5[[#This Row],[Quantité sur la carte alimentation]:[Quantité pour cablage]])</f>
        <v>21</v>
      </c>
      <c r="N140" s="27">
        <v>0.33</v>
      </c>
      <c r="O140" s="45"/>
      <c r="P140" s="20">
        <v>25</v>
      </c>
      <c r="Q140" s="20">
        <v>25</v>
      </c>
      <c r="R140" s="20"/>
      <c r="S140" s="24">
        <f>Tableau5[[#This Row],[Quantité à commander]]*Tableau5[[#This Row],[Prix unitaire HT]]</f>
        <v>8.25</v>
      </c>
      <c r="T140" s="20" t="s">
        <v>9</v>
      </c>
    </row>
    <row r="141" spans="1:20" hidden="1" x14ac:dyDescent="0.25">
      <c r="A141" s="20"/>
      <c r="B141" s="20"/>
      <c r="C141" s="20"/>
      <c r="D141" s="20">
        <v>0</v>
      </c>
      <c r="E141" s="20"/>
      <c r="F141" s="20"/>
      <c r="G141" s="22" t="s">
        <v>121</v>
      </c>
      <c r="H141" s="20"/>
      <c r="I141" s="21"/>
      <c r="J141" s="20" t="s">
        <v>16</v>
      </c>
      <c r="K141" s="38">
        <v>1667005</v>
      </c>
      <c r="L141" s="20"/>
      <c r="M141" s="20">
        <f>SUMPRODUCT($A$2:$F$2,Tableau5[[#This Row],[Quantité sur la carte alimentation]:[Quantité pour cablage]])</f>
        <v>0</v>
      </c>
      <c r="N141" s="27"/>
      <c r="O141" s="45"/>
      <c r="P141" s="20">
        <v>0</v>
      </c>
      <c r="Q141" s="20"/>
      <c r="R141" s="20"/>
      <c r="S141" s="24">
        <f>Tableau5[[#This Row],[Quantité à commander]]*Tableau5[[#This Row],[Prix unitaire HT]]</f>
        <v>0</v>
      </c>
      <c r="T141" s="20"/>
    </row>
    <row r="142" spans="1:20" x14ac:dyDescent="0.25">
      <c r="A142" s="20"/>
      <c r="B142" s="20">
        <v>1</v>
      </c>
      <c r="C142" s="20"/>
      <c r="D142" s="20"/>
      <c r="E142" s="20"/>
      <c r="F142" s="20"/>
      <c r="G142" s="20" t="s">
        <v>96</v>
      </c>
      <c r="H142" s="20" t="s">
        <v>92</v>
      </c>
      <c r="I142" s="20" t="s">
        <v>314</v>
      </c>
      <c r="J142" s="20" t="s">
        <v>97</v>
      </c>
      <c r="K142" s="38"/>
      <c r="L142" s="20"/>
      <c r="M142" s="20">
        <f>SUMPRODUCT($A$2:$F$2,Tableau5[[#This Row],[Quantité sur la carte alimentation]:[Quantité pour cablage]])</f>
        <v>3</v>
      </c>
      <c r="N142" s="27"/>
      <c r="O142" s="45"/>
      <c r="P142" s="20">
        <v>6</v>
      </c>
      <c r="Q142" s="20">
        <v>6</v>
      </c>
      <c r="R142" s="20">
        <v>3</v>
      </c>
      <c r="S142" s="24">
        <f>Tableau5[[#This Row],[Quantité à commander]]*Tableau5[[#This Row],[Prix unitaire HT]]</f>
        <v>0</v>
      </c>
      <c r="T142" s="20"/>
    </row>
    <row r="143" spans="1:20" x14ac:dyDescent="0.25">
      <c r="A143" s="20">
        <v>2</v>
      </c>
      <c r="B143" s="20"/>
      <c r="C143" s="20"/>
      <c r="D143" s="20"/>
      <c r="E143" s="20"/>
      <c r="F143" s="20"/>
      <c r="G143" s="20" t="s">
        <v>257</v>
      </c>
      <c r="H143" s="20" t="s">
        <v>251</v>
      </c>
      <c r="I143" s="20" t="s">
        <v>252</v>
      </c>
      <c r="J143" s="20" t="s">
        <v>6</v>
      </c>
      <c r="K143" s="38" t="s">
        <v>253</v>
      </c>
      <c r="L143" s="20">
        <v>5</v>
      </c>
      <c r="M143" s="20">
        <f>SUMPRODUCT($A$2:$F$2,Tableau5[[#This Row],[Quantité sur la carte alimentation]:[Quantité pour cablage]])</f>
        <v>6</v>
      </c>
      <c r="N143" s="27">
        <v>2.8279999999999998</v>
      </c>
      <c r="O143" s="45">
        <v>2</v>
      </c>
      <c r="P143" s="20">
        <v>6</v>
      </c>
      <c r="Q143" s="20">
        <v>5</v>
      </c>
      <c r="R143" s="20"/>
      <c r="S143" s="24">
        <f>Tableau5[[#This Row],[Quantité à commander]]*Tableau5[[#This Row],[Prix unitaire HT]]</f>
        <v>16.968</v>
      </c>
      <c r="T143" s="20"/>
    </row>
    <row r="144" spans="1:20" hidden="1" x14ac:dyDescent="0.25">
      <c r="A144" s="20">
        <v>2</v>
      </c>
      <c r="B144" s="20"/>
      <c r="C144" s="20"/>
      <c r="D144" s="20"/>
      <c r="E144" s="20"/>
      <c r="F144" s="20"/>
      <c r="G144" s="20" t="s">
        <v>257</v>
      </c>
      <c r="H144" s="20" t="s">
        <v>248</v>
      </c>
      <c r="I144" s="20" t="s">
        <v>260</v>
      </c>
      <c r="J144" s="20" t="s">
        <v>16</v>
      </c>
      <c r="K144" s="38" t="s">
        <v>261</v>
      </c>
      <c r="L144" s="20"/>
      <c r="M144" s="20">
        <f>SUMPRODUCT($A$2:$F$2,Tableau5[[#This Row],[Quantité sur la carte alimentation]:[Quantité pour cablage]])</f>
        <v>6</v>
      </c>
      <c r="N144" s="27">
        <v>3.01</v>
      </c>
      <c r="O144" s="45">
        <v>2</v>
      </c>
      <c r="P144" s="20">
        <v>0</v>
      </c>
      <c r="Q144" s="20"/>
      <c r="R144" s="20"/>
      <c r="S144" s="24">
        <f>Tableau5[[#This Row],[Quantité à commander]]*Tableau5[[#This Row],[Prix unitaire HT]]</f>
        <v>0</v>
      </c>
      <c r="T144" s="20"/>
    </row>
    <row r="145" spans="1:20" hidden="1" x14ac:dyDescent="0.25">
      <c r="A145" s="20">
        <v>2</v>
      </c>
      <c r="B145" s="20"/>
      <c r="C145" s="20"/>
      <c r="D145" s="20"/>
      <c r="E145" s="20"/>
      <c r="F145" s="20"/>
      <c r="G145" s="20" t="s">
        <v>257</v>
      </c>
      <c r="H145" s="20" t="s">
        <v>248</v>
      </c>
      <c r="I145" s="20" t="s">
        <v>249</v>
      </c>
      <c r="J145" s="20" t="s">
        <v>6</v>
      </c>
      <c r="K145" s="38" t="s">
        <v>250</v>
      </c>
      <c r="L145" s="20"/>
      <c r="M145" s="20">
        <f>SUMPRODUCT($A$2:$F$2,Tableau5[[#This Row],[Quantité sur la carte alimentation]:[Quantité pour cablage]])</f>
        <v>6</v>
      </c>
      <c r="N145" s="27">
        <v>2.92</v>
      </c>
      <c r="O145" s="45">
        <v>2</v>
      </c>
      <c r="P145" s="20">
        <v>0</v>
      </c>
      <c r="Q145" s="20"/>
      <c r="R145" s="20"/>
      <c r="S145" s="24">
        <f>Tableau5[[#This Row],[Quantité à commander]]*Tableau5[[#This Row],[Prix unitaire HT]]</f>
        <v>0</v>
      </c>
      <c r="T145" s="20"/>
    </row>
    <row r="146" spans="1:20" hidden="1" x14ac:dyDescent="0.25">
      <c r="A146" s="20">
        <v>2</v>
      </c>
      <c r="B146" s="20"/>
      <c r="C146" s="20"/>
      <c r="D146" s="20"/>
      <c r="E146" s="20"/>
      <c r="F146" s="20"/>
      <c r="G146" s="20" t="s">
        <v>257</v>
      </c>
      <c r="H146" s="20" t="s">
        <v>245</v>
      </c>
      <c r="I146" s="21" t="s">
        <v>247</v>
      </c>
      <c r="J146" s="20" t="s">
        <v>6</v>
      </c>
      <c r="K146" s="38" t="s">
        <v>246</v>
      </c>
      <c r="L146" s="20"/>
      <c r="M146" s="20">
        <f>SUMPRODUCT($A$2:$F$2,Tableau5[[#This Row],[Quantité sur la carte alimentation]:[Quantité pour cablage]])</f>
        <v>6</v>
      </c>
      <c r="N146" s="27">
        <v>3.16</v>
      </c>
      <c r="O146" s="45">
        <v>2</v>
      </c>
      <c r="P146" s="20">
        <v>0</v>
      </c>
      <c r="Q146" s="20"/>
      <c r="R146" s="20"/>
      <c r="S146" s="24">
        <f>Tableau5[[#This Row],[Quantité à commander]]*Tableau5[[#This Row],[Prix unitaire HT]]</f>
        <v>0</v>
      </c>
      <c r="T146" s="20"/>
    </row>
    <row r="147" spans="1:20" hidden="1" x14ac:dyDescent="0.25">
      <c r="A147" s="20">
        <v>2</v>
      </c>
      <c r="B147" s="20"/>
      <c r="C147" s="20"/>
      <c r="D147" s="20"/>
      <c r="E147" s="20"/>
      <c r="F147" s="20"/>
      <c r="G147" s="20" t="s">
        <v>257</v>
      </c>
      <c r="H147" s="20"/>
      <c r="I147" s="21"/>
      <c r="J147" s="20" t="s">
        <v>43</v>
      </c>
      <c r="K147" s="38" t="s">
        <v>258</v>
      </c>
      <c r="L147" s="20"/>
      <c r="M147" s="20">
        <f>SUMPRODUCT($A$2:$F$2,Tableau5[[#This Row],[Quantité sur la carte alimentation]:[Quantité pour cablage]])</f>
        <v>6</v>
      </c>
      <c r="N147" s="27">
        <v>4.5999999999999996</v>
      </c>
      <c r="O147" s="45">
        <v>2</v>
      </c>
      <c r="P147" s="20">
        <v>0</v>
      </c>
      <c r="Q147" s="20"/>
      <c r="R147" s="20"/>
      <c r="S147" s="24">
        <f>Tableau5[[#This Row],[Quantité à commander]]*Tableau5[[#This Row],[Prix unitaire HT]]</f>
        <v>0</v>
      </c>
      <c r="T147" s="20"/>
    </row>
    <row r="148" spans="1:20" x14ac:dyDescent="0.25">
      <c r="A148" s="20">
        <v>2</v>
      </c>
      <c r="B148" s="20"/>
      <c r="C148" s="20"/>
      <c r="D148" s="20"/>
      <c r="E148" s="20"/>
      <c r="F148" s="20"/>
      <c r="G148" s="20" t="s">
        <v>244</v>
      </c>
      <c r="H148" s="20" t="s">
        <v>251</v>
      </c>
      <c r="I148" s="21" t="s">
        <v>254</v>
      </c>
      <c r="J148" s="20" t="s">
        <v>6</v>
      </c>
      <c r="K148" s="38" t="s">
        <v>255</v>
      </c>
      <c r="L148" s="20">
        <v>5</v>
      </c>
      <c r="M148" s="20">
        <f>SUMPRODUCT($A$2:$F$2,Tableau5[[#This Row],[Quantité sur la carte alimentation]:[Quantité pour cablage]])</f>
        <v>6</v>
      </c>
      <c r="N148" s="27">
        <v>2.78</v>
      </c>
      <c r="O148" s="45"/>
      <c r="P148" s="20">
        <v>6</v>
      </c>
      <c r="Q148" s="20">
        <v>10</v>
      </c>
      <c r="R148" s="20"/>
      <c r="S148" s="24">
        <f>Tableau5[[#This Row],[Quantité à commander]]*Tableau5[[#This Row],[Prix unitaire HT]]</f>
        <v>16.68</v>
      </c>
      <c r="T148" s="20"/>
    </row>
    <row r="149" spans="1:20" hidden="1" x14ac:dyDescent="0.25">
      <c r="A149" s="20">
        <v>2</v>
      </c>
      <c r="B149" s="20"/>
      <c r="C149" s="20"/>
      <c r="D149" s="20"/>
      <c r="E149" s="20"/>
      <c r="F149" s="20"/>
      <c r="G149" s="20" t="s">
        <v>244</v>
      </c>
      <c r="H149" s="20" t="s">
        <v>251</v>
      </c>
      <c r="I149" s="21" t="s">
        <v>254</v>
      </c>
      <c r="J149" s="20" t="s">
        <v>16</v>
      </c>
      <c r="K149" s="38" t="s">
        <v>256</v>
      </c>
      <c r="L149" s="20"/>
      <c r="M149" s="20">
        <f>SUMPRODUCT($A$2:$F$2,Tableau5[[#This Row],[Quantité sur la carte alimentation]:[Quantité pour cablage]])</f>
        <v>6</v>
      </c>
      <c r="N149" s="27">
        <v>5.75</v>
      </c>
      <c r="O149" s="45"/>
      <c r="P149" s="20">
        <v>0</v>
      </c>
      <c r="Q149" s="20"/>
      <c r="R149" s="20"/>
      <c r="S149" s="24">
        <f>Tableau5[[#This Row],[Quantité à commander]]*Tableau5[[#This Row],[Prix unitaire HT]]</f>
        <v>0</v>
      </c>
      <c r="T149" s="20"/>
    </row>
    <row r="150" spans="1:20" hidden="1" x14ac:dyDescent="0.25">
      <c r="A150" s="20">
        <v>2</v>
      </c>
      <c r="B150" s="20"/>
      <c r="C150" s="20"/>
      <c r="D150" s="20"/>
      <c r="E150" s="20"/>
      <c r="F150" s="20"/>
      <c r="G150" s="20" t="s">
        <v>244</v>
      </c>
      <c r="H150" s="20"/>
      <c r="I150" s="21"/>
      <c r="J150" s="20" t="s">
        <v>43</v>
      </c>
      <c r="K150" s="38" t="s">
        <v>259</v>
      </c>
      <c r="L150" s="20"/>
      <c r="M150" s="20">
        <f>SUMPRODUCT($A$2:$F$2,Tableau5[[#This Row],[Quantité sur la carte alimentation]:[Quantité pour cablage]])</f>
        <v>6</v>
      </c>
      <c r="N150" s="27">
        <v>2.2000000000000002</v>
      </c>
      <c r="O150" s="45"/>
      <c r="P150" s="20">
        <v>0</v>
      </c>
      <c r="Q150" s="20"/>
      <c r="R150" s="20"/>
      <c r="S150" s="24">
        <f>Tableau5[[#This Row],[Quantité à commander]]*Tableau5[[#This Row],[Prix unitaire HT]]</f>
        <v>0</v>
      </c>
      <c r="T150" s="20"/>
    </row>
    <row r="151" spans="1:20" hidden="1" x14ac:dyDescent="0.25">
      <c r="A151" s="20"/>
      <c r="B151" s="20">
        <v>2</v>
      </c>
      <c r="C151" s="20"/>
      <c r="D151" s="20">
        <v>2</v>
      </c>
      <c r="E151" s="20"/>
      <c r="F151" s="20"/>
      <c r="G151" s="22" t="s">
        <v>140</v>
      </c>
      <c r="H151" s="20"/>
      <c r="I151" s="21"/>
      <c r="J151" s="20" t="s">
        <v>16</v>
      </c>
      <c r="K151" s="38">
        <v>1469739</v>
      </c>
      <c r="L151" s="20"/>
      <c r="M151" s="20">
        <f>SUMPRODUCT($A$2:$F$2,Tableau5[[#This Row],[Quantité sur la carte alimentation]:[Quantité pour cablage]])</f>
        <v>10</v>
      </c>
      <c r="N151" s="27"/>
      <c r="O151" s="45"/>
      <c r="P151" s="20">
        <v>0</v>
      </c>
      <c r="Q151" s="20"/>
      <c r="R151" s="20"/>
      <c r="S151" s="24">
        <f>Tableau5[[#This Row],[Quantité à commander]]*Tableau5[[#This Row],[Prix unitaire HT]]</f>
        <v>0</v>
      </c>
      <c r="T151" s="20"/>
    </row>
    <row r="152" spans="1:20" x14ac:dyDescent="0.25">
      <c r="A152" s="20"/>
      <c r="B152" s="20">
        <v>2</v>
      </c>
      <c r="C152" s="20"/>
      <c r="D152" s="20">
        <v>2</v>
      </c>
      <c r="E152" s="20"/>
      <c r="F152" s="20"/>
      <c r="G152" s="22" t="s">
        <v>140</v>
      </c>
      <c r="H152" s="20"/>
      <c r="I152" s="21"/>
      <c r="J152" s="20" t="s">
        <v>74</v>
      </c>
      <c r="K152" s="38" t="s">
        <v>82</v>
      </c>
      <c r="L152" s="20"/>
      <c r="M152" s="20">
        <f>SUMPRODUCT($A$2:$F$2,Tableau5[[#This Row],[Quantité sur la carte alimentation]:[Quantité pour cablage]])</f>
        <v>10</v>
      </c>
      <c r="N152" s="27"/>
      <c r="O152" s="45"/>
      <c r="P152" s="20">
        <v>10</v>
      </c>
      <c r="Q152" s="20">
        <v>10</v>
      </c>
      <c r="R152" s="20">
        <v>17</v>
      </c>
      <c r="S152" s="24">
        <f>Tableau5[[#This Row],[Quantité à commander]]*Tableau5[[#This Row],[Prix unitaire HT]]</f>
        <v>0</v>
      </c>
      <c r="T152" s="20"/>
    </row>
    <row r="153" spans="1:20" hidden="1" x14ac:dyDescent="0.25">
      <c r="A153" s="20"/>
      <c r="B153" s="20"/>
      <c r="C153" s="20"/>
      <c r="D153" s="20"/>
      <c r="E153" s="20"/>
      <c r="F153" s="20"/>
      <c r="G153" s="22" t="s">
        <v>297</v>
      </c>
      <c r="H153" s="20"/>
      <c r="I153" s="21"/>
      <c r="J153" s="20" t="s">
        <v>74</v>
      </c>
      <c r="K153" s="38" t="s">
        <v>298</v>
      </c>
      <c r="L153" s="20"/>
      <c r="M153" s="20">
        <f>SUMPRODUCT($A$2:$F$2,Tableau5[[#This Row],[Quantité sur la carte alimentation]:[Quantité pour cablage]])</f>
        <v>0</v>
      </c>
      <c r="N153" s="27"/>
      <c r="O153" s="45"/>
      <c r="P153" s="20"/>
      <c r="Q153" s="20"/>
      <c r="R153" s="20"/>
      <c r="S153" s="24">
        <f>Tableau5[[#This Row],[Quantité à commander]]*Tableau5[[#This Row],[Prix unitaire HT]]</f>
        <v>0</v>
      </c>
      <c r="T153" s="20"/>
    </row>
    <row r="154" spans="1:20" x14ac:dyDescent="0.25">
      <c r="A154" s="20"/>
      <c r="B154" s="20"/>
      <c r="C154" s="20"/>
      <c r="D154" s="20">
        <v>1</v>
      </c>
      <c r="E154" s="20"/>
      <c r="F154" s="20"/>
      <c r="G154" s="22" t="s">
        <v>141</v>
      </c>
      <c r="H154" s="20"/>
      <c r="I154" s="21"/>
      <c r="J154" s="20" t="s">
        <v>16</v>
      </c>
      <c r="K154" s="38">
        <v>1506135</v>
      </c>
      <c r="L154" s="20">
        <v>10</v>
      </c>
      <c r="M154" s="20">
        <f>SUMPRODUCT($A$2:$F$2,Tableau5[[#This Row],[Quantité sur la carte alimentation]:[Quantité pour cablage]])</f>
        <v>2</v>
      </c>
      <c r="N154" s="27">
        <v>5.8999999999999997E-2</v>
      </c>
      <c r="O154" s="45"/>
      <c r="P154" s="20">
        <v>10</v>
      </c>
      <c r="Q154" s="20">
        <v>10</v>
      </c>
      <c r="R154" s="20"/>
      <c r="S154" s="24">
        <f>Tableau5[[#This Row],[Quantité à commander]]*Tableau5[[#This Row],[Prix unitaire HT]]</f>
        <v>0.59</v>
      </c>
      <c r="T154" s="20"/>
    </row>
    <row r="155" spans="1:20" hidden="1" x14ac:dyDescent="0.25">
      <c r="A155" s="20"/>
      <c r="B155" s="20">
        <v>13</v>
      </c>
      <c r="C155" s="20"/>
      <c r="D155" s="20">
        <v>5</v>
      </c>
      <c r="E155" s="20"/>
      <c r="F155" s="20"/>
      <c r="G155" s="22" t="s">
        <v>142</v>
      </c>
      <c r="H155" s="20"/>
      <c r="I155" s="21"/>
      <c r="J155" s="20" t="s">
        <v>16</v>
      </c>
      <c r="K155" s="38">
        <v>1469751</v>
      </c>
      <c r="L155" s="20">
        <v>50</v>
      </c>
      <c r="M155" s="20">
        <f>SUMPRODUCT($A$2:$F$2,Tableau5[[#This Row],[Quantité sur la carte alimentation]:[Quantité pour cablage]])</f>
        <v>49</v>
      </c>
      <c r="N155" s="27">
        <v>2.1999999999999999E-2</v>
      </c>
      <c r="O155" s="45"/>
      <c r="P155" s="20">
        <v>0</v>
      </c>
      <c r="Q155" s="20"/>
      <c r="R155" s="20"/>
      <c r="S155" s="24">
        <f>Tableau5[[#This Row],[Quantité à commander]]*Tableau5[[#This Row],[Prix unitaire HT]]</f>
        <v>0</v>
      </c>
      <c r="T155" s="20"/>
    </row>
    <row r="156" spans="1:20" hidden="1" x14ac:dyDescent="0.25">
      <c r="A156" s="20"/>
      <c r="B156" s="20">
        <v>13</v>
      </c>
      <c r="C156" s="20"/>
      <c r="D156" s="20">
        <v>5</v>
      </c>
      <c r="E156" s="20"/>
      <c r="F156" s="20"/>
      <c r="G156" s="22" t="s">
        <v>142</v>
      </c>
      <c r="H156" s="20"/>
      <c r="I156" s="21"/>
      <c r="J156" s="20" t="s">
        <v>6</v>
      </c>
      <c r="K156" s="38" t="s">
        <v>344</v>
      </c>
      <c r="L156" s="20">
        <v>50</v>
      </c>
      <c r="M156" s="20">
        <f>SUMPRODUCT($A$2:$F$2,Tableau5[[#This Row],[Quantité sur la carte alimentation]:[Quantité pour cablage]])</f>
        <v>49</v>
      </c>
      <c r="N156" s="27">
        <v>8.0000000000000002E-3</v>
      </c>
      <c r="O156" s="45"/>
      <c r="P156" s="20">
        <v>50</v>
      </c>
      <c r="Q156" s="20">
        <v>50</v>
      </c>
      <c r="R156" s="20"/>
      <c r="S156" s="24">
        <f>Tableau5[[#This Row],[Quantité à commander]]*Tableau5[[#This Row],[Prix unitaire HT]]</f>
        <v>0.4</v>
      </c>
      <c r="T156" s="20"/>
    </row>
    <row r="157" spans="1:20" hidden="1" x14ac:dyDescent="0.25">
      <c r="A157" s="20"/>
      <c r="B157" s="20">
        <v>13</v>
      </c>
      <c r="C157" s="20"/>
      <c r="D157" s="20">
        <v>5</v>
      </c>
      <c r="E157" s="20"/>
      <c r="F157" s="20"/>
      <c r="G157" s="22" t="s">
        <v>142</v>
      </c>
      <c r="H157" s="20"/>
      <c r="I157" s="21"/>
      <c r="J157" s="20" t="s">
        <v>74</v>
      </c>
      <c r="K157" s="38" t="s">
        <v>75</v>
      </c>
      <c r="L157" s="20"/>
      <c r="M157" s="20">
        <f>SUMPRODUCT($A$2:$F$2,Tableau5[[#This Row],[Quantité sur la carte alimentation]:[Quantité pour cablage]])</f>
        <v>49</v>
      </c>
      <c r="N157" s="27"/>
      <c r="O157" s="45"/>
      <c r="P157" s="20">
        <v>0</v>
      </c>
      <c r="Q157" s="20"/>
      <c r="R157" s="20"/>
      <c r="S157" s="24">
        <f>Tableau5[[#This Row],[Quantité à commander]]*Tableau5[[#This Row],[Prix unitaire HT]]</f>
        <v>0</v>
      </c>
      <c r="T157" s="20"/>
    </row>
    <row r="158" spans="1:20" x14ac:dyDescent="0.25">
      <c r="A158" s="20"/>
      <c r="B158" s="20"/>
      <c r="C158" s="20"/>
      <c r="D158" s="20"/>
      <c r="E158" s="20">
        <v>5</v>
      </c>
      <c r="F158" s="20"/>
      <c r="G158" s="25" t="s">
        <v>173</v>
      </c>
      <c r="H158" s="20"/>
      <c r="I158" s="21"/>
      <c r="J158" s="20" t="s">
        <v>74</v>
      </c>
      <c r="K158" s="38" t="s">
        <v>296</v>
      </c>
      <c r="L158" s="20"/>
      <c r="M158" s="20">
        <f>SUMPRODUCT($A$2:$F$2,Tableau5[[#This Row],[Quantité sur la carte alimentation]:[Quantité pour cablage]])</f>
        <v>30</v>
      </c>
      <c r="N158" s="27"/>
      <c r="O158" s="45"/>
      <c r="P158" s="20">
        <v>35</v>
      </c>
      <c r="Q158" s="20">
        <v>35</v>
      </c>
      <c r="R158" s="20">
        <v>35</v>
      </c>
      <c r="S158" s="24">
        <f>Tableau5[[#This Row],[Quantité à commander]]*Tableau5[[#This Row],[Prix unitaire HT]]</f>
        <v>0</v>
      </c>
      <c r="T158" s="20"/>
    </row>
    <row r="159" spans="1:20" hidden="1" x14ac:dyDescent="0.25">
      <c r="A159" s="20"/>
      <c r="B159" s="20"/>
      <c r="C159" s="20"/>
      <c r="D159" s="20"/>
      <c r="E159" s="20">
        <v>5</v>
      </c>
      <c r="F159" s="20"/>
      <c r="G159" s="25" t="s">
        <v>173</v>
      </c>
      <c r="H159" s="20"/>
      <c r="I159" s="21"/>
      <c r="J159" s="20" t="s">
        <v>16</v>
      </c>
      <c r="K159" s="42">
        <v>1469752</v>
      </c>
      <c r="L159" s="20"/>
      <c r="M159" s="20">
        <f>SUMPRODUCT($A$2:$F$2,Tableau5[[#This Row],[Quantité sur la carte alimentation]:[Quantité pour cablage]])</f>
        <v>30</v>
      </c>
      <c r="N159" s="27">
        <v>2.1999999999999999E-2</v>
      </c>
      <c r="O159" s="45"/>
      <c r="P159" s="20">
        <v>0</v>
      </c>
      <c r="Q159" s="20"/>
      <c r="R159" s="20"/>
      <c r="S159" s="24">
        <f>Tableau5[[#This Row],[Quantité à commander]]*Tableau5[[#This Row],[Prix unitaire HT]]</f>
        <v>0</v>
      </c>
      <c r="T159" s="20"/>
    </row>
    <row r="160" spans="1:20" x14ac:dyDescent="0.25">
      <c r="A160" s="20"/>
      <c r="B160" s="20"/>
      <c r="C160" s="20"/>
      <c r="D160" s="20"/>
      <c r="E160" s="20">
        <v>1</v>
      </c>
      <c r="F160" s="20"/>
      <c r="G160" s="25" t="s">
        <v>174</v>
      </c>
      <c r="H160" s="20"/>
      <c r="I160" s="21"/>
      <c r="J160" s="20" t="s">
        <v>74</v>
      </c>
      <c r="K160" s="42" t="s">
        <v>299</v>
      </c>
      <c r="L160" s="20"/>
      <c r="M160" s="20">
        <f>SUMPRODUCT($A$2:$F$2,Tableau5[[#This Row],[Quantité sur la carte alimentation]:[Quantité pour cablage]])</f>
        <v>6</v>
      </c>
      <c r="N160" s="27"/>
      <c r="O160" s="45"/>
      <c r="P160" s="20">
        <v>10</v>
      </c>
      <c r="Q160" s="20">
        <v>9</v>
      </c>
      <c r="R160" s="20">
        <v>9</v>
      </c>
      <c r="S160" s="24">
        <f>Tableau5[[#This Row],[Quantité à commander]]*Tableau5[[#This Row],[Prix unitaire HT]]</f>
        <v>0</v>
      </c>
      <c r="T160" s="20"/>
    </row>
    <row r="161" spans="1:20" hidden="1" x14ac:dyDescent="0.25">
      <c r="A161" s="20"/>
      <c r="B161" s="20"/>
      <c r="C161" s="20"/>
      <c r="D161" s="20"/>
      <c r="E161" s="20">
        <v>1</v>
      </c>
      <c r="F161" s="20"/>
      <c r="G161" s="25" t="s">
        <v>174</v>
      </c>
      <c r="H161" s="20"/>
      <c r="I161" s="21"/>
      <c r="J161" s="20" t="s">
        <v>16</v>
      </c>
      <c r="K161" s="42">
        <v>1469649</v>
      </c>
      <c r="L161" s="20"/>
      <c r="M161" s="20">
        <f>SUMPRODUCT($A$2:$F$2,Tableau5[[#This Row],[Quantité sur la carte alimentation]:[Quantité pour cablage]])</f>
        <v>6</v>
      </c>
      <c r="N161" s="27"/>
      <c r="O161" s="45"/>
      <c r="P161" s="20">
        <v>0</v>
      </c>
      <c r="Q161" s="20"/>
      <c r="R161" s="20"/>
      <c r="S161" s="24">
        <f>Tableau5[[#This Row],[Quantité à commander]]*Tableau5[[#This Row],[Prix unitaire HT]]</f>
        <v>0</v>
      </c>
      <c r="T161" s="20"/>
    </row>
    <row r="162" spans="1:20" hidden="1" x14ac:dyDescent="0.25">
      <c r="A162" s="20"/>
      <c r="B162" s="20">
        <v>35</v>
      </c>
      <c r="C162" s="20"/>
      <c r="D162" s="20">
        <v>30</v>
      </c>
      <c r="E162" s="20">
        <v>2</v>
      </c>
      <c r="F162" s="20"/>
      <c r="G162" s="22" t="s">
        <v>143</v>
      </c>
      <c r="H162" s="20"/>
      <c r="I162" s="21"/>
      <c r="J162" s="20" t="s">
        <v>16</v>
      </c>
      <c r="K162" s="42">
        <v>1469749</v>
      </c>
      <c r="L162" s="20">
        <v>50</v>
      </c>
      <c r="M162" s="20">
        <f>SUMPRODUCT($A$2:$F$2,Tableau5[[#This Row],[Quantité sur la carte alimentation]:[Quantité pour cablage]])</f>
        <v>177</v>
      </c>
      <c r="N162" s="27">
        <v>1.0999999999999999E-2</v>
      </c>
      <c r="O162" s="45"/>
      <c r="P162" s="20">
        <v>0</v>
      </c>
      <c r="Q162" s="20"/>
      <c r="R162" s="20"/>
      <c r="S162" s="24">
        <f>Tableau5[[#This Row],[Quantité à commander]]*Tableau5[[#This Row],[Prix unitaire HT]]</f>
        <v>0</v>
      </c>
      <c r="T162" s="20"/>
    </row>
    <row r="163" spans="1:20" hidden="1" x14ac:dyDescent="0.25">
      <c r="A163" s="20"/>
      <c r="B163" s="20">
        <v>35</v>
      </c>
      <c r="C163" s="20"/>
      <c r="D163" s="20">
        <v>30</v>
      </c>
      <c r="E163" s="20">
        <v>2</v>
      </c>
      <c r="F163" s="20"/>
      <c r="G163" s="22" t="s">
        <v>143</v>
      </c>
      <c r="H163" s="20"/>
      <c r="I163" s="21"/>
      <c r="J163" s="20" t="s">
        <v>6</v>
      </c>
      <c r="K163" s="41" t="s">
        <v>300</v>
      </c>
      <c r="L163" s="20">
        <v>200</v>
      </c>
      <c r="M163" s="20">
        <f>SUMPRODUCT($A$2:$F$2,Tableau5[[#This Row],[Quantité sur la carte alimentation]:[Quantité pour cablage]])</f>
        <v>177</v>
      </c>
      <c r="N163" s="27">
        <v>8.0000000000000002E-3</v>
      </c>
      <c r="O163" s="45"/>
      <c r="P163" s="20">
        <v>200</v>
      </c>
      <c r="Q163" s="20">
        <v>200</v>
      </c>
      <c r="R163" s="20"/>
      <c r="S163" s="24">
        <f>Tableau5[[#This Row],[Quantité à commander]]*Tableau5[[#This Row],[Prix unitaire HT]]</f>
        <v>1.6</v>
      </c>
      <c r="T163" s="20"/>
    </row>
    <row r="164" spans="1:20" hidden="1" x14ac:dyDescent="0.25">
      <c r="A164" s="20"/>
      <c r="B164" s="20">
        <v>35</v>
      </c>
      <c r="C164" s="20"/>
      <c r="D164" s="20">
        <v>30</v>
      </c>
      <c r="E164" s="20">
        <v>2</v>
      </c>
      <c r="F164" s="20"/>
      <c r="G164" s="22" t="s">
        <v>143</v>
      </c>
      <c r="H164" s="20"/>
      <c r="I164" s="21"/>
      <c r="J164" s="20" t="s">
        <v>74</v>
      </c>
      <c r="K164" s="38" t="s">
        <v>76</v>
      </c>
      <c r="L164" s="20"/>
      <c r="M164" s="20">
        <f>SUMPRODUCT($A$2:$F$2,Tableau5[[#This Row],[Quantité sur la carte alimentation]:[Quantité pour cablage]])</f>
        <v>177</v>
      </c>
      <c r="N164" s="27"/>
      <c r="O164" s="45"/>
      <c r="P164" s="20">
        <v>0</v>
      </c>
      <c r="Q164" s="20"/>
      <c r="R164" s="20">
        <v>21</v>
      </c>
      <c r="S164" s="24">
        <f>Tableau5[[#This Row],[Quantité à commander]]*Tableau5[[#This Row],[Prix unitaire HT]]</f>
        <v>0</v>
      </c>
      <c r="T164" s="20"/>
    </row>
    <row r="165" spans="1:20" x14ac:dyDescent="0.25">
      <c r="A165" s="20"/>
      <c r="B165" s="20"/>
      <c r="C165" s="20"/>
      <c r="D165" s="20"/>
      <c r="E165" s="20">
        <v>1</v>
      </c>
      <c r="F165" s="20"/>
      <c r="G165" s="25" t="s">
        <v>175</v>
      </c>
      <c r="H165" s="20"/>
      <c r="I165" s="21"/>
      <c r="J165" s="20" t="s">
        <v>74</v>
      </c>
      <c r="K165" s="38" t="s">
        <v>301</v>
      </c>
      <c r="L165" s="20"/>
      <c r="M165" s="20">
        <f>SUMPRODUCT($A$2:$F$2,Tableau5[[#This Row],[Quantité sur la carte alimentation]:[Quantité pour cablage]])</f>
        <v>6</v>
      </c>
      <c r="N165" s="27"/>
      <c r="O165" s="45"/>
      <c r="P165" s="20">
        <v>10</v>
      </c>
      <c r="Q165" s="20">
        <v>10</v>
      </c>
      <c r="R165" s="20">
        <v>10</v>
      </c>
      <c r="S165" s="24">
        <f>Tableau5[[#This Row],[Quantité à commander]]*Tableau5[[#This Row],[Prix unitaire HT]]</f>
        <v>0</v>
      </c>
      <c r="T165" s="20"/>
    </row>
    <row r="166" spans="1:20" hidden="1" x14ac:dyDescent="0.25">
      <c r="A166" s="20"/>
      <c r="B166" s="20"/>
      <c r="C166" s="20"/>
      <c r="D166" s="20"/>
      <c r="E166" s="20">
        <v>1</v>
      </c>
      <c r="F166" s="20"/>
      <c r="G166" s="25" t="s">
        <v>175</v>
      </c>
      <c r="H166" s="20"/>
      <c r="I166" s="21"/>
      <c r="J166" s="20" t="s">
        <v>16</v>
      </c>
      <c r="K166" s="38">
        <v>9238530</v>
      </c>
      <c r="L166" s="20">
        <v>50</v>
      </c>
      <c r="M166" s="20">
        <f>SUMPRODUCT($A$2:$F$2,Tableau5[[#This Row],[Quantité sur la carte alimentation]:[Quantité pour cablage]])</f>
        <v>6</v>
      </c>
      <c r="N166" s="27">
        <v>2.1999999999999999E-2</v>
      </c>
      <c r="O166" s="45"/>
      <c r="P166" s="20">
        <v>0</v>
      </c>
      <c r="Q166" s="20"/>
      <c r="R166" s="20"/>
      <c r="S166" s="24">
        <f>Tableau5[[#This Row],[Quantité à commander]]*Tableau5[[#This Row],[Prix unitaire HT]]</f>
        <v>0</v>
      </c>
      <c r="T166" s="20"/>
    </row>
    <row r="167" spans="1:20" x14ac:dyDescent="0.25">
      <c r="A167" s="20"/>
      <c r="B167" s="20"/>
      <c r="C167" s="20"/>
      <c r="D167" s="20"/>
      <c r="E167" s="20">
        <v>2</v>
      </c>
      <c r="F167" s="20"/>
      <c r="G167" s="25" t="s">
        <v>176</v>
      </c>
      <c r="H167" s="20"/>
      <c r="I167" s="21"/>
      <c r="J167" s="20" t="s">
        <v>74</v>
      </c>
      <c r="K167" s="38" t="s">
        <v>302</v>
      </c>
      <c r="L167" s="20"/>
      <c r="M167" s="20">
        <f>SUMPRODUCT($A$2:$F$2,Tableau5[[#This Row],[Quantité sur la carte alimentation]:[Quantité pour cablage]])</f>
        <v>12</v>
      </c>
      <c r="N167" s="27"/>
      <c r="O167" s="45"/>
      <c r="P167" s="20">
        <v>20</v>
      </c>
      <c r="Q167" s="20">
        <v>20</v>
      </c>
      <c r="R167" s="20">
        <v>20</v>
      </c>
      <c r="S167" s="24">
        <f>Tableau5[[#This Row],[Quantité à commander]]*Tableau5[[#This Row],[Prix unitaire HT]]</f>
        <v>0</v>
      </c>
      <c r="T167" s="20"/>
    </row>
    <row r="168" spans="1:20" hidden="1" x14ac:dyDescent="0.25">
      <c r="A168" s="20"/>
      <c r="B168" s="20"/>
      <c r="C168" s="20"/>
      <c r="D168" s="20"/>
      <c r="E168" s="20">
        <v>2</v>
      </c>
      <c r="F168" s="20"/>
      <c r="G168" s="25" t="s">
        <v>176</v>
      </c>
      <c r="H168" s="20"/>
      <c r="I168" s="21"/>
      <c r="J168" s="20" t="s">
        <v>16</v>
      </c>
      <c r="K168" s="42">
        <v>1469793</v>
      </c>
      <c r="L168" s="20">
        <v>50</v>
      </c>
      <c r="M168" s="20">
        <f>SUMPRODUCT($A$2:$F$2,Tableau5[[#This Row],[Quantité sur la carte alimentation]:[Quantité pour cablage]])</f>
        <v>12</v>
      </c>
      <c r="N168" s="27">
        <v>2.1999999999999999E-2</v>
      </c>
      <c r="O168" s="45"/>
      <c r="P168" s="20">
        <v>0</v>
      </c>
      <c r="Q168" s="20"/>
      <c r="R168" s="20"/>
      <c r="S168" s="24">
        <f>Tableau5[[#This Row],[Quantité à commander]]*Tableau5[[#This Row],[Prix unitaire HT]]</f>
        <v>0</v>
      </c>
      <c r="T168" s="20"/>
    </row>
    <row r="169" spans="1:20" hidden="1" x14ac:dyDescent="0.25">
      <c r="A169" s="20"/>
      <c r="B169" s="20"/>
      <c r="C169" s="20"/>
      <c r="D169" s="20">
        <v>1</v>
      </c>
      <c r="E169" s="20"/>
      <c r="F169" s="20"/>
      <c r="G169" s="22" t="s">
        <v>144</v>
      </c>
      <c r="H169" s="20"/>
      <c r="I169" s="21"/>
      <c r="J169" s="20" t="s">
        <v>6</v>
      </c>
      <c r="K169" s="42" t="s">
        <v>303</v>
      </c>
      <c r="L169" s="20">
        <v>200</v>
      </c>
      <c r="M169" s="20">
        <f>SUMPRODUCT($A$2:$F$2,Tableau5[[#This Row],[Quantité sur la carte alimentation]:[Quantité pour cablage]])</f>
        <v>2</v>
      </c>
      <c r="N169" s="27">
        <v>8.0000000000000002E-3</v>
      </c>
      <c r="O169" s="45"/>
      <c r="P169" s="20">
        <v>0</v>
      </c>
      <c r="Q169" s="20"/>
      <c r="R169" s="20"/>
      <c r="S169" s="24">
        <f>Tableau5[[#This Row],[Quantité à commander]]*Tableau5[[#This Row],[Prix unitaire HT]]</f>
        <v>0</v>
      </c>
      <c r="T169" s="20"/>
    </row>
    <row r="170" spans="1:20" hidden="1" x14ac:dyDescent="0.25">
      <c r="A170" s="20"/>
      <c r="B170" s="20"/>
      <c r="C170" s="20"/>
      <c r="D170" s="20">
        <v>1</v>
      </c>
      <c r="E170" s="20"/>
      <c r="F170" s="20"/>
      <c r="G170" s="22" t="s">
        <v>144</v>
      </c>
      <c r="H170" s="20"/>
      <c r="I170" s="21"/>
      <c r="J170" s="20" t="s">
        <v>6</v>
      </c>
      <c r="K170" s="42" t="s">
        <v>347</v>
      </c>
      <c r="L170" s="20">
        <v>50</v>
      </c>
      <c r="M170" s="20">
        <f>SUMPRODUCT($A$2:$F$2,Tableau5[[#This Row],[Quantité sur la carte alimentation]:[Quantité pour cablage]])</f>
        <v>2</v>
      </c>
      <c r="N170" s="27">
        <v>8.9999999999999993E-3</v>
      </c>
      <c r="O170" s="45"/>
      <c r="P170" s="20">
        <v>50</v>
      </c>
      <c r="Q170" s="20">
        <v>50</v>
      </c>
      <c r="R170" s="20"/>
      <c r="S170" s="24">
        <f>Tableau5[[#This Row],[Quantité à commander]]*Tableau5[[#This Row],[Prix unitaire HT]]</f>
        <v>0.44999999999999996</v>
      </c>
      <c r="T170" s="20"/>
    </row>
    <row r="171" spans="1:20" hidden="1" x14ac:dyDescent="0.25">
      <c r="A171" s="20"/>
      <c r="B171" s="20"/>
      <c r="C171" s="20"/>
      <c r="D171" s="20">
        <v>1</v>
      </c>
      <c r="E171" s="20"/>
      <c r="F171" s="20"/>
      <c r="G171" s="22" t="s">
        <v>144</v>
      </c>
      <c r="H171" s="20"/>
      <c r="I171" s="21"/>
      <c r="J171" s="20" t="s">
        <v>16</v>
      </c>
      <c r="K171" s="42" t="s">
        <v>345</v>
      </c>
      <c r="L171" s="20">
        <v>50</v>
      </c>
      <c r="M171" s="20">
        <f>SUMPRODUCT($A$2:$F$2,Tableau5[[#This Row],[Quantité sur la carte alimentation]:[Quantité pour cablage]])</f>
        <v>2</v>
      </c>
      <c r="N171" s="27">
        <v>1.0999999999999999E-2</v>
      </c>
      <c r="O171" s="45"/>
      <c r="P171" s="20">
        <v>0</v>
      </c>
      <c r="Q171" s="20"/>
      <c r="R171" s="20"/>
      <c r="S171" s="24">
        <f>Tableau5[[#This Row],[Quantité à commander]]*Tableau5[[#This Row],[Prix unitaire HT]]</f>
        <v>0</v>
      </c>
      <c r="T171" s="20"/>
    </row>
    <row r="172" spans="1:20" hidden="1" x14ac:dyDescent="0.25">
      <c r="A172" s="20"/>
      <c r="B172" s="20"/>
      <c r="C172" s="20"/>
      <c r="D172" s="20">
        <v>1</v>
      </c>
      <c r="E172" s="20"/>
      <c r="F172" s="20"/>
      <c r="G172" s="22" t="s">
        <v>144</v>
      </c>
      <c r="H172" s="20"/>
      <c r="I172" s="21"/>
      <c r="J172" s="20" t="s">
        <v>16</v>
      </c>
      <c r="K172" s="38">
        <v>1469801</v>
      </c>
      <c r="L172" s="20">
        <v>50</v>
      </c>
      <c r="M172" s="20">
        <f>SUMPRODUCT($A$2:$F$2,Tableau5[[#This Row],[Quantité sur la carte alimentation]:[Quantité pour cablage]])</f>
        <v>2</v>
      </c>
      <c r="N172" s="27">
        <v>2.1999999999999999E-2</v>
      </c>
      <c r="O172" s="45"/>
      <c r="P172" s="20">
        <v>0</v>
      </c>
      <c r="Q172" s="20"/>
      <c r="R172" s="20"/>
      <c r="S172" s="24">
        <f>Tableau5[[#This Row],[Quantité à commander]]*Tableau5[[#This Row],[Prix unitaire HT]]</f>
        <v>0</v>
      </c>
      <c r="T172" s="20"/>
    </row>
    <row r="173" spans="1:20" hidden="1" x14ac:dyDescent="0.25">
      <c r="A173" s="20"/>
      <c r="B173" s="20"/>
      <c r="C173" s="20"/>
      <c r="D173" s="20">
        <v>1</v>
      </c>
      <c r="E173" s="20"/>
      <c r="F173" s="20"/>
      <c r="G173" s="22" t="s">
        <v>145</v>
      </c>
      <c r="H173" s="20"/>
      <c r="I173" s="21"/>
      <c r="J173" s="20" t="s">
        <v>6</v>
      </c>
      <c r="K173" s="38" t="s">
        <v>304</v>
      </c>
      <c r="L173" s="20">
        <v>5</v>
      </c>
      <c r="M173" s="20">
        <f>SUMPRODUCT($A$2:$F$2,Tableau5[[#This Row],[Quantité sur la carte alimentation]:[Quantité pour cablage]])</f>
        <v>2</v>
      </c>
      <c r="N173" s="27">
        <v>0.32800000000000001</v>
      </c>
      <c r="O173" s="45"/>
      <c r="P173" s="20">
        <v>0</v>
      </c>
      <c r="Q173" s="20"/>
      <c r="R173" s="20"/>
      <c r="S173" s="24">
        <f>Tableau5[[#This Row],[Quantité à commander]]*Tableau5[[#This Row],[Prix unitaire HT]]</f>
        <v>0</v>
      </c>
      <c r="T173" s="20"/>
    </row>
    <row r="174" spans="1:20" hidden="1" x14ac:dyDescent="0.25">
      <c r="A174" s="20"/>
      <c r="B174" s="20"/>
      <c r="C174" s="20"/>
      <c r="D174" s="20">
        <v>1</v>
      </c>
      <c r="E174" s="20"/>
      <c r="F174" s="20"/>
      <c r="G174" s="22" t="s">
        <v>145</v>
      </c>
      <c r="H174" s="20"/>
      <c r="I174" s="21"/>
      <c r="J174" s="20" t="s">
        <v>16</v>
      </c>
      <c r="K174" s="38" t="s">
        <v>346</v>
      </c>
      <c r="L174" s="20">
        <v>50</v>
      </c>
      <c r="M174" s="20">
        <f>SUMPRODUCT($A$2:$F$2,Tableau5[[#This Row],[Quantité sur la carte alimentation]:[Quantité pour cablage]])</f>
        <v>2</v>
      </c>
      <c r="N174" s="27">
        <v>5.0000000000000001E-3</v>
      </c>
      <c r="O174" s="45"/>
      <c r="P174" s="20">
        <v>50</v>
      </c>
      <c r="Q174" s="20">
        <v>50</v>
      </c>
      <c r="R174" s="20"/>
      <c r="S174" s="24">
        <f>Tableau5[[#This Row],[Quantité à commander]]*Tableau5[[#This Row],[Prix unitaire HT]]</f>
        <v>0.25</v>
      </c>
      <c r="T174" s="20"/>
    </row>
    <row r="175" spans="1:20" hidden="1" x14ac:dyDescent="0.25">
      <c r="A175" s="20"/>
      <c r="B175" s="20"/>
      <c r="C175" s="20"/>
      <c r="D175" s="20">
        <v>1</v>
      </c>
      <c r="E175" s="20"/>
      <c r="F175" s="20"/>
      <c r="G175" s="22" t="s">
        <v>145</v>
      </c>
      <c r="H175" s="20"/>
      <c r="I175" s="21"/>
      <c r="J175" s="20" t="s">
        <v>16</v>
      </c>
      <c r="K175" s="38">
        <v>1170952</v>
      </c>
      <c r="L175" s="20">
        <v>50</v>
      </c>
      <c r="M175" s="20">
        <f>SUMPRODUCT($A$2:$F$2,Tableau5[[#This Row],[Quantité sur la carte alimentation]:[Quantité pour cablage]])</f>
        <v>2</v>
      </c>
      <c r="N175" s="27">
        <v>0.01</v>
      </c>
      <c r="O175" s="45"/>
      <c r="P175" s="20">
        <v>0</v>
      </c>
      <c r="Q175" s="20"/>
      <c r="R175" s="20"/>
      <c r="S175" s="24">
        <f>Tableau5[[#This Row],[Quantité à commander]]*Tableau5[[#This Row],[Prix unitaire HT]]</f>
        <v>0</v>
      </c>
      <c r="T175" s="20"/>
    </row>
    <row r="176" spans="1:20" x14ac:dyDescent="0.25">
      <c r="A176" s="20"/>
      <c r="B176" s="20"/>
      <c r="C176" s="20"/>
      <c r="D176" s="20"/>
      <c r="E176" s="20">
        <v>1</v>
      </c>
      <c r="F176" s="20"/>
      <c r="G176" s="25" t="s">
        <v>172</v>
      </c>
      <c r="H176" s="20"/>
      <c r="I176" s="21"/>
      <c r="J176" s="20" t="s">
        <v>74</v>
      </c>
      <c r="K176" s="38" t="s">
        <v>305</v>
      </c>
      <c r="L176" s="20"/>
      <c r="M176" s="20">
        <f>SUMPRODUCT($A$2:$F$2,Tableau5[[#This Row],[Quantité sur la carte alimentation]:[Quantité pour cablage]])</f>
        <v>6</v>
      </c>
      <c r="N176" s="27"/>
      <c r="O176" s="45"/>
      <c r="P176" s="20">
        <v>10</v>
      </c>
      <c r="Q176" s="20">
        <v>10</v>
      </c>
      <c r="R176" s="20">
        <v>10</v>
      </c>
      <c r="S176" s="24">
        <f>Tableau5[[#This Row],[Quantité à commander]]*Tableau5[[#This Row],[Prix unitaire HT]]</f>
        <v>0</v>
      </c>
      <c r="T176" s="20"/>
    </row>
    <row r="177" spans="1:20" hidden="1" x14ac:dyDescent="0.25">
      <c r="A177" s="20"/>
      <c r="B177" s="20"/>
      <c r="C177" s="20"/>
      <c r="D177" s="20"/>
      <c r="E177" s="20">
        <v>1</v>
      </c>
      <c r="F177" s="20"/>
      <c r="G177" s="25" t="s">
        <v>172</v>
      </c>
      <c r="H177" s="20"/>
      <c r="I177" s="21"/>
      <c r="J177" s="20" t="s">
        <v>16</v>
      </c>
      <c r="K177" s="42">
        <v>1634317</v>
      </c>
      <c r="L177" s="20">
        <v>10</v>
      </c>
      <c r="M177" s="20">
        <f>SUMPRODUCT($A$2:$F$2,Tableau5[[#This Row],[Quantité sur la carte alimentation]:[Quantité pour cablage]])</f>
        <v>6</v>
      </c>
      <c r="N177" s="27">
        <v>0.39</v>
      </c>
      <c r="O177" s="45"/>
      <c r="P177" s="20">
        <v>0</v>
      </c>
      <c r="Q177" s="20"/>
      <c r="R177" s="20"/>
      <c r="S177" s="24">
        <f>Tableau5[[#This Row],[Quantité à commander]]*Tableau5[[#This Row],[Prix unitaire HT]]</f>
        <v>0</v>
      </c>
      <c r="T177" s="20"/>
    </row>
    <row r="178" spans="1:20" x14ac:dyDescent="0.25">
      <c r="A178" s="20"/>
      <c r="B178" s="20"/>
      <c r="C178" s="20"/>
      <c r="D178" s="20">
        <v>1</v>
      </c>
      <c r="E178" s="20"/>
      <c r="F178" s="20"/>
      <c r="G178" s="22" t="s">
        <v>146</v>
      </c>
      <c r="H178" s="20"/>
      <c r="I178" s="21"/>
      <c r="J178" s="20" t="s">
        <v>74</v>
      </c>
      <c r="K178" s="42" t="s">
        <v>306</v>
      </c>
      <c r="L178" s="20"/>
      <c r="M178" s="20">
        <f>SUMPRODUCT($A$2:$F$2,Tableau5[[#This Row],[Quantité sur la carte alimentation]:[Quantité pour cablage]])</f>
        <v>2</v>
      </c>
      <c r="N178" s="27"/>
      <c r="O178" s="45"/>
      <c r="P178" s="20">
        <v>5</v>
      </c>
      <c r="Q178" s="20">
        <v>5</v>
      </c>
      <c r="R178" s="20">
        <v>5</v>
      </c>
      <c r="S178" s="24">
        <f>Tableau5[[#This Row],[Quantité à commander]]*Tableau5[[#This Row],[Prix unitaire HT]]</f>
        <v>0</v>
      </c>
      <c r="T178" s="20"/>
    </row>
    <row r="179" spans="1:20" hidden="1" x14ac:dyDescent="0.25">
      <c r="A179" s="20"/>
      <c r="B179" s="20"/>
      <c r="C179" s="20"/>
      <c r="D179" s="20">
        <v>1</v>
      </c>
      <c r="E179" s="20"/>
      <c r="F179" s="20"/>
      <c r="G179" s="22" t="s">
        <v>146</v>
      </c>
      <c r="H179" s="20"/>
      <c r="I179" s="21"/>
      <c r="J179" s="20" t="s">
        <v>16</v>
      </c>
      <c r="K179" s="38"/>
      <c r="L179" s="20"/>
      <c r="M179" s="20">
        <f>SUMPRODUCT($A$2:$F$2,Tableau5[[#This Row],[Quantité sur la carte alimentation]:[Quantité pour cablage]])</f>
        <v>2</v>
      </c>
      <c r="N179" s="27"/>
      <c r="O179" s="45"/>
      <c r="P179" s="20">
        <v>0</v>
      </c>
      <c r="Q179" s="20"/>
      <c r="R179" s="20"/>
      <c r="S179" s="24">
        <f>Tableau5[[#This Row],[Quantité à commander]]*Tableau5[[#This Row],[Prix unitaire HT]]</f>
        <v>0</v>
      </c>
      <c r="T179" s="20"/>
    </row>
    <row r="180" spans="1:20" hidden="1" x14ac:dyDescent="0.25">
      <c r="A180" s="20"/>
      <c r="B180" s="20"/>
      <c r="C180" s="20"/>
      <c r="D180" s="20">
        <v>6</v>
      </c>
      <c r="E180" s="20"/>
      <c r="F180" s="20"/>
      <c r="G180" s="22" t="s">
        <v>147</v>
      </c>
      <c r="H180" s="20"/>
      <c r="I180" s="21"/>
      <c r="J180" s="20" t="s">
        <v>6</v>
      </c>
      <c r="K180" s="38" t="s">
        <v>348</v>
      </c>
      <c r="L180" s="20">
        <v>50</v>
      </c>
      <c r="M180" s="20">
        <f>SUMPRODUCT($A$2:$F$2,Tableau5[[#This Row],[Quantité sur la carte alimentation]:[Quantité pour cablage]])</f>
        <v>12</v>
      </c>
      <c r="N180" s="27">
        <v>8.9999999999999993E-3</v>
      </c>
      <c r="O180" s="45"/>
      <c r="P180" s="20">
        <v>50</v>
      </c>
      <c r="Q180" s="20">
        <v>50</v>
      </c>
      <c r="R180" s="20"/>
      <c r="S180" s="24">
        <f>Tableau5[[#This Row],[Quantité à commander]]*Tableau5[[#This Row],[Prix unitaire HT]]</f>
        <v>0.44999999999999996</v>
      </c>
      <c r="T180" s="20"/>
    </row>
    <row r="181" spans="1:20" hidden="1" x14ac:dyDescent="0.25">
      <c r="A181" s="20"/>
      <c r="B181" s="20"/>
      <c r="C181" s="20"/>
      <c r="D181" s="20">
        <v>6</v>
      </c>
      <c r="E181" s="20"/>
      <c r="F181" s="20"/>
      <c r="G181" s="22" t="s">
        <v>147</v>
      </c>
      <c r="H181" s="20"/>
      <c r="I181" s="21"/>
      <c r="J181" s="20" t="s">
        <v>16</v>
      </c>
      <c r="K181" s="38">
        <v>9332286</v>
      </c>
      <c r="L181" s="20">
        <v>50</v>
      </c>
      <c r="M181" s="20">
        <f>SUMPRODUCT($A$2:$F$2,Tableau5[[#This Row],[Quantité sur la carte alimentation]:[Quantité pour cablage]])</f>
        <v>12</v>
      </c>
      <c r="N181" s="27">
        <v>0.01</v>
      </c>
      <c r="O181" s="45"/>
      <c r="P181" s="20">
        <v>0</v>
      </c>
      <c r="Q181" s="20"/>
      <c r="R181" s="20"/>
      <c r="S181" s="24">
        <f>Tableau5[[#This Row],[Quantité à commander]]*Tableau5[[#This Row],[Prix unitaire HT]]</f>
        <v>0</v>
      </c>
      <c r="T181" s="20"/>
    </row>
    <row r="182" spans="1:20" x14ac:dyDescent="0.25">
      <c r="A182" s="20"/>
      <c r="B182" s="20">
        <v>3</v>
      </c>
      <c r="C182" s="20"/>
      <c r="D182" s="20"/>
      <c r="E182" s="20"/>
      <c r="F182" s="20"/>
      <c r="G182" s="20" t="s">
        <v>79</v>
      </c>
      <c r="H182" s="20"/>
      <c r="I182" s="21"/>
      <c r="J182" s="20" t="s">
        <v>74</v>
      </c>
      <c r="K182" s="38" t="s">
        <v>80</v>
      </c>
      <c r="L182" s="20"/>
      <c r="M182" s="20">
        <f>SUMPRODUCT($A$2:$F$2,Tableau5[[#This Row],[Quantité sur la carte alimentation]:[Quantité pour cablage]])</f>
        <v>9</v>
      </c>
      <c r="N182" s="27"/>
      <c r="O182" s="45"/>
      <c r="P182" s="20">
        <v>20</v>
      </c>
      <c r="Q182" s="20">
        <v>20</v>
      </c>
      <c r="R182" s="20">
        <v>20</v>
      </c>
      <c r="S182" s="24">
        <f>Tableau5[[#This Row],[Quantité à commander]]*Tableau5[[#This Row],[Prix unitaire HT]]</f>
        <v>0</v>
      </c>
      <c r="T182" s="20"/>
    </row>
    <row r="183" spans="1:20" x14ac:dyDescent="0.25">
      <c r="A183" s="20">
        <v>1</v>
      </c>
      <c r="B183" s="20"/>
      <c r="C183" s="20"/>
      <c r="D183" s="20"/>
      <c r="E183" s="20"/>
      <c r="F183" s="20"/>
      <c r="G183" s="20" t="s">
        <v>35</v>
      </c>
      <c r="H183" s="20"/>
      <c r="I183" s="21"/>
      <c r="J183" s="20" t="s">
        <v>74</v>
      </c>
      <c r="K183" s="38" t="s">
        <v>309</v>
      </c>
      <c r="L183" s="20"/>
      <c r="M183" s="20">
        <f>SUMPRODUCT($A$2:$F$2,Tableau5[[#This Row],[Quantité sur la carte alimentation]:[Quantité pour cablage]])</f>
        <v>3</v>
      </c>
      <c r="N183" s="27"/>
      <c r="O183" s="45"/>
      <c r="P183" s="20">
        <v>10</v>
      </c>
      <c r="Q183" s="20"/>
      <c r="R183" s="20"/>
      <c r="S183" s="24">
        <f>Tableau5[[#This Row],[Quantité à commander]]*Tableau5[[#This Row],[Prix unitaire HT]]</f>
        <v>0</v>
      </c>
      <c r="T183" s="20"/>
    </row>
    <row r="184" spans="1:20" x14ac:dyDescent="0.25">
      <c r="A184" s="20">
        <v>1</v>
      </c>
      <c r="B184" s="20"/>
      <c r="C184" s="20"/>
      <c r="D184" s="20"/>
      <c r="E184" s="20"/>
      <c r="F184" s="20"/>
      <c r="G184" s="20" t="s">
        <v>37</v>
      </c>
      <c r="H184" s="20"/>
      <c r="I184" s="21"/>
      <c r="J184" s="20" t="s">
        <v>74</v>
      </c>
      <c r="K184" s="38" t="s">
        <v>307</v>
      </c>
      <c r="L184" s="20"/>
      <c r="M184" s="20">
        <f>SUMPRODUCT($A$2:$F$2,Tableau5[[#This Row],[Quantité sur la carte alimentation]:[Quantité pour cablage]])</f>
        <v>3</v>
      </c>
      <c r="N184" s="27"/>
      <c r="O184" s="45"/>
      <c r="P184" s="20">
        <v>10</v>
      </c>
      <c r="Q184" s="20"/>
      <c r="R184" s="20"/>
      <c r="S184" s="24">
        <f>Tableau5[[#This Row],[Quantité à commander]]*Tableau5[[#This Row],[Prix unitaire HT]]</f>
        <v>0</v>
      </c>
      <c r="T184" s="20"/>
    </row>
    <row r="185" spans="1:20" x14ac:dyDescent="0.25">
      <c r="A185" s="20">
        <v>2</v>
      </c>
      <c r="B185" s="20"/>
      <c r="C185" s="20"/>
      <c r="D185" s="20"/>
      <c r="E185" s="20"/>
      <c r="F185" s="20"/>
      <c r="G185" s="20" t="s">
        <v>36</v>
      </c>
      <c r="H185" s="20"/>
      <c r="I185" s="21"/>
      <c r="J185" s="20" t="s">
        <v>74</v>
      </c>
      <c r="K185" s="38" t="s">
        <v>308</v>
      </c>
      <c r="L185" s="20"/>
      <c r="M185" s="20">
        <f>SUMPRODUCT($A$2:$F$2,Tableau5[[#This Row],[Quantité sur la carte alimentation]:[Quantité pour cablage]])</f>
        <v>6</v>
      </c>
      <c r="N185" s="27"/>
      <c r="O185" s="45"/>
      <c r="P185" s="20">
        <v>10</v>
      </c>
      <c r="Q185" s="20"/>
      <c r="R185" s="20"/>
      <c r="S185" s="24">
        <f>Tableau5[[#This Row],[Quantité à commander]]*Tableau5[[#This Row],[Prix unitaire HT]]</f>
        <v>0</v>
      </c>
      <c r="T185" s="20"/>
    </row>
    <row r="186" spans="1:20" hidden="1" x14ac:dyDescent="0.25">
      <c r="A186" s="20"/>
      <c r="B186" s="20"/>
      <c r="C186" s="20"/>
      <c r="D186" s="20">
        <v>0</v>
      </c>
      <c r="E186" s="20"/>
      <c r="F186" s="20"/>
      <c r="G186" s="22" t="s">
        <v>148</v>
      </c>
      <c r="H186" s="20"/>
      <c r="I186" s="21"/>
      <c r="J186" s="20" t="s">
        <v>16</v>
      </c>
      <c r="K186" s="38">
        <v>1145893</v>
      </c>
      <c r="L186" s="20"/>
      <c r="M186" s="20">
        <f>SUMPRODUCT($A$2:$F$2,Tableau5[[#This Row],[Quantité sur la carte alimentation]:[Quantité pour cablage]])</f>
        <v>0</v>
      </c>
      <c r="N186" s="27"/>
      <c r="O186" s="45"/>
      <c r="P186" s="20">
        <v>0</v>
      </c>
      <c r="Q186" s="20"/>
      <c r="R186" s="20"/>
      <c r="S186" s="24">
        <f>Tableau5[[#This Row],[Quantité à commander]]*Tableau5[[#This Row],[Prix unitaire HT]]</f>
        <v>0</v>
      </c>
      <c r="T186" s="20"/>
    </row>
    <row r="187" spans="1:20" x14ac:dyDescent="0.25">
      <c r="A187" s="20"/>
      <c r="B187" s="20"/>
      <c r="C187" s="20"/>
      <c r="D187" s="20"/>
      <c r="E187" s="20">
        <v>2</v>
      </c>
      <c r="F187" s="20"/>
      <c r="G187" s="25" t="s">
        <v>168</v>
      </c>
      <c r="H187" s="20"/>
      <c r="I187" s="21"/>
      <c r="J187" s="20" t="s">
        <v>6</v>
      </c>
      <c r="K187" s="38" t="s">
        <v>226</v>
      </c>
      <c r="L187" s="20">
        <v>5</v>
      </c>
      <c r="M187" s="20">
        <v>12</v>
      </c>
      <c r="N187" s="27">
        <v>1.95</v>
      </c>
      <c r="O187" s="45"/>
      <c r="P187" s="20">
        <v>15</v>
      </c>
      <c r="Q187" s="20">
        <v>15</v>
      </c>
      <c r="R187" s="20"/>
      <c r="S187" s="24">
        <f>Tableau5[[#This Row],[Quantité à commander]]*Tableau5[[#This Row],[Prix unitaire HT]]</f>
        <v>29.25</v>
      </c>
      <c r="T187" s="20"/>
    </row>
    <row r="188" spans="1:20" hidden="1" x14ac:dyDescent="0.25">
      <c r="A188" s="20"/>
      <c r="B188" s="20"/>
      <c r="C188" s="20"/>
      <c r="D188" s="20"/>
      <c r="E188" s="20">
        <v>2</v>
      </c>
      <c r="F188" s="20"/>
      <c r="G188" s="25" t="s">
        <v>168</v>
      </c>
      <c r="H188" s="20"/>
      <c r="I188" s="21"/>
      <c r="J188" s="20" t="s">
        <v>16</v>
      </c>
      <c r="K188" s="42">
        <v>1636057</v>
      </c>
      <c r="L188" s="20">
        <v>10</v>
      </c>
      <c r="M188" s="20">
        <f>SUMPRODUCT($A$2:$F$2,Tableau5[[#This Row],[Quantité sur la carte alimentation]:[Quantité pour cablage]])</f>
        <v>12</v>
      </c>
      <c r="N188" s="27">
        <v>1.94</v>
      </c>
      <c r="O188" s="45"/>
      <c r="P188" s="20">
        <v>0</v>
      </c>
      <c r="Q188" s="20"/>
      <c r="R188" s="20"/>
      <c r="S188" s="24">
        <f>Tableau5[[#This Row],[Quantité à commander]]*Tableau5[[#This Row],[Prix unitaire HT]]</f>
        <v>0</v>
      </c>
      <c r="T188" s="20"/>
    </row>
    <row r="189" spans="1:20" x14ac:dyDescent="0.25">
      <c r="A189" s="20"/>
      <c r="B189" s="20"/>
      <c r="C189" s="20"/>
      <c r="D189" s="20"/>
      <c r="E189" s="20">
        <v>1</v>
      </c>
      <c r="F189" s="20"/>
      <c r="G189" s="25" t="s">
        <v>169</v>
      </c>
      <c r="H189" s="20"/>
      <c r="I189" s="21"/>
      <c r="J189" s="20" t="s">
        <v>6</v>
      </c>
      <c r="K189" s="42" t="s">
        <v>220</v>
      </c>
      <c r="L189" s="20"/>
      <c r="M189" s="20">
        <f>SUMPRODUCT($A$2:$F$2,Tableau5[[#This Row],[Quantité sur la carte alimentation]:[Quantité pour cablage]])</f>
        <v>6</v>
      </c>
      <c r="N189" s="27">
        <v>2.25</v>
      </c>
      <c r="O189" s="45"/>
      <c r="P189" s="20">
        <v>6</v>
      </c>
      <c r="Q189" s="20">
        <v>6</v>
      </c>
      <c r="R189" s="20"/>
      <c r="S189" s="24">
        <f>Tableau5[[#This Row],[Quantité à commander]]*Tableau5[[#This Row],[Prix unitaire HT]]</f>
        <v>13.5</v>
      </c>
      <c r="T189" s="20"/>
    </row>
    <row r="190" spans="1:20" hidden="1" x14ac:dyDescent="0.25">
      <c r="A190" s="20"/>
      <c r="B190" s="20"/>
      <c r="C190" s="20"/>
      <c r="D190" s="20"/>
      <c r="E190" s="20">
        <v>1</v>
      </c>
      <c r="F190" s="20"/>
      <c r="G190" s="25" t="s">
        <v>169</v>
      </c>
      <c r="H190" s="20"/>
      <c r="I190" s="21"/>
      <c r="J190" s="20" t="s">
        <v>16</v>
      </c>
      <c r="K190" s="42">
        <v>1635930</v>
      </c>
      <c r="L190" s="20"/>
      <c r="M190" s="20">
        <f>SUMPRODUCT($A$2:$F$2,Tableau5[[#This Row],[Quantité sur la carte alimentation]:[Quantité pour cablage]])</f>
        <v>6</v>
      </c>
      <c r="N190" s="27">
        <v>2.84</v>
      </c>
      <c r="O190" s="45"/>
      <c r="P190" s="20">
        <v>0</v>
      </c>
      <c r="Q190" s="20"/>
      <c r="R190" s="20"/>
      <c r="S190" s="24">
        <f>Tableau5[[#This Row],[Quantité à commander]]*Tableau5[[#This Row],[Prix unitaire HT]]</f>
        <v>0</v>
      </c>
      <c r="T190" s="20"/>
    </row>
    <row r="191" spans="1:20" hidden="1" x14ac:dyDescent="0.25">
      <c r="A191" s="20"/>
      <c r="B191" s="20"/>
      <c r="C191" s="20"/>
      <c r="D191" s="20">
        <v>1</v>
      </c>
      <c r="E191" s="20"/>
      <c r="F191" s="20"/>
      <c r="G191" s="22" t="s">
        <v>149</v>
      </c>
      <c r="H191" s="20"/>
      <c r="I191" s="21"/>
      <c r="J191" s="20" t="s">
        <v>74</v>
      </c>
      <c r="K191" s="42" t="s">
        <v>217</v>
      </c>
      <c r="L191" s="20"/>
      <c r="M191" s="20">
        <f>SUMPRODUCT($A$2:$F$2,Tableau5[[#This Row],[Quantité sur la carte alimentation]:[Quantité pour cablage]])</f>
        <v>2</v>
      </c>
      <c r="N191" s="27"/>
      <c r="O191" s="45">
        <v>1</v>
      </c>
      <c r="P191" s="20"/>
      <c r="Q191" s="20"/>
      <c r="R191" s="20"/>
      <c r="S191" s="24">
        <f>Tableau5[[#This Row],[Quantité à commander]]*Tableau5[[#This Row],[Prix unitaire HT]]</f>
        <v>0</v>
      </c>
      <c r="T191" s="20"/>
    </row>
    <row r="192" spans="1:20" hidden="1" x14ac:dyDescent="0.25">
      <c r="A192" s="20"/>
      <c r="B192" s="20"/>
      <c r="C192" s="20"/>
      <c r="D192" s="20">
        <v>1</v>
      </c>
      <c r="E192" s="20"/>
      <c r="F192" s="20"/>
      <c r="G192" s="22" t="s">
        <v>149</v>
      </c>
      <c r="H192" s="20"/>
      <c r="I192" s="21"/>
      <c r="J192" s="20" t="s">
        <v>6</v>
      </c>
      <c r="K192" s="42" t="s">
        <v>225</v>
      </c>
      <c r="L192" s="20">
        <v>5</v>
      </c>
      <c r="M192" s="20">
        <f>SUMPRODUCT($A$2:$F$2,Tableau5[[#This Row],[Quantité sur la carte alimentation]:[Quantité pour cablage]])</f>
        <v>2</v>
      </c>
      <c r="N192" s="27">
        <v>0.20399999999999999</v>
      </c>
      <c r="O192" s="45">
        <v>1</v>
      </c>
      <c r="P192" s="20">
        <v>0</v>
      </c>
      <c r="Q192" s="20"/>
      <c r="R192" s="20"/>
      <c r="S192" s="24">
        <f>Tableau5[[#This Row],[Quantité à commander]]*Tableau5[[#This Row],[Prix unitaire HT]]</f>
        <v>0</v>
      </c>
      <c r="T192" s="20"/>
    </row>
    <row r="193" spans="1:20" hidden="1" x14ac:dyDescent="0.25">
      <c r="A193" s="20"/>
      <c r="B193" s="20"/>
      <c r="C193" s="20"/>
      <c r="D193" s="20">
        <v>1</v>
      </c>
      <c r="E193" s="20"/>
      <c r="F193" s="20"/>
      <c r="G193" s="22" t="s">
        <v>149</v>
      </c>
      <c r="H193" s="20" t="s">
        <v>92</v>
      </c>
      <c r="I193" s="21"/>
      <c r="J193" s="20" t="s">
        <v>16</v>
      </c>
      <c r="K193" s="38">
        <v>1102982</v>
      </c>
      <c r="L193" s="20"/>
      <c r="M193" s="20">
        <f>SUMPRODUCT($A$2:$F$2,Tableau5[[#This Row],[Quantité sur la carte alimentation]:[Quantité pour cablage]])</f>
        <v>2</v>
      </c>
      <c r="N193" s="27">
        <v>0.35</v>
      </c>
      <c r="O193" s="45">
        <v>1</v>
      </c>
      <c r="P193" s="20">
        <v>2</v>
      </c>
      <c r="Q193" s="20">
        <v>2</v>
      </c>
      <c r="R193" s="20"/>
      <c r="S193" s="24">
        <f>Tableau5[[#This Row],[Quantité à commander]]*Tableau5[[#This Row],[Prix unitaire HT]]</f>
        <v>0.7</v>
      </c>
      <c r="T193" s="20"/>
    </row>
    <row r="194" spans="1:20" x14ac:dyDescent="0.25">
      <c r="A194" s="20"/>
      <c r="B194" s="20"/>
      <c r="C194" s="20"/>
      <c r="D194" s="20">
        <v>4</v>
      </c>
      <c r="E194" s="20"/>
      <c r="F194" s="20"/>
      <c r="G194" s="22" t="s">
        <v>150</v>
      </c>
      <c r="H194" s="20" t="s">
        <v>221</v>
      </c>
      <c r="I194" s="21" t="s">
        <v>222</v>
      </c>
      <c r="J194" s="20" t="s">
        <v>6</v>
      </c>
      <c r="K194" s="38" t="s">
        <v>223</v>
      </c>
      <c r="L194" s="20">
        <v>10</v>
      </c>
      <c r="M194" s="20">
        <f>SUMPRODUCT($A$2:$F$2,Tableau5[[#This Row],[Quantité sur la carte alimentation]:[Quantité pour cablage]])</f>
        <v>8</v>
      </c>
      <c r="N194" s="27">
        <v>0.254</v>
      </c>
      <c r="O194" s="45"/>
      <c r="P194" s="20">
        <v>10</v>
      </c>
      <c r="Q194" s="20">
        <v>10</v>
      </c>
      <c r="R194" s="20"/>
      <c r="S194" s="24">
        <f>Tableau5[[#This Row],[Quantité à commander]]*Tableau5[[#This Row],[Prix unitaire HT]]</f>
        <v>2.54</v>
      </c>
      <c r="T194" s="20"/>
    </row>
    <row r="195" spans="1:20" hidden="1" x14ac:dyDescent="0.25">
      <c r="A195" s="20"/>
      <c r="B195" s="20"/>
      <c r="C195" s="20"/>
      <c r="D195" s="20">
        <v>4</v>
      </c>
      <c r="E195" s="20"/>
      <c r="F195" s="20"/>
      <c r="G195" s="22" t="s">
        <v>150</v>
      </c>
      <c r="H195" s="20" t="s">
        <v>221</v>
      </c>
      <c r="I195" s="21" t="s">
        <v>222</v>
      </c>
      <c r="J195" s="20" t="s">
        <v>16</v>
      </c>
      <c r="K195" s="38">
        <v>1656433</v>
      </c>
      <c r="L195" s="20"/>
      <c r="M195" s="20">
        <f>SUMPRODUCT($A$2:$F$2,Tableau5[[#This Row],[Quantité sur la carte alimentation]:[Quantité pour cablage]])</f>
        <v>8</v>
      </c>
      <c r="N195" s="27">
        <v>0.6</v>
      </c>
      <c r="O195" s="45"/>
      <c r="P195" s="20">
        <v>0</v>
      </c>
      <c r="Q195" s="20"/>
      <c r="R195" s="20"/>
      <c r="S195" s="24">
        <f>Tableau5[[#This Row],[Quantité à commander]]*Tableau5[[#This Row],[Prix unitaire HT]]</f>
        <v>0</v>
      </c>
      <c r="T195" s="20"/>
    </row>
    <row r="196" spans="1:20" hidden="1" x14ac:dyDescent="0.25">
      <c r="A196" s="20"/>
      <c r="B196" s="20"/>
      <c r="C196" s="20"/>
      <c r="D196" s="20">
        <v>0</v>
      </c>
      <c r="E196" s="20"/>
      <c r="F196" s="20"/>
      <c r="G196" s="22" t="s">
        <v>151</v>
      </c>
      <c r="H196" s="20"/>
      <c r="I196" s="21"/>
      <c r="J196" s="20" t="s">
        <v>16</v>
      </c>
      <c r="K196" s="38" t="s">
        <v>152</v>
      </c>
      <c r="L196" s="20"/>
      <c r="M196" s="20">
        <f>SUMPRODUCT($A$2:$F$2,Tableau5[[#This Row],[Quantité sur la carte alimentation]:[Quantité pour cablage]])</f>
        <v>0</v>
      </c>
      <c r="N196" s="27"/>
      <c r="O196" s="45"/>
      <c r="P196" s="20">
        <v>0</v>
      </c>
      <c r="Q196" s="20"/>
      <c r="R196" s="20"/>
      <c r="S196" s="24">
        <f>Tableau5[[#This Row],[Quantité à commander]]*Tableau5[[#This Row],[Prix unitaire HT]]</f>
        <v>0</v>
      </c>
      <c r="T196" s="20"/>
    </row>
    <row r="197" spans="1:20" hidden="1" x14ac:dyDescent="0.25">
      <c r="A197" s="20"/>
      <c r="B197" s="20"/>
      <c r="C197" s="20"/>
      <c r="D197" s="20">
        <v>1</v>
      </c>
      <c r="E197" s="20"/>
      <c r="F197" s="20"/>
      <c r="G197" s="22" t="s">
        <v>153</v>
      </c>
      <c r="H197" s="20" t="s">
        <v>206</v>
      </c>
      <c r="I197" s="21"/>
      <c r="J197" s="20" t="s">
        <v>6</v>
      </c>
      <c r="K197" s="38" t="s">
        <v>207</v>
      </c>
      <c r="L197" s="20"/>
      <c r="M197" s="20">
        <f>SUMPRODUCT($A$2:$F$2,Tableau5[[#This Row],[Quantité sur la carte alimentation]:[Quantité pour cablage]])</f>
        <v>2</v>
      </c>
      <c r="N197" s="27">
        <v>11.2</v>
      </c>
      <c r="O197" s="45">
        <v>2</v>
      </c>
      <c r="P197" s="20">
        <v>0</v>
      </c>
      <c r="Q197" s="20"/>
      <c r="R197" s="20"/>
      <c r="S197" s="24">
        <f>Tableau5[[#This Row],[Quantité à commander]]*Tableau5[[#This Row],[Prix unitaire HT]]</f>
        <v>0</v>
      </c>
      <c r="T197" s="20"/>
    </row>
    <row r="198" spans="1:20" hidden="1" x14ac:dyDescent="0.25">
      <c r="A198" s="20"/>
      <c r="B198" s="20"/>
      <c r="C198" s="20"/>
      <c r="D198" s="20">
        <v>1</v>
      </c>
      <c r="E198" s="20"/>
      <c r="F198" s="20"/>
      <c r="G198" s="22" t="s">
        <v>153</v>
      </c>
      <c r="H198" s="20" t="s">
        <v>206</v>
      </c>
      <c r="I198" s="21"/>
      <c r="J198" s="20" t="s">
        <v>16</v>
      </c>
      <c r="K198" s="38">
        <v>1605840</v>
      </c>
      <c r="L198" s="20">
        <v>1</v>
      </c>
      <c r="M198" s="20">
        <f>SUMPRODUCT($A$2:$F$2,Tableau5[[#This Row],[Quantité sur la carte alimentation]:[Quantité pour cablage]])</f>
        <v>2</v>
      </c>
      <c r="N198" s="27">
        <v>17.97</v>
      </c>
      <c r="O198" s="45">
        <v>2</v>
      </c>
      <c r="P198" s="20">
        <v>0</v>
      </c>
      <c r="Q198" s="20"/>
      <c r="R198" s="20"/>
      <c r="S198" s="24">
        <f>Tableau5[[#This Row],[Quantité à commander]]*Tableau5[[#This Row],[Prix unitaire HT]]</f>
        <v>0</v>
      </c>
      <c r="T198" s="20"/>
    </row>
    <row r="199" spans="1:20" hidden="1" x14ac:dyDescent="0.25">
      <c r="A199" s="20"/>
      <c r="B199" s="20"/>
      <c r="C199" s="20"/>
      <c r="D199" s="20"/>
      <c r="E199" s="20"/>
      <c r="F199" s="20"/>
      <c r="G199" s="22"/>
      <c r="H199" s="20"/>
      <c r="I199" s="21"/>
      <c r="J199" s="20"/>
      <c r="K199" s="38"/>
      <c r="L199" s="20"/>
      <c r="M199" s="23"/>
      <c r="N199" s="27"/>
      <c r="O199" s="45"/>
      <c r="P199" s="20"/>
      <c r="Q199" s="20"/>
      <c r="R199" s="20"/>
      <c r="S199" s="24">
        <f>Tableau5[[#This Row],[Quantité à commander]]*Tableau5[[#This Row],[Prix unitaire HT]]</f>
        <v>0</v>
      </c>
      <c r="T199" s="20"/>
    </row>
  </sheetData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workbookViewId="0">
      <selection activeCell="G4" sqref="G4"/>
    </sheetView>
  </sheetViews>
  <sheetFormatPr baseColWidth="10" defaultRowHeight="15" x14ac:dyDescent="0.25"/>
  <cols>
    <col min="8" max="8" width="13.5703125" bestFit="1" customWidth="1"/>
    <col min="9" max="9" width="15" customWidth="1"/>
    <col min="10" max="10" width="12" bestFit="1" customWidth="1"/>
  </cols>
  <sheetData>
    <row r="1" spans="1:10" ht="45" x14ac:dyDescent="0.25">
      <c r="A1" s="46" t="s">
        <v>3</v>
      </c>
      <c r="B1" s="48" t="s">
        <v>4</v>
      </c>
      <c r="C1" s="46" t="s">
        <v>17</v>
      </c>
      <c r="D1" s="46" t="s">
        <v>180</v>
      </c>
      <c r="E1" s="46" t="s">
        <v>11</v>
      </c>
      <c r="F1" s="49" t="s">
        <v>243</v>
      </c>
      <c r="G1" s="46" t="s">
        <v>240</v>
      </c>
      <c r="H1" s="46" t="s">
        <v>349</v>
      </c>
      <c r="J1" s="62" t="s">
        <v>350</v>
      </c>
    </row>
    <row r="2" spans="1:10" x14ac:dyDescent="0.25">
      <c r="A2" s="50" t="s">
        <v>16</v>
      </c>
      <c r="B2" s="51" t="s">
        <v>351</v>
      </c>
      <c r="C2" s="47">
        <v>100</v>
      </c>
      <c r="D2" s="47">
        <v>128</v>
      </c>
      <c r="E2" s="52">
        <v>8.0000000000000002E-3</v>
      </c>
      <c r="F2" s="53"/>
      <c r="G2" s="47">
        <v>100</v>
      </c>
      <c r="H2" s="64">
        <f>G2*E2</f>
        <v>0.8</v>
      </c>
      <c r="J2" t="str">
        <f>CONCATENATE(B2,",",G2)</f>
        <v>1759122 ,100</v>
      </c>
    </row>
    <row r="3" spans="1:10" x14ac:dyDescent="0.25">
      <c r="A3" s="54" t="s">
        <v>16</v>
      </c>
      <c r="B3" s="55" t="s">
        <v>352</v>
      </c>
      <c r="C3" s="54">
        <v>100</v>
      </c>
      <c r="D3" s="54">
        <v>145</v>
      </c>
      <c r="E3" s="56">
        <v>8.0000000000000002E-3</v>
      </c>
      <c r="F3" s="57"/>
      <c r="G3" s="54">
        <v>200</v>
      </c>
      <c r="H3" s="64">
        <f t="shared" ref="H3:H16" si="0">G3*E3</f>
        <v>1.6</v>
      </c>
      <c r="J3" t="str">
        <f t="shared" ref="J3:J16" si="1">CONCATENATE(B3,",",G3)</f>
        <v>1759003 ,200</v>
      </c>
    </row>
    <row r="4" spans="1:10" x14ac:dyDescent="0.25">
      <c r="A4" s="47" t="s">
        <v>16</v>
      </c>
      <c r="B4" s="58">
        <v>3913077</v>
      </c>
      <c r="C4" s="47"/>
      <c r="D4" s="47">
        <v>12</v>
      </c>
      <c r="E4" s="52">
        <v>0.53</v>
      </c>
      <c r="F4" s="53"/>
      <c r="G4" s="47">
        <v>12</v>
      </c>
      <c r="H4" s="64">
        <f t="shared" si="0"/>
        <v>6.36</v>
      </c>
      <c r="J4" t="str">
        <f t="shared" si="1"/>
        <v>3913077,12</v>
      </c>
    </row>
    <row r="5" spans="1:10" x14ac:dyDescent="0.25">
      <c r="A5" s="54" t="s">
        <v>16</v>
      </c>
      <c r="B5" s="55">
        <v>1606959</v>
      </c>
      <c r="C5" s="54">
        <v>1</v>
      </c>
      <c r="D5" s="54">
        <v>2</v>
      </c>
      <c r="E5" s="56">
        <v>10.64</v>
      </c>
      <c r="F5" s="57"/>
      <c r="G5" s="54">
        <v>2</v>
      </c>
      <c r="H5" s="64">
        <f t="shared" si="0"/>
        <v>21.28</v>
      </c>
      <c r="J5" t="str">
        <f t="shared" si="1"/>
        <v>1606959,2</v>
      </c>
    </row>
    <row r="6" spans="1:10" x14ac:dyDescent="0.25">
      <c r="A6" s="47" t="s">
        <v>16</v>
      </c>
      <c r="B6" s="58">
        <v>1607892</v>
      </c>
      <c r="C6" s="47">
        <v>1</v>
      </c>
      <c r="D6" s="47">
        <v>15</v>
      </c>
      <c r="E6" s="52">
        <v>1.91</v>
      </c>
      <c r="F6" s="53"/>
      <c r="G6" s="47">
        <v>5</v>
      </c>
      <c r="H6" s="64">
        <f t="shared" si="0"/>
        <v>9.5499999999999989</v>
      </c>
      <c r="J6" t="str">
        <f t="shared" si="1"/>
        <v>1607892,5</v>
      </c>
    </row>
    <row r="7" spans="1:10" x14ac:dyDescent="0.25">
      <c r="A7" s="54" t="s">
        <v>16</v>
      </c>
      <c r="B7" s="55">
        <v>1651565</v>
      </c>
      <c r="C7" s="54">
        <v>1</v>
      </c>
      <c r="D7" s="54">
        <v>4</v>
      </c>
      <c r="E7" s="56">
        <v>0.2</v>
      </c>
      <c r="F7" s="57"/>
      <c r="G7" s="54">
        <v>5</v>
      </c>
      <c r="H7" s="64">
        <f t="shared" si="0"/>
        <v>1</v>
      </c>
      <c r="J7" t="str">
        <f t="shared" si="1"/>
        <v>1651565,5</v>
      </c>
    </row>
    <row r="8" spans="1:10" x14ac:dyDescent="0.25">
      <c r="A8" s="47" t="s">
        <v>16</v>
      </c>
      <c r="B8" s="58" t="s">
        <v>289</v>
      </c>
      <c r="C8" s="47"/>
      <c r="D8" s="50">
        <v>2</v>
      </c>
      <c r="E8" s="52">
        <v>3.83</v>
      </c>
      <c r="F8" s="53"/>
      <c r="G8" s="47">
        <v>2</v>
      </c>
      <c r="H8" s="64">
        <f t="shared" si="0"/>
        <v>7.66</v>
      </c>
      <c r="J8" t="str">
        <f t="shared" si="1"/>
        <v>1198611 ,2</v>
      </c>
    </row>
    <row r="9" spans="1:10" x14ac:dyDescent="0.25">
      <c r="A9" s="54" t="s">
        <v>16</v>
      </c>
      <c r="B9" s="55" t="s">
        <v>329</v>
      </c>
      <c r="C9" s="54"/>
      <c r="D9" s="54">
        <v>12</v>
      </c>
      <c r="E9" s="56">
        <v>2.34</v>
      </c>
      <c r="F9" s="57"/>
      <c r="G9" s="54">
        <v>12</v>
      </c>
      <c r="H9" s="64">
        <f t="shared" si="0"/>
        <v>28.08</v>
      </c>
      <c r="J9" t="str">
        <f t="shared" si="1"/>
        <v>3705080 ,12</v>
      </c>
    </row>
    <row r="10" spans="1:10" x14ac:dyDescent="0.25">
      <c r="A10" s="47" t="s">
        <v>16</v>
      </c>
      <c r="B10" s="58">
        <v>9575502</v>
      </c>
      <c r="C10" s="47"/>
      <c r="D10" s="47">
        <v>6</v>
      </c>
      <c r="E10" s="52">
        <v>7.97</v>
      </c>
      <c r="F10" s="53"/>
      <c r="G10" s="47">
        <v>7</v>
      </c>
      <c r="H10" s="64">
        <f t="shared" si="0"/>
        <v>55.79</v>
      </c>
      <c r="J10" t="str">
        <f t="shared" si="1"/>
        <v>9575502,7</v>
      </c>
    </row>
    <row r="11" spans="1:10" x14ac:dyDescent="0.25">
      <c r="A11" s="54" t="s">
        <v>16</v>
      </c>
      <c r="B11" s="55" t="s">
        <v>282</v>
      </c>
      <c r="C11" s="54"/>
      <c r="D11" s="54">
        <v>3</v>
      </c>
      <c r="E11" s="56">
        <v>1.03</v>
      </c>
      <c r="F11" s="57"/>
      <c r="G11" s="54">
        <v>4</v>
      </c>
      <c r="H11" s="64">
        <f t="shared" si="0"/>
        <v>4.12</v>
      </c>
      <c r="J11" t="str">
        <f t="shared" si="1"/>
        <v>1550138 ,4</v>
      </c>
    </row>
    <row r="12" spans="1:10" x14ac:dyDescent="0.25">
      <c r="A12" s="47" t="s">
        <v>16</v>
      </c>
      <c r="B12" s="58" t="s">
        <v>33</v>
      </c>
      <c r="C12" s="47"/>
      <c r="D12" s="47">
        <v>3</v>
      </c>
      <c r="E12" s="52">
        <v>42.6</v>
      </c>
      <c r="F12" s="53"/>
      <c r="G12" s="47">
        <v>3</v>
      </c>
      <c r="H12" s="64">
        <f t="shared" si="0"/>
        <v>127.80000000000001</v>
      </c>
      <c r="J12" t="str">
        <f t="shared" si="1"/>
        <v>1284266 ,3</v>
      </c>
    </row>
    <row r="13" spans="1:10" x14ac:dyDescent="0.25">
      <c r="A13" s="54" t="s">
        <v>16</v>
      </c>
      <c r="B13" s="55">
        <v>1345925</v>
      </c>
      <c r="C13" s="54">
        <v>5</v>
      </c>
      <c r="D13" s="54">
        <v>6</v>
      </c>
      <c r="E13" s="56">
        <v>0.71</v>
      </c>
      <c r="F13" s="57"/>
      <c r="G13" s="54">
        <v>10</v>
      </c>
      <c r="H13" s="64">
        <f t="shared" si="0"/>
        <v>7.1</v>
      </c>
      <c r="J13" t="str">
        <f t="shared" si="1"/>
        <v>1345925,10</v>
      </c>
    </row>
    <row r="14" spans="1:10" x14ac:dyDescent="0.25">
      <c r="A14" s="47" t="s">
        <v>16</v>
      </c>
      <c r="B14" s="58">
        <v>1506135</v>
      </c>
      <c r="C14" s="47">
        <v>10</v>
      </c>
      <c r="D14" s="47">
        <v>2</v>
      </c>
      <c r="E14" s="52">
        <v>5.8999999999999997E-2</v>
      </c>
      <c r="F14" s="53"/>
      <c r="G14" s="47">
        <v>10</v>
      </c>
      <c r="H14" s="64">
        <f t="shared" si="0"/>
        <v>0.59</v>
      </c>
      <c r="J14" t="str">
        <f t="shared" si="1"/>
        <v>1506135,10</v>
      </c>
    </row>
    <row r="15" spans="1:10" x14ac:dyDescent="0.25">
      <c r="A15" s="47" t="s">
        <v>16</v>
      </c>
      <c r="B15" s="58" t="s">
        <v>346</v>
      </c>
      <c r="C15" s="47">
        <v>50</v>
      </c>
      <c r="D15" s="47">
        <v>2</v>
      </c>
      <c r="E15" s="52">
        <v>5.0000000000000001E-3</v>
      </c>
      <c r="F15" s="53"/>
      <c r="G15" s="47">
        <v>50</v>
      </c>
      <c r="H15" s="64">
        <f t="shared" si="0"/>
        <v>0.25</v>
      </c>
      <c r="J15" t="str">
        <f t="shared" si="1"/>
        <v>2138467 ,50</v>
      </c>
    </row>
    <row r="16" spans="1:10" x14ac:dyDescent="0.25">
      <c r="A16" s="54" t="s">
        <v>16</v>
      </c>
      <c r="B16" s="55">
        <v>1102982</v>
      </c>
      <c r="C16" s="54"/>
      <c r="D16" s="54">
        <v>2</v>
      </c>
      <c r="E16" s="56">
        <v>0.35</v>
      </c>
      <c r="F16" s="57">
        <v>1</v>
      </c>
      <c r="G16" s="54">
        <v>2</v>
      </c>
      <c r="H16" s="64">
        <f t="shared" si="0"/>
        <v>0.7</v>
      </c>
      <c r="J16" t="str">
        <f t="shared" si="1"/>
        <v>1102982,2</v>
      </c>
    </row>
    <row r="18" spans="7:8" x14ac:dyDescent="0.25">
      <c r="G18" s="63" t="s">
        <v>355</v>
      </c>
      <c r="H18" s="65">
        <f>SUM(H2:H16)</f>
        <v>272.68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F29" sqref="F29"/>
    </sheetView>
  </sheetViews>
  <sheetFormatPr baseColWidth="10" defaultRowHeight="15" x14ac:dyDescent="0.25"/>
  <cols>
    <col min="8" max="8" width="13.5703125" bestFit="1" customWidth="1"/>
    <col min="9" max="9" width="15" customWidth="1"/>
    <col min="10" max="10" width="12" bestFit="1" customWidth="1"/>
  </cols>
  <sheetData>
    <row r="1" spans="1:10" ht="45" x14ac:dyDescent="0.25">
      <c r="A1" s="46" t="s">
        <v>3</v>
      </c>
      <c r="B1" s="48" t="s">
        <v>4</v>
      </c>
      <c r="C1" s="46" t="s">
        <v>17</v>
      </c>
      <c r="D1" s="46" t="s">
        <v>180</v>
      </c>
      <c r="E1" s="46" t="s">
        <v>11</v>
      </c>
      <c r="F1" s="49" t="s">
        <v>243</v>
      </c>
      <c r="G1" s="46" t="s">
        <v>240</v>
      </c>
      <c r="H1" s="46" t="s">
        <v>349</v>
      </c>
      <c r="J1" s="62" t="s">
        <v>350</v>
      </c>
    </row>
    <row r="2" spans="1:10" x14ac:dyDescent="0.25">
      <c r="A2" s="47" t="s">
        <v>6</v>
      </c>
      <c r="B2" s="58" t="s">
        <v>189</v>
      </c>
      <c r="C2" s="47">
        <v>10</v>
      </c>
      <c r="D2" s="47">
        <v>6</v>
      </c>
      <c r="E2" s="52">
        <v>0.33</v>
      </c>
      <c r="F2" s="53"/>
      <c r="G2" s="47">
        <v>10</v>
      </c>
      <c r="H2" s="64">
        <f>G2*E2</f>
        <v>3.3000000000000003</v>
      </c>
      <c r="J2" t="str">
        <f>CONCATENATE(B2,",",G2)</f>
        <v>648-0575 ,10</v>
      </c>
    </row>
    <row r="3" spans="1:10" x14ac:dyDescent="0.25">
      <c r="A3" s="60" t="s">
        <v>6</v>
      </c>
      <c r="B3" s="61" t="s">
        <v>202</v>
      </c>
      <c r="C3" s="54">
        <v>5</v>
      </c>
      <c r="D3" s="54">
        <v>3</v>
      </c>
      <c r="E3" s="56">
        <v>0.222</v>
      </c>
      <c r="F3" s="57"/>
      <c r="G3" s="54">
        <v>5</v>
      </c>
      <c r="H3" s="64">
        <f t="shared" ref="H3:H16" si="0">G3*E3</f>
        <v>1.1100000000000001</v>
      </c>
      <c r="J3" t="str">
        <f t="shared" ref="J3:J16" si="1">CONCATENATE(B3,",",G3)</f>
        <v>228-7142 ,5</v>
      </c>
    </row>
    <row r="4" spans="1:10" x14ac:dyDescent="0.25">
      <c r="A4" s="47" t="s">
        <v>6</v>
      </c>
      <c r="B4" s="58" t="s">
        <v>273</v>
      </c>
      <c r="C4" s="47"/>
      <c r="D4" s="47">
        <v>2</v>
      </c>
      <c r="E4" s="52">
        <v>0.95</v>
      </c>
      <c r="F4" s="53"/>
      <c r="G4" s="47">
        <v>2</v>
      </c>
      <c r="H4" s="64">
        <f t="shared" si="0"/>
        <v>1.9</v>
      </c>
      <c r="J4" t="str">
        <f t="shared" si="1"/>
        <v>505-1407,2</v>
      </c>
    </row>
    <row r="5" spans="1:10" x14ac:dyDescent="0.25">
      <c r="A5" s="54" t="s">
        <v>6</v>
      </c>
      <c r="B5" s="55" t="s">
        <v>270</v>
      </c>
      <c r="C5" s="54"/>
      <c r="D5" s="54">
        <v>2</v>
      </c>
      <c r="E5" s="56">
        <v>0.62</v>
      </c>
      <c r="F5" s="57"/>
      <c r="G5" s="54">
        <v>2</v>
      </c>
      <c r="H5" s="64">
        <f t="shared" si="0"/>
        <v>1.24</v>
      </c>
      <c r="J5" t="str">
        <f t="shared" si="1"/>
        <v>505-1277,2</v>
      </c>
    </row>
    <row r="6" spans="1:10" x14ac:dyDescent="0.25">
      <c r="A6" s="47" t="s">
        <v>6</v>
      </c>
      <c r="B6" s="58" t="s">
        <v>356</v>
      </c>
      <c r="C6" s="47"/>
      <c r="D6" s="47">
        <v>4</v>
      </c>
      <c r="E6" s="52">
        <v>0.92400000000000004</v>
      </c>
      <c r="F6" s="53"/>
      <c r="G6" s="47">
        <v>4</v>
      </c>
      <c r="H6" s="64">
        <f t="shared" si="0"/>
        <v>3.6960000000000002</v>
      </c>
      <c r="J6" t="str">
        <f t="shared" si="1"/>
        <v>669-0195,4</v>
      </c>
    </row>
    <row r="7" spans="1:10" x14ac:dyDescent="0.25">
      <c r="A7" s="54" t="s">
        <v>6</v>
      </c>
      <c r="B7" s="55" t="s">
        <v>290</v>
      </c>
      <c r="C7" s="54"/>
      <c r="D7" s="60">
        <v>2</v>
      </c>
      <c r="E7" s="56">
        <v>37.340000000000003</v>
      </c>
      <c r="F7" s="57"/>
      <c r="G7" s="54">
        <v>2</v>
      </c>
      <c r="H7" s="64">
        <f t="shared" si="0"/>
        <v>74.680000000000007</v>
      </c>
      <c r="J7" t="str">
        <f t="shared" si="1"/>
        <v>137-452,2</v>
      </c>
    </row>
    <row r="8" spans="1:10" x14ac:dyDescent="0.25">
      <c r="A8" s="47" t="s">
        <v>6</v>
      </c>
      <c r="B8" s="58" t="s">
        <v>342</v>
      </c>
      <c r="C8" s="47">
        <v>5</v>
      </c>
      <c r="D8" s="47">
        <v>12</v>
      </c>
      <c r="E8" s="52">
        <v>7.0000000000000007E-2</v>
      </c>
      <c r="F8" s="53"/>
      <c r="G8" s="47">
        <v>15</v>
      </c>
      <c r="H8" s="64">
        <f t="shared" si="0"/>
        <v>1.05</v>
      </c>
      <c r="J8" t="str">
        <f t="shared" si="1"/>
        <v>497-5144,15</v>
      </c>
    </row>
    <row r="9" spans="1:10" x14ac:dyDescent="0.25">
      <c r="A9" s="54" t="s">
        <v>6</v>
      </c>
      <c r="B9" s="55" t="s">
        <v>253</v>
      </c>
      <c r="C9" s="54">
        <v>5</v>
      </c>
      <c r="D9" s="54">
        <v>6</v>
      </c>
      <c r="E9" s="56">
        <v>2.8279999999999998</v>
      </c>
      <c r="F9" s="57">
        <v>2</v>
      </c>
      <c r="G9" s="54">
        <v>5</v>
      </c>
      <c r="H9" s="64">
        <f t="shared" si="0"/>
        <v>14.139999999999999</v>
      </c>
      <c r="J9" t="str">
        <f t="shared" si="1"/>
        <v>399-8382,5</v>
      </c>
    </row>
    <row r="10" spans="1:10" x14ac:dyDescent="0.25">
      <c r="A10" s="47" t="s">
        <v>6</v>
      </c>
      <c r="B10" s="58" t="s">
        <v>255</v>
      </c>
      <c r="C10" s="47">
        <v>5</v>
      </c>
      <c r="D10" s="47">
        <v>6</v>
      </c>
      <c r="E10" s="52">
        <v>2.78</v>
      </c>
      <c r="F10" s="53"/>
      <c r="G10" s="47">
        <v>10</v>
      </c>
      <c r="H10" s="64">
        <f t="shared" si="0"/>
        <v>27.799999999999997</v>
      </c>
      <c r="J10" t="str">
        <f t="shared" si="1"/>
        <v>399-8411,10</v>
      </c>
    </row>
    <row r="11" spans="1:10" x14ac:dyDescent="0.25">
      <c r="A11" s="54" t="s">
        <v>6</v>
      </c>
      <c r="B11" s="61" t="s">
        <v>347</v>
      </c>
      <c r="C11" s="54">
        <v>50</v>
      </c>
      <c r="D11" s="54">
        <v>2</v>
      </c>
      <c r="E11" s="56">
        <v>8.9999999999999993E-3</v>
      </c>
      <c r="F11" s="57"/>
      <c r="G11" s="54">
        <v>50</v>
      </c>
      <c r="H11" s="64">
        <f t="shared" si="0"/>
        <v>0.44999999999999996</v>
      </c>
      <c r="J11" t="str">
        <f t="shared" si="1"/>
        <v>740-8940,50</v>
      </c>
    </row>
    <row r="12" spans="1:10" x14ac:dyDescent="0.25">
      <c r="A12" s="47" t="s">
        <v>6</v>
      </c>
      <c r="B12" s="58" t="s">
        <v>348</v>
      </c>
      <c r="C12" s="47">
        <v>50</v>
      </c>
      <c r="D12" s="47">
        <v>12</v>
      </c>
      <c r="E12" s="52">
        <v>8.9999999999999993E-3</v>
      </c>
      <c r="F12" s="53"/>
      <c r="G12" s="47">
        <v>50</v>
      </c>
      <c r="H12" s="64">
        <f t="shared" si="0"/>
        <v>0.44999999999999996</v>
      </c>
      <c r="J12" t="str">
        <f t="shared" si="1"/>
        <v>213-2244,50</v>
      </c>
    </row>
    <row r="13" spans="1:10" x14ac:dyDescent="0.25">
      <c r="A13" s="54" t="s">
        <v>6</v>
      </c>
      <c r="B13" s="55" t="s">
        <v>226</v>
      </c>
      <c r="C13" s="54">
        <v>5</v>
      </c>
      <c r="D13" s="54">
        <v>12</v>
      </c>
      <c r="E13" s="56">
        <v>1.95</v>
      </c>
      <c r="F13" s="57"/>
      <c r="G13" s="54">
        <v>15</v>
      </c>
      <c r="H13" s="64">
        <f t="shared" si="0"/>
        <v>29.25</v>
      </c>
      <c r="J13" t="str">
        <f t="shared" si="1"/>
        <v>415-3215,15</v>
      </c>
    </row>
    <row r="14" spans="1:10" x14ac:dyDescent="0.25">
      <c r="A14" s="47" t="s">
        <v>6</v>
      </c>
      <c r="B14" s="59" t="s">
        <v>220</v>
      </c>
      <c r="C14" s="47"/>
      <c r="D14" s="47">
        <v>6</v>
      </c>
      <c r="E14" s="52">
        <v>2.25</v>
      </c>
      <c r="F14" s="53"/>
      <c r="G14" s="47">
        <v>6</v>
      </c>
      <c r="H14" s="64">
        <f t="shared" si="0"/>
        <v>13.5</v>
      </c>
      <c r="J14" t="str">
        <f t="shared" si="1"/>
        <v>617-1596,6</v>
      </c>
    </row>
    <row r="15" spans="1:10" x14ac:dyDescent="0.25">
      <c r="A15" s="47"/>
      <c r="B15" s="58"/>
      <c r="C15" s="47"/>
      <c r="D15" s="47"/>
      <c r="E15" s="52"/>
      <c r="F15" s="53"/>
      <c r="G15" s="47"/>
      <c r="H15" s="64">
        <f t="shared" si="0"/>
        <v>0</v>
      </c>
      <c r="J15" t="str">
        <f t="shared" si="1"/>
        <v>,</v>
      </c>
    </row>
    <row r="16" spans="1:10" x14ac:dyDescent="0.25">
      <c r="A16" s="54"/>
      <c r="B16" s="55"/>
      <c r="C16" s="54"/>
      <c r="D16" s="54"/>
      <c r="E16" s="56"/>
      <c r="F16" s="57"/>
      <c r="G16" s="54"/>
      <c r="H16" s="64">
        <f t="shared" si="0"/>
        <v>0</v>
      </c>
      <c r="J16" t="str">
        <f t="shared" si="1"/>
        <v>,</v>
      </c>
    </row>
    <row r="18" spans="1:10" x14ac:dyDescent="0.25">
      <c r="G18" s="63" t="s">
        <v>355</v>
      </c>
      <c r="H18" s="65">
        <f>SUM(H2:H16)</f>
        <v>172.56599999999997</v>
      </c>
    </row>
    <row r="21" spans="1:10" ht="45" x14ac:dyDescent="0.25">
      <c r="A21" s="46" t="s">
        <v>3</v>
      </c>
      <c r="B21" s="48" t="s">
        <v>4</v>
      </c>
      <c r="C21" s="46" t="s">
        <v>17</v>
      </c>
      <c r="D21" s="46" t="s">
        <v>180</v>
      </c>
      <c r="E21" s="46" t="s">
        <v>11</v>
      </c>
      <c r="F21" s="49" t="s">
        <v>243</v>
      </c>
      <c r="G21" s="46" t="s">
        <v>240</v>
      </c>
      <c r="H21" s="46" t="s">
        <v>349</v>
      </c>
      <c r="J21" s="62" t="s">
        <v>350</v>
      </c>
    </row>
    <row r="22" spans="1:10" x14ac:dyDescent="0.25">
      <c r="B22" s="59" t="s">
        <v>200</v>
      </c>
      <c r="C22" s="47">
        <v>5</v>
      </c>
      <c r="D22" s="47">
        <v>24</v>
      </c>
      <c r="E22" s="52">
        <v>0.24399999999999999</v>
      </c>
      <c r="F22" s="53"/>
      <c r="G22" s="47">
        <v>25</v>
      </c>
      <c r="H22" s="64">
        <f>G22*E22</f>
        <v>6.1</v>
      </c>
      <c r="J22" t="str">
        <f>CONCATENATE(B22,",",G22)</f>
        <v>684-1977 ,25</v>
      </c>
    </row>
    <row r="23" spans="1:10" x14ac:dyDescent="0.25">
      <c r="B23" s="55" t="s">
        <v>68</v>
      </c>
      <c r="C23" s="54" t="s">
        <v>69</v>
      </c>
      <c r="D23" s="54">
        <v>18</v>
      </c>
      <c r="E23" s="56">
        <v>0.29199999999999998</v>
      </c>
      <c r="F23" s="57"/>
      <c r="G23" s="54">
        <v>20</v>
      </c>
      <c r="H23" s="64">
        <f t="shared" ref="H23:H28" si="2">G23*E23</f>
        <v>5.84</v>
      </c>
      <c r="J23" t="str">
        <f t="shared" ref="J23:J28" si="3">CONCATENATE(B23,",",G23)</f>
        <v>425-8720,20</v>
      </c>
    </row>
    <row r="24" spans="1:10" x14ac:dyDescent="0.25">
      <c r="B24" s="58" t="s">
        <v>201</v>
      </c>
      <c r="C24" s="47">
        <v>5</v>
      </c>
      <c r="D24" s="47">
        <v>9</v>
      </c>
      <c r="E24" s="52">
        <v>0.11600000000000001</v>
      </c>
      <c r="F24" s="53"/>
      <c r="G24" s="47">
        <v>10</v>
      </c>
      <c r="H24" s="64">
        <f t="shared" si="2"/>
        <v>1.1600000000000001</v>
      </c>
      <c r="J24" t="str">
        <f t="shared" si="3"/>
        <v>547-2933 ,10</v>
      </c>
    </row>
    <row r="25" spans="1:10" x14ac:dyDescent="0.25">
      <c r="B25" s="55" t="s">
        <v>7</v>
      </c>
      <c r="C25" s="54">
        <v>25</v>
      </c>
      <c r="D25" s="54">
        <v>21</v>
      </c>
      <c r="E25" s="56">
        <v>0.33</v>
      </c>
      <c r="F25" s="57"/>
      <c r="G25" s="54">
        <v>25</v>
      </c>
      <c r="H25" s="64">
        <f t="shared" si="2"/>
        <v>8.25</v>
      </c>
      <c r="J25" t="str">
        <f t="shared" si="3"/>
        <v>563-756,25</v>
      </c>
    </row>
    <row r="26" spans="1:10" x14ac:dyDescent="0.25">
      <c r="B26" s="58" t="s">
        <v>344</v>
      </c>
      <c r="C26" s="47">
        <v>50</v>
      </c>
      <c r="D26" s="47">
        <v>49</v>
      </c>
      <c r="E26" s="52">
        <v>8.0000000000000002E-3</v>
      </c>
      <c r="F26" s="53"/>
      <c r="G26" s="47">
        <v>50</v>
      </c>
      <c r="H26" s="64">
        <f t="shared" si="2"/>
        <v>0.4</v>
      </c>
      <c r="J26" t="str">
        <f t="shared" si="3"/>
        <v>740-8874 ,50</v>
      </c>
    </row>
    <row r="27" spans="1:10" x14ac:dyDescent="0.25">
      <c r="B27" s="66" t="s">
        <v>300</v>
      </c>
      <c r="C27" s="54">
        <v>200</v>
      </c>
      <c r="D27" s="54">
        <v>177</v>
      </c>
      <c r="E27" s="56">
        <v>8.0000000000000002E-3</v>
      </c>
      <c r="F27" s="57"/>
      <c r="G27" s="54">
        <v>200</v>
      </c>
      <c r="H27" s="64">
        <f t="shared" si="2"/>
        <v>1.6</v>
      </c>
      <c r="J27" t="str">
        <f t="shared" si="3"/>
        <v>377-975,200</v>
      </c>
    </row>
    <row r="28" spans="1:10" x14ac:dyDescent="0.25">
      <c r="B28" s="58" t="s">
        <v>223</v>
      </c>
      <c r="C28" s="47">
        <v>10</v>
      </c>
      <c r="D28" s="47">
        <v>8</v>
      </c>
      <c r="E28" s="52">
        <v>0.254</v>
      </c>
      <c r="F28" s="53"/>
      <c r="G28" s="47">
        <v>10</v>
      </c>
      <c r="H28" s="64">
        <f t="shared" si="2"/>
        <v>2.54</v>
      </c>
      <c r="J28" t="str">
        <f t="shared" si="3"/>
        <v>758-2063,10</v>
      </c>
    </row>
    <row r="30" spans="1:10" x14ac:dyDescent="0.25">
      <c r="H30" s="65">
        <f>SUM(H22:H28)</f>
        <v>25.89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A1:D9"/>
    </sheetView>
  </sheetViews>
  <sheetFormatPr baseColWidth="10" defaultRowHeight="15" x14ac:dyDescent="0.25"/>
  <cols>
    <col min="1" max="1" width="30.140625" bestFit="1" customWidth="1"/>
    <col min="2" max="2" width="20.140625" customWidth="1"/>
    <col min="3" max="3" width="18.5703125" customWidth="1"/>
    <col min="4" max="4" width="8.85546875" bestFit="1" customWidth="1"/>
  </cols>
  <sheetData>
    <row r="1" spans="1:4" ht="30" x14ac:dyDescent="0.25">
      <c r="A1" s="46" t="s">
        <v>0</v>
      </c>
      <c r="B1" s="48" t="s">
        <v>362</v>
      </c>
      <c r="C1" s="46" t="s">
        <v>11</v>
      </c>
      <c r="D1" s="46" t="s">
        <v>361</v>
      </c>
    </row>
    <row r="2" spans="1:4" x14ac:dyDescent="0.25">
      <c r="A2" s="47" t="s">
        <v>45</v>
      </c>
      <c r="B2" s="58" t="s">
        <v>111</v>
      </c>
      <c r="C2" s="52">
        <v>0.2</v>
      </c>
      <c r="D2" s="47">
        <v>30</v>
      </c>
    </row>
    <row r="3" spans="1:4" x14ac:dyDescent="0.25">
      <c r="A3" s="54" t="s">
        <v>46</v>
      </c>
      <c r="B3" s="55" t="s">
        <v>110</v>
      </c>
      <c r="C3" s="56">
        <v>0.2</v>
      </c>
      <c r="D3" s="54">
        <v>35</v>
      </c>
    </row>
    <row r="4" spans="1:4" x14ac:dyDescent="0.25">
      <c r="A4" s="47" t="s">
        <v>104</v>
      </c>
      <c r="B4" s="58" t="s">
        <v>113</v>
      </c>
      <c r="C4" s="52">
        <v>0.2</v>
      </c>
      <c r="D4" s="47">
        <v>15</v>
      </c>
    </row>
    <row r="5" spans="1:4" x14ac:dyDescent="0.25">
      <c r="A5" s="54" t="s">
        <v>100</v>
      </c>
      <c r="B5" s="55" t="s">
        <v>112</v>
      </c>
      <c r="C5" s="56">
        <v>0.25</v>
      </c>
      <c r="D5" s="54">
        <v>20</v>
      </c>
    </row>
    <row r="6" spans="1:4" x14ac:dyDescent="0.25">
      <c r="A6" s="47" t="s">
        <v>109</v>
      </c>
      <c r="B6" s="58" t="s">
        <v>101</v>
      </c>
      <c r="C6" s="52">
        <v>0.25</v>
      </c>
      <c r="D6" s="47">
        <v>15</v>
      </c>
    </row>
    <row r="7" spans="1:4" x14ac:dyDescent="0.25">
      <c r="A7" s="67" t="s">
        <v>182</v>
      </c>
      <c r="B7" s="55" t="s">
        <v>358</v>
      </c>
      <c r="C7" s="56">
        <v>0.6</v>
      </c>
      <c r="D7" s="54">
        <v>10</v>
      </c>
    </row>
    <row r="8" spans="1:4" x14ac:dyDescent="0.25">
      <c r="A8" s="68" t="s">
        <v>184</v>
      </c>
      <c r="B8" s="58" t="s">
        <v>359</v>
      </c>
      <c r="C8" s="52">
        <v>0.75</v>
      </c>
      <c r="D8" s="47">
        <v>5</v>
      </c>
    </row>
    <row r="9" spans="1:4" x14ac:dyDescent="0.25">
      <c r="A9" s="67" t="s">
        <v>185</v>
      </c>
      <c r="B9" s="55" t="s">
        <v>360</v>
      </c>
      <c r="C9" s="56">
        <v>0.85</v>
      </c>
      <c r="D9" s="5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Carte alimentation</vt:lpstr>
      <vt:lpstr>Carte connectique CM</vt:lpstr>
      <vt:lpstr>Carte support capteur couleur</vt:lpstr>
      <vt:lpstr>Carte mère</vt:lpstr>
      <vt:lpstr>Carte hacheur</vt:lpstr>
      <vt:lpstr>Récapitulatif</vt:lpstr>
      <vt:lpstr>Commande Farnell</vt:lpstr>
      <vt:lpstr>Commande RS</vt:lpstr>
      <vt:lpstr>Commande 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 Béguet</cp:lastModifiedBy>
  <dcterms:created xsi:type="dcterms:W3CDTF">2012-10-31T20:52:14Z</dcterms:created>
  <dcterms:modified xsi:type="dcterms:W3CDTF">2013-02-26T14:30:11Z</dcterms:modified>
</cp:coreProperties>
</file>