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Drive\OAE\Rice\Data\Trade\Report\"/>
    </mc:Choice>
  </mc:AlternateContent>
  <bookViews>
    <workbookView xWindow="120" yWindow="30" windowWidth="19095" windowHeight="11640"/>
  </bookViews>
  <sheets>
    <sheet name="2558" sheetId="9" r:id="rId1"/>
    <sheet name="VOL" sheetId="10" r:id="rId2"/>
    <sheet name="VAL" sheetId="11" r:id="rId3"/>
    <sheet name="Sheet1" sheetId="12" r:id="rId4"/>
  </sheets>
  <definedNames>
    <definedName name="_xlnm._FilterDatabase" localSheetId="0" hidden="1">'2558'!$A$4:$S$177</definedName>
    <definedName name="_xlnm.Print_Area" localSheetId="0">'2558'!$B$1:$R$179</definedName>
    <definedName name="_xlnm.Print_Titles" localSheetId="0">'2558'!$3:$4</definedName>
  </definedNames>
  <calcPr calcId="152511"/>
</workbook>
</file>

<file path=xl/calcChain.xml><?xml version="1.0" encoding="utf-8"?>
<calcChain xmlns="http://schemas.openxmlformats.org/spreadsheetml/2006/main">
  <c r="J15" i="12" l="1"/>
  <c r="J14" i="12"/>
  <c r="J13" i="12"/>
  <c r="J12" i="12"/>
  <c r="J11" i="12"/>
  <c r="J10" i="12"/>
  <c r="J5" i="12"/>
  <c r="J6" i="12"/>
  <c r="J7" i="12"/>
  <c r="J8" i="12"/>
  <c r="J4" i="12"/>
  <c r="G12" i="12"/>
  <c r="C172" i="9"/>
  <c r="D163" i="11"/>
  <c r="E163" i="11"/>
  <c r="F163" i="11"/>
  <c r="G163" i="11"/>
  <c r="H163" i="11"/>
  <c r="I163" i="11"/>
  <c r="J163" i="11"/>
  <c r="K163" i="11"/>
  <c r="L163" i="11"/>
  <c r="M163" i="11"/>
  <c r="N163" i="11"/>
  <c r="O163" i="11"/>
  <c r="P163" i="11"/>
  <c r="N177" i="9"/>
  <c r="E177" i="9"/>
  <c r="R177" i="9" s="1"/>
  <c r="C164" i="9"/>
  <c r="D164" i="9"/>
  <c r="F164" i="9"/>
  <c r="G164" i="9"/>
  <c r="H164" i="9"/>
  <c r="I164" i="9"/>
  <c r="J164" i="9"/>
  <c r="K164" i="9"/>
  <c r="L164" i="9"/>
  <c r="M164" i="9"/>
  <c r="O164" i="9"/>
  <c r="P164" i="9"/>
  <c r="Q164" i="9"/>
  <c r="C165" i="9"/>
  <c r="D165" i="9"/>
  <c r="F165" i="9"/>
  <c r="G165" i="9"/>
  <c r="H165" i="9"/>
  <c r="I165" i="9"/>
  <c r="J165" i="9"/>
  <c r="K165" i="9"/>
  <c r="L165" i="9"/>
  <c r="M165" i="9"/>
  <c r="O165" i="9"/>
  <c r="P165" i="9"/>
  <c r="Q165" i="9"/>
  <c r="C166" i="9"/>
  <c r="D166" i="9"/>
  <c r="F166" i="9"/>
  <c r="G166" i="9"/>
  <c r="H166" i="9"/>
  <c r="I166" i="9"/>
  <c r="J166" i="9"/>
  <c r="K166" i="9"/>
  <c r="L166" i="9"/>
  <c r="M166" i="9"/>
  <c r="O166" i="9"/>
  <c r="P166" i="9"/>
  <c r="Q166" i="9"/>
  <c r="C167" i="9"/>
  <c r="D167" i="9"/>
  <c r="F167" i="9"/>
  <c r="G167" i="9"/>
  <c r="H167" i="9"/>
  <c r="I167" i="9"/>
  <c r="J167" i="9"/>
  <c r="K167" i="9"/>
  <c r="L167" i="9"/>
  <c r="M167" i="9"/>
  <c r="O167" i="9"/>
  <c r="P167" i="9"/>
  <c r="Q167" i="9"/>
  <c r="C168" i="9"/>
  <c r="D168" i="9"/>
  <c r="F168" i="9"/>
  <c r="G168" i="9"/>
  <c r="H168" i="9"/>
  <c r="I168" i="9"/>
  <c r="J168" i="9"/>
  <c r="K168" i="9"/>
  <c r="L168" i="9"/>
  <c r="M168" i="9"/>
  <c r="O168" i="9"/>
  <c r="P168" i="9"/>
  <c r="Q168" i="9"/>
  <c r="C169" i="9"/>
  <c r="D169" i="9"/>
  <c r="F169" i="9"/>
  <c r="G169" i="9"/>
  <c r="H169" i="9"/>
  <c r="I169" i="9"/>
  <c r="J169" i="9"/>
  <c r="K169" i="9"/>
  <c r="L169" i="9"/>
  <c r="M169" i="9"/>
  <c r="O169" i="9"/>
  <c r="P169" i="9"/>
  <c r="Q169" i="9"/>
  <c r="C170" i="9"/>
  <c r="D170" i="9"/>
  <c r="F170" i="9"/>
  <c r="G170" i="9"/>
  <c r="H170" i="9"/>
  <c r="I170" i="9"/>
  <c r="J170" i="9"/>
  <c r="K170" i="9"/>
  <c r="L170" i="9"/>
  <c r="M170" i="9"/>
  <c r="O170" i="9"/>
  <c r="P170" i="9"/>
  <c r="Q170" i="9"/>
  <c r="C171" i="9"/>
  <c r="D171" i="9"/>
  <c r="F171" i="9"/>
  <c r="G171" i="9"/>
  <c r="H171" i="9"/>
  <c r="I171" i="9"/>
  <c r="J171" i="9"/>
  <c r="K171" i="9"/>
  <c r="L171" i="9"/>
  <c r="M171" i="9"/>
  <c r="O171" i="9"/>
  <c r="P171" i="9"/>
  <c r="Q171" i="9"/>
  <c r="D172" i="9"/>
  <c r="F172" i="9"/>
  <c r="G172" i="9"/>
  <c r="H172" i="9"/>
  <c r="I172" i="9"/>
  <c r="J172" i="9"/>
  <c r="K172" i="9"/>
  <c r="L172" i="9"/>
  <c r="M172" i="9"/>
  <c r="O172" i="9"/>
  <c r="P172" i="9"/>
  <c r="Q172" i="9"/>
  <c r="C173" i="9"/>
  <c r="D173" i="9"/>
  <c r="F173" i="9"/>
  <c r="G173" i="9"/>
  <c r="H173" i="9"/>
  <c r="I173" i="9"/>
  <c r="J173" i="9"/>
  <c r="K173" i="9"/>
  <c r="L173" i="9"/>
  <c r="M173" i="9"/>
  <c r="O173" i="9"/>
  <c r="P173" i="9"/>
  <c r="Q173" i="9"/>
  <c r="C174" i="9"/>
  <c r="D174" i="9"/>
  <c r="F174" i="9"/>
  <c r="G174" i="9"/>
  <c r="H174" i="9"/>
  <c r="I174" i="9"/>
  <c r="J174" i="9"/>
  <c r="K174" i="9"/>
  <c r="L174" i="9"/>
  <c r="M174" i="9"/>
  <c r="O174" i="9"/>
  <c r="P174" i="9"/>
  <c r="Q174" i="9"/>
  <c r="C175" i="9"/>
  <c r="D175" i="9"/>
  <c r="F175" i="9"/>
  <c r="G175" i="9"/>
  <c r="H175" i="9"/>
  <c r="I175" i="9"/>
  <c r="J175" i="9"/>
  <c r="K175" i="9"/>
  <c r="L175" i="9"/>
  <c r="M175" i="9"/>
  <c r="O175" i="9"/>
  <c r="P175" i="9"/>
  <c r="Q175" i="9"/>
  <c r="Q163" i="9"/>
  <c r="P163" i="9"/>
  <c r="O163" i="9"/>
  <c r="M163" i="9"/>
  <c r="L163" i="9"/>
  <c r="K163" i="9"/>
  <c r="J163" i="9"/>
  <c r="I163" i="9"/>
  <c r="H163" i="9"/>
  <c r="G163" i="9"/>
  <c r="F163" i="9"/>
  <c r="D163" i="9"/>
  <c r="C163" i="9"/>
  <c r="C143" i="9"/>
  <c r="D143" i="9"/>
  <c r="F143" i="9"/>
  <c r="G143" i="9"/>
  <c r="H143" i="9"/>
  <c r="I143" i="9"/>
  <c r="J143" i="9"/>
  <c r="K143" i="9"/>
  <c r="L143" i="9"/>
  <c r="M143" i="9"/>
  <c r="O143" i="9"/>
  <c r="P143" i="9"/>
  <c r="Q143" i="9"/>
  <c r="C144" i="9"/>
  <c r="D144" i="9"/>
  <c r="F144" i="9"/>
  <c r="G144" i="9"/>
  <c r="H144" i="9"/>
  <c r="I144" i="9"/>
  <c r="J144" i="9"/>
  <c r="K144" i="9"/>
  <c r="L144" i="9"/>
  <c r="M144" i="9"/>
  <c r="O144" i="9"/>
  <c r="P144" i="9"/>
  <c r="Q144" i="9"/>
  <c r="C145" i="9"/>
  <c r="D145" i="9"/>
  <c r="F145" i="9"/>
  <c r="G145" i="9"/>
  <c r="H145" i="9"/>
  <c r="I145" i="9"/>
  <c r="J145" i="9"/>
  <c r="K145" i="9"/>
  <c r="L145" i="9"/>
  <c r="M145" i="9"/>
  <c r="O145" i="9"/>
  <c r="P145" i="9"/>
  <c r="Q145" i="9"/>
  <c r="C146" i="9"/>
  <c r="D146" i="9"/>
  <c r="F146" i="9"/>
  <c r="G146" i="9"/>
  <c r="H146" i="9"/>
  <c r="I146" i="9"/>
  <c r="J146" i="9"/>
  <c r="K146" i="9"/>
  <c r="L146" i="9"/>
  <c r="M146" i="9"/>
  <c r="O146" i="9"/>
  <c r="P146" i="9"/>
  <c r="Q146" i="9"/>
  <c r="C147" i="9"/>
  <c r="D147" i="9"/>
  <c r="F147" i="9"/>
  <c r="G147" i="9"/>
  <c r="H147" i="9"/>
  <c r="I147" i="9"/>
  <c r="J147" i="9"/>
  <c r="K147" i="9"/>
  <c r="L147" i="9"/>
  <c r="M147" i="9"/>
  <c r="O147" i="9"/>
  <c r="P147" i="9"/>
  <c r="Q147" i="9"/>
  <c r="C148" i="9"/>
  <c r="D148" i="9"/>
  <c r="F148" i="9"/>
  <c r="G148" i="9"/>
  <c r="H148" i="9"/>
  <c r="I148" i="9"/>
  <c r="J148" i="9"/>
  <c r="K148" i="9"/>
  <c r="L148" i="9"/>
  <c r="M148" i="9"/>
  <c r="O148" i="9"/>
  <c r="P148" i="9"/>
  <c r="Q148" i="9"/>
  <c r="C149" i="9"/>
  <c r="D149" i="9"/>
  <c r="F149" i="9"/>
  <c r="G149" i="9"/>
  <c r="H149" i="9"/>
  <c r="I149" i="9"/>
  <c r="J149" i="9"/>
  <c r="K149" i="9"/>
  <c r="L149" i="9"/>
  <c r="M149" i="9"/>
  <c r="O149" i="9"/>
  <c r="P149" i="9"/>
  <c r="Q149" i="9"/>
  <c r="C150" i="9"/>
  <c r="D150" i="9"/>
  <c r="F150" i="9"/>
  <c r="G150" i="9"/>
  <c r="H150" i="9"/>
  <c r="I150" i="9"/>
  <c r="J150" i="9"/>
  <c r="K150" i="9"/>
  <c r="L150" i="9"/>
  <c r="M150" i="9"/>
  <c r="O150" i="9"/>
  <c r="P150" i="9"/>
  <c r="Q150" i="9"/>
  <c r="C151" i="9"/>
  <c r="D151" i="9"/>
  <c r="F151" i="9"/>
  <c r="G151" i="9"/>
  <c r="H151" i="9"/>
  <c r="I151" i="9"/>
  <c r="J151" i="9"/>
  <c r="K151" i="9"/>
  <c r="L151" i="9"/>
  <c r="M151" i="9"/>
  <c r="O151" i="9"/>
  <c r="P151" i="9"/>
  <c r="Q151" i="9"/>
  <c r="C152" i="9"/>
  <c r="D152" i="9"/>
  <c r="F152" i="9"/>
  <c r="G152" i="9"/>
  <c r="H152" i="9"/>
  <c r="I152" i="9"/>
  <c r="J152" i="9"/>
  <c r="K152" i="9"/>
  <c r="L152" i="9"/>
  <c r="M152" i="9"/>
  <c r="O152" i="9"/>
  <c r="P152" i="9"/>
  <c r="Q152" i="9"/>
  <c r="C153" i="9"/>
  <c r="D153" i="9"/>
  <c r="F153" i="9"/>
  <c r="G153" i="9"/>
  <c r="H153" i="9"/>
  <c r="I153" i="9"/>
  <c r="J153" i="9"/>
  <c r="K153" i="9"/>
  <c r="L153" i="9"/>
  <c r="M153" i="9"/>
  <c r="O153" i="9"/>
  <c r="P153" i="9"/>
  <c r="Q153" i="9"/>
  <c r="C154" i="9"/>
  <c r="D154" i="9"/>
  <c r="F154" i="9"/>
  <c r="G154" i="9"/>
  <c r="H154" i="9"/>
  <c r="I154" i="9"/>
  <c r="J154" i="9"/>
  <c r="K154" i="9"/>
  <c r="L154" i="9"/>
  <c r="M154" i="9"/>
  <c r="O154" i="9"/>
  <c r="P154" i="9"/>
  <c r="Q154" i="9"/>
  <c r="C155" i="9"/>
  <c r="D155" i="9"/>
  <c r="F155" i="9"/>
  <c r="G155" i="9"/>
  <c r="H155" i="9"/>
  <c r="I155" i="9"/>
  <c r="J155" i="9"/>
  <c r="K155" i="9"/>
  <c r="L155" i="9"/>
  <c r="M155" i="9"/>
  <c r="O155" i="9"/>
  <c r="P155" i="9"/>
  <c r="Q155" i="9"/>
  <c r="C156" i="9"/>
  <c r="D156" i="9"/>
  <c r="F156" i="9"/>
  <c r="G156" i="9"/>
  <c r="H156" i="9"/>
  <c r="I156" i="9"/>
  <c r="J156" i="9"/>
  <c r="K156" i="9"/>
  <c r="L156" i="9"/>
  <c r="M156" i="9"/>
  <c r="O156" i="9"/>
  <c r="P156" i="9"/>
  <c r="Q156" i="9"/>
  <c r="C157" i="9"/>
  <c r="D157" i="9"/>
  <c r="F157" i="9"/>
  <c r="G157" i="9"/>
  <c r="H157" i="9"/>
  <c r="I157" i="9"/>
  <c r="J157" i="9"/>
  <c r="K157" i="9"/>
  <c r="L157" i="9"/>
  <c r="M157" i="9"/>
  <c r="O157" i="9"/>
  <c r="P157" i="9"/>
  <c r="Q157" i="9"/>
  <c r="C158" i="9"/>
  <c r="D158" i="9"/>
  <c r="F158" i="9"/>
  <c r="G158" i="9"/>
  <c r="H158" i="9"/>
  <c r="I158" i="9"/>
  <c r="J158" i="9"/>
  <c r="K158" i="9"/>
  <c r="L158" i="9"/>
  <c r="M158" i="9"/>
  <c r="O158" i="9"/>
  <c r="P158" i="9"/>
  <c r="Q158" i="9"/>
  <c r="C159" i="9"/>
  <c r="D159" i="9"/>
  <c r="F159" i="9"/>
  <c r="G159" i="9"/>
  <c r="H159" i="9"/>
  <c r="I159" i="9"/>
  <c r="J159" i="9"/>
  <c r="K159" i="9"/>
  <c r="L159" i="9"/>
  <c r="M159" i="9"/>
  <c r="O159" i="9"/>
  <c r="P159" i="9"/>
  <c r="Q159" i="9"/>
  <c r="C160" i="9"/>
  <c r="D160" i="9"/>
  <c r="F160" i="9"/>
  <c r="G160" i="9"/>
  <c r="H160" i="9"/>
  <c r="I160" i="9"/>
  <c r="J160" i="9"/>
  <c r="K160" i="9"/>
  <c r="L160" i="9"/>
  <c r="M160" i="9"/>
  <c r="O160" i="9"/>
  <c r="P160" i="9"/>
  <c r="Q160" i="9"/>
  <c r="C161" i="9"/>
  <c r="D161" i="9"/>
  <c r="F161" i="9"/>
  <c r="G161" i="9"/>
  <c r="H161" i="9"/>
  <c r="I161" i="9"/>
  <c r="J161" i="9"/>
  <c r="K161" i="9"/>
  <c r="L161" i="9"/>
  <c r="M161" i="9"/>
  <c r="O161" i="9"/>
  <c r="P161" i="9"/>
  <c r="Q161" i="9"/>
  <c r="Q142" i="9"/>
  <c r="P142" i="9"/>
  <c r="O142" i="9"/>
  <c r="M142" i="9"/>
  <c r="L142" i="9"/>
  <c r="K142" i="9"/>
  <c r="J142" i="9"/>
  <c r="I142" i="9"/>
  <c r="H142" i="9"/>
  <c r="G142" i="9"/>
  <c r="F142" i="9"/>
  <c r="D142" i="9"/>
  <c r="C142" i="9"/>
  <c r="C95" i="9"/>
  <c r="D95" i="9"/>
  <c r="F95" i="9"/>
  <c r="G95" i="9"/>
  <c r="H95" i="9"/>
  <c r="I95" i="9"/>
  <c r="J95" i="9"/>
  <c r="K95" i="9"/>
  <c r="L95" i="9"/>
  <c r="M95" i="9"/>
  <c r="O95" i="9"/>
  <c r="P95" i="9"/>
  <c r="Q95" i="9"/>
  <c r="C96" i="9"/>
  <c r="D96" i="9"/>
  <c r="F96" i="9"/>
  <c r="G96" i="9"/>
  <c r="H96" i="9"/>
  <c r="I96" i="9"/>
  <c r="J96" i="9"/>
  <c r="K96" i="9"/>
  <c r="L96" i="9"/>
  <c r="M96" i="9"/>
  <c r="O96" i="9"/>
  <c r="P96" i="9"/>
  <c r="Q96" i="9"/>
  <c r="C97" i="9"/>
  <c r="D97" i="9"/>
  <c r="F97" i="9"/>
  <c r="G97" i="9"/>
  <c r="H97" i="9"/>
  <c r="I97" i="9"/>
  <c r="J97" i="9"/>
  <c r="K97" i="9"/>
  <c r="L97" i="9"/>
  <c r="M97" i="9"/>
  <c r="O97" i="9"/>
  <c r="P97" i="9"/>
  <c r="Q97" i="9"/>
  <c r="C98" i="9"/>
  <c r="D98" i="9"/>
  <c r="F98" i="9"/>
  <c r="G98" i="9"/>
  <c r="H98" i="9"/>
  <c r="I98" i="9"/>
  <c r="J98" i="9"/>
  <c r="K98" i="9"/>
  <c r="L98" i="9"/>
  <c r="M98" i="9"/>
  <c r="O98" i="9"/>
  <c r="P98" i="9"/>
  <c r="Q98" i="9"/>
  <c r="C99" i="9"/>
  <c r="D99" i="9"/>
  <c r="F99" i="9"/>
  <c r="G99" i="9"/>
  <c r="H99" i="9"/>
  <c r="I99" i="9"/>
  <c r="J99" i="9"/>
  <c r="K99" i="9"/>
  <c r="L99" i="9"/>
  <c r="M99" i="9"/>
  <c r="O99" i="9"/>
  <c r="P99" i="9"/>
  <c r="Q99" i="9"/>
  <c r="C100" i="9"/>
  <c r="D100" i="9"/>
  <c r="F100" i="9"/>
  <c r="G100" i="9"/>
  <c r="H100" i="9"/>
  <c r="I100" i="9"/>
  <c r="J100" i="9"/>
  <c r="K100" i="9"/>
  <c r="L100" i="9"/>
  <c r="M100" i="9"/>
  <c r="O100" i="9"/>
  <c r="P100" i="9"/>
  <c r="Q100" i="9"/>
  <c r="C101" i="9"/>
  <c r="D101" i="9"/>
  <c r="F101" i="9"/>
  <c r="G101" i="9"/>
  <c r="H101" i="9"/>
  <c r="I101" i="9"/>
  <c r="J101" i="9"/>
  <c r="K101" i="9"/>
  <c r="L101" i="9"/>
  <c r="M101" i="9"/>
  <c r="O101" i="9"/>
  <c r="P101" i="9"/>
  <c r="Q101" i="9"/>
  <c r="C102" i="9"/>
  <c r="D102" i="9"/>
  <c r="F102" i="9"/>
  <c r="G102" i="9"/>
  <c r="H102" i="9"/>
  <c r="I102" i="9"/>
  <c r="J102" i="9"/>
  <c r="K102" i="9"/>
  <c r="L102" i="9"/>
  <c r="M102" i="9"/>
  <c r="O102" i="9"/>
  <c r="P102" i="9"/>
  <c r="Q102" i="9"/>
  <c r="C103" i="9"/>
  <c r="D103" i="9"/>
  <c r="F103" i="9"/>
  <c r="G103" i="9"/>
  <c r="H103" i="9"/>
  <c r="I103" i="9"/>
  <c r="J103" i="9"/>
  <c r="K103" i="9"/>
  <c r="L103" i="9"/>
  <c r="M103" i="9"/>
  <c r="O103" i="9"/>
  <c r="P103" i="9"/>
  <c r="Q103" i="9"/>
  <c r="C104" i="9"/>
  <c r="D104" i="9"/>
  <c r="F104" i="9"/>
  <c r="G104" i="9"/>
  <c r="H104" i="9"/>
  <c r="I104" i="9"/>
  <c r="J104" i="9"/>
  <c r="K104" i="9"/>
  <c r="L104" i="9"/>
  <c r="M104" i="9"/>
  <c r="O104" i="9"/>
  <c r="P104" i="9"/>
  <c r="Q104" i="9"/>
  <c r="C105" i="9"/>
  <c r="D105" i="9"/>
  <c r="F105" i="9"/>
  <c r="G105" i="9"/>
  <c r="H105" i="9"/>
  <c r="I105" i="9"/>
  <c r="J105" i="9"/>
  <c r="K105" i="9"/>
  <c r="L105" i="9"/>
  <c r="M105" i="9"/>
  <c r="O105" i="9"/>
  <c r="P105" i="9"/>
  <c r="Q105" i="9"/>
  <c r="C106" i="9"/>
  <c r="D106" i="9"/>
  <c r="F106" i="9"/>
  <c r="G106" i="9"/>
  <c r="H106" i="9"/>
  <c r="I106" i="9"/>
  <c r="J106" i="9"/>
  <c r="K106" i="9"/>
  <c r="L106" i="9"/>
  <c r="M106" i="9"/>
  <c r="O106" i="9"/>
  <c r="P106" i="9"/>
  <c r="Q106" i="9"/>
  <c r="C107" i="9"/>
  <c r="D107" i="9"/>
  <c r="F107" i="9"/>
  <c r="G107" i="9"/>
  <c r="H107" i="9"/>
  <c r="I107" i="9"/>
  <c r="J107" i="9"/>
  <c r="K107" i="9"/>
  <c r="L107" i="9"/>
  <c r="M107" i="9"/>
  <c r="O107" i="9"/>
  <c r="P107" i="9"/>
  <c r="Q107" i="9"/>
  <c r="C108" i="9"/>
  <c r="D108" i="9"/>
  <c r="F108" i="9"/>
  <c r="G108" i="9"/>
  <c r="H108" i="9"/>
  <c r="I108" i="9"/>
  <c r="J108" i="9"/>
  <c r="K108" i="9"/>
  <c r="L108" i="9"/>
  <c r="M108" i="9"/>
  <c r="O108" i="9"/>
  <c r="P108" i="9"/>
  <c r="Q108" i="9"/>
  <c r="C109" i="9"/>
  <c r="D109" i="9"/>
  <c r="F109" i="9"/>
  <c r="G109" i="9"/>
  <c r="H109" i="9"/>
  <c r="I109" i="9"/>
  <c r="J109" i="9"/>
  <c r="K109" i="9"/>
  <c r="L109" i="9"/>
  <c r="M109" i="9"/>
  <c r="O109" i="9"/>
  <c r="P109" i="9"/>
  <c r="Q109" i="9"/>
  <c r="C110" i="9"/>
  <c r="D110" i="9"/>
  <c r="F110" i="9"/>
  <c r="G110" i="9"/>
  <c r="H110" i="9"/>
  <c r="I110" i="9"/>
  <c r="J110" i="9"/>
  <c r="K110" i="9"/>
  <c r="L110" i="9"/>
  <c r="M110" i="9"/>
  <c r="O110" i="9"/>
  <c r="P110" i="9"/>
  <c r="Q110" i="9"/>
  <c r="C111" i="9"/>
  <c r="D111" i="9"/>
  <c r="F111" i="9"/>
  <c r="G111" i="9"/>
  <c r="H111" i="9"/>
  <c r="I111" i="9"/>
  <c r="J111" i="9"/>
  <c r="K111" i="9"/>
  <c r="L111" i="9"/>
  <c r="M111" i="9"/>
  <c r="O111" i="9"/>
  <c r="P111" i="9"/>
  <c r="Q111" i="9"/>
  <c r="C112" i="9"/>
  <c r="D112" i="9"/>
  <c r="F112" i="9"/>
  <c r="G112" i="9"/>
  <c r="H112" i="9"/>
  <c r="I112" i="9"/>
  <c r="J112" i="9"/>
  <c r="K112" i="9"/>
  <c r="L112" i="9"/>
  <c r="M112" i="9"/>
  <c r="O112" i="9"/>
  <c r="P112" i="9"/>
  <c r="Q112" i="9"/>
  <c r="C113" i="9"/>
  <c r="D113" i="9"/>
  <c r="F113" i="9"/>
  <c r="G113" i="9"/>
  <c r="H113" i="9"/>
  <c r="I113" i="9"/>
  <c r="J113" i="9"/>
  <c r="K113" i="9"/>
  <c r="L113" i="9"/>
  <c r="M113" i="9"/>
  <c r="O113" i="9"/>
  <c r="P113" i="9"/>
  <c r="Q113" i="9"/>
  <c r="C114" i="9"/>
  <c r="D114" i="9"/>
  <c r="F114" i="9"/>
  <c r="G114" i="9"/>
  <c r="H114" i="9"/>
  <c r="I114" i="9"/>
  <c r="J114" i="9"/>
  <c r="K114" i="9"/>
  <c r="L114" i="9"/>
  <c r="M114" i="9"/>
  <c r="O114" i="9"/>
  <c r="P114" i="9"/>
  <c r="Q114" i="9"/>
  <c r="C115" i="9"/>
  <c r="D115" i="9"/>
  <c r="F115" i="9"/>
  <c r="G115" i="9"/>
  <c r="H115" i="9"/>
  <c r="I115" i="9"/>
  <c r="J115" i="9"/>
  <c r="K115" i="9"/>
  <c r="L115" i="9"/>
  <c r="M115" i="9"/>
  <c r="O115" i="9"/>
  <c r="P115" i="9"/>
  <c r="Q115" i="9"/>
  <c r="C116" i="9"/>
  <c r="D116" i="9"/>
  <c r="F116" i="9"/>
  <c r="G116" i="9"/>
  <c r="H116" i="9"/>
  <c r="I116" i="9"/>
  <c r="J116" i="9"/>
  <c r="K116" i="9"/>
  <c r="L116" i="9"/>
  <c r="M116" i="9"/>
  <c r="O116" i="9"/>
  <c r="P116" i="9"/>
  <c r="Q116" i="9"/>
  <c r="C117" i="9"/>
  <c r="D117" i="9"/>
  <c r="F117" i="9"/>
  <c r="G117" i="9"/>
  <c r="H117" i="9"/>
  <c r="I117" i="9"/>
  <c r="J117" i="9"/>
  <c r="K117" i="9"/>
  <c r="L117" i="9"/>
  <c r="M117" i="9"/>
  <c r="O117" i="9"/>
  <c r="P117" i="9"/>
  <c r="Q117" i="9"/>
  <c r="C118" i="9"/>
  <c r="D118" i="9"/>
  <c r="F118" i="9"/>
  <c r="G118" i="9"/>
  <c r="H118" i="9"/>
  <c r="I118" i="9"/>
  <c r="J118" i="9"/>
  <c r="K118" i="9"/>
  <c r="L118" i="9"/>
  <c r="M118" i="9"/>
  <c r="O118" i="9"/>
  <c r="P118" i="9"/>
  <c r="Q118" i="9"/>
  <c r="C119" i="9"/>
  <c r="D119" i="9"/>
  <c r="F119" i="9"/>
  <c r="G119" i="9"/>
  <c r="H119" i="9"/>
  <c r="I119" i="9"/>
  <c r="J119" i="9"/>
  <c r="K119" i="9"/>
  <c r="L119" i="9"/>
  <c r="M119" i="9"/>
  <c r="O119" i="9"/>
  <c r="P119" i="9"/>
  <c r="Q119" i="9"/>
  <c r="C120" i="9"/>
  <c r="D120" i="9"/>
  <c r="F120" i="9"/>
  <c r="G120" i="9"/>
  <c r="H120" i="9"/>
  <c r="I120" i="9"/>
  <c r="J120" i="9"/>
  <c r="K120" i="9"/>
  <c r="L120" i="9"/>
  <c r="M120" i="9"/>
  <c r="O120" i="9"/>
  <c r="P120" i="9"/>
  <c r="Q120" i="9"/>
  <c r="C121" i="9"/>
  <c r="D121" i="9"/>
  <c r="F121" i="9"/>
  <c r="G121" i="9"/>
  <c r="H121" i="9"/>
  <c r="I121" i="9"/>
  <c r="J121" i="9"/>
  <c r="K121" i="9"/>
  <c r="L121" i="9"/>
  <c r="M121" i="9"/>
  <c r="O121" i="9"/>
  <c r="P121" i="9"/>
  <c r="Q121" i="9"/>
  <c r="C122" i="9"/>
  <c r="D122" i="9"/>
  <c r="F122" i="9"/>
  <c r="G122" i="9"/>
  <c r="H122" i="9"/>
  <c r="I122" i="9"/>
  <c r="J122" i="9"/>
  <c r="K122" i="9"/>
  <c r="L122" i="9"/>
  <c r="M122" i="9"/>
  <c r="O122" i="9"/>
  <c r="P122" i="9"/>
  <c r="Q122" i="9"/>
  <c r="C123" i="9"/>
  <c r="D123" i="9"/>
  <c r="F123" i="9"/>
  <c r="G123" i="9"/>
  <c r="H123" i="9"/>
  <c r="I123" i="9"/>
  <c r="J123" i="9"/>
  <c r="K123" i="9"/>
  <c r="L123" i="9"/>
  <c r="M123" i="9"/>
  <c r="O123" i="9"/>
  <c r="P123" i="9"/>
  <c r="Q123" i="9"/>
  <c r="C124" i="9"/>
  <c r="D124" i="9"/>
  <c r="F124" i="9"/>
  <c r="G124" i="9"/>
  <c r="H124" i="9"/>
  <c r="I124" i="9"/>
  <c r="J124" i="9"/>
  <c r="K124" i="9"/>
  <c r="L124" i="9"/>
  <c r="M124" i="9"/>
  <c r="O124" i="9"/>
  <c r="P124" i="9"/>
  <c r="Q124" i="9"/>
  <c r="C125" i="9"/>
  <c r="D125" i="9"/>
  <c r="F125" i="9"/>
  <c r="G125" i="9"/>
  <c r="H125" i="9"/>
  <c r="I125" i="9"/>
  <c r="J125" i="9"/>
  <c r="K125" i="9"/>
  <c r="L125" i="9"/>
  <c r="M125" i="9"/>
  <c r="O125" i="9"/>
  <c r="P125" i="9"/>
  <c r="Q125" i="9"/>
  <c r="C126" i="9"/>
  <c r="D126" i="9"/>
  <c r="F126" i="9"/>
  <c r="G126" i="9"/>
  <c r="H126" i="9"/>
  <c r="I126" i="9"/>
  <c r="J126" i="9"/>
  <c r="K126" i="9"/>
  <c r="L126" i="9"/>
  <c r="M126" i="9"/>
  <c r="O126" i="9"/>
  <c r="P126" i="9"/>
  <c r="Q126" i="9"/>
  <c r="C127" i="9"/>
  <c r="D127" i="9"/>
  <c r="F127" i="9"/>
  <c r="G127" i="9"/>
  <c r="H127" i="9"/>
  <c r="I127" i="9"/>
  <c r="J127" i="9"/>
  <c r="K127" i="9"/>
  <c r="L127" i="9"/>
  <c r="M127" i="9"/>
  <c r="O127" i="9"/>
  <c r="P127" i="9"/>
  <c r="Q127" i="9"/>
  <c r="C128" i="9"/>
  <c r="D128" i="9"/>
  <c r="F128" i="9"/>
  <c r="G128" i="9"/>
  <c r="H128" i="9"/>
  <c r="I128" i="9"/>
  <c r="J128" i="9"/>
  <c r="K128" i="9"/>
  <c r="L128" i="9"/>
  <c r="M128" i="9"/>
  <c r="O128" i="9"/>
  <c r="P128" i="9"/>
  <c r="Q128" i="9"/>
  <c r="C129" i="9"/>
  <c r="D129" i="9"/>
  <c r="F129" i="9"/>
  <c r="G129" i="9"/>
  <c r="H129" i="9"/>
  <c r="I129" i="9"/>
  <c r="J129" i="9"/>
  <c r="K129" i="9"/>
  <c r="L129" i="9"/>
  <c r="M129" i="9"/>
  <c r="O129" i="9"/>
  <c r="P129" i="9"/>
  <c r="Q129" i="9"/>
  <c r="C130" i="9"/>
  <c r="D130" i="9"/>
  <c r="F130" i="9"/>
  <c r="G130" i="9"/>
  <c r="H130" i="9"/>
  <c r="I130" i="9"/>
  <c r="J130" i="9"/>
  <c r="K130" i="9"/>
  <c r="L130" i="9"/>
  <c r="M130" i="9"/>
  <c r="O130" i="9"/>
  <c r="P130" i="9"/>
  <c r="Q130" i="9"/>
  <c r="C131" i="9"/>
  <c r="D131" i="9"/>
  <c r="F131" i="9"/>
  <c r="G131" i="9"/>
  <c r="H131" i="9"/>
  <c r="I131" i="9"/>
  <c r="J131" i="9"/>
  <c r="K131" i="9"/>
  <c r="L131" i="9"/>
  <c r="M131" i="9"/>
  <c r="O131" i="9"/>
  <c r="P131" i="9"/>
  <c r="Q131" i="9"/>
  <c r="C132" i="9"/>
  <c r="D132" i="9"/>
  <c r="F132" i="9"/>
  <c r="G132" i="9"/>
  <c r="H132" i="9"/>
  <c r="I132" i="9"/>
  <c r="J132" i="9"/>
  <c r="K132" i="9"/>
  <c r="L132" i="9"/>
  <c r="M132" i="9"/>
  <c r="O132" i="9"/>
  <c r="P132" i="9"/>
  <c r="Q132" i="9"/>
  <c r="C133" i="9"/>
  <c r="D133" i="9"/>
  <c r="F133" i="9"/>
  <c r="G133" i="9"/>
  <c r="H133" i="9"/>
  <c r="I133" i="9"/>
  <c r="J133" i="9"/>
  <c r="K133" i="9"/>
  <c r="L133" i="9"/>
  <c r="M133" i="9"/>
  <c r="O133" i="9"/>
  <c r="P133" i="9"/>
  <c r="Q133" i="9"/>
  <c r="C134" i="9"/>
  <c r="D134" i="9"/>
  <c r="F134" i="9"/>
  <c r="G134" i="9"/>
  <c r="H134" i="9"/>
  <c r="I134" i="9"/>
  <c r="J134" i="9"/>
  <c r="K134" i="9"/>
  <c r="L134" i="9"/>
  <c r="M134" i="9"/>
  <c r="O134" i="9"/>
  <c r="P134" i="9"/>
  <c r="Q134" i="9"/>
  <c r="C135" i="9"/>
  <c r="D135" i="9"/>
  <c r="F135" i="9"/>
  <c r="G135" i="9"/>
  <c r="H135" i="9"/>
  <c r="I135" i="9"/>
  <c r="J135" i="9"/>
  <c r="K135" i="9"/>
  <c r="L135" i="9"/>
  <c r="M135" i="9"/>
  <c r="O135" i="9"/>
  <c r="P135" i="9"/>
  <c r="Q135" i="9"/>
  <c r="C136" i="9"/>
  <c r="D136" i="9"/>
  <c r="F136" i="9"/>
  <c r="G136" i="9"/>
  <c r="H136" i="9"/>
  <c r="I136" i="9"/>
  <c r="J136" i="9"/>
  <c r="K136" i="9"/>
  <c r="L136" i="9"/>
  <c r="M136" i="9"/>
  <c r="O136" i="9"/>
  <c r="P136" i="9"/>
  <c r="Q136" i="9"/>
  <c r="C137" i="9"/>
  <c r="D137" i="9"/>
  <c r="F137" i="9"/>
  <c r="G137" i="9"/>
  <c r="H137" i="9"/>
  <c r="I137" i="9"/>
  <c r="J137" i="9"/>
  <c r="K137" i="9"/>
  <c r="L137" i="9"/>
  <c r="M137" i="9"/>
  <c r="O137" i="9"/>
  <c r="P137" i="9"/>
  <c r="Q137" i="9"/>
  <c r="C138" i="9"/>
  <c r="D138" i="9"/>
  <c r="F138" i="9"/>
  <c r="G138" i="9"/>
  <c r="H138" i="9"/>
  <c r="I138" i="9"/>
  <c r="J138" i="9"/>
  <c r="K138" i="9"/>
  <c r="L138" i="9"/>
  <c r="M138" i="9"/>
  <c r="O138" i="9"/>
  <c r="P138" i="9"/>
  <c r="Q138" i="9"/>
  <c r="C139" i="9"/>
  <c r="D139" i="9"/>
  <c r="F139" i="9"/>
  <c r="G139" i="9"/>
  <c r="H139" i="9"/>
  <c r="I139" i="9"/>
  <c r="J139" i="9"/>
  <c r="K139" i="9"/>
  <c r="L139" i="9"/>
  <c r="M139" i="9"/>
  <c r="O139" i="9"/>
  <c r="P139" i="9"/>
  <c r="Q139" i="9"/>
  <c r="C140" i="9"/>
  <c r="D140" i="9"/>
  <c r="F140" i="9"/>
  <c r="G140" i="9"/>
  <c r="H140" i="9"/>
  <c r="I140" i="9"/>
  <c r="J140" i="9"/>
  <c r="K140" i="9"/>
  <c r="L140" i="9"/>
  <c r="M140" i="9"/>
  <c r="O140" i="9"/>
  <c r="P140" i="9"/>
  <c r="Q140" i="9"/>
  <c r="Q94" i="9"/>
  <c r="P94" i="9"/>
  <c r="O94" i="9"/>
  <c r="M94" i="9"/>
  <c r="L94" i="9"/>
  <c r="K94" i="9"/>
  <c r="J94" i="9"/>
  <c r="I94" i="9"/>
  <c r="H94" i="9"/>
  <c r="G94" i="9"/>
  <c r="F94" i="9"/>
  <c r="D94" i="9"/>
  <c r="C94" i="9"/>
  <c r="C75" i="9"/>
  <c r="D75" i="9"/>
  <c r="F75" i="9"/>
  <c r="G75" i="9"/>
  <c r="H75" i="9"/>
  <c r="I75" i="9"/>
  <c r="J75" i="9"/>
  <c r="K75" i="9"/>
  <c r="L75" i="9"/>
  <c r="M75" i="9"/>
  <c r="O75" i="9"/>
  <c r="P75" i="9"/>
  <c r="Q75" i="9"/>
  <c r="C76" i="9"/>
  <c r="D76" i="9"/>
  <c r="F76" i="9"/>
  <c r="G76" i="9"/>
  <c r="H76" i="9"/>
  <c r="I76" i="9"/>
  <c r="J76" i="9"/>
  <c r="K76" i="9"/>
  <c r="L76" i="9"/>
  <c r="M76" i="9"/>
  <c r="O76" i="9"/>
  <c r="P76" i="9"/>
  <c r="Q76" i="9"/>
  <c r="C77" i="9"/>
  <c r="D77" i="9"/>
  <c r="F77" i="9"/>
  <c r="G77" i="9"/>
  <c r="H77" i="9"/>
  <c r="I77" i="9"/>
  <c r="J77" i="9"/>
  <c r="K77" i="9"/>
  <c r="L77" i="9"/>
  <c r="M77" i="9"/>
  <c r="O77" i="9"/>
  <c r="P77" i="9"/>
  <c r="Q77" i="9"/>
  <c r="C78" i="9"/>
  <c r="D78" i="9"/>
  <c r="F78" i="9"/>
  <c r="G78" i="9"/>
  <c r="H78" i="9"/>
  <c r="I78" i="9"/>
  <c r="J78" i="9"/>
  <c r="K78" i="9"/>
  <c r="L78" i="9"/>
  <c r="M78" i="9"/>
  <c r="O78" i="9"/>
  <c r="P78" i="9"/>
  <c r="Q78" i="9"/>
  <c r="C79" i="9"/>
  <c r="D79" i="9"/>
  <c r="F79" i="9"/>
  <c r="G79" i="9"/>
  <c r="H79" i="9"/>
  <c r="I79" i="9"/>
  <c r="J79" i="9"/>
  <c r="K79" i="9"/>
  <c r="L79" i="9"/>
  <c r="M79" i="9"/>
  <c r="O79" i="9"/>
  <c r="P79" i="9"/>
  <c r="Q79" i="9"/>
  <c r="C80" i="9"/>
  <c r="D80" i="9"/>
  <c r="F80" i="9"/>
  <c r="G80" i="9"/>
  <c r="H80" i="9"/>
  <c r="I80" i="9"/>
  <c r="J80" i="9"/>
  <c r="K80" i="9"/>
  <c r="L80" i="9"/>
  <c r="M80" i="9"/>
  <c r="O80" i="9"/>
  <c r="P80" i="9"/>
  <c r="Q80" i="9"/>
  <c r="C81" i="9"/>
  <c r="D81" i="9"/>
  <c r="F81" i="9"/>
  <c r="G81" i="9"/>
  <c r="H81" i="9"/>
  <c r="I81" i="9"/>
  <c r="J81" i="9"/>
  <c r="K81" i="9"/>
  <c r="L81" i="9"/>
  <c r="M81" i="9"/>
  <c r="O81" i="9"/>
  <c r="P81" i="9"/>
  <c r="Q81" i="9"/>
  <c r="C82" i="9"/>
  <c r="D82" i="9"/>
  <c r="F82" i="9"/>
  <c r="G82" i="9"/>
  <c r="H82" i="9"/>
  <c r="I82" i="9"/>
  <c r="J82" i="9"/>
  <c r="K82" i="9"/>
  <c r="L82" i="9"/>
  <c r="M82" i="9"/>
  <c r="O82" i="9"/>
  <c r="P82" i="9"/>
  <c r="Q82" i="9"/>
  <c r="C83" i="9"/>
  <c r="D83" i="9"/>
  <c r="F83" i="9"/>
  <c r="G83" i="9"/>
  <c r="H83" i="9"/>
  <c r="I83" i="9"/>
  <c r="J83" i="9"/>
  <c r="K83" i="9"/>
  <c r="L83" i="9"/>
  <c r="M83" i="9"/>
  <c r="O83" i="9"/>
  <c r="P83" i="9"/>
  <c r="Q83" i="9"/>
  <c r="C84" i="9"/>
  <c r="D84" i="9"/>
  <c r="F84" i="9"/>
  <c r="G84" i="9"/>
  <c r="H84" i="9"/>
  <c r="I84" i="9"/>
  <c r="J84" i="9"/>
  <c r="K84" i="9"/>
  <c r="L84" i="9"/>
  <c r="M84" i="9"/>
  <c r="O84" i="9"/>
  <c r="P84" i="9"/>
  <c r="Q84" i="9"/>
  <c r="C85" i="9"/>
  <c r="D85" i="9"/>
  <c r="F85" i="9"/>
  <c r="G85" i="9"/>
  <c r="H85" i="9"/>
  <c r="I85" i="9"/>
  <c r="J85" i="9"/>
  <c r="K85" i="9"/>
  <c r="L85" i="9"/>
  <c r="M85" i="9"/>
  <c r="O85" i="9"/>
  <c r="P85" i="9"/>
  <c r="Q85" i="9"/>
  <c r="C86" i="9"/>
  <c r="D86" i="9"/>
  <c r="F86" i="9"/>
  <c r="G86" i="9"/>
  <c r="H86" i="9"/>
  <c r="I86" i="9"/>
  <c r="J86" i="9"/>
  <c r="K86" i="9"/>
  <c r="L86" i="9"/>
  <c r="M86" i="9"/>
  <c r="O86" i="9"/>
  <c r="P86" i="9"/>
  <c r="Q86" i="9"/>
  <c r="C87" i="9"/>
  <c r="D87" i="9"/>
  <c r="F87" i="9"/>
  <c r="G87" i="9"/>
  <c r="H87" i="9"/>
  <c r="I87" i="9"/>
  <c r="J87" i="9"/>
  <c r="K87" i="9"/>
  <c r="L87" i="9"/>
  <c r="M87" i="9"/>
  <c r="O87" i="9"/>
  <c r="P87" i="9"/>
  <c r="Q87" i="9"/>
  <c r="C88" i="9"/>
  <c r="D88" i="9"/>
  <c r="F88" i="9"/>
  <c r="G88" i="9"/>
  <c r="H88" i="9"/>
  <c r="I88" i="9"/>
  <c r="J88" i="9"/>
  <c r="K88" i="9"/>
  <c r="L88" i="9"/>
  <c r="M88" i="9"/>
  <c r="O88" i="9"/>
  <c r="P88" i="9"/>
  <c r="Q88" i="9"/>
  <c r="C89" i="9"/>
  <c r="D89" i="9"/>
  <c r="F89" i="9"/>
  <c r="G89" i="9"/>
  <c r="H89" i="9"/>
  <c r="I89" i="9"/>
  <c r="J89" i="9"/>
  <c r="K89" i="9"/>
  <c r="L89" i="9"/>
  <c r="M89" i="9"/>
  <c r="O89" i="9"/>
  <c r="P89" i="9"/>
  <c r="Q89" i="9"/>
  <c r="C90" i="9"/>
  <c r="D90" i="9"/>
  <c r="F90" i="9"/>
  <c r="G90" i="9"/>
  <c r="H90" i="9"/>
  <c r="I90" i="9"/>
  <c r="J90" i="9"/>
  <c r="K90" i="9"/>
  <c r="L90" i="9"/>
  <c r="M90" i="9"/>
  <c r="O90" i="9"/>
  <c r="P90" i="9"/>
  <c r="Q90" i="9"/>
  <c r="C91" i="9"/>
  <c r="D91" i="9"/>
  <c r="F91" i="9"/>
  <c r="G91" i="9"/>
  <c r="H91" i="9"/>
  <c r="I91" i="9"/>
  <c r="J91" i="9"/>
  <c r="K91" i="9"/>
  <c r="L91" i="9"/>
  <c r="M91" i="9"/>
  <c r="O91" i="9"/>
  <c r="P91" i="9"/>
  <c r="Q91" i="9"/>
  <c r="C92" i="9"/>
  <c r="D92" i="9"/>
  <c r="F92" i="9"/>
  <c r="G92" i="9"/>
  <c r="H92" i="9"/>
  <c r="I92" i="9"/>
  <c r="J92" i="9"/>
  <c r="K92" i="9"/>
  <c r="L92" i="9"/>
  <c r="M92" i="9"/>
  <c r="O92" i="9"/>
  <c r="P92" i="9"/>
  <c r="Q92" i="9"/>
  <c r="Q74" i="9"/>
  <c r="P74" i="9"/>
  <c r="O74" i="9"/>
  <c r="M74" i="9"/>
  <c r="L74" i="9"/>
  <c r="K74" i="9"/>
  <c r="J74" i="9"/>
  <c r="I74" i="9"/>
  <c r="H74" i="9"/>
  <c r="G74" i="9"/>
  <c r="F74" i="9"/>
  <c r="D74" i="9"/>
  <c r="C74" i="9"/>
  <c r="C50" i="9"/>
  <c r="D50" i="9"/>
  <c r="F50" i="9"/>
  <c r="G50" i="9"/>
  <c r="H50" i="9"/>
  <c r="I50" i="9"/>
  <c r="J50" i="9"/>
  <c r="K50" i="9"/>
  <c r="L50" i="9"/>
  <c r="M50" i="9"/>
  <c r="O50" i="9"/>
  <c r="P50" i="9"/>
  <c r="Q50" i="9"/>
  <c r="C51" i="9"/>
  <c r="D51" i="9"/>
  <c r="F51" i="9"/>
  <c r="G51" i="9"/>
  <c r="H51" i="9"/>
  <c r="I51" i="9"/>
  <c r="J51" i="9"/>
  <c r="K51" i="9"/>
  <c r="L51" i="9"/>
  <c r="M51" i="9"/>
  <c r="O51" i="9"/>
  <c r="P51" i="9"/>
  <c r="Q51" i="9"/>
  <c r="C52" i="9"/>
  <c r="D52" i="9"/>
  <c r="F52" i="9"/>
  <c r="G52" i="9"/>
  <c r="H52" i="9"/>
  <c r="I52" i="9"/>
  <c r="J52" i="9"/>
  <c r="K52" i="9"/>
  <c r="L52" i="9"/>
  <c r="M52" i="9"/>
  <c r="O52" i="9"/>
  <c r="P52" i="9"/>
  <c r="Q52" i="9"/>
  <c r="C53" i="9"/>
  <c r="D53" i="9"/>
  <c r="F53" i="9"/>
  <c r="G53" i="9"/>
  <c r="H53" i="9"/>
  <c r="I53" i="9"/>
  <c r="J53" i="9"/>
  <c r="K53" i="9"/>
  <c r="L53" i="9"/>
  <c r="M53" i="9"/>
  <c r="O53" i="9"/>
  <c r="P53" i="9"/>
  <c r="Q53" i="9"/>
  <c r="C54" i="9"/>
  <c r="D54" i="9"/>
  <c r="F54" i="9"/>
  <c r="G54" i="9"/>
  <c r="H54" i="9"/>
  <c r="I54" i="9"/>
  <c r="J54" i="9"/>
  <c r="K54" i="9"/>
  <c r="L54" i="9"/>
  <c r="M54" i="9"/>
  <c r="O54" i="9"/>
  <c r="P54" i="9"/>
  <c r="Q54" i="9"/>
  <c r="C55" i="9"/>
  <c r="D55" i="9"/>
  <c r="F55" i="9"/>
  <c r="G55" i="9"/>
  <c r="H55" i="9"/>
  <c r="I55" i="9"/>
  <c r="J55" i="9"/>
  <c r="K55" i="9"/>
  <c r="L55" i="9"/>
  <c r="M55" i="9"/>
  <c r="O55" i="9"/>
  <c r="P55" i="9"/>
  <c r="Q55" i="9"/>
  <c r="C56" i="9"/>
  <c r="D56" i="9"/>
  <c r="F56" i="9"/>
  <c r="G56" i="9"/>
  <c r="H56" i="9"/>
  <c r="I56" i="9"/>
  <c r="J56" i="9"/>
  <c r="K56" i="9"/>
  <c r="L56" i="9"/>
  <c r="M56" i="9"/>
  <c r="O56" i="9"/>
  <c r="P56" i="9"/>
  <c r="Q56" i="9"/>
  <c r="C57" i="9"/>
  <c r="D57" i="9"/>
  <c r="F57" i="9"/>
  <c r="G57" i="9"/>
  <c r="H57" i="9"/>
  <c r="I57" i="9"/>
  <c r="J57" i="9"/>
  <c r="K57" i="9"/>
  <c r="L57" i="9"/>
  <c r="M57" i="9"/>
  <c r="O57" i="9"/>
  <c r="P57" i="9"/>
  <c r="Q57" i="9"/>
  <c r="C58" i="9"/>
  <c r="D58" i="9"/>
  <c r="F58" i="9"/>
  <c r="G58" i="9"/>
  <c r="H58" i="9"/>
  <c r="I58" i="9"/>
  <c r="J58" i="9"/>
  <c r="K58" i="9"/>
  <c r="L58" i="9"/>
  <c r="M58" i="9"/>
  <c r="O58" i="9"/>
  <c r="P58" i="9"/>
  <c r="Q58" i="9"/>
  <c r="C59" i="9"/>
  <c r="D59" i="9"/>
  <c r="F59" i="9"/>
  <c r="G59" i="9"/>
  <c r="H59" i="9"/>
  <c r="I59" i="9"/>
  <c r="J59" i="9"/>
  <c r="K59" i="9"/>
  <c r="L59" i="9"/>
  <c r="M59" i="9"/>
  <c r="O59" i="9"/>
  <c r="P59" i="9"/>
  <c r="Q59" i="9"/>
  <c r="C60" i="9"/>
  <c r="D60" i="9"/>
  <c r="F60" i="9"/>
  <c r="G60" i="9"/>
  <c r="H60" i="9"/>
  <c r="I60" i="9"/>
  <c r="J60" i="9"/>
  <c r="K60" i="9"/>
  <c r="L60" i="9"/>
  <c r="M60" i="9"/>
  <c r="O60" i="9"/>
  <c r="P60" i="9"/>
  <c r="Q60" i="9"/>
  <c r="C61" i="9"/>
  <c r="D61" i="9"/>
  <c r="F61" i="9"/>
  <c r="G61" i="9"/>
  <c r="H61" i="9"/>
  <c r="I61" i="9"/>
  <c r="J61" i="9"/>
  <c r="K61" i="9"/>
  <c r="L61" i="9"/>
  <c r="M61" i="9"/>
  <c r="O61" i="9"/>
  <c r="P61" i="9"/>
  <c r="Q61" i="9"/>
  <c r="C62" i="9"/>
  <c r="D62" i="9"/>
  <c r="F62" i="9"/>
  <c r="G62" i="9"/>
  <c r="H62" i="9"/>
  <c r="I62" i="9"/>
  <c r="J62" i="9"/>
  <c r="K62" i="9"/>
  <c r="L62" i="9"/>
  <c r="M62" i="9"/>
  <c r="O62" i="9"/>
  <c r="P62" i="9"/>
  <c r="Q62" i="9"/>
  <c r="C63" i="9"/>
  <c r="D63" i="9"/>
  <c r="F63" i="9"/>
  <c r="G63" i="9"/>
  <c r="H63" i="9"/>
  <c r="I63" i="9"/>
  <c r="J63" i="9"/>
  <c r="K63" i="9"/>
  <c r="L63" i="9"/>
  <c r="M63" i="9"/>
  <c r="O63" i="9"/>
  <c r="P63" i="9"/>
  <c r="Q63" i="9"/>
  <c r="C64" i="9"/>
  <c r="D64" i="9"/>
  <c r="F64" i="9"/>
  <c r="G64" i="9"/>
  <c r="H64" i="9"/>
  <c r="I64" i="9"/>
  <c r="J64" i="9"/>
  <c r="K64" i="9"/>
  <c r="L64" i="9"/>
  <c r="M64" i="9"/>
  <c r="O64" i="9"/>
  <c r="P64" i="9"/>
  <c r="Q64" i="9"/>
  <c r="C65" i="9"/>
  <c r="D65" i="9"/>
  <c r="F65" i="9"/>
  <c r="G65" i="9"/>
  <c r="H65" i="9"/>
  <c r="I65" i="9"/>
  <c r="J65" i="9"/>
  <c r="K65" i="9"/>
  <c r="L65" i="9"/>
  <c r="M65" i="9"/>
  <c r="O65" i="9"/>
  <c r="P65" i="9"/>
  <c r="Q65" i="9"/>
  <c r="C66" i="9"/>
  <c r="D66" i="9"/>
  <c r="F66" i="9"/>
  <c r="G66" i="9"/>
  <c r="H66" i="9"/>
  <c r="I66" i="9"/>
  <c r="J66" i="9"/>
  <c r="K66" i="9"/>
  <c r="L66" i="9"/>
  <c r="M66" i="9"/>
  <c r="O66" i="9"/>
  <c r="P66" i="9"/>
  <c r="Q66" i="9"/>
  <c r="C67" i="9"/>
  <c r="D67" i="9"/>
  <c r="F67" i="9"/>
  <c r="G67" i="9"/>
  <c r="H67" i="9"/>
  <c r="I67" i="9"/>
  <c r="J67" i="9"/>
  <c r="K67" i="9"/>
  <c r="L67" i="9"/>
  <c r="M67" i="9"/>
  <c r="O67" i="9"/>
  <c r="P67" i="9"/>
  <c r="Q67" i="9"/>
  <c r="C68" i="9"/>
  <c r="D68" i="9"/>
  <c r="F68" i="9"/>
  <c r="G68" i="9"/>
  <c r="H68" i="9"/>
  <c r="I68" i="9"/>
  <c r="J68" i="9"/>
  <c r="K68" i="9"/>
  <c r="L68" i="9"/>
  <c r="M68" i="9"/>
  <c r="O68" i="9"/>
  <c r="P68" i="9"/>
  <c r="Q68" i="9"/>
  <c r="C69" i="9"/>
  <c r="D69" i="9"/>
  <c r="F69" i="9"/>
  <c r="G69" i="9"/>
  <c r="H69" i="9"/>
  <c r="I69" i="9"/>
  <c r="J69" i="9"/>
  <c r="K69" i="9"/>
  <c r="L69" i="9"/>
  <c r="M69" i="9"/>
  <c r="O69" i="9"/>
  <c r="P69" i="9"/>
  <c r="Q69" i="9"/>
  <c r="C70" i="9"/>
  <c r="D70" i="9"/>
  <c r="F70" i="9"/>
  <c r="G70" i="9"/>
  <c r="H70" i="9"/>
  <c r="I70" i="9"/>
  <c r="J70" i="9"/>
  <c r="K70" i="9"/>
  <c r="L70" i="9"/>
  <c r="M70" i="9"/>
  <c r="O70" i="9"/>
  <c r="P70" i="9"/>
  <c r="Q70" i="9"/>
  <c r="C71" i="9"/>
  <c r="D71" i="9"/>
  <c r="F71" i="9"/>
  <c r="G71" i="9"/>
  <c r="H71" i="9"/>
  <c r="I71" i="9"/>
  <c r="J71" i="9"/>
  <c r="K71" i="9"/>
  <c r="L71" i="9"/>
  <c r="M71" i="9"/>
  <c r="O71" i="9"/>
  <c r="P71" i="9"/>
  <c r="Q71" i="9"/>
  <c r="C72" i="9"/>
  <c r="D72" i="9"/>
  <c r="F72" i="9"/>
  <c r="G72" i="9"/>
  <c r="H72" i="9"/>
  <c r="I72" i="9"/>
  <c r="J72" i="9"/>
  <c r="K72" i="9"/>
  <c r="L72" i="9"/>
  <c r="M72" i="9"/>
  <c r="O72" i="9"/>
  <c r="P72" i="9"/>
  <c r="Q72" i="9"/>
  <c r="Q49" i="9"/>
  <c r="P49" i="9"/>
  <c r="O49" i="9"/>
  <c r="M49" i="9"/>
  <c r="L49" i="9"/>
  <c r="K49" i="9"/>
  <c r="J49" i="9"/>
  <c r="I49" i="9"/>
  <c r="H49" i="9"/>
  <c r="G49" i="9"/>
  <c r="F49" i="9"/>
  <c r="D49" i="9"/>
  <c r="C49" i="9"/>
  <c r="C34" i="9"/>
  <c r="D34" i="9"/>
  <c r="F34" i="9"/>
  <c r="G34" i="9"/>
  <c r="H34" i="9"/>
  <c r="I34" i="9"/>
  <c r="J34" i="9"/>
  <c r="K34" i="9"/>
  <c r="L34" i="9"/>
  <c r="M34" i="9"/>
  <c r="O34" i="9"/>
  <c r="P34" i="9"/>
  <c r="Q34" i="9"/>
  <c r="Q32" i="9" s="1"/>
  <c r="C35" i="9"/>
  <c r="D35" i="9"/>
  <c r="F35" i="9"/>
  <c r="G35" i="9"/>
  <c r="H35" i="9"/>
  <c r="I35" i="9"/>
  <c r="J35" i="9"/>
  <c r="K35" i="9"/>
  <c r="L35" i="9"/>
  <c r="M35" i="9"/>
  <c r="O35" i="9"/>
  <c r="P35" i="9"/>
  <c r="Q35" i="9"/>
  <c r="C36" i="9"/>
  <c r="D36" i="9"/>
  <c r="F36" i="9"/>
  <c r="G36" i="9"/>
  <c r="H36" i="9"/>
  <c r="I36" i="9"/>
  <c r="J36" i="9"/>
  <c r="K36" i="9"/>
  <c r="L36" i="9"/>
  <c r="M36" i="9"/>
  <c r="O36" i="9"/>
  <c r="P36" i="9"/>
  <c r="Q36" i="9"/>
  <c r="C37" i="9"/>
  <c r="D37" i="9"/>
  <c r="F37" i="9"/>
  <c r="G37" i="9"/>
  <c r="H37" i="9"/>
  <c r="I37" i="9"/>
  <c r="J37" i="9"/>
  <c r="K37" i="9"/>
  <c r="L37" i="9"/>
  <c r="M37" i="9"/>
  <c r="O37" i="9"/>
  <c r="P37" i="9"/>
  <c r="Q37" i="9"/>
  <c r="C38" i="9"/>
  <c r="D38" i="9"/>
  <c r="F38" i="9"/>
  <c r="G38" i="9"/>
  <c r="H38" i="9"/>
  <c r="I38" i="9"/>
  <c r="J38" i="9"/>
  <c r="K38" i="9"/>
  <c r="L38" i="9"/>
  <c r="M38" i="9"/>
  <c r="O38" i="9"/>
  <c r="P38" i="9"/>
  <c r="Q38" i="9"/>
  <c r="C39" i="9"/>
  <c r="D39" i="9"/>
  <c r="F39" i="9"/>
  <c r="G39" i="9"/>
  <c r="H39" i="9"/>
  <c r="I39" i="9"/>
  <c r="J39" i="9"/>
  <c r="K39" i="9"/>
  <c r="L39" i="9"/>
  <c r="M39" i="9"/>
  <c r="O39" i="9"/>
  <c r="P39" i="9"/>
  <c r="Q39" i="9"/>
  <c r="C40" i="9"/>
  <c r="D40" i="9"/>
  <c r="F40" i="9"/>
  <c r="G40" i="9"/>
  <c r="H40" i="9"/>
  <c r="I40" i="9"/>
  <c r="J40" i="9"/>
  <c r="K40" i="9"/>
  <c r="L40" i="9"/>
  <c r="M40" i="9"/>
  <c r="O40" i="9"/>
  <c r="P40" i="9"/>
  <c r="Q40" i="9"/>
  <c r="C41" i="9"/>
  <c r="D41" i="9"/>
  <c r="F41" i="9"/>
  <c r="G41" i="9"/>
  <c r="H41" i="9"/>
  <c r="I41" i="9"/>
  <c r="J41" i="9"/>
  <c r="K41" i="9"/>
  <c r="L41" i="9"/>
  <c r="M41" i="9"/>
  <c r="O41" i="9"/>
  <c r="P41" i="9"/>
  <c r="Q41" i="9"/>
  <c r="C42" i="9"/>
  <c r="D42" i="9"/>
  <c r="F42" i="9"/>
  <c r="G42" i="9"/>
  <c r="H42" i="9"/>
  <c r="I42" i="9"/>
  <c r="J42" i="9"/>
  <c r="K42" i="9"/>
  <c r="L42" i="9"/>
  <c r="M42" i="9"/>
  <c r="O42" i="9"/>
  <c r="P42" i="9"/>
  <c r="Q42" i="9"/>
  <c r="C43" i="9"/>
  <c r="D43" i="9"/>
  <c r="F43" i="9"/>
  <c r="G43" i="9"/>
  <c r="H43" i="9"/>
  <c r="I43" i="9"/>
  <c r="J43" i="9"/>
  <c r="K43" i="9"/>
  <c r="L43" i="9"/>
  <c r="M43" i="9"/>
  <c r="O43" i="9"/>
  <c r="P43" i="9"/>
  <c r="Q43" i="9"/>
  <c r="C44" i="9"/>
  <c r="D44" i="9"/>
  <c r="F44" i="9"/>
  <c r="G44" i="9"/>
  <c r="H44" i="9"/>
  <c r="I44" i="9"/>
  <c r="J44" i="9"/>
  <c r="K44" i="9"/>
  <c r="L44" i="9"/>
  <c r="M44" i="9"/>
  <c r="O44" i="9"/>
  <c r="P44" i="9"/>
  <c r="Q44" i="9"/>
  <c r="C45" i="9"/>
  <c r="D45" i="9"/>
  <c r="F45" i="9"/>
  <c r="G45" i="9"/>
  <c r="H45" i="9"/>
  <c r="I45" i="9"/>
  <c r="J45" i="9"/>
  <c r="K45" i="9"/>
  <c r="L45" i="9"/>
  <c r="M45" i="9"/>
  <c r="O45" i="9"/>
  <c r="P45" i="9"/>
  <c r="Q45" i="9"/>
  <c r="C46" i="9"/>
  <c r="D46" i="9"/>
  <c r="F46" i="9"/>
  <c r="G46" i="9"/>
  <c r="H46" i="9"/>
  <c r="I46" i="9"/>
  <c r="J46" i="9"/>
  <c r="K46" i="9"/>
  <c r="L46" i="9"/>
  <c r="M46" i="9"/>
  <c r="O46" i="9"/>
  <c r="P46" i="9"/>
  <c r="Q46" i="9"/>
  <c r="Q33" i="9"/>
  <c r="P33" i="9"/>
  <c r="O33" i="9"/>
  <c r="M33" i="9"/>
  <c r="L33" i="9"/>
  <c r="K33" i="9"/>
  <c r="J33" i="9"/>
  <c r="I33" i="9"/>
  <c r="H33" i="9"/>
  <c r="G33" i="9"/>
  <c r="F33" i="9"/>
  <c r="D33" i="9"/>
  <c r="C33" i="9"/>
  <c r="C19" i="9"/>
  <c r="D19" i="9"/>
  <c r="F19" i="9"/>
  <c r="G19" i="9"/>
  <c r="H19" i="9"/>
  <c r="I19" i="9"/>
  <c r="J19" i="9"/>
  <c r="K19" i="9"/>
  <c r="L19" i="9"/>
  <c r="M19" i="9"/>
  <c r="O19" i="9"/>
  <c r="P19" i="9"/>
  <c r="Q19" i="9"/>
  <c r="C20" i="9"/>
  <c r="D20" i="9"/>
  <c r="F20" i="9"/>
  <c r="G20" i="9"/>
  <c r="H20" i="9"/>
  <c r="I20" i="9"/>
  <c r="J20" i="9"/>
  <c r="K20" i="9"/>
  <c r="L20" i="9"/>
  <c r="M20" i="9"/>
  <c r="O20" i="9"/>
  <c r="P20" i="9"/>
  <c r="Q20" i="9"/>
  <c r="C21" i="9"/>
  <c r="D21" i="9"/>
  <c r="F21" i="9"/>
  <c r="G21" i="9"/>
  <c r="H21" i="9"/>
  <c r="I21" i="9"/>
  <c r="J21" i="9"/>
  <c r="K21" i="9"/>
  <c r="L21" i="9"/>
  <c r="M21" i="9"/>
  <c r="O21" i="9"/>
  <c r="P21" i="9"/>
  <c r="Q21" i="9"/>
  <c r="C22" i="9"/>
  <c r="D22" i="9"/>
  <c r="F22" i="9"/>
  <c r="G22" i="9"/>
  <c r="H22" i="9"/>
  <c r="I22" i="9"/>
  <c r="J22" i="9"/>
  <c r="K22" i="9"/>
  <c r="L22" i="9"/>
  <c r="M22" i="9"/>
  <c r="O22" i="9"/>
  <c r="P22" i="9"/>
  <c r="Q22" i="9"/>
  <c r="C23" i="9"/>
  <c r="D23" i="9"/>
  <c r="F23" i="9"/>
  <c r="G23" i="9"/>
  <c r="H23" i="9"/>
  <c r="I23" i="9"/>
  <c r="J23" i="9"/>
  <c r="K23" i="9"/>
  <c r="L23" i="9"/>
  <c r="M23" i="9"/>
  <c r="O23" i="9"/>
  <c r="P23" i="9"/>
  <c r="Q23" i="9"/>
  <c r="C24" i="9"/>
  <c r="D24" i="9"/>
  <c r="F24" i="9"/>
  <c r="G24" i="9"/>
  <c r="H24" i="9"/>
  <c r="I24" i="9"/>
  <c r="J24" i="9"/>
  <c r="K24" i="9"/>
  <c r="L24" i="9"/>
  <c r="M24" i="9"/>
  <c r="O24" i="9"/>
  <c r="P24" i="9"/>
  <c r="Q24" i="9"/>
  <c r="C25" i="9"/>
  <c r="D25" i="9"/>
  <c r="F25" i="9"/>
  <c r="G25" i="9"/>
  <c r="H25" i="9"/>
  <c r="I25" i="9"/>
  <c r="J25" i="9"/>
  <c r="K25" i="9"/>
  <c r="L25" i="9"/>
  <c r="M25" i="9"/>
  <c r="O25" i="9"/>
  <c r="P25" i="9"/>
  <c r="Q25" i="9"/>
  <c r="C26" i="9"/>
  <c r="D26" i="9"/>
  <c r="F26" i="9"/>
  <c r="G26" i="9"/>
  <c r="H26" i="9"/>
  <c r="I26" i="9"/>
  <c r="J26" i="9"/>
  <c r="K26" i="9"/>
  <c r="L26" i="9"/>
  <c r="M26" i="9"/>
  <c r="O26" i="9"/>
  <c r="P26" i="9"/>
  <c r="Q26" i="9"/>
  <c r="C27" i="9"/>
  <c r="D27" i="9"/>
  <c r="F27" i="9"/>
  <c r="G27" i="9"/>
  <c r="H27" i="9"/>
  <c r="I27" i="9"/>
  <c r="J27" i="9"/>
  <c r="K27" i="9"/>
  <c r="L27" i="9"/>
  <c r="M27" i="9"/>
  <c r="O27" i="9"/>
  <c r="P27" i="9"/>
  <c r="Q27" i="9"/>
  <c r="C28" i="9"/>
  <c r="D28" i="9"/>
  <c r="F28" i="9"/>
  <c r="G28" i="9"/>
  <c r="H28" i="9"/>
  <c r="I28" i="9"/>
  <c r="J28" i="9"/>
  <c r="K28" i="9"/>
  <c r="L28" i="9"/>
  <c r="M28" i="9"/>
  <c r="O28" i="9"/>
  <c r="P28" i="9"/>
  <c r="Q28" i="9"/>
  <c r="C29" i="9"/>
  <c r="D29" i="9"/>
  <c r="F29" i="9"/>
  <c r="G29" i="9"/>
  <c r="H29" i="9"/>
  <c r="I29" i="9"/>
  <c r="J29" i="9"/>
  <c r="K29" i="9"/>
  <c r="L29" i="9"/>
  <c r="M29" i="9"/>
  <c r="O29" i="9"/>
  <c r="P29" i="9"/>
  <c r="Q29" i="9"/>
  <c r="C30" i="9"/>
  <c r="D30" i="9"/>
  <c r="F30" i="9"/>
  <c r="G30" i="9"/>
  <c r="H30" i="9"/>
  <c r="I30" i="9"/>
  <c r="J30" i="9"/>
  <c r="K30" i="9"/>
  <c r="L30" i="9"/>
  <c r="M30" i="9"/>
  <c r="O30" i="9"/>
  <c r="P30" i="9"/>
  <c r="Q30" i="9"/>
  <c r="C31" i="9"/>
  <c r="D31" i="9"/>
  <c r="F31" i="9"/>
  <c r="G31" i="9"/>
  <c r="H31" i="9"/>
  <c r="I31" i="9"/>
  <c r="J31" i="9"/>
  <c r="K31" i="9"/>
  <c r="L31" i="9"/>
  <c r="M31" i="9"/>
  <c r="O31" i="9"/>
  <c r="P31" i="9"/>
  <c r="Q31" i="9"/>
  <c r="Q18" i="9"/>
  <c r="P18" i="9"/>
  <c r="O18" i="9"/>
  <c r="M18" i="9"/>
  <c r="L18" i="9"/>
  <c r="K18" i="9"/>
  <c r="J18" i="9"/>
  <c r="I18" i="9"/>
  <c r="H18" i="9"/>
  <c r="G18" i="9"/>
  <c r="F18" i="9"/>
  <c r="D18" i="9"/>
  <c r="C18" i="9"/>
  <c r="C8" i="9"/>
  <c r="D8" i="9"/>
  <c r="F8" i="9"/>
  <c r="G8" i="9"/>
  <c r="H8" i="9"/>
  <c r="I8" i="9"/>
  <c r="J8" i="9"/>
  <c r="K8" i="9"/>
  <c r="L8" i="9"/>
  <c r="M8" i="9"/>
  <c r="O8" i="9"/>
  <c r="P8" i="9"/>
  <c r="Q8" i="9"/>
  <c r="C9" i="9"/>
  <c r="D9" i="9"/>
  <c r="F9" i="9"/>
  <c r="G9" i="9"/>
  <c r="H9" i="9"/>
  <c r="I9" i="9"/>
  <c r="J9" i="9"/>
  <c r="K9" i="9"/>
  <c r="L9" i="9"/>
  <c r="M9" i="9"/>
  <c r="O9" i="9"/>
  <c r="P9" i="9"/>
  <c r="Q9" i="9"/>
  <c r="C10" i="9"/>
  <c r="D10" i="9"/>
  <c r="F10" i="9"/>
  <c r="G10" i="9"/>
  <c r="H10" i="9"/>
  <c r="I10" i="9"/>
  <c r="J10" i="9"/>
  <c r="K10" i="9"/>
  <c r="L10" i="9"/>
  <c r="M10" i="9"/>
  <c r="O10" i="9"/>
  <c r="P10" i="9"/>
  <c r="Q10" i="9"/>
  <c r="C11" i="9"/>
  <c r="D11" i="9"/>
  <c r="F11" i="9"/>
  <c r="G11" i="9"/>
  <c r="H11" i="9"/>
  <c r="I11" i="9"/>
  <c r="J11" i="9"/>
  <c r="K11" i="9"/>
  <c r="L11" i="9"/>
  <c r="M11" i="9"/>
  <c r="O11" i="9"/>
  <c r="P11" i="9"/>
  <c r="Q11" i="9"/>
  <c r="C12" i="9"/>
  <c r="D12" i="9"/>
  <c r="F12" i="9"/>
  <c r="G12" i="9"/>
  <c r="H12" i="9"/>
  <c r="I12" i="9"/>
  <c r="J12" i="9"/>
  <c r="K12" i="9"/>
  <c r="L12" i="9"/>
  <c r="M12" i="9"/>
  <c r="O12" i="9"/>
  <c r="P12" i="9"/>
  <c r="Q12" i="9"/>
  <c r="C13" i="9"/>
  <c r="D13" i="9"/>
  <c r="F13" i="9"/>
  <c r="G13" i="9"/>
  <c r="H13" i="9"/>
  <c r="I13" i="9"/>
  <c r="J13" i="9"/>
  <c r="K13" i="9"/>
  <c r="L13" i="9"/>
  <c r="M13" i="9"/>
  <c r="O13" i="9"/>
  <c r="P13" i="9"/>
  <c r="Q13" i="9"/>
  <c r="C14" i="9"/>
  <c r="D14" i="9"/>
  <c r="F14" i="9"/>
  <c r="G14" i="9"/>
  <c r="H14" i="9"/>
  <c r="I14" i="9"/>
  <c r="J14" i="9"/>
  <c r="K14" i="9"/>
  <c r="L14" i="9"/>
  <c r="M14" i="9"/>
  <c r="O14" i="9"/>
  <c r="P14" i="9"/>
  <c r="Q14" i="9"/>
  <c r="C15" i="9"/>
  <c r="D15" i="9"/>
  <c r="F15" i="9"/>
  <c r="G15" i="9"/>
  <c r="H15" i="9"/>
  <c r="I15" i="9"/>
  <c r="J15" i="9"/>
  <c r="K15" i="9"/>
  <c r="L15" i="9"/>
  <c r="M15" i="9"/>
  <c r="O15" i="9"/>
  <c r="P15" i="9"/>
  <c r="Q15" i="9"/>
  <c r="C16" i="9"/>
  <c r="D16" i="9"/>
  <c r="F16" i="9"/>
  <c r="G16" i="9"/>
  <c r="H16" i="9"/>
  <c r="I16" i="9"/>
  <c r="J16" i="9"/>
  <c r="K16" i="9"/>
  <c r="L16" i="9"/>
  <c r="M16" i="9"/>
  <c r="O16" i="9"/>
  <c r="P16" i="9"/>
  <c r="Q16" i="9"/>
  <c r="Q7" i="9"/>
  <c r="P7" i="9"/>
  <c r="O7" i="9"/>
  <c r="M7" i="9"/>
  <c r="L7" i="9"/>
  <c r="K7" i="9"/>
  <c r="J7" i="9"/>
  <c r="I7" i="9"/>
  <c r="H7" i="9"/>
  <c r="G7" i="9"/>
  <c r="F7" i="9"/>
  <c r="D7" i="9"/>
  <c r="C7" i="9"/>
  <c r="B7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63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42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9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74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49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33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18" i="9"/>
  <c r="B8" i="9"/>
  <c r="B9" i="9"/>
  <c r="B10" i="9"/>
  <c r="B11" i="9"/>
  <c r="B12" i="9"/>
  <c r="B13" i="9"/>
  <c r="B14" i="9"/>
  <c r="B15" i="9"/>
  <c r="B16" i="9"/>
  <c r="G162" i="9"/>
  <c r="K162" i="9"/>
  <c r="O162" i="9"/>
  <c r="P6" i="9" l="1"/>
  <c r="F93" i="9"/>
  <c r="G141" i="9"/>
  <c r="F141" i="9"/>
  <c r="H32" i="9"/>
  <c r="F48" i="9"/>
  <c r="E52" i="9"/>
  <c r="E92" i="9"/>
  <c r="E88" i="9"/>
  <c r="E84" i="9"/>
  <c r="E80" i="9"/>
  <c r="E76" i="9"/>
  <c r="E140" i="9"/>
  <c r="E136" i="9"/>
  <c r="E132" i="9"/>
  <c r="E128" i="9"/>
  <c r="E124" i="9"/>
  <c r="E120" i="9"/>
  <c r="F6" i="9"/>
  <c r="C17" i="9"/>
  <c r="H17" i="9"/>
  <c r="L17" i="9"/>
  <c r="Q17" i="9"/>
  <c r="E16" i="9"/>
  <c r="E12" i="9"/>
  <c r="E8" i="9"/>
  <c r="G17" i="9"/>
  <c r="K17" i="9"/>
  <c r="P17" i="9"/>
  <c r="E29" i="9"/>
  <c r="E25" i="9"/>
  <c r="E21" i="9"/>
  <c r="E46" i="9"/>
  <c r="E42" i="9"/>
  <c r="E38" i="9"/>
  <c r="E34" i="9"/>
  <c r="E71" i="9"/>
  <c r="E70" i="9"/>
  <c r="N69" i="9"/>
  <c r="E67" i="9"/>
  <c r="E66" i="9"/>
  <c r="N65" i="9"/>
  <c r="E63" i="9"/>
  <c r="E62" i="9"/>
  <c r="N61" i="9"/>
  <c r="E59" i="9"/>
  <c r="E58" i="9"/>
  <c r="N57" i="9"/>
  <c r="E55" i="9"/>
  <c r="E54" i="9"/>
  <c r="N53" i="9"/>
  <c r="E51" i="9"/>
  <c r="E50" i="9"/>
  <c r="N74" i="9"/>
  <c r="E91" i="9"/>
  <c r="E87" i="9"/>
  <c r="E83" i="9"/>
  <c r="E79" i="9"/>
  <c r="E75" i="9"/>
  <c r="N94" i="9"/>
  <c r="E139" i="9"/>
  <c r="E135" i="9"/>
  <c r="E131" i="9"/>
  <c r="E127" i="9"/>
  <c r="E123" i="9"/>
  <c r="E119" i="9"/>
  <c r="E115" i="9"/>
  <c r="E111" i="9"/>
  <c r="E107" i="9"/>
  <c r="E103" i="9"/>
  <c r="E99" i="9"/>
  <c r="E95" i="9"/>
  <c r="E159" i="9"/>
  <c r="E155" i="9"/>
  <c r="E151" i="9"/>
  <c r="E147" i="9"/>
  <c r="E143" i="9"/>
  <c r="N163" i="9"/>
  <c r="P162" i="9"/>
  <c r="C6" i="9"/>
  <c r="C5" i="9" s="1"/>
  <c r="E13" i="9"/>
  <c r="E9" i="9"/>
  <c r="F17" i="9"/>
  <c r="J17" i="9"/>
  <c r="O17" i="9"/>
  <c r="E30" i="9"/>
  <c r="E26" i="9"/>
  <c r="E22" i="9"/>
  <c r="E43" i="9"/>
  <c r="E39" i="9"/>
  <c r="E35" i="9"/>
  <c r="E72" i="9"/>
  <c r="E68" i="9"/>
  <c r="E64" i="9"/>
  <c r="E60" i="9"/>
  <c r="E56" i="9"/>
  <c r="E116" i="9"/>
  <c r="E112" i="9"/>
  <c r="E108" i="9"/>
  <c r="E104" i="9"/>
  <c r="E100" i="9"/>
  <c r="E96" i="9"/>
  <c r="E160" i="9"/>
  <c r="E156" i="9"/>
  <c r="E152" i="9"/>
  <c r="E148" i="9"/>
  <c r="E144" i="9"/>
  <c r="E174" i="9"/>
  <c r="E170" i="9"/>
  <c r="E166" i="9"/>
  <c r="E14" i="9"/>
  <c r="E10" i="9"/>
  <c r="D17" i="9"/>
  <c r="I17" i="9"/>
  <c r="M17" i="9"/>
  <c r="E69" i="9"/>
  <c r="R69" i="9" s="1"/>
  <c r="E65" i="9"/>
  <c r="R65" i="9" s="1"/>
  <c r="E61" i="9"/>
  <c r="E57" i="9"/>
  <c r="E53" i="9"/>
  <c r="E89" i="9"/>
  <c r="E85" i="9"/>
  <c r="E81" i="9"/>
  <c r="E77" i="9"/>
  <c r="E137" i="9"/>
  <c r="E133" i="9"/>
  <c r="E129" i="9"/>
  <c r="E125" i="9"/>
  <c r="E121" i="9"/>
  <c r="E117" i="9"/>
  <c r="E113" i="9"/>
  <c r="E109" i="9"/>
  <c r="E105" i="9"/>
  <c r="E101" i="9"/>
  <c r="E97" i="9"/>
  <c r="E161" i="9"/>
  <c r="E157" i="9"/>
  <c r="E153" i="9"/>
  <c r="E149" i="9"/>
  <c r="E145" i="9"/>
  <c r="E175" i="9"/>
  <c r="E171" i="9"/>
  <c r="E167" i="9"/>
  <c r="R88" i="9"/>
  <c r="N13" i="9"/>
  <c r="N9" i="9"/>
  <c r="N72" i="9"/>
  <c r="N68" i="9"/>
  <c r="R68" i="9" s="1"/>
  <c r="N64" i="9"/>
  <c r="N60" i="9"/>
  <c r="N56" i="9"/>
  <c r="N52" i="9"/>
  <c r="R52" i="9" s="1"/>
  <c r="I48" i="9"/>
  <c r="N92" i="9"/>
  <c r="N88" i="9"/>
  <c r="N84" i="9"/>
  <c r="R84" i="9" s="1"/>
  <c r="N80" i="9"/>
  <c r="N76" i="9"/>
  <c r="N140" i="9"/>
  <c r="N139" i="9"/>
  <c r="R139" i="9" s="1"/>
  <c r="N136" i="9"/>
  <c r="R136" i="9" s="1"/>
  <c r="N135" i="9"/>
  <c r="R135" i="9" s="1"/>
  <c r="N132" i="9"/>
  <c r="R132" i="9" s="1"/>
  <c r="N131" i="9"/>
  <c r="R131" i="9" s="1"/>
  <c r="N128" i="9"/>
  <c r="R128" i="9" s="1"/>
  <c r="N127" i="9"/>
  <c r="N124" i="9"/>
  <c r="R124" i="9" s="1"/>
  <c r="N123" i="9"/>
  <c r="N120" i="9"/>
  <c r="N119" i="9"/>
  <c r="N116" i="9"/>
  <c r="R116" i="9" s="1"/>
  <c r="N115" i="9"/>
  <c r="R115" i="9" s="1"/>
  <c r="N112" i="9"/>
  <c r="R112" i="9" s="1"/>
  <c r="N111" i="9"/>
  <c r="N108" i="9"/>
  <c r="R108" i="9" s="1"/>
  <c r="N107" i="9"/>
  <c r="R107" i="9" s="1"/>
  <c r="N104" i="9"/>
  <c r="N103" i="9"/>
  <c r="R103" i="9" s="1"/>
  <c r="N100" i="9"/>
  <c r="R100" i="9" s="1"/>
  <c r="N99" i="9"/>
  <c r="R99" i="9" s="1"/>
  <c r="N96" i="9"/>
  <c r="R96" i="9" s="1"/>
  <c r="N95" i="9"/>
  <c r="N160" i="9"/>
  <c r="R160" i="9" s="1"/>
  <c r="N156" i="9"/>
  <c r="N152" i="9"/>
  <c r="N148" i="9"/>
  <c r="D141" i="9"/>
  <c r="J141" i="9"/>
  <c r="N144" i="9"/>
  <c r="Q141" i="9"/>
  <c r="H141" i="9"/>
  <c r="N174" i="9"/>
  <c r="Q162" i="9"/>
  <c r="N173" i="9"/>
  <c r="E173" i="9"/>
  <c r="M162" i="9"/>
  <c r="I162" i="9"/>
  <c r="N170" i="9"/>
  <c r="R170" i="9" s="1"/>
  <c r="N169" i="9"/>
  <c r="E169" i="9"/>
  <c r="R169" i="9" s="1"/>
  <c r="J162" i="9"/>
  <c r="F162" i="9"/>
  <c r="N166" i="9"/>
  <c r="R166" i="9" s="1"/>
  <c r="L162" i="9"/>
  <c r="H162" i="9"/>
  <c r="E165" i="9"/>
  <c r="D162" i="9"/>
  <c r="N14" i="9"/>
  <c r="R14" i="9" s="1"/>
  <c r="N10" i="9"/>
  <c r="M6" i="9"/>
  <c r="M5" i="9" s="1"/>
  <c r="N31" i="9"/>
  <c r="N30" i="9"/>
  <c r="R30" i="9" s="1"/>
  <c r="N27" i="9"/>
  <c r="N26" i="9"/>
  <c r="R26" i="9" s="1"/>
  <c r="N23" i="9"/>
  <c r="N22" i="9"/>
  <c r="N19" i="9"/>
  <c r="C32" i="9"/>
  <c r="N44" i="9"/>
  <c r="N43" i="9"/>
  <c r="N40" i="9"/>
  <c r="N39" i="9"/>
  <c r="R39" i="9" s="1"/>
  <c r="N36" i="9"/>
  <c r="I32" i="9"/>
  <c r="O48" i="9"/>
  <c r="N89" i="9"/>
  <c r="R89" i="9" s="1"/>
  <c r="N85" i="9"/>
  <c r="R85" i="9" s="1"/>
  <c r="N81" i="9"/>
  <c r="R81" i="9" s="1"/>
  <c r="N77" i="9"/>
  <c r="N137" i="9"/>
  <c r="R137" i="9" s="1"/>
  <c r="N133" i="9"/>
  <c r="N129" i="9"/>
  <c r="R129" i="9" s="1"/>
  <c r="N125" i="9"/>
  <c r="N121" i="9"/>
  <c r="R121" i="9" s="1"/>
  <c r="N117" i="9"/>
  <c r="N113" i="9"/>
  <c r="R113" i="9" s="1"/>
  <c r="N109" i="9"/>
  <c r="N105" i="9"/>
  <c r="N101" i="9"/>
  <c r="N97" i="9"/>
  <c r="R97" i="9" s="1"/>
  <c r="N161" i="9"/>
  <c r="N157" i="9"/>
  <c r="R157" i="9" s="1"/>
  <c r="N153" i="9"/>
  <c r="R153" i="9" s="1"/>
  <c r="N149" i="9"/>
  <c r="R149" i="9" s="1"/>
  <c r="N145" i="9"/>
  <c r="N175" i="9"/>
  <c r="N171" i="9"/>
  <c r="N167" i="9"/>
  <c r="N28" i="9"/>
  <c r="N24" i="9"/>
  <c r="N20" i="9"/>
  <c r="N33" i="9"/>
  <c r="N45" i="9"/>
  <c r="N41" i="9"/>
  <c r="N37" i="9"/>
  <c r="N70" i="9"/>
  <c r="R70" i="9" s="1"/>
  <c r="N66" i="9"/>
  <c r="R66" i="9" s="1"/>
  <c r="N62" i="9"/>
  <c r="N58" i="9"/>
  <c r="R58" i="9" s="1"/>
  <c r="N54" i="9"/>
  <c r="R54" i="9" s="1"/>
  <c r="N50" i="9"/>
  <c r="R50" i="9" s="1"/>
  <c r="E74" i="9"/>
  <c r="N90" i="9"/>
  <c r="N86" i="9"/>
  <c r="N82" i="9"/>
  <c r="N78" i="9"/>
  <c r="N138" i="9"/>
  <c r="N134" i="9"/>
  <c r="N130" i="9"/>
  <c r="N126" i="9"/>
  <c r="N122" i="9"/>
  <c r="N118" i="9"/>
  <c r="N114" i="9"/>
  <c r="N110" i="9"/>
  <c r="N106" i="9"/>
  <c r="N102" i="9"/>
  <c r="N98" i="9"/>
  <c r="N158" i="9"/>
  <c r="N154" i="9"/>
  <c r="N150" i="9"/>
  <c r="N146" i="9"/>
  <c r="N172" i="9"/>
  <c r="N168" i="9"/>
  <c r="N164" i="9"/>
  <c r="N16" i="9"/>
  <c r="N15" i="9"/>
  <c r="E15" i="9"/>
  <c r="N12" i="9"/>
  <c r="R12" i="9" s="1"/>
  <c r="N11" i="9"/>
  <c r="E11" i="9"/>
  <c r="K6" i="9"/>
  <c r="N8" i="9"/>
  <c r="R8" i="9" s="1"/>
  <c r="E18" i="9"/>
  <c r="N18" i="9"/>
  <c r="E31" i="9"/>
  <c r="R31" i="9" s="1"/>
  <c r="N29" i="9"/>
  <c r="R29" i="9" s="1"/>
  <c r="E28" i="9"/>
  <c r="R28" i="9" s="1"/>
  <c r="E27" i="9"/>
  <c r="N25" i="9"/>
  <c r="R25" i="9" s="1"/>
  <c r="E24" i="9"/>
  <c r="E23" i="9"/>
  <c r="N21" i="9"/>
  <c r="E20" i="9"/>
  <c r="E19" i="9"/>
  <c r="R19" i="9" s="1"/>
  <c r="N46" i="9"/>
  <c r="E45" i="9"/>
  <c r="E44" i="9"/>
  <c r="N42" i="9"/>
  <c r="R42" i="9" s="1"/>
  <c r="E41" i="9"/>
  <c r="E40" i="9"/>
  <c r="R40" i="9" s="1"/>
  <c r="N38" i="9"/>
  <c r="R38" i="9" s="1"/>
  <c r="E37" i="9"/>
  <c r="R37" i="9" s="1"/>
  <c r="M32" i="9"/>
  <c r="E36" i="9"/>
  <c r="R36" i="9" s="1"/>
  <c r="N35" i="9"/>
  <c r="R35" i="9" s="1"/>
  <c r="N34" i="9"/>
  <c r="E49" i="9"/>
  <c r="N49" i="9"/>
  <c r="L48" i="9"/>
  <c r="N71" i="9"/>
  <c r="R71" i="9" s="1"/>
  <c r="N67" i="9"/>
  <c r="N63" i="9"/>
  <c r="R63" i="9" s="1"/>
  <c r="N59" i="9"/>
  <c r="R59" i="9" s="1"/>
  <c r="N55" i="9"/>
  <c r="R55" i="9" s="1"/>
  <c r="N51" i="9"/>
  <c r="N91" i="9"/>
  <c r="R91" i="9" s="1"/>
  <c r="E90" i="9"/>
  <c r="R90" i="9" s="1"/>
  <c r="N87" i="9"/>
  <c r="E86" i="9"/>
  <c r="N83" i="9"/>
  <c r="R83" i="9" s="1"/>
  <c r="E82" i="9"/>
  <c r="R82" i="9" s="1"/>
  <c r="N79" i="9"/>
  <c r="R79" i="9" s="1"/>
  <c r="E78" i="9"/>
  <c r="N75" i="9"/>
  <c r="R75" i="9" s="1"/>
  <c r="E94" i="9"/>
  <c r="E138" i="9"/>
  <c r="R138" i="9" s="1"/>
  <c r="E134" i="9"/>
  <c r="E130" i="9"/>
  <c r="E126" i="9"/>
  <c r="E122" i="9"/>
  <c r="R122" i="9" s="1"/>
  <c r="E118" i="9"/>
  <c r="E114" i="9"/>
  <c r="E110" i="9"/>
  <c r="E106" i="9"/>
  <c r="R106" i="9" s="1"/>
  <c r="E102" i="9"/>
  <c r="E98" i="9"/>
  <c r="E142" i="9"/>
  <c r="N159" i="9"/>
  <c r="R159" i="9" s="1"/>
  <c r="E158" i="9"/>
  <c r="N155" i="9"/>
  <c r="R155" i="9" s="1"/>
  <c r="E154" i="9"/>
  <c r="R154" i="9" s="1"/>
  <c r="N151" i="9"/>
  <c r="R151" i="9" s="1"/>
  <c r="E150" i="9"/>
  <c r="N147" i="9"/>
  <c r="R147" i="9" s="1"/>
  <c r="E146" i="9"/>
  <c r="R146" i="9" s="1"/>
  <c r="N143" i="9"/>
  <c r="R143" i="9" s="1"/>
  <c r="E163" i="9"/>
  <c r="E172" i="9"/>
  <c r="R172" i="9" s="1"/>
  <c r="E168" i="9"/>
  <c r="R168" i="9" s="1"/>
  <c r="E164" i="9"/>
  <c r="R164" i="9" s="1"/>
  <c r="R123" i="9"/>
  <c r="R9" i="9"/>
  <c r="R43" i="9"/>
  <c r="R60" i="9"/>
  <c r="R61" i="9"/>
  <c r="R74" i="9"/>
  <c r="R133" i="9"/>
  <c r="R117" i="9"/>
  <c r="R105" i="9"/>
  <c r="R101" i="9"/>
  <c r="R171" i="9"/>
  <c r="R167" i="9"/>
  <c r="R163" i="9"/>
  <c r="R119" i="9"/>
  <c r="R18" i="9"/>
  <c r="R44" i="9"/>
  <c r="R120" i="9"/>
  <c r="R80" i="9"/>
  <c r="R152" i="9"/>
  <c r="R148" i="9"/>
  <c r="R144" i="9"/>
  <c r="C141" i="9"/>
  <c r="N142" i="9"/>
  <c r="D32" i="9"/>
  <c r="G32" i="9"/>
  <c r="C162" i="9"/>
  <c r="E33" i="9"/>
  <c r="N165" i="9"/>
  <c r="R165" i="9" s="1"/>
  <c r="G48" i="9"/>
  <c r="R111" i="9"/>
  <c r="H6" i="9"/>
  <c r="H5" i="9" s="1"/>
  <c r="L6" i="9"/>
  <c r="L5" i="9" s="1"/>
  <c r="Q6" i="9"/>
  <c r="Q5" i="9" s="1"/>
  <c r="I6" i="9"/>
  <c r="G6" i="9"/>
  <c r="G5" i="9" s="1"/>
  <c r="R13" i="9"/>
  <c r="R46" i="9"/>
  <c r="H48" i="9"/>
  <c r="J48" i="9"/>
  <c r="R20" i="9"/>
  <c r="P32" i="9"/>
  <c r="K32" i="9"/>
  <c r="L32" i="9"/>
  <c r="C48" i="9"/>
  <c r="Q48" i="9"/>
  <c r="M48" i="9"/>
  <c r="D48" i="9"/>
  <c r="Q73" i="9"/>
  <c r="M93" i="9"/>
  <c r="I93" i="9"/>
  <c r="L73" i="9"/>
  <c r="L47" i="9" s="1"/>
  <c r="O93" i="9"/>
  <c r="J93" i="9"/>
  <c r="M141" i="9"/>
  <c r="D6" i="9"/>
  <c r="D5" i="9" s="1"/>
  <c r="J6" i="9"/>
  <c r="N7" i="9"/>
  <c r="N6" i="9" s="1"/>
  <c r="I73" i="9"/>
  <c r="I47" i="9" s="1"/>
  <c r="P93" i="9"/>
  <c r="K93" i="9"/>
  <c r="G93" i="9"/>
  <c r="Q93" i="9"/>
  <c r="L93" i="9"/>
  <c r="H93" i="9"/>
  <c r="C93" i="9"/>
  <c r="O141" i="9"/>
  <c r="O6" i="9"/>
  <c r="O5" i="9" s="1"/>
  <c r="P48" i="9"/>
  <c r="D93" i="9"/>
  <c r="P141" i="9"/>
  <c r="K141" i="9"/>
  <c r="L141" i="9"/>
  <c r="I141" i="9"/>
  <c r="R92" i="9"/>
  <c r="P73" i="9"/>
  <c r="C73" i="9"/>
  <c r="M73" i="9"/>
  <c r="O73" i="9"/>
  <c r="O47" i="9" s="1"/>
  <c r="H73" i="9"/>
  <c r="D73" i="9"/>
  <c r="E7" i="9"/>
  <c r="J32" i="9"/>
  <c r="R140" i="9"/>
  <c r="F73" i="9"/>
  <c r="F47" i="9" s="1"/>
  <c r="J73" i="9"/>
  <c r="R76" i="9"/>
  <c r="G73" i="9"/>
  <c r="G47" i="9" s="1"/>
  <c r="O32" i="9"/>
  <c r="F32" i="9"/>
  <c r="F5" i="9"/>
  <c r="P5" i="9"/>
  <c r="K5" i="9"/>
  <c r="I5" i="9"/>
  <c r="R56" i="9" l="1"/>
  <c r="M47" i="9"/>
  <c r="H47" i="9"/>
  <c r="E141" i="9"/>
  <c r="R161" i="9"/>
  <c r="R109" i="9"/>
  <c r="R125" i="9"/>
  <c r="E48" i="9"/>
  <c r="R10" i="9"/>
  <c r="R156" i="9"/>
  <c r="R104" i="9"/>
  <c r="R95" i="9"/>
  <c r="R127" i="9"/>
  <c r="R94" i="9"/>
  <c r="R57" i="9"/>
  <c r="R62" i="9"/>
  <c r="R21" i="9"/>
  <c r="N48" i="9"/>
  <c r="R175" i="9"/>
  <c r="R45" i="9"/>
  <c r="R11" i="9"/>
  <c r="R15" i="9"/>
  <c r="R173" i="9"/>
  <c r="J5" i="9"/>
  <c r="R158" i="9"/>
  <c r="R78" i="9"/>
  <c r="R51" i="9"/>
  <c r="R67" i="9"/>
  <c r="R41" i="9"/>
  <c r="R16" i="9"/>
  <c r="R72" i="9"/>
  <c r="E73" i="9"/>
  <c r="E47" i="9" s="1"/>
  <c r="R110" i="9"/>
  <c r="R126" i="9"/>
  <c r="R64" i="9"/>
  <c r="R87" i="9"/>
  <c r="N32" i="9"/>
  <c r="R24" i="9"/>
  <c r="R33" i="9"/>
  <c r="R22" i="9"/>
  <c r="R174" i="9"/>
  <c r="R162" i="9" s="1"/>
  <c r="R77" i="9"/>
  <c r="R53" i="9"/>
  <c r="R145" i="9"/>
  <c r="N93" i="9"/>
  <c r="R34" i="9"/>
  <c r="R98" i="9"/>
  <c r="R114" i="9"/>
  <c r="R130" i="9"/>
  <c r="N73" i="9"/>
  <c r="E32" i="9"/>
  <c r="N141" i="9"/>
  <c r="E162" i="9"/>
  <c r="R27" i="9"/>
  <c r="N17" i="9"/>
  <c r="N5" i="9" s="1"/>
  <c r="R23" i="9"/>
  <c r="C47" i="9"/>
  <c r="C176" i="9" s="1"/>
  <c r="N47" i="9"/>
  <c r="E93" i="9"/>
  <c r="E6" i="9"/>
  <c r="R150" i="9"/>
  <c r="R102" i="9"/>
  <c r="R118" i="9"/>
  <c r="R134" i="9"/>
  <c r="R86" i="9"/>
  <c r="R73" i="9" s="1"/>
  <c r="R49" i="9"/>
  <c r="R48" i="9" s="1"/>
  <c r="E17" i="9"/>
  <c r="E5" i="9" s="1"/>
  <c r="N162" i="9"/>
  <c r="R142" i="9"/>
  <c r="J47" i="9"/>
  <c r="J176" i="9" s="1"/>
  <c r="Q47" i="9"/>
  <c r="Q176" i="9" s="1"/>
  <c r="D47" i="9"/>
  <c r="D176" i="9" s="1"/>
  <c r="P47" i="9"/>
  <c r="P176" i="9" s="1"/>
  <c r="K176" i="9"/>
  <c r="H176" i="9"/>
  <c r="L176" i="9"/>
  <c r="R7" i="9"/>
  <c r="O176" i="9"/>
  <c r="I176" i="9"/>
  <c r="G176" i="9"/>
  <c r="F176" i="9"/>
  <c r="M176" i="9"/>
  <c r="E176" i="9" l="1"/>
  <c r="R32" i="9"/>
  <c r="R6" i="9"/>
  <c r="R17" i="9"/>
  <c r="R93" i="9"/>
  <c r="N176" i="9"/>
  <c r="R47" i="9"/>
  <c r="R141" i="9"/>
  <c r="R5" i="9" l="1"/>
  <c r="R176" i="9"/>
</calcChain>
</file>

<file path=xl/sharedStrings.xml><?xml version="1.0" encoding="utf-8"?>
<sst xmlns="http://schemas.openxmlformats.org/spreadsheetml/2006/main" count="1032" uniqueCount="198">
  <si>
    <t>ข้าวนึ่ง</t>
  </si>
  <si>
    <t>OTHER AUSTRALIAN TERR</t>
  </si>
  <si>
    <t>กรีซ</t>
  </si>
  <si>
    <t>กลาดิลูป</t>
  </si>
  <si>
    <t>กาตาร์</t>
  </si>
  <si>
    <t>กานา</t>
  </si>
  <si>
    <t>กาบอง</t>
  </si>
  <si>
    <t>กินี</t>
  </si>
  <si>
    <t>คูเวต</t>
  </si>
  <si>
    <t>จอร์เจีย</t>
  </si>
  <si>
    <t>จอร์แดน</t>
  </si>
  <si>
    <t>ชิลี</t>
  </si>
  <si>
    <t>ซาอุดิอาระเบีย</t>
  </si>
  <si>
    <t>ซิมบับเว</t>
  </si>
  <si>
    <t>ซีเรีย</t>
  </si>
  <si>
    <t>ญี่ปุ่น</t>
  </si>
  <si>
    <t>ตุรกี</t>
  </si>
  <si>
    <t>ตูนิเซีย</t>
  </si>
  <si>
    <t>นอรเว</t>
  </si>
  <si>
    <t>นามิเบีย</t>
  </si>
  <si>
    <t>นิวซีแลนด์</t>
  </si>
  <si>
    <t>บรูไน</t>
  </si>
  <si>
    <t>บอตสวานา</t>
  </si>
  <si>
    <t>บาห์เรน</t>
  </si>
  <si>
    <t>ปาปัวนิวกินี</t>
  </si>
  <si>
    <t>ฝรั่งเศส</t>
  </si>
  <si>
    <t>ฟิจิ</t>
  </si>
  <si>
    <t>ฟินแลนด์</t>
  </si>
  <si>
    <t>ฟิลิปปินส์</t>
  </si>
  <si>
    <t>มอริเชียส</t>
  </si>
  <si>
    <t>มอลตา</t>
  </si>
  <si>
    <t>มัลดีฟส์</t>
  </si>
  <si>
    <t>มาดากัสการ์</t>
  </si>
  <si>
    <t>มาตินิคร์</t>
  </si>
  <si>
    <t>ลาว</t>
  </si>
  <si>
    <t>ลิทัวเนีย</t>
  </si>
  <si>
    <t>ลิเบีย</t>
  </si>
  <si>
    <t>สวิตเซอร์แลนด์</t>
  </si>
  <si>
    <t>สวีเดน</t>
  </si>
  <si>
    <t>สหรัฐอาหรับ</t>
  </si>
  <si>
    <t>สหรัฐอเมริกา</t>
  </si>
  <si>
    <t>สหราชอาณาจักร</t>
  </si>
  <si>
    <t>สาธารณรัฐยูเครน</t>
  </si>
  <si>
    <t>สิงคโปร์</t>
  </si>
  <si>
    <t>สเปน</t>
  </si>
  <si>
    <t>ออสเตรเลีย</t>
  </si>
  <si>
    <t>อังโกลา</t>
  </si>
  <si>
    <t>อิตาลี</t>
  </si>
  <si>
    <t>อินเดีย</t>
  </si>
  <si>
    <t>อิรัก</t>
  </si>
  <si>
    <t>อิสราเอล</t>
  </si>
  <si>
    <t>อิหร่าน</t>
  </si>
  <si>
    <t>อิเควทอเรียลกินี</t>
  </si>
  <si>
    <t>อียิปต์</t>
  </si>
  <si>
    <t>ฮ่องกง</t>
  </si>
  <si>
    <t>เคนยา</t>
  </si>
  <si>
    <t>เซาโตเมและปรินซิเป</t>
  </si>
  <si>
    <t>เซเนกัล</t>
  </si>
  <si>
    <t>เดนมาร์ก</t>
  </si>
  <si>
    <t>เนเธอร์แลนด์</t>
  </si>
  <si>
    <t>เบนิน</t>
  </si>
  <si>
    <t>เบลเยียม</t>
  </si>
  <si>
    <t>เบอร์กินา ฟาโซ</t>
  </si>
  <si>
    <t>เปอร์โตริโก</t>
  </si>
  <si>
    <t>เม็กซิโก</t>
  </si>
  <si>
    <t>เลบานอน</t>
  </si>
  <si>
    <t>เวียดนาม</t>
  </si>
  <si>
    <t>แกมเบีย</t>
  </si>
  <si>
    <t>แคนาดา</t>
  </si>
  <si>
    <t>แคเมอรูน</t>
  </si>
  <si>
    <t>แทนซาเนีย</t>
  </si>
  <si>
    <t>แอลจีเรีย</t>
  </si>
  <si>
    <t>แอลเบเนีย</t>
  </si>
  <si>
    <t>โครเอเซีย</t>
  </si>
  <si>
    <t>โตโก</t>
  </si>
  <si>
    <t>โมซัมบิก</t>
  </si>
  <si>
    <t>โมร็อกโก</t>
  </si>
  <si>
    <t>โอมาน</t>
  </si>
  <si>
    <t>ไซปรัส</t>
  </si>
  <si>
    <t>ไนจีเรีย</t>
  </si>
  <si>
    <t>ไนเจอร์</t>
  </si>
  <si>
    <t>ไอซแลนด์</t>
  </si>
  <si>
    <t>ไอวอรีโคสต์</t>
  </si>
  <si>
    <t>ข้าวหอมปทุมธานี</t>
  </si>
  <si>
    <t>มายอต</t>
  </si>
  <si>
    <t>มาเก๊า</t>
  </si>
  <si>
    <t>มาเรียนนาไอแลนด์</t>
  </si>
  <si>
    <t>มาเลเซีย</t>
  </si>
  <si>
    <t>เซียราเลโอน</t>
  </si>
  <si>
    <t>เปรู</t>
  </si>
  <si>
    <t>เอธิโอเปีย</t>
  </si>
  <si>
    <t>ไต้หวัน</t>
  </si>
  <si>
    <t>ข้าวหอมมะลิไทย</t>
  </si>
  <si>
    <t>กวม</t>
  </si>
  <si>
    <t>กัมพูชา</t>
  </si>
  <si>
    <t>กินีบิสเซา</t>
  </si>
  <si>
    <t>คองโก</t>
  </si>
  <si>
    <t>จาเมกา</t>
  </si>
  <si>
    <t>จีบูตี</t>
  </si>
  <si>
    <t>ซามัว</t>
  </si>
  <si>
    <t>ซูดาน</t>
  </si>
  <si>
    <t>ตรินิแดดและโตเบโก</t>
  </si>
  <si>
    <t>ตาฮิติ</t>
  </si>
  <si>
    <t>ติมอร์ตะวันออก</t>
  </si>
  <si>
    <t>นิวคาลิโดเนีย</t>
  </si>
  <si>
    <t>บราซิล</t>
  </si>
  <si>
    <t>บังกลาเทศ</t>
  </si>
  <si>
    <t>บาฮามาส</t>
  </si>
  <si>
    <t>ปากีสถาน</t>
  </si>
  <si>
    <t>ปานามา</t>
  </si>
  <si>
    <t>มองโกเลีย</t>
  </si>
  <si>
    <t>มอริเตเนีย</t>
  </si>
  <si>
    <t>มาลี</t>
  </si>
  <si>
    <t>วานัวตู</t>
  </si>
  <si>
    <t>ศรีลังกา</t>
  </si>
  <si>
    <t>สุรินัม</t>
  </si>
  <si>
    <t>หมู่เกาะคะเนรี</t>
  </si>
  <si>
    <t>ออสเตรีย</t>
  </si>
  <si>
    <t>อารูบาร์</t>
  </si>
  <si>
    <t>อาร์เจนตินา</t>
  </si>
  <si>
    <t>อินโดนีเซีย</t>
  </si>
  <si>
    <t>ฮังการี</t>
  </si>
  <si>
    <t>เซ็นต์ลูเซีย</t>
  </si>
  <si>
    <t>เฟร็นชกัวนา</t>
  </si>
  <si>
    <t>โคลัมเบีย</t>
  </si>
  <si>
    <t>โคโมรอส</t>
  </si>
  <si>
    <t>โปรตุเกส</t>
  </si>
  <si>
    <t>โปแลนด์</t>
  </si>
  <si>
    <t>ไลบีเรีย</t>
  </si>
  <si>
    <t>ไอร์แลนด์</t>
  </si>
  <si>
    <t>บอสเนียและเฮอร์เซโกวีนา</t>
  </si>
  <si>
    <t>บัลแกเรีย</t>
  </si>
  <si>
    <t>รวันดา</t>
  </si>
  <si>
    <t>สาธารณรัฐมาซิโดเนีย</t>
  </si>
  <si>
    <t>อาร์เมเนีย</t>
  </si>
  <si>
    <t>เซอร์เบียร์</t>
  </si>
  <si>
    <t>เมียนมาร์</t>
  </si>
  <si>
    <t>เอสโตเนีย</t>
  </si>
  <si>
    <t>แซมเบีย</t>
  </si>
  <si>
    <t>ข้าวเปลือก</t>
  </si>
  <si>
    <t>ข้าวเหนียว</t>
  </si>
  <si>
    <t>ประเทศ</t>
  </si>
  <si>
    <t>อื่นๆ</t>
  </si>
  <si>
    <t>รวม</t>
  </si>
  <si>
    <t>ข้าวเจ้า</t>
  </si>
  <si>
    <t>อื่น</t>
  </si>
  <si>
    <t>ปลายข้าว</t>
  </si>
  <si>
    <t>รวมรายประเทศ</t>
  </si>
  <si>
    <t>เอเชีย</t>
  </si>
  <si>
    <t>อาเซียน</t>
  </si>
  <si>
    <t>เกาหลีใต้</t>
  </si>
  <si>
    <t>จีน</t>
  </si>
  <si>
    <t>ตะวันออกกลาง</t>
  </si>
  <si>
    <t>เยเมน</t>
  </si>
  <si>
    <t>ยุโรป</t>
  </si>
  <si>
    <t>EU28</t>
  </si>
  <si>
    <t>เช็ก</t>
  </si>
  <si>
    <t>เยอรมนี</t>
  </si>
  <si>
    <t>รัสเซีย</t>
  </si>
  <si>
    <t>แอฟริกา</t>
  </si>
  <si>
    <t>แอฟริกาใต้</t>
  </si>
  <si>
    <t>อเมริกา</t>
  </si>
  <si>
    <t>โอเชียเนีย</t>
  </si>
  <si>
    <t>เคปเวอร์ด</t>
  </si>
  <si>
    <t>เรอุนยอง</t>
  </si>
  <si>
    <t>สาธารณรัฐปาเลา</t>
  </si>
  <si>
    <t>เนเธอร์แลนด์แอนทิลลีส</t>
  </si>
  <si>
    <t>วาลลิสและฟุตูนา</t>
  </si>
  <si>
    <t>มูลค่า (ล้านบาท)</t>
  </si>
  <si>
    <t>หน่วย : ตัน</t>
  </si>
  <si>
    <t>ที่มา : .สำนักงานเศรษฐกิจการเกษตร โดยความร่วมมือของกรมศุลกากร</t>
  </si>
  <si>
    <t>เอเชียอื่นๆ</t>
  </si>
  <si>
    <t>ยุโรปอื่นๆ</t>
  </si>
  <si>
    <t>รวมรายชนิดข้าว (ตัน)</t>
  </si>
  <si>
    <t>COUNTRYCODE</t>
  </si>
  <si>
    <t>โรมาเนีย</t>
  </si>
  <si>
    <t>สโลวะเกีย</t>
  </si>
  <si>
    <t>โมนาโก</t>
  </si>
  <si>
    <t>อาเซอร์ไบจาน</t>
  </si>
  <si>
    <t>ชาด</t>
  </si>
  <si>
    <t>ยูกันดา</t>
  </si>
  <si>
    <t>สวาซิแลนด์</t>
  </si>
  <si>
    <t>โดมินิกา</t>
  </si>
  <si>
    <t>บาร์เบโดส</t>
  </si>
  <si>
    <t>ตองกา</t>
  </si>
  <si>
    <t>SUBCONTINENTNAME</t>
  </si>
  <si>
    <t>COUNTRYNAME</t>
  </si>
  <si>
    <t>เติร์กเมนิสถาน</t>
  </si>
  <si>
    <t>อุซเบกิสถาน</t>
  </si>
  <si>
    <t>หมู่เกาะแฟโร</t>
  </si>
  <si>
    <t>ปริมาณการส่งออกข้าวของไทยแยกรายประเทศผู้นำเข้าและรายชนิดข้าว ปี 2558</t>
  </si>
  <si>
    <t>7 ก.พ. 2559</t>
  </si>
  <si>
    <t>รวม (ล้านบาท)</t>
  </si>
  <si>
    <t>Export</t>
  </si>
  <si>
    <t>ประเทศผู้นำเข้า</t>
  </si>
  <si>
    <t>ปริมาณ (ตัน)</t>
  </si>
  <si>
    <t>ร้อยละ</t>
  </si>
  <si>
    <t>ส่งออกรวม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</si>
</sst>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ngsana New"/>
      <family val="1"/>
    </font>
    <font>
      <b/>
      <sz val="16"/>
      <color theme="1"/>
      <name val="Angsana New"/>
      <family val="1"/>
    </font>
    <font>
      <b/>
      <sz val="20"/>
      <color theme="1"/>
      <name val="ThaiSans Neue"/>
    </font>
    <font>
      <sz val="20"/>
      <color theme="1"/>
      <name val="ThaiSans Neue"/>
    </font>
    <font>
      <sz val="20"/>
      <color rgb="FFFF0000"/>
      <name val="ThaiSans Neue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1" fontId="2" fillId="0" borderId="0" xfId="0" applyNumberFormat="1" applyFont="1"/>
    <xf numFmtId="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2" fillId="0" borderId="3" xfId="2" applyNumberFormat="1" applyFont="1" applyBorder="1"/>
    <xf numFmtId="164" fontId="2" fillId="0" borderId="4" xfId="2" applyNumberFormat="1" applyFont="1" applyBorder="1"/>
    <xf numFmtId="0" fontId="5" fillId="2" borderId="2" xfId="0" applyFont="1" applyFill="1" applyBorder="1"/>
    <xf numFmtId="164" fontId="5" fillId="2" borderId="2" xfId="2" applyNumberFormat="1" applyFont="1" applyFill="1" applyBorder="1"/>
    <xf numFmtId="0" fontId="4" fillId="0" borderId="0" xfId="0" applyFont="1"/>
    <xf numFmtId="0" fontId="5" fillId="2" borderId="3" xfId="0" applyFont="1" applyFill="1" applyBorder="1"/>
    <xf numFmtId="164" fontId="5" fillId="2" borderId="3" xfId="2" applyNumberFormat="1" applyFont="1" applyFill="1" applyBorder="1"/>
    <xf numFmtId="0" fontId="5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164" fontId="5" fillId="2" borderId="1" xfId="2" applyNumberFormat="1" applyFont="1" applyFill="1" applyBorder="1"/>
    <xf numFmtId="0" fontId="4" fillId="0" borderId="0" xfId="0" applyFont="1" applyFill="1"/>
    <xf numFmtId="43" fontId="2" fillId="0" borderId="0" xfId="0" applyNumberFormat="1" applyFont="1"/>
    <xf numFmtId="43" fontId="5" fillId="2" borderId="1" xfId="2" applyNumberFormat="1" applyFont="1" applyFill="1" applyBorder="1"/>
    <xf numFmtId="164" fontId="4" fillId="0" borderId="0" xfId="0" applyNumberFormat="1" applyFont="1"/>
    <xf numFmtId="43" fontId="5" fillId="2" borderId="1" xfId="2" applyFont="1" applyFill="1" applyBorder="1"/>
    <xf numFmtId="2" fontId="5" fillId="2" borderId="1" xfId="0" applyNumberFormat="1" applyFont="1" applyFill="1" applyBorder="1"/>
    <xf numFmtId="49" fontId="2" fillId="0" borderId="0" xfId="0" applyNumberFormat="1" applyFont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64" fontId="5" fillId="2" borderId="4" xfId="2" applyNumberFormat="1" applyFont="1" applyFill="1" applyBorder="1"/>
    <xf numFmtId="164" fontId="0" fillId="0" borderId="0" xfId="2" applyNumberFormat="1" applyFont="1"/>
    <xf numFmtId="0" fontId="2" fillId="0" borderId="3" xfId="0" applyFont="1" applyFill="1" applyBorder="1" applyAlignment="1">
      <alignment horizontal="left"/>
    </xf>
    <xf numFmtId="164" fontId="2" fillId="0" borderId="3" xfId="2" applyNumberFormat="1" applyFont="1" applyFill="1" applyBorder="1"/>
    <xf numFmtId="0" fontId="7" fillId="0" borderId="6" xfId="0" applyFont="1" applyBorder="1" applyAlignment="1">
      <alignment horizontal="center"/>
    </xf>
    <xf numFmtId="0" fontId="8" fillId="0" borderId="0" xfId="0" applyFont="1"/>
    <xf numFmtId="3" fontId="9" fillId="0" borderId="0" xfId="0" applyNumberFormat="1" applyFont="1" applyBorder="1" applyAlignment="1"/>
    <xf numFmtId="3" fontId="8" fillId="0" borderId="0" xfId="0" applyNumberFormat="1" applyFont="1"/>
    <xf numFmtId="2" fontId="8" fillId="0" borderId="5" xfId="0" applyNumberFormat="1" applyFont="1" applyBorder="1"/>
    <xf numFmtId="2" fontId="8" fillId="0" borderId="0" xfId="0" applyNumberFormat="1" applyFont="1" applyBorder="1"/>
    <xf numFmtId="2" fontId="9" fillId="0" borderId="0" xfId="0" applyNumberFormat="1" applyFont="1" applyBorder="1"/>
    <xf numFmtId="2" fontId="9" fillId="0" borderId="0" xfId="0" applyNumberFormat="1" applyFont="1" applyBorder="1" applyAlignment="1">
      <alignment horizontal="left" indent="1"/>
    </xf>
    <xf numFmtId="3" fontId="8" fillId="0" borderId="5" xfId="0" applyNumberFormat="1" applyFont="1" applyBorder="1" applyAlignment="1"/>
    <xf numFmtId="3" fontId="8" fillId="0" borderId="0" xfId="0" applyNumberFormat="1" applyFont="1" applyBorder="1" applyAlignment="1"/>
    <xf numFmtId="3" fontId="9" fillId="0" borderId="0" xfId="0" applyNumberFormat="1" applyFont="1" applyBorder="1"/>
    <xf numFmtId="2" fontId="9" fillId="0" borderId="6" xfId="0" applyNumberFormat="1" applyFont="1" applyBorder="1" applyAlignment="1">
      <alignment horizontal="left" indent="1"/>
    </xf>
    <xf numFmtId="3" fontId="9" fillId="0" borderId="6" xfId="0" applyNumberFormat="1" applyFont="1" applyBorder="1"/>
    <xf numFmtId="2" fontId="9" fillId="0" borderId="6" xfId="0" applyNumberFormat="1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1" fontId="7" fillId="0" borderId="5" xfId="0" applyNumberFormat="1" applyFont="1" applyBorder="1" applyAlignment="1">
      <alignment horizontal="center"/>
    </xf>
  </cellXfs>
  <cellStyles count="3">
    <cellStyle name="Comma" xfId="2" builtinId="3"/>
    <cellStyle name="Normal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"/>
  <sheetViews>
    <sheetView tabSelected="1" view="pageBreakPreview" zoomScale="70" zoomScaleSheetLayoutView="70" workbookViewId="0">
      <selection activeCell="B1" sqref="B1:R1"/>
    </sheetView>
  </sheetViews>
  <sheetFormatPr defaultRowHeight="21" x14ac:dyDescent="0.45"/>
  <cols>
    <col min="1" max="1" width="8.140625" customWidth="1"/>
    <col min="2" max="2" width="21.140625" style="1" customWidth="1"/>
    <col min="3" max="17" width="8.42578125" style="1" customWidth="1"/>
    <col min="18" max="18" width="10.28515625" style="1" customWidth="1"/>
    <col min="19" max="19" width="14" bestFit="1" customWidth="1"/>
  </cols>
  <sheetData>
    <row r="1" spans="1:18" ht="23.25" x14ac:dyDescent="0.5">
      <c r="B1" s="52" t="s">
        <v>190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x14ac:dyDescent="0.45">
      <c r="R2" s="1" t="s">
        <v>169</v>
      </c>
    </row>
    <row r="3" spans="1:18" x14ac:dyDescent="0.45">
      <c r="B3" s="51" t="s">
        <v>141</v>
      </c>
      <c r="C3" s="53" t="s">
        <v>92</v>
      </c>
      <c r="D3" s="53"/>
      <c r="E3" s="53"/>
      <c r="F3" s="50" t="s">
        <v>83</v>
      </c>
      <c r="G3" s="53" t="s">
        <v>144</v>
      </c>
      <c r="H3" s="53"/>
      <c r="I3" s="53"/>
      <c r="J3" s="53"/>
      <c r="K3" s="53"/>
      <c r="L3" s="53"/>
      <c r="M3" s="53"/>
      <c r="N3" s="53"/>
      <c r="O3" s="54" t="s">
        <v>140</v>
      </c>
      <c r="P3" s="54" t="s">
        <v>0</v>
      </c>
      <c r="Q3" s="54" t="s">
        <v>139</v>
      </c>
      <c r="R3" s="50" t="s">
        <v>147</v>
      </c>
    </row>
    <row r="4" spans="1:18" x14ac:dyDescent="0.45">
      <c r="B4" s="51"/>
      <c r="C4" s="3">
        <v>1</v>
      </c>
      <c r="D4" s="4" t="s">
        <v>142</v>
      </c>
      <c r="E4" s="4" t="s">
        <v>143</v>
      </c>
      <c r="F4" s="50"/>
      <c r="G4" s="3">
        <v>1</v>
      </c>
      <c r="H4" s="3">
        <v>0.05</v>
      </c>
      <c r="I4" s="3">
        <v>0.1</v>
      </c>
      <c r="J4" s="3">
        <v>0.15</v>
      </c>
      <c r="K4" s="3">
        <v>0.25</v>
      </c>
      <c r="L4" s="4" t="s">
        <v>145</v>
      </c>
      <c r="M4" s="4" t="s">
        <v>146</v>
      </c>
      <c r="N4" s="4" t="s">
        <v>143</v>
      </c>
      <c r="O4" s="54"/>
      <c r="P4" s="54"/>
      <c r="Q4" s="54"/>
      <c r="R4" s="50"/>
    </row>
    <row r="5" spans="1:18" s="11" customFormat="1" ht="22.5" customHeight="1" x14ac:dyDescent="0.45">
      <c r="B5" s="9" t="s">
        <v>148</v>
      </c>
      <c r="C5" s="10">
        <f>C6+C17</f>
        <v>462529.55599999998</v>
      </c>
      <c r="D5" s="10">
        <f t="shared" ref="D5:R5" si="0">D6+D17</f>
        <v>43749.51</v>
      </c>
      <c r="E5" s="10">
        <f>E6+E17</f>
        <v>506279.06599999999</v>
      </c>
      <c r="F5" s="10">
        <f t="shared" si="0"/>
        <v>84700.598999999987</v>
      </c>
      <c r="G5" s="10">
        <f t="shared" si="0"/>
        <v>304151.45300000004</v>
      </c>
      <c r="H5" s="10">
        <f t="shared" si="0"/>
        <v>1382475.4190000002</v>
      </c>
      <c r="I5" s="10">
        <f t="shared" si="0"/>
        <v>27638.98</v>
      </c>
      <c r="J5" s="10">
        <f t="shared" si="0"/>
        <v>318246.33999999997</v>
      </c>
      <c r="K5" s="10">
        <f t="shared" si="0"/>
        <v>379292.85099999997</v>
      </c>
      <c r="L5" s="10">
        <f t="shared" si="0"/>
        <v>4223.5810000000001</v>
      </c>
      <c r="M5" s="10">
        <f t="shared" si="0"/>
        <v>195037.80099999998</v>
      </c>
      <c r="N5" s="10">
        <f t="shared" si="0"/>
        <v>2611066.4249999998</v>
      </c>
      <c r="O5" s="10">
        <f t="shared" si="0"/>
        <v>215280.54300000001</v>
      </c>
      <c r="P5" s="10">
        <f t="shared" si="0"/>
        <v>2357.9369999999999</v>
      </c>
      <c r="Q5" s="10">
        <f t="shared" si="0"/>
        <v>1.7090000000000001</v>
      </c>
      <c r="R5" s="10">
        <f t="shared" si="0"/>
        <v>3419686.2790000001</v>
      </c>
    </row>
    <row r="6" spans="1:18" s="11" customFormat="1" ht="22.5" customHeight="1" x14ac:dyDescent="0.45">
      <c r="B6" s="12" t="s">
        <v>149</v>
      </c>
      <c r="C6" s="13">
        <f>SUM(C7:C16)</f>
        <v>126619.74299999999</v>
      </c>
      <c r="D6" s="13">
        <f t="shared" ref="D6:R6" si="1">SUM(D7:D16)</f>
        <v>13568.297</v>
      </c>
      <c r="E6" s="13">
        <f>SUM(E7:E16)</f>
        <v>140188.04</v>
      </c>
      <c r="F6" s="13">
        <f>SUM(F7:F16)</f>
        <v>53897.816999999995</v>
      </c>
      <c r="G6" s="13">
        <f t="shared" si="1"/>
        <v>24919.879000000001</v>
      </c>
      <c r="H6" s="13">
        <f t="shared" si="1"/>
        <v>844746.94400000002</v>
      </c>
      <c r="I6" s="13">
        <f t="shared" si="1"/>
        <v>19553</v>
      </c>
      <c r="J6" s="13">
        <f t="shared" si="1"/>
        <v>316430.58999999997</v>
      </c>
      <c r="K6" s="13">
        <f t="shared" si="1"/>
        <v>378287.85</v>
      </c>
      <c r="L6" s="13">
        <f t="shared" si="1"/>
        <v>2051.556</v>
      </c>
      <c r="M6" s="13">
        <f t="shared" si="1"/>
        <v>42110.440999999999</v>
      </c>
      <c r="N6" s="13">
        <f t="shared" si="1"/>
        <v>1628100.2599999998</v>
      </c>
      <c r="O6" s="13">
        <f t="shared" si="1"/>
        <v>124777.78199999998</v>
      </c>
      <c r="P6" s="13">
        <f t="shared" si="1"/>
        <v>1791.6789999999999</v>
      </c>
      <c r="Q6" s="13">
        <f t="shared" si="1"/>
        <v>1.268</v>
      </c>
      <c r="R6" s="13">
        <f t="shared" si="1"/>
        <v>1948756.8459999999</v>
      </c>
    </row>
    <row r="7" spans="1:18" ht="22.5" customHeight="1" x14ac:dyDescent="0.45">
      <c r="A7">
        <v>1</v>
      </c>
      <c r="B7" s="5" t="str">
        <f>VLOOKUP(A7,VOL!A:P,2,0)</f>
        <v>กัมพูชา</v>
      </c>
      <c r="C7" s="7">
        <f>VLOOKUP(A7,VOL!A:P,4,0)/1000</f>
        <v>70.099999999999994</v>
      </c>
      <c r="D7" s="7">
        <f>VLOOKUP(A7,VOL!A:P,5,0)/1000</f>
        <v>1642.39</v>
      </c>
      <c r="E7" s="7">
        <f>SUM(C7:D7)</f>
        <v>1712.49</v>
      </c>
      <c r="F7" s="7">
        <f>VLOOKUP(A7,VOL!A:P,6,0)/1000</f>
        <v>0</v>
      </c>
      <c r="G7" s="7">
        <f>VLOOKUP(A7,VOL!A:P,7,0)/1000</f>
        <v>5</v>
      </c>
      <c r="H7" s="7">
        <f>VLOOKUP(A7,VOL!A:P,8,0)/1000</f>
        <v>0</v>
      </c>
      <c r="I7" s="7">
        <f>VLOOKUP(A7,VOL!A:P,9,0)/1000</f>
        <v>0</v>
      </c>
      <c r="J7" s="7">
        <f>VLOOKUP(A7,VOL!A:P,10,0)/1000</f>
        <v>0</v>
      </c>
      <c r="K7" s="7">
        <f>VLOOKUP(A7,VOL!A:P,11,0)/1000</f>
        <v>0</v>
      </c>
      <c r="L7" s="7">
        <f>VLOOKUP(A7,VOL!A:P,12,0)/1000</f>
        <v>1.4999999999999999E-2</v>
      </c>
      <c r="M7" s="7">
        <f>VLOOKUP(A7,VOL!A:P,13,0)/1000</f>
        <v>1129</v>
      </c>
      <c r="N7" s="7">
        <f>SUM(G7:M7)</f>
        <v>1134.0150000000001</v>
      </c>
      <c r="O7" s="7">
        <f>VLOOKUP(A7,VOL!A:P,14,0)/1000</f>
        <v>2665.0479999999998</v>
      </c>
      <c r="P7" s="7">
        <f>VLOOKUP(A7,VOL!A:P,15,0)/1000</f>
        <v>0</v>
      </c>
      <c r="Q7" s="7">
        <f>VLOOKUP(A7,VOL!A:P,16,0)/1000</f>
        <v>0</v>
      </c>
      <c r="R7" s="7">
        <f>E7+F7+N7+O7+P7+Q7</f>
        <v>5511.5529999999999</v>
      </c>
    </row>
    <row r="8" spans="1:18" ht="22.5" customHeight="1" x14ac:dyDescent="0.45">
      <c r="A8">
        <v>2</v>
      </c>
      <c r="B8" s="5" t="str">
        <f>VLOOKUP(A8,VOL!A:P,2,0)</f>
        <v>ติมอร์ตะวันออก</v>
      </c>
      <c r="C8" s="7">
        <f>VLOOKUP(A8,VOL!A:P,4,0)/1000</f>
        <v>297.48</v>
      </c>
      <c r="D8" s="7">
        <f>VLOOKUP(A8,VOL!A:P,5,0)/1000</f>
        <v>0</v>
      </c>
      <c r="E8" s="7">
        <f>SUM(C8:D8)</f>
        <v>297.48</v>
      </c>
      <c r="F8" s="7">
        <f>VLOOKUP(A8,VOL!A:P,6,0)/1000</f>
        <v>0</v>
      </c>
      <c r="G8" s="7">
        <f>VLOOKUP(A8,VOL!A:P,7,0)/1000</f>
        <v>0</v>
      </c>
      <c r="H8" s="7">
        <f>VLOOKUP(A8,VOL!A:P,8,0)/1000</f>
        <v>0</v>
      </c>
      <c r="I8" s="7">
        <f>VLOOKUP(A8,VOL!A:P,9,0)/1000</f>
        <v>0</v>
      </c>
      <c r="J8" s="7">
        <f>VLOOKUP(A8,VOL!A:P,10,0)/1000</f>
        <v>17692.134999999998</v>
      </c>
      <c r="K8" s="7">
        <f>VLOOKUP(A8,VOL!A:P,11,0)/1000</f>
        <v>0</v>
      </c>
      <c r="L8" s="7">
        <f>VLOOKUP(A8,VOL!A:P,12,0)/1000</f>
        <v>0</v>
      </c>
      <c r="M8" s="7">
        <f>VLOOKUP(A8,VOL!A:P,13,0)/1000</f>
        <v>0</v>
      </c>
      <c r="N8" s="7">
        <f>SUM(G8:M8)</f>
        <v>17692.134999999998</v>
      </c>
      <c r="O8" s="7">
        <f>VLOOKUP(A8,VOL!A:P,14,0)/1000</f>
        <v>0</v>
      </c>
      <c r="P8" s="7">
        <f>VLOOKUP(A8,VOL!A:P,15,0)/1000</f>
        <v>0</v>
      </c>
      <c r="Q8" s="7">
        <f>VLOOKUP(A8,VOL!A:P,16,0)/1000</f>
        <v>0</v>
      </c>
      <c r="R8" s="7">
        <f t="shared" ref="R8:R31" si="2">E8+F8+N8+O8+P8+Q8</f>
        <v>17989.614999999998</v>
      </c>
    </row>
    <row r="9" spans="1:18" ht="22.5" customHeight="1" x14ac:dyDescent="0.45">
      <c r="A9">
        <v>3</v>
      </c>
      <c r="B9" s="5" t="str">
        <f>VLOOKUP(A9,VOL!A:P,2,0)</f>
        <v>บรูไน</v>
      </c>
      <c r="C9" s="7">
        <f>VLOOKUP(A9,VOL!A:P,4,0)/1000</f>
        <v>22347.31</v>
      </c>
      <c r="D9" s="7">
        <f>VLOOKUP(A9,VOL!A:P,5,0)/1000</f>
        <v>0</v>
      </c>
      <c r="E9" s="7">
        <f t="shared" ref="E9:E46" si="3">SUM(C9:D9)</f>
        <v>22347.31</v>
      </c>
      <c r="F9" s="7">
        <f>VLOOKUP(A9,VOL!A:P,6,0)/1000</f>
        <v>0</v>
      </c>
      <c r="G9" s="7">
        <f>VLOOKUP(A9,VOL!A:P,7,0)/1000</f>
        <v>2499.65</v>
      </c>
      <c r="H9" s="7">
        <f>VLOOKUP(A9,VOL!A:P,8,0)/1000</f>
        <v>0</v>
      </c>
      <c r="I9" s="7">
        <f>VLOOKUP(A9,VOL!A:P,9,0)/1000</f>
        <v>0</v>
      </c>
      <c r="J9" s="7">
        <f>VLOOKUP(A9,VOL!A:P,10,0)/1000</f>
        <v>0</v>
      </c>
      <c r="K9" s="7">
        <f>VLOOKUP(A9,VOL!A:P,11,0)/1000</f>
        <v>0</v>
      </c>
      <c r="L9" s="7">
        <f>VLOOKUP(A9,VOL!A:P,12,0)/1000</f>
        <v>0.18</v>
      </c>
      <c r="M9" s="7">
        <f>VLOOKUP(A9,VOL!A:P,13,0)/1000</f>
        <v>0</v>
      </c>
      <c r="N9" s="7">
        <f t="shared" ref="N9:N16" si="4">SUM(G9:M9)</f>
        <v>2499.83</v>
      </c>
      <c r="O9" s="7">
        <f>VLOOKUP(A9,VOL!A:P,14,0)/1000</f>
        <v>1113.18</v>
      </c>
      <c r="P9" s="7">
        <f>VLOOKUP(A9,VOL!A:P,15,0)/1000</f>
        <v>0.39600000000000002</v>
      </c>
      <c r="Q9" s="7">
        <f>VLOOKUP(A9,VOL!A:P,16,0)/1000</f>
        <v>0</v>
      </c>
      <c r="R9" s="7">
        <f t="shared" si="2"/>
        <v>25960.716</v>
      </c>
    </row>
    <row r="10" spans="1:18" ht="22.5" customHeight="1" x14ac:dyDescent="0.45">
      <c r="A10">
        <v>4</v>
      </c>
      <c r="B10" s="5" t="str">
        <f>VLOOKUP(A10,VOL!A:P,2,0)</f>
        <v>ฟิลิปปินส์</v>
      </c>
      <c r="C10" s="7">
        <f>VLOOKUP(A10,VOL!A:P,4,0)/1000</f>
        <v>37.14</v>
      </c>
      <c r="D10" s="7">
        <f>VLOOKUP(A10,VOL!A:P,5,0)/1000</f>
        <v>100</v>
      </c>
      <c r="E10" s="7">
        <f t="shared" si="3"/>
        <v>137.13999999999999</v>
      </c>
      <c r="F10" s="7">
        <f>VLOOKUP(A10,VOL!A:P,6,0)/1000</f>
        <v>0</v>
      </c>
      <c r="G10" s="7">
        <f>VLOOKUP(A10,VOL!A:P,7,0)/1000</f>
        <v>5600</v>
      </c>
      <c r="H10" s="7">
        <f>VLOOKUP(A10,VOL!A:P,8,0)/1000</f>
        <v>307210.70299999998</v>
      </c>
      <c r="I10" s="7">
        <f>VLOOKUP(A10,VOL!A:P,9,0)/1000</f>
        <v>18415</v>
      </c>
      <c r="J10" s="7">
        <f>VLOOKUP(A10,VOL!A:P,10,0)/1000</f>
        <v>115035.1</v>
      </c>
      <c r="K10" s="7">
        <f>VLOOKUP(A10,VOL!A:P,11,0)/1000</f>
        <v>372789.55</v>
      </c>
      <c r="L10" s="7">
        <f>VLOOKUP(A10,VOL!A:P,12,0)/1000</f>
        <v>50</v>
      </c>
      <c r="M10" s="7">
        <f>VLOOKUP(A10,VOL!A:P,13,0)/1000</f>
        <v>0</v>
      </c>
      <c r="N10" s="7">
        <f t="shared" si="4"/>
        <v>819100.35299999989</v>
      </c>
      <c r="O10" s="7">
        <f>VLOOKUP(A10,VOL!A:P,14,0)/1000</f>
        <v>1850</v>
      </c>
      <c r="P10" s="7">
        <f>VLOOKUP(A10,VOL!A:P,15,0)/1000</f>
        <v>0</v>
      </c>
      <c r="Q10" s="7">
        <f>VLOOKUP(A10,VOL!A:P,16,0)/1000</f>
        <v>1.4999999999999999E-2</v>
      </c>
      <c r="R10" s="7">
        <f t="shared" si="2"/>
        <v>821087.50799999991</v>
      </c>
    </row>
    <row r="11" spans="1:18" ht="22.5" customHeight="1" x14ac:dyDescent="0.45">
      <c r="A11">
        <v>5</v>
      </c>
      <c r="B11" s="5" t="str">
        <f>VLOOKUP(A11,VOL!A:P,2,0)</f>
        <v>มาเลเซีย</v>
      </c>
      <c r="C11" s="7">
        <f>VLOOKUP(A11,VOL!A:P,4,0)/1000</f>
        <v>20435</v>
      </c>
      <c r="D11" s="7">
        <f>VLOOKUP(A11,VOL!A:P,5,0)/1000</f>
        <v>5730</v>
      </c>
      <c r="E11" s="7">
        <f t="shared" si="3"/>
        <v>26165</v>
      </c>
      <c r="F11" s="7">
        <f>VLOOKUP(A11,VOL!A:P,6,0)/1000</f>
        <v>5136.0249999999996</v>
      </c>
      <c r="G11" s="7">
        <f>VLOOKUP(A11,VOL!A:P,7,0)/1000</f>
        <v>8529.2810000000009</v>
      </c>
      <c r="H11" s="7">
        <f>VLOOKUP(A11,VOL!A:P,8,0)/1000</f>
        <v>367845.95</v>
      </c>
      <c r="I11" s="7">
        <f>VLOOKUP(A11,VOL!A:P,9,0)/1000</f>
        <v>550</v>
      </c>
      <c r="J11" s="7">
        <f>VLOOKUP(A11,VOL!A:P,10,0)/1000</f>
        <v>8074</v>
      </c>
      <c r="K11" s="7">
        <f>VLOOKUP(A11,VOL!A:P,11,0)/1000</f>
        <v>0</v>
      </c>
      <c r="L11" s="7">
        <f>VLOOKUP(A11,VOL!A:P,12,0)/1000</f>
        <v>586.07500000000005</v>
      </c>
      <c r="M11" s="7">
        <f>VLOOKUP(A11,VOL!A:P,13,0)/1000</f>
        <v>500.00200000000001</v>
      </c>
      <c r="N11" s="7">
        <f t="shared" si="4"/>
        <v>386085.30800000002</v>
      </c>
      <c r="O11" s="7">
        <f>VLOOKUP(A11,VOL!A:P,14,0)/1000</f>
        <v>25783</v>
      </c>
      <c r="P11" s="7">
        <f>VLOOKUP(A11,VOL!A:P,15,0)/1000</f>
        <v>0</v>
      </c>
      <c r="Q11" s="7">
        <f>VLOOKUP(A11,VOL!A:P,16,0)/1000</f>
        <v>1.7000000000000001E-2</v>
      </c>
      <c r="R11" s="7">
        <f t="shared" si="2"/>
        <v>443169.35000000003</v>
      </c>
    </row>
    <row r="12" spans="1:18" ht="22.5" customHeight="1" x14ac:dyDescent="0.45">
      <c r="A12">
        <v>6</v>
      </c>
      <c r="B12" s="5" t="str">
        <f>VLOOKUP(A12,VOL!A:P,2,0)</f>
        <v>เมียนมาร์</v>
      </c>
      <c r="C12" s="7">
        <f>VLOOKUP(A12,VOL!A:P,4,0)/1000</f>
        <v>20</v>
      </c>
      <c r="D12" s="7">
        <f>VLOOKUP(A12,VOL!A:P,5,0)/1000</f>
        <v>240.02699999999999</v>
      </c>
      <c r="E12" s="7">
        <f t="shared" si="3"/>
        <v>260.02699999999999</v>
      </c>
      <c r="F12" s="7">
        <f>VLOOKUP(A12,VOL!A:P,6,0)/1000</f>
        <v>0</v>
      </c>
      <c r="G12" s="7">
        <f>VLOOKUP(A12,VOL!A:P,7,0)/1000</f>
        <v>0</v>
      </c>
      <c r="H12" s="7">
        <f>VLOOKUP(A12,VOL!A:P,8,0)/1000</f>
        <v>4623.4049999999997</v>
      </c>
      <c r="I12" s="7">
        <f>VLOOKUP(A12,VOL!A:P,9,0)/1000</f>
        <v>231</v>
      </c>
      <c r="J12" s="7">
        <f>VLOOKUP(A12,VOL!A:P,10,0)/1000</f>
        <v>1752.5550000000001</v>
      </c>
      <c r="K12" s="7">
        <f>VLOOKUP(A12,VOL!A:P,11,0)/1000</f>
        <v>484.5</v>
      </c>
      <c r="L12" s="7">
        <f>VLOOKUP(A12,VOL!A:P,12,0)/1000</f>
        <v>369.10199999999998</v>
      </c>
      <c r="M12" s="7">
        <f>VLOOKUP(A12,VOL!A:P,13,0)/1000</f>
        <v>366.05099999999999</v>
      </c>
      <c r="N12" s="7">
        <f t="shared" si="4"/>
        <v>7826.6130000000003</v>
      </c>
      <c r="O12" s="7">
        <f>VLOOKUP(A12,VOL!A:P,14,0)/1000</f>
        <v>1724.04</v>
      </c>
      <c r="P12" s="7">
        <f>VLOOKUP(A12,VOL!A:P,15,0)/1000</f>
        <v>755</v>
      </c>
      <c r="Q12" s="7">
        <f>VLOOKUP(A12,VOL!A:P,16,0)/1000</f>
        <v>0</v>
      </c>
      <c r="R12" s="7">
        <f t="shared" si="2"/>
        <v>10565.68</v>
      </c>
    </row>
    <row r="13" spans="1:18" ht="22.5" customHeight="1" x14ac:dyDescent="0.45">
      <c r="A13">
        <v>7</v>
      </c>
      <c r="B13" s="5" t="str">
        <f>VLOOKUP(A13,VOL!A:P,2,0)</f>
        <v>ลาว</v>
      </c>
      <c r="C13" s="7">
        <f>VLOOKUP(A13,VOL!A:P,4,0)/1000</f>
        <v>518.56200000000001</v>
      </c>
      <c r="D13" s="7">
        <f>VLOOKUP(A13,VOL!A:P,5,0)/1000</f>
        <v>4883</v>
      </c>
      <c r="E13" s="7">
        <f t="shared" si="3"/>
        <v>5401.5619999999999</v>
      </c>
      <c r="F13" s="7">
        <f>VLOOKUP(A13,VOL!A:P,6,0)/1000</f>
        <v>38282.205999999998</v>
      </c>
      <c r="G13" s="7">
        <f>VLOOKUP(A13,VOL!A:P,7,0)/1000</f>
        <v>1593.39</v>
      </c>
      <c r="H13" s="7">
        <f>VLOOKUP(A13,VOL!A:P,8,0)/1000</f>
        <v>154130.83600000001</v>
      </c>
      <c r="I13" s="7">
        <f>VLOOKUP(A13,VOL!A:P,9,0)/1000</f>
        <v>0</v>
      </c>
      <c r="J13" s="7">
        <f>VLOOKUP(A13,VOL!A:P,10,0)/1000</f>
        <v>45.3</v>
      </c>
      <c r="K13" s="7">
        <f>VLOOKUP(A13,VOL!A:P,11,0)/1000</f>
        <v>1466.3</v>
      </c>
      <c r="L13" s="7">
        <f>VLOOKUP(A13,VOL!A:P,12,0)/1000</f>
        <v>0.96</v>
      </c>
      <c r="M13" s="7">
        <f>VLOOKUP(A13,VOL!A:P,13,0)/1000</f>
        <v>5029.6080000000002</v>
      </c>
      <c r="N13" s="7">
        <f t="shared" si="4"/>
        <v>162266.394</v>
      </c>
      <c r="O13" s="7">
        <f>VLOOKUP(A13,VOL!A:P,14,0)/1000</f>
        <v>5622.1040000000003</v>
      </c>
      <c r="P13" s="7">
        <f>VLOOKUP(A13,VOL!A:P,15,0)/1000</f>
        <v>11.731999999999999</v>
      </c>
      <c r="Q13" s="7">
        <f>VLOOKUP(A13,VOL!A:P,16,0)/1000</f>
        <v>0.15</v>
      </c>
      <c r="R13" s="7">
        <f t="shared" si="2"/>
        <v>211584.14799999999</v>
      </c>
    </row>
    <row r="14" spans="1:18" ht="22.5" customHeight="1" x14ac:dyDescent="0.45">
      <c r="A14">
        <v>8</v>
      </c>
      <c r="B14" s="5" t="str">
        <f>VLOOKUP(A14,VOL!A:P,2,0)</f>
        <v>เวียดนาม</v>
      </c>
      <c r="C14" s="7">
        <f>VLOOKUP(A14,VOL!A:P,4,0)/1000</f>
        <v>2019.2950000000001</v>
      </c>
      <c r="D14" s="7">
        <f>VLOOKUP(A14,VOL!A:P,5,0)/1000</f>
        <v>96.39</v>
      </c>
      <c r="E14" s="7">
        <f t="shared" si="3"/>
        <v>2115.6849999999999</v>
      </c>
      <c r="F14" s="7">
        <f>VLOOKUP(A14,VOL!A:P,6,0)/1000</f>
        <v>82.5</v>
      </c>
      <c r="G14" s="7">
        <f>VLOOKUP(A14,VOL!A:P,7,0)/1000</f>
        <v>211</v>
      </c>
      <c r="H14" s="7">
        <f>VLOOKUP(A14,VOL!A:P,8,0)/1000</f>
        <v>25</v>
      </c>
      <c r="I14" s="7">
        <f>VLOOKUP(A14,VOL!A:P,9,0)/1000</f>
        <v>0</v>
      </c>
      <c r="J14" s="7">
        <f>VLOOKUP(A14,VOL!A:P,10,0)/1000</f>
        <v>0</v>
      </c>
      <c r="K14" s="7">
        <f>VLOOKUP(A14,VOL!A:P,11,0)/1000</f>
        <v>0</v>
      </c>
      <c r="L14" s="7">
        <f>VLOOKUP(A14,VOL!A:P,12,0)/1000</f>
        <v>3.8460000000000001</v>
      </c>
      <c r="M14" s="7">
        <f>VLOOKUP(A14,VOL!A:P,13,0)/1000</f>
        <v>923.5</v>
      </c>
      <c r="N14" s="7">
        <f t="shared" si="4"/>
        <v>1163.346</v>
      </c>
      <c r="O14" s="7">
        <f>VLOOKUP(A14,VOL!A:P,14,0)/1000</f>
        <v>5576.41</v>
      </c>
      <c r="P14" s="7">
        <f>VLOOKUP(A14,VOL!A:P,15,0)/1000</f>
        <v>529.00300000000004</v>
      </c>
      <c r="Q14" s="7">
        <f>VLOOKUP(A14,VOL!A:P,16,0)/1000</f>
        <v>4.0000000000000001E-3</v>
      </c>
      <c r="R14" s="7">
        <f t="shared" si="2"/>
        <v>9466.9480000000003</v>
      </c>
    </row>
    <row r="15" spans="1:18" ht="22.5" customHeight="1" x14ac:dyDescent="0.45">
      <c r="A15">
        <v>9</v>
      </c>
      <c r="B15" s="5" t="str">
        <f>VLOOKUP(A15,VOL!A:P,2,0)</f>
        <v>สิงคโปร์</v>
      </c>
      <c r="C15" s="7">
        <f>VLOOKUP(A15,VOL!A:P,4,0)/1000</f>
        <v>80748.856</v>
      </c>
      <c r="D15" s="7">
        <f>VLOOKUP(A15,VOL!A:P,5,0)/1000</f>
        <v>876.49</v>
      </c>
      <c r="E15" s="7">
        <f t="shared" si="3"/>
        <v>81625.346000000005</v>
      </c>
      <c r="F15" s="7">
        <f>VLOOKUP(A15,VOL!A:P,6,0)/1000</f>
        <v>10397.085999999999</v>
      </c>
      <c r="G15" s="7">
        <f>VLOOKUP(A15,VOL!A:P,7,0)/1000</f>
        <v>6433.558</v>
      </c>
      <c r="H15" s="7">
        <f>VLOOKUP(A15,VOL!A:P,8,0)/1000</f>
        <v>10829</v>
      </c>
      <c r="I15" s="7">
        <f>VLOOKUP(A15,VOL!A:P,9,0)/1000</f>
        <v>357</v>
      </c>
      <c r="J15" s="7">
        <f>VLOOKUP(A15,VOL!A:P,10,0)/1000</f>
        <v>2801.5</v>
      </c>
      <c r="K15" s="7">
        <f>VLOOKUP(A15,VOL!A:P,11,0)/1000</f>
        <v>3547.5</v>
      </c>
      <c r="L15" s="7">
        <f>VLOOKUP(A15,VOL!A:P,12,0)/1000</f>
        <v>1041.376</v>
      </c>
      <c r="M15" s="7">
        <f>VLOOKUP(A15,VOL!A:P,13,0)/1000</f>
        <v>5675.8729999999996</v>
      </c>
      <c r="N15" s="7">
        <f t="shared" si="4"/>
        <v>30685.807000000001</v>
      </c>
      <c r="O15" s="7">
        <f>VLOOKUP(A15,VOL!A:P,14,0)/1000</f>
        <v>5735.85</v>
      </c>
      <c r="P15" s="7">
        <f>VLOOKUP(A15,VOL!A:P,15,0)/1000</f>
        <v>495.548</v>
      </c>
      <c r="Q15" s="7">
        <f>VLOOKUP(A15,VOL!A:P,16,0)/1000</f>
        <v>1.08</v>
      </c>
      <c r="R15" s="7">
        <f t="shared" si="2"/>
        <v>128940.717</v>
      </c>
    </row>
    <row r="16" spans="1:18" ht="22.5" customHeight="1" x14ac:dyDescent="0.45">
      <c r="A16">
        <v>10</v>
      </c>
      <c r="B16" s="5" t="str">
        <f>VLOOKUP(A16,VOL!A:P,2,0)</f>
        <v>อินโดนีเซีย</v>
      </c>
      <c r="C16" s="7">
        <f>VLOOKUP(A16,VOL!A:P,4,0)/1000</f>
        <v>126</v>
      </c>
      <c r="D16" s="7">
        <f>VLOOKUP(A16,VOL!A:P,5,0)/1000</f>
        <v>0</v>
      </c>
      <c r="E16" s="7">
        <f t="shared" si="3"/>
        <v>126</v>
      </c>
      <c r="F16" s="7">
        <f>VLOOKUP(A16,VOL!A:P,6,0)/1000</f>
        <v>0</v>
      </c>
      <c r="G16" s="7">
        <f>VLOOKUP(A16,VOL!A:P,7,0)/1000</f>
        <v>48</v>
      </c>
      <c r="H16" s="7">
        <f>VLOOKUP(A16,VOL!A:P,8,0)/1000</f>
        <v>82.05</v>
      </c>
      <c r="I16" s="7">
        <f>VLOOKUP(A16,VOL!A:P,9,0)/1000</f>
        <v>0</v>
      </c>
      <c r="J16" s="7">
        <f>VLOOKUP(A16,VOL!A:P,10,0)/1000</f>
        <v>171030</v>
      </c>
      <c r="K16" s="7">
        <f>VLOOKUP(A16,VOL!A:P,11,0)/1000</f>
        <v>0</v>
      </c>
      <c r="L16" s="7">
        <f>VLOOKUP(A16,VOL!A:P,12,0)/1000</f>
        <v>2E-3</v>
      </c>
      <c r="M16" s="7">
        <f>VLOOKUP(A16,VOL!A:P,13,0)/1000</f>
        <v>28486.406999999999</v>
      </c>
      <c r="N16" s="7">
        <f t="shared" si="4"/>
        <v>199646.459</v>
      </c>
      <c r="O16" s="7">
        <f>VLOOKUP(A16,VOL!A:P,14,0)/1000</f>
        <v>74708.149999999994</v>
      </c>
      <c r="P16" s="7">
        <f>VLOOKUP(A16,VOL!A:P,15,0)/1000</f>
        <v>0</v>
      </c>
      <c r="Q16" s="7">
        <f>VLOOKUP(A16,VOL!A:P,16,0)/1000</f>
        <v>2E-3</v>
      </c>
      <c r="R16" s="7">
        <f t="shared" si="2"/>
        <v>274480.61099999998</v>
      </c>
    </row>
    <row r="17" spans="1:18" ht="22.5" customHeight="1" x14ac:dyDescent="0.45">
      <c r="B17" s="14" t="s">
        <v>171</v>
      </c>
      <c r="C17" s="13">
        <f>SUM(C18:C31)</f>
        <v>335909.81300000002</v>
      </c>
      <c r="D17" s="13">
        <f t="shared" ref="D17:R17" si="5">SUM(D18:D31)</f>
        <v>30181.213</v>
      </c>
      <c r="E17" s="13">
        <f t="shared" si="5"/>
        <v>366091.02600000001</v>
      </c>
      <c r="F17" s="13">
        <f t="shared" si="5"/>
        <v>30802.781999999999</v>
      </c>
      <c r="G17" s="13">
        <f t="shared" si="5"/>
        <v>279231.57400000002</v>
      </c>
      <c r="H17" s="13">
        <f t="shared" si="5"/>
        <v>537728.47500000009</v>
      </c>
      <c r="I17" s="13">
        <f t="shared" si="5"/>
        <v>8085.98</v>
      </c>
      <c r="J17" s="13">
        <f t="shared" si="5"/>
        <v>1815.75</v>
      </c>
      <c r="K17" s="13">
        <f t="shared" si="5"/>
        <v>1005.001</v>
      </c>
      <c r="L17" s="13">
        <f t="shared" si="5"/>
        <v>2172.0250000000001</v>
      </c>
      <c r="M17" s="13">
        <f t="shared" si="5"/>
        <v>152927.35999999999</v>
      </c>
      <c r="N17" s="13">
        <f t="shared" si="5"/>
        <v>982966.16500000015</v>
      </c>
      <c r="O17" s="13">
        <f t="shared" si="5"/>
        <v>90502.761000000028</v>
      </c>
      <c r="P17" s="13">
        <f t="shared" si="5"/>
        <v>566.25800000000004</v>
      </c>
      <c r="Q17" s="13">
        <f t="shared" si="5"/>
        <v>0.441</v>
      </c>
      <c r="R17" s="13">
        <f t="shared" si="5"/>
        <v>1470929.4330000002</v>
      </c>
    </row>
    <row r="18" spans="1:18" ht="22.5" customHeight="1" x14ac:dyDescent="0.45">
      <c r="A18">
        <v>11</v>
      </c>
      <c r="B18" s="5" t="str">
        <f>VLOOKUP(A18,VOL!A:P,2,0)</f>
        <v>เกาหลีใต้</v>
      </c>
      <c r="C18" s="7">
        <f>VLOOKUP(A18,VOL!A:P,4,0)/1000</f>
        <v>182.5</v>
      </c>
      <c r="D18" s="7">
        <f>VLOOKUP(A18,VOL!A:P,5,0)/1000</f>
        <v>8.4000000000000005E-2</v>
      </c>
      <c r="E18" s="7">
        <f t="shared" si="3"/>
        <v>182.584</v>
      </c>
      <c r="F18" s="7">
        <f>VLOOKUP(A18,VOL!A:P,6,0)/1000</f>
        <v>2.012</v>
      </c>
      <c r="G18" s="7">
        <f>VLOOKUP(A18,VOL!A:P,7,0)/1000</f>
        <v>2841</v>
      </c>
      <c r="H18" s="7">
        <f>VLOOKUP(A18,VOL!A:P,8,0)/1000</f>
        <v>262</v>
      </c>
      <c r="I18" s="7">
        <f>VLOOKUP(A18,VOL!A:P,9,0)/1000</f>
        <v>6752</v>
      </c>
      <c r="J18" s="7">
        <f>VLOOKUP(A18,VOL!A:P,10,0)/1000</f>
        <v>0</v>
      </c>
      <c r="K18" s="7">
        <f>VLOOKUP(A18,VOL!A:P,11,0)/1000</f>
        <v>0</v>
      </c>
      <c r="L18" s="7">
        <f>VLOOKUP(A18,VOL!A:P,12,0)/1000</f>
        <v>8.5000000000000006E-2</v>
      </c>
      <c r="M18" s="7">
        <f>VLOOKUP(A18,VOL!A:P,13,0)/1000</f>
        <v>0.1</v>
      </c>
      <c r="N18" s="7">
        <f t="shared" ref="N18:N31" si="6">SUM(G18:M18)</f>
        <v>9855.1849999999995</v>
      </c>
      <c r="O18" s="7">
        <f>VLOOKUP(A18,VOL!A:P,14,0)/1000</f>
        <v>5</v>
      </c>
      <c r="P18" s="7">
        <f>VLOOKUP(A18,VOL!A:P,15,0)/1000</f>
        <v>0</v>
      </c>
      <c r="Q18" s="7">
        <f>VLOOKUP(A18,VOL!A:P,16,0)/1000</f>
        <v>7.0000000000000001E-3</v>
      </c>
      <c r="R18" s="7">
        <f t="shared" si="2"/>
        <v>10044.787999999999</v>
      </c>
    </row>
    <row r="19" spans="1:18" ht="22.5" customHeight="1" x14ac:dyDescent="0.45">
      <c r="A19">
        <v>12</v>
      </c>
      <c r="B19" s="5" t="str">
        <f>VLOOKUP(A19,VOL!A:P,2,0)</f>
        <v>จีน</v>
      </c>
      <c r="C19" s="7">
        <f>VLOOKUP(A19,VOL!A:P,4,0)/1000</f>
        <v>175604.35500000001</v>
      </c>
      <c r="D19" s="7">
        <f>VLOOKUP(A19,VOL!A:P,5,0)/1000</f>
        <v>29727.355</v>
      </c>
      <c r="E19" s="7">
        <f t="shared" si="3"/>
        <v>205331.71000000002</v>
      </c>
      <c r="F19" s="7">
        <f>VLOOKUP(A19,VOL!A:P,6,0)/1000</f>
        <v>3047.5210000000002</v>
      </c>
      <c r="G19" s="7">
        <f>VLOOKUP(A19,VOL!A:P,7,0)/1000</f>
        <v>358.52499999999998</v>
      </c>
      <c r="H19" s="7">
        <f>VLOOKUP(A19,VOL!A:P,8,0)/1000</f>
        <v>529745.05000000005</v>
      </c>
      <c r="I19" s="7">
        <f>VLOOKUP(A19,VOL!A:P,9,0)/1000</f>
        <v>0</v>
      </c>
      <c r="J19" s="7">
        <f>VLOOKUP(A19,VOL!A:P,10,0)/1000</f>
        <v>1815.75</v>
      </c>
      <c r="K19" s="7">
        <f>VLOOKUP(A19,VOL!A:P,11,0)/1000</f>
        <v>1005</v>
      </c>
      <c r="L19" s="7">
        <f>VLOOKUP(A19,VOL!A:P,12,0)/1000</f>
        <v>251.16</v>
      </c>
      <c r="M19" s="7">
        <f>VLOOKUP(A19,VOL!A:P,13,0)/1000</f>
        <v>148479.6</v>
      </c>
      <c r="N19" s="7">
        <f t="shared" si="6"/>
        <v>681655.08500000008</v>
      </c>
      <c r="O19" s="7">
        <f>VLOOKUP(A19,VOL!A:P,14,0)/1000</f>
        <v>67833.229000000007</v>
      </c>
      <c r="P19" s="7">
        <f>VLOOKUP(A19,VOL!A:P,15,0)/1000</f>
        <v>500</v>
      </c>
      <c r="Q19" s="7">
        <f>VLOOKUP(A19,VOL!A:P,16,0)/1000</f>
        <v>0.104</v>
      </c>
      <c r="R19" s="7">
        <f t="shared" si="2"/>
        <v>958367.64900000021</v>
      </c>
    </row>
    <row r="20" spans="1:18" ht="22.5" customHeight="1" x14ac:dyDescent="0.45">
      <c r="A20">
        <v>13</v>
      </c>
      <c r="B20" s="5" t="str">
        <f>VLOOKUP(A20,VOL!A:P,2,0)</f>
        <v>ญี่ปุ่น</v>
      </c>
      <c r="C20" s="7">
        <f>VLOOKUP(A20,VOL!A:P,4,0)/1000</f>
        <v>2124.2959999999998</v>
      </c>
      <c r="D20" s="7">
        <f>VLOOKUP(A20,VOL!A:P,5,0)/1000</f>
        <v>0</v>
      </c>
      <c r="E20" s="7">
        <f t="shared" si="3"/>
        <v>2124.2959999999998</v>
      </c>
      <c r="F20" s="7">
        <f>VLOOKUP(A20,VOL!A:P,6,0)/1000</f>
        <v>1.2030000000000001</v>
      </c>
      <c r="G20" s="7">
        <f>VLOOKUP(A20,VOL!A:P,7,0)/1000</f>
        <v>268438.38099999999</v>
      </c>
      <c r="H20" s="7">
        <f>VLOOKUP(A20,VOL!A:P,8,0)/1000</f>
        <v>0</v>
      </c>
      <c r="I20" s="7">
        <f>VLOOKUP(A20,VOL!A:P,9,0)/1000</f>
        <v>0</v>
      </c>
      <c r="J20" s="7">
        <f>VLOOKUP(A20,VOL!A:P,10,0)/1000</f>
        <v>0</v>
      </c>
      <c r="K20" s="7">
        <f>VLOOKUP(A20,VOL!A:P,11,0)/1000</f>
        <v>0</v>
      </c>
      <c r="L20" s="7">
        <f>VLOOKUP(A20,VOL!A:P,12,0)/1000</f>
        <v>1.012</v>
      </c>
      <c r="M20" s="7">
        <f>VLOOKUP(A20,VOL!A:P,13,0)/1000</f>
        <v>2640.05</v>
      </c>
      <c r="N20" s="7">
        <f t="shared" si="6"/>
        <v>271079.44299999997</v>
      </c>
      <c r="O20" s="7">
        <f>VLOOKUP(A20,VOL!A:P,14,0)/1000</f>
        <v>9408</v>
      </c>
      <c r="P20" s="7">
        <f>VLOOKUP(A20,VOL!A:P,15,0)/1000</f>
        <v>0</v>
      </c>
      <c r="Q20" s="7">
        <f>VLOOKUP(A20,VOL!A:P,16,0)/1000</f>
        <v>4.8000000000000001E-2</v>
      </c>
      <c r="R20" s="7">
        <f t="shared" si="2"/>
        <v>282612.99</v>
      </c>
    </row>
    <row r="21" spans="1:18" ht="22.5" customHeight="1" x14ac:dyDescent="0.45">
      <c r="A21">
        <v>14</v>
      </c>
      <c r="B21" s="5" t="str">
        <f>VLOOKUP(A21,VOL!A:P,2,0)</f>
        <v>เติร์กเมนิสถาน</v>
      </c>
      <c r="C21" s="7">
        <f>VLOOKUP(A21,VOL!A:P,4,0)/1000</f>
        <v>24.986000000000001</v>
      </c>
      <c r="D21" s="7">
        <f>VLOOKUP(A21,VOL!A:P,5,0)/1000</f>
        <v>0</v>
      </c>
      <c r="E21" s="7">
        <f t="shared" si="3"/>
        <v>24.986000000000001</v>
      </c>
      <c r="F21" s="7">
        <f>VLOOKUP(A21,VOL!A:P,6,0)/1000</f>
        <v>0</v>
      </c>
      <c r="G21" s="7">
        <f>VLOOKUP(A21,VOL!A:P,7,0)/1000</f>
        <v>0</v>
      </c>
      <c r="H21" s="7">
        <f>VLOOKUP(A21,VOL!A:P,8,0)/1000</f>
        <v>0</v>
      </c>
      <c r="I21" s="7">
        <f>VLOOKUP(A21,VOL!A:P,9,0)/1000</f>
        <v>0</v>
      </c>
      <c r="J21" s="7">
        <f>VLOOKUP(A21,VOL!A:P,10,0)/1000</f>
        <v>0</v>
      </c>
      <c r="K21" s="7">
        <f>VLOOKUP(A21,VOL!A:P,11,0)/1000</f>
        <v>0</v>
      </c>
      <c r="L21" s="7">
        <f>VLOOKUP(A21,VOL!A:P,12,0)/1000</f>
        <v>0</v>
      </c>
      <c r="M21" s="7">
        <f>VLOOKUP(A21,VOL!A:P,13,0)/1000</f>
        <v>0</v>
      </c>
      <c r="N21" s="7">
        <f t="shared" si="6"/>
        <v>0</v>
      </c>
      <c r="O21" s="7">
        <f>VLOOKUP(A21,VOL!A:P,14,0)/1000</f>
        <v>0</v>
      </c>
      <c r="P21" s="7">
        <f>VLOOKUP(A21,VOL!A:P,15,0)/1000</f>
        <v>0</v>
      </c>
      <c r="Q21" s="7">
        <f>VLOOKUP(A21,VOL!A:P,16,0)/1000</f>
        <v>0</v>
      </c>
      <c r="R21" s="7">
        <f t="shared" si="2"/>
        <v>24.986000000000001</v>
      </c>
    </row>
    <row r="22" spans="1:18" ht="22.5" customHeight="1" x14ac:dyDescent="0.45">
      <c r="A22">
        <v>15</v>
      </c>
      <c r="B22" s="5" t="str">
        <f>VLOOKUP(A22,VOL!A:P,2,0)</f>
        <v>ไต้หวัน</v>
      </c>
      <c r="C22" s="7">
        <f>VLOOKUP(A22,VOL!A:P,4,0)/1000</f>
        <v>2985.1</v>
      </c>
      <c r="D22" s="7">
        <f>VLOOKUP(A22,VOL!A:P,5,0)/1000</f>
        <v>2E-3</v>
      </c>
      <c r="E22" s="7">
        <f t="shared" si="3"/>
        <v>2985.1019999999999</v>
      </c>
      <c r="F22" s="7">
        <f>VLOOKUP(A22,VOL!A:P,6,0)/1000</f>
        <v>5107.6530000000002</v>
      </c>
      <c r="G22" s="7">
        <f>VLOOKUP(A22,VOL!A:P,7,0)/1000</f>
        <v>4433.0860000000002</v>
      </c>
      <c r="H22" s="7">
        <f>VLOOKUP(A22,VOL!A:P,8,0)/1000</f>
        <v>4601.5249999999996</v>
      </c>
      <c r="I22" s="7">
        <f>VLOOKUP(A22,VOL!A:P,9,0)/1000</f>
        <v>1333.98</v>
      </c>
      <c r="J22" s="7">
        <f>VLOOKUP(A22,VOL!A:P,10,0)/1000</f>
        <v>0</v>
      </c>
      <c r="K22" s="7">
        <f>VLOOKUP(A22,VOL!A:P,11,0)/1000</f>
        <v>1E-3</v>
      </c>
      <c r="L22" s="7">
        <f>VLOOKUP(A22,VOL!A:P,12,0)/1000</f>
        <v>29.268999999999998</v>
      </c>
      <c r="M22" s="7">
        <f>VLOOKUP(A22,VOL!A:P,13,0)/1000</f>
        <v>914.60299999999995</v>
      </c>
      <c r="N22" s="7">
        <f t="shared" si="6"/>
        <v>11312.464</v>
      </c>
      <c r="O22" s="7">
        <f>VLOOKUP(A22,VOL!A:P,14,0)/1000</f>
        <v>6490.8119999999999</v>
      </c>
      <c r="P22" s="7">
        <f>VLOOKUP(A22,VOL!A:P,15,0)/1000</f>
        <v>2E-3</v>
      </c>
      <c r="Q22" s="7">
        <f>VLOOKUP(A22,VOL!A:P,16,0)/1000</f>
        <v>3.5000000000000003E-2</v>
      </c>
      <c r="R22" s="7">
        <f t="shared" si="2"/>
        <v>25896.068000000003</v>
      </c>
    </row>
    <row r="23" spans="1:18" ht="22.5" customHeight="1" x14ac:dyDescent="0.45">
      <c r="A23">
        <v>17</v>
      </c>
      <c r="B23" s="5" t="str">
        <f>VLOOKUP(A23,VOL!A:P,2,0)</f>
        <v>บังกลาเทศ</v>
      </c>
      <c r="C23" s="7">
        <f>VLOOKUP(A23,VOL!A:P,4,0)/1000</f>
        <v>163.267</v>
      </c>
      <c r="D23" s="7">
        <f>VLOOKUP(A23,VOL!A:P,5,0)/1000</f>
        <v>0</v>
      </c>
      <c r="E23" s="7">
        <f t="shared" si="3"/>
        <v>163.267</v>
      </c>
      <c r="F23" s="7">
        <f>VLOOKUP(A23,VOL!A:P,6,0)/1000</f>
        <v>0</v>
      </c>
      <c r="G23" s="7">
        <f>VLOOKUP(A23,VOL!A:P,7,0)/1000</f>
        <v>5</v>
      </c>
      <c r="H23" s="7">
        <f>VLOOKUP(A23,VOL!A:P,8,0)/1000</f>
        <v>0</v>
      </c>
      <c r="I23" s="7">
        <f>VLOOKUP(A23,VOL!A:P,9,0)/1000</f>
        <v>0</v>
      </c>
      <c r="J23" s="7">
        <f>VLOOKUP(A23,VOL!A:P,10,0)/1000</f>
        <v>0</v>
      </c>
      <c r="K23" s="7">
        <f>VLOOKUP(A23,VOL!A:P,11,0)/1000</f>
        <v>0</v>
      </c>
      <c r="L23" s="7">
        <f>VLOOKUP(A23,VOL!A:P,12,0)/1000</f>
        <v>0</v>
      </c>
      <c r="M23" s="7">
        <f>VLOOKUP(A23,VOL!A:P,13,0)/1000</f>
        <v>0</v>
      </c>
      <c r="N23" s="7">
        <f t="shared" si="6"/>
        <v>5</v>
      </c>
      <c r="O23" s="7">
        <f>VLOOKUP(A23,VOL!A:P,14,0)/1000</f>
        <v>3.008</v>
      </c>
      <c r="P23" s="7">
        <f>VLOOKUP(A23,VOL!A:P,15,0)/1000</f>
        <v>0</v>
      </c>
      <c r="Q23" s="7">
        <f>VLOOKUP(A23,VOL!A:P,16,0)/1000</f>
        <v>2E-3</v>
      </c>
      <c r="R23" s="7">
        <f t="shared" si="2"/>
        <v>171.27700000000002</v>
      </c>
    </row>
    <row r="24" spans="1:18" ht="22.5" customHeight="1" x14ac:dyDescent="0.45">
      <c r="A24">
        <v>18</v>
      </c>
      <c r="B24" s="5" t="str">
        <f>VLOOKUP(A24,VOL!A:P,2,0)</f>
        <v>ปากีสถาน</v>
      </c>
      <c r="C24" s="7">
        <f>VLOOKUP(A24,VOL!A:P,4,0)/1000</f>
        <v>65.959999999999994</v>
      </c>
      <c r="D24" s="7">
        <f>VLOOKUP(A24,VOL!A:P,5,0)/1000</f>
        <v>0</v>
      </c>
      <c r="E24" s="7">
        <f t="shared" si="3"/>
        <v>65.959999999999994</v>
      </c>
      <c r="F24" s="7">
        <f>VLOOKUP(A24,VOL!A:P,6,0)/1000</f>
        <v>0</v>
      </c>
      <c r="G24" s="7">
        <f>VLOOKUP(A24,VOL!A:P,7,0)/1000</f>
        <v>25</v>
      </c>
      <c r="H24" s="7">
        <f>VLOOKUP(A24,VOL!A:P,8,0)/1000</f>
        <v>0</v>
      </c>
      <c r="I24" s="7">
        <f>VLOOKUP(A24,VOL!A:P,9,0)/1000</f>
        <v>0</v>
      </c>
      <c r="J24" s="7">
        <f>VLOOKUP(A24,VOL!A:P,10,0)/1000</f>
        <v>0</v>
      </c>
      <c r="K24" s="7">
        <f>VLOOKUP(A24,VOL!A:P,11,0)/1000</f>
        <v>0</v>
      </c>
      <c r="L24" s="7">
        <f>VLOOKUP(A24,VOL!A:P,12,0)/1000</f>
        <v>0</v>
      </c>
      <c r="M24" s="7">
        <f>VLOOKUP(A24,VOL!A:P,13,0)/1000</f>
        <v>0</v>
      </c>
      <c r="N24" s="7">
        <f t="shared" si="6"/>
        <v>25</v>
      </c>
      <c r="O24" s="7">
        <f>VLOOKUP(A24,VOL!A:P,14,0)/1000</f>
        <v>0</v>
      </c>
      <c r="P24" s="7">
        <f>VLOOKUP(A24,VOL!A:P,15,0)/1000</f>
        <v>0</v>
      </c>
      <c r="Q24" s="7">
        <f>VLOOKUP(A24,VOL!A:P,16,0)/1000</f>
        <v>0</v>
      </c>
      <c r="R24" s="7">
        <f t="shared" si="2"/>
        <v>90.96</v>
      </c>
    </row>
    <row r="25" spans="1:18" ht="22.5" customHeight="1" x14ac:dyDescent="0.45">
      <c r="A25">
        <v>19</v>
      </c>
      <c r="B25" s="5" t="str">
        <f>VLOOKUP(A25,VOL!A:P,2,0)</f>
        <v>มองโกเลีย</v>
      </c>
      <c r="C25" s="7">
        <f>VLOOKUP(A25,VOL!A:P,4,0)/1000</f>
        <v>39.26</v>
      </c>
      <c r="D25" s="7">
        <f>VLOOKUP(A25,VOL!A:P,5,0)/1000</f>
        <v>0</v>
      </c>
      <c r="E25" s="7">
        <f t="shared" si="3"/>
        <v>39.26</v>
      </c>
      <c r="F25" s="7">
        <f>VLOOKUP(A25,VOL!A:P,6,0)/1000</f>
        <v>0</v>
      </c>
      <c r="G25" s="7">
        <f>VLOOKUP(A25,VOL!A:P,7,0)/1000</f>
        <v>0</v>
      </c>
      <c r="H25" s="7">
        <f>VLOOKUP(A25,VOL!A:P,8,0)/1000</f>
        <v>0</v>
      </c>
      <c r="I25" s="7">
        <f>VLOOKUP(A25,VOL!A:P,9,0)/1000</f>
        <v>0</v>
      </c>
      <c r="J25" s="7">
        <f>VLOOKUP(A25,VOL!A:P,10,0)/1000</f>
        <v>0</v>
      </c>
      <c r="K25" s="7">
        <f>VLOOKUP(A25,VOL!A:P,11,0)/1000</f>
        <v>0</v>
      </c>
      <c r="L25" s="7">
        <f>VLOOKUP(A25,VOL!A:P,12,0)/1000</f>
        <v>0</v>
      </c>
      <c r="M25" s="7">
        <f>VLOOKUP(A25,VOL!A:P,13,0)/1000</f>
        <v>0</v>
      </c>
      <c r="N25" s="7">
        <f t="shared" si="6"/>
        <v>0</v>
      </c>
      <c r="O25" s="7">
        <f>VLOOKUP(A25,VOL!A:P,14,0)/1000</f>
        <v>0</v>
      </c>
      <c r="P25" s="7">
        <f>VLOOKUP(A25,VOL!A:P,15,0)/1000</f>
        <v>0</v>
      </c>
      <c r="Q25" s="7">
        <f>VLOOKUP(A25,VOL!A:P,16,0)/1000</f>
        <v>0</v>
      </c>
      <c r="R25" s="7">
        <f t="shared" si="2"/>
        <v>39.26</v>
      </c>
    </row>
    <row r="26" spans="1:18" ht="22.5" customHeight="1" x14ac:dyDescent="0.45">
      <c r="A26">
        <v>20</v>
      </c>
      <c r="B26" s="5" t="str">
        <f>VLOOKUP(A26,VOL!A:P,2,0)</f>
        <v>มาเก๊า</v>
      </c>
      <c r="C26" s="7">
        <f>VLOOKUP(A26,VOL!A:P,4,0)/1000</f>
        <v>2468.1930000000002</v>
      </c>
      <c r="D26" s="7">
        <f>VLOOKUP(A26,VOL!A:P,5,0)/1000</f>
        <v>0</v>
      </c>
      <c r="E26" s="7">
        <f t="shared" si="3"/>
        <v>2468.1930000000002</v>
      </c>
      <c r="F26" s="7">
        <f>VLOOKUP(A26,VOL!A:P,6,0)/1000</f>
        <v>219.8</v>
      </c>
      <c r="G26" s="7">
        <f>VLOOKUP(A26,VOL!A:P,7,0)/1000</f>
        <v>184.67500000000001</v>
      </c>
      <c r="H26" s="7">
        <f>VLOOKUP(A26,VOL!A:P,8,0)/1000</f>
        <v>50</v>
      </c>
      <c r="I26" s="7">
        <f>VLOOKUP(A26,VOL!A:P,9,0)/1000</f>
        <v>0</v>
      </c>
      <c r="J26" s="7">
        <f>VLOOKUP(A26,VOL!A:P,10,0)/1000</f>
        <v>0</v>
      </c>
      <c r="K26" s="7">
        <f>VLOOKUP(A26,VOL!A:P,11,0)/1000</f>
        <v>0</v>
      </c>
      <c r="L26" s="7">
        <f>VLOOKUP(A26,VOL!A:P,12,0)/1000</f>
        <v>4.25</v>
      </c>
      <c r="M26" s="7">
        <f>VLOOKUP(A26,VOL!A:P,13,0)/1000</f>
        <v>0</v>
      </c>
      <c r="N26" s="7">
        <f t="shared" si="6"/>
        <v>238.92500000000001</v>
      </c>
      <c r="O26" s="7">
        <f>VLOOKUP(A26,VOL!A:P,14,0)/1000</f>
        <v>8</v>
      </c>
      <c r="P26" s="7">
        <f>VLOOKUP(A26,VOL!A:P,15,0)/1000</f>
        <v>0</v>
      </c>
      <c r="Q26" s="7">
        <f>VLOOKUP(A26,VOL!A:P,16,0)/1000</f>
        <v>0</v>
      </c>
      <c r="R26" s="7">
        <f t="shared" si="2"/>
        <v>2934.9180000000006</v>
      </c>
    </row>
    <row r="27" spans="1:18" ht="22.5" customHeight="1" x14ac:dyDescent="0.45">
      <c r="A27">
        <v>21</v>
      </c>
      <c r="B27" s="5" t="str">
        <f>VLOOKUP(A27,VOL!A:P,2,0)</f>
        <v>มัลดีฟส์</v>
      </c>
      <c r="C27" s="7">
        <f>VLOOKUP(A27,VOL!A:P,4,0)/1000</f>
        <v>126.51</v>
      </c>
      <c r="D27" s="7">
        <f>VLOOKUP(A27,VOL!A:P,5,0)/1000</f>
        <v>0</v>
      </c>
      <c r="E27" s="7">
        <f t="shared" si="3"/>
        <v>126.51</v>
      </c>
      <c r="F27" s="7">
        <f>VLOOKUP(A27,VOL!A:P,6,0)/1000</f>
        <v>0</v>
      </c>
      <c r="G27" s="7">
        <f>VLOOKUP(A27,VOL!A:P,7,0)/1000</f>
        <v>425.7</v>
      </c>
      <c r="H27" s="7">
        <f>VLOOKUP(A27,VOL!A:P,8,0)/1000</f>
        <v>179.8</v>
      </c>
      <c r="I27" s="7">
        <f>VLOOKUP(A27,VOL!A:P,9,0)/1000</f>
        <v>0</v>
      </c>
      <c r="J27" s="7">
        <f>VLOOKUP(A27,VOL!A:P,10,0)/1000</f>
        <v>0</v>
      </c>
      <c r="K27" s="7">
        <f>VLOOKUP(A27,VOL!A:P,11,0)/1000</f>
        <v>0</v>
      </c>
      <c r="L27" s="7">
        <f>VLOOKUP(A27,VOL!A:P,12,0)/1000</f>
        <v>7.99</v>
      </c>
      <c r="M27" s="7">
        <f>VLOOKUP(A27,VOL!A:P,13,0)/1000</f>
        <v>0</v>
      </c>
      <c r="N27" s="7">
        <f t="shared" si="6"/>
        <v>613.49</v>
      </c>
      <c r="O27" s="7">
        <f>VLOOKUP(A27,VOL!A:P,14,0)/1000</f>
        <v>1.3149999999999999</v>
      </c>
      <c r="P27" s="7">
        <f>VLOOKUP(A27,VOL!A:P,15,0)/1000</f>
        <v>0</v>
      </c>
      <c r="Q27" s="7">
        <f>VLOOKUP(A27,VOL!A:P,16,0)/1000</f>
        <v>0</v>
      </c>
      <c r="R27" s="7">
        <f t="shared" si="2"/>
        <v>741.31500000000005</v>
      </c>
    </row>
    <row r="28" spans="1:18" ht="22.5" customHeight="1" x14ac:dyDescent="0.45">
      <c r="A28">
        <v>22</v>
      </c>
      <c r="B28" s="5" t="str">
        <f>VLOOKUP(A28,VOL!A:P,2,0)</f>
        <v>ศรีลังกา</v>
      </c>
      <c r="C28" s="7">
        <f>VLOOKUP(A28,VOL!A:P,4,0)/1000</f>
        <v>188.501</v>
      </c>
      <c r="D28" s="7">
        <f>VLOOKUP(A28,VOL!A:P,5,0)/1000</f>
        <v>0</v>
      </c>
      <c r="E28" s="7">
        <f t="shared" si="3"/>
        <v>188.501</v>
      </c>
      <c r="F28" s="7">
        <f>VLOOKUP(A28,VOL!A:P,6,0)/1000</f>
        <v>0</v>
      </c>
      <c r="G28" s="7">
        <f>VLOOKUP(A28,VOL!A:P,7,0)/1000</f>
        <v>0</v>
      </c>
      <c r="H28" s="7">
        <f>VLOOKUP(A28,VOL!A:P,8,0)/1000</f>
        <v>0</v>
      </c>
      <c r="I28" s="7">
        <f>VLOOKUP(A28,VOL!A:P,9,0)/1000</f>
        <v>0</v>
      </c>
      <c r="J28" s="7">
        <f>VLOOKUP(A28,VOL!A:P,10,0)/1000</f>
        <v>0</v>
      </c>
      <c r="K28" s="7">
        <f>VLOOKUP(A28,VOL!A:P,11,0)/1000</f>
        <v>0</v>
      </c>
      <c r="L28" s="7">
        <f>VLOOKUP(A28,VOL!A:P,12,0)/1000</f>
        <v>2E-3</v>
      </c>
      <c r="M28" s="7">
        <f>VLOOKUP(A28,VOL!A:P,13,0)/1000</f>
        <v>1E-3</v>
      </c>
      <c r="N28" s="7">
        <f t="shared" si="6"/>
        <v>3.0000000000000001E-3</v>
      </c>
      <c r="O28" s="7">
        <f>VLOOKUP(A28,VOL!A:P,14,0)/1000</f>
        <v>3.5</v>
      </c>
      <c r="P28" s="7">
        <f>VLOOKUP(A28,VOL!A:P,15,0)/1000</f>
        <v>0</v>
      </c>
      <c r="Q28" s="7">
        <f>VLOOKUP(A28,VOL!A:P,16,0)/1000</f>
        <v>1E-3</v>
      </c>
      <c r="R28" s="7">
        <f t="shared" si="2"/>
        <v>192.005</v>
      </c>
    </row>
    <row r="29" spans="1:18" ht="22.5" customHeight="1" x14ac:dyDescent="0.45">
      <c r="A29">
        <v>23</v>
      </c>
      <c r="B29" s="5" t="str">
        <f>VLOOKUP(A29,VOL!A:P,2,0)</f>
        <v>อินเดีย</v>
      </c>
      <c r="C29" s="7">
        <f>VLOOKUP(A29,VOL!A:P,4,0)/1000</f>
        <v>192.75200000000001</v>
      </c>
      <c r="D29" s="7">
        <f>VLOOKUP(A29,VOL!A:P,5,0)/1000</f>
        <v>2E-3</v>
      </c>
      <c r="E29" s="7">
        <f t="shared" si="3"/>
        <v>192.75400000000002</v>
      </c>
      <c r="F29" s="7">
        <f>VLOOKUP(A29,VOL!A:P,6,0)/1000</f>
        <v>88</v>
      </c>
      <c r="G29" s="7">
        <f>VLOOKUP(A29,VOL!A:P,7,0)/1000</f>
        <v>2.1219999999999999</v>
      </c>
      <c r="H29" s="7">
        <f>VLOOKUP(A29,VOL!A:P,8,0)/1000</f>
        <v>0</v>
      </c>
      <c r="I29" s="7">
        <f>VLOOKUP(A29,VOL!A:P,9,0)/1000</f>
        <v>0</v>
      </c>
      <c r="J29" s="7">
        <f>VLOOKUP(A29,VOL!A:P,10,0)/1000</f>
        <v>0</v>
      </c>
      <c r="K29" s="7">
        <f>VLOOKUP(A29,VOL!A:P,11,0)/1000</f>
        <v>0</v>
      </c>
      <c r="L29" s="7">
        <f>VLOOKUP(A29,VOL!A:P,12,0)/1000</f>
        <v>28.279</v>
      </c>
      <c r="M29" s="7">
        <f>VLOOKUP(A29,VOL!A:P,13,0)/1000</f>
        <v>3.0000000000000001E-3</v>
      </c>
      <c r="N29" s="7">
        <f t="shared" si="6"/>
        <v>30.404</v>
      </c>
      <c r="O29" s="7">
        <f>VLOOKUP(A29,VOL!A:P,14,0)/1000</f>
        <v>18.350000000000001</v>
      </c>
      <c r="P29" s="7">
        <f>VLOOKUP(A29,VOL!A:P,15,0)/1000</f>
        <v>14.256</v>
      </c>
      <c r="Q29" s="7">
        <f>VLOOKUP(A29,VOL!A:P,16,0)/1000</f>
        <v>2.5000000000000001E-2</v>
      </c>
      <c r="R29" s="7">
        <f t="shared" si="2"/>
        <v>343.78899999999999</v>
      </c>
    </row>
    <row r="30" spans="1:18" ht="22.5" customHeight="1" x14ac:dyDescent="0.45">
      <c r="A30">
        <v>24</v>
      </c>
      <c r="B30" s="34" t="str">
        <f>VLOOKUP(A30,VOL!A:P,2,0)</f>
        <v>อุซเบกิสถาน</v>
      </c>
      <c r="C30" s="35">
        <f>VLOOKUP(A30,VOL!A:P,4,0)/1000</f>
        <v>0</v>
      </c>
      <c r="D30" s="35">
        <f>VLOOKUP(A30,VOL!A:P,5,0)/1000</f>
        <v>0</v>
      </c>
      <c r="E30" s="35">
        <f t="shared" si="3"/>
        <v>0</v>
      </c>
      <c r="F30" s="35">
        <f>VLOOKUP(A30,VOL!A:P,6,0)/1000</f>
        <v>0</v>
      </c>
      <c r="G30" s="35">
        <f>VLOOKUP(A30,VOL!A:P,7,0)/1000</f>
        <v>0</v>
      </c>
      <c r="H30" s="35">
        <f>VLOOKUP(A30,VOL!A:P,8,0)/1000</f>
        <v>0</v>
      </c>
      <c r="I30" s="35">
        <f>VLOOKUP(A30,VOL!A:P,9,0)/1000</f>
        <v>0</v>
      </c>
      <c r="J30" s="35">
        <f>VLOOKUP(A30,VOL!A:P,10,0)/1000</f>
        <v>0</v>
      </c>
      <c r="K30" s="35">
        <f>VLOOKUP(A30,VOL!A:P,11,0)/1000</f>
        <v>0</v>
      </c>
      <c r="L30" s="35">
        <f>VLOOKUP(A30,VOL!A:P,12,0)/1000</f>
        <v>0.01</v>
      </c>
      <c r="M30" s="35">
        <f>VLOOKUP(A30,VOL!A:P,13,0)/1000</f>
        <v>0</v>
      </c>
      <c r="N30" s="35">
        <f t="shared" si="6"/>
        <v>0.01</v>
      </c>
      <c r="O30" s="35">
        <f>VLOOKUP(A30,VOL!A:P,14,0)/1000</f>
        <v>0</v>
      </c>
      <c r="P30" s="35">
        <f>VLOOKUP(A30,VOL!A:P,15,0)/1000</f>
        <v>0</v>
      </c>
      <c r="Q30" s="35">
        <f>VLOOKUP(A30,VOL!A:P,16,0)/1000</f>
        <v>0</v>
      </c>
      <c r="R30" s="35">
        <f t="shared" si="2"/>
        <v>0.01</v>
      </c>
    </row>
    <row r="31" spans="1:18" ht="22.5" customHeight="1" x14ac:dyDescent="0.45">
      <c r="A31">
        <v>25</v>
      </c>
      <c r="B31" s="6" t="str">
        <f>VLOOKUP(A31,VOL!A:P,2,0)</f>
        <v>ฮ่องกง</v>
      </c>
      <c r="C31" s="8">
        <f>VLOOKUP(A31,VOL!A:P,4,0)/1000</f>
        <v>151744.133</v>
      </c>
      <c r="D31" s="8">
        <f>VLOOKUP(A31,VOL!A:P,5,0)/1000</f>
        <v>453.77</v>
      </c>
      <c r="E31" s="8">
        <f t="shared" si="3"/>
        <v>152197.90299999999</v>
      </c>
      <c r="F31" s="8">
        <f>VLOOKUP(A31,VOL!A:P,6,0)/1000</f>
        <v>22336.593000000001</v>
      </c>
      <c r="G31" s="8">
        <f>VLOOKUP(A31,VOL!A:P,7,0)/1000</f>
        <v>2518.085</v>
      </c>
      <c r="H31" s="8">
        <f>VLOOKUP(A31,VOL!A:P,8,0)/1000</f>
        <v>2890.1</v>
      </c>
      <c r="I31" s="8">
        <f>VLOOKUP(A31,VOL!A:P,9,0)/1000</f>
        <v>0</v>
      </c>
      <c r="J31" s="8">
        <f>VLOOKUP(A31,VOL!A:P,10,0)/1000</f>
        <v>0</v>
      </c>
      <c r="K31" s="8">
        <f>VLOOKUP(A31,VOL!A:P,11,0)/1000</f>
        <v>0</v>
      </c>
      <c r="L31" s="8">
        <f>VLOOKUP(A31,VOL!A:P,12,0)/1000</f>
        <v>1849.9680000000001</v>
      </c>
      <c r="M31" s="8">
        <f>VLOOKUP(A31,VOL!A:P,13,0)/1000</f>
        <v>893.00300000000004</v>
      </c>
      <c r="N31" s="8">
        <f t="shared" si="6"/>
        <v>8151.155999999999</v>
      </c>
      <c r="O31" s="8">
        <f>VLOOKUP(A31,VOL!A:P,14,0)/1000</f>
        <v>6731.5469999999996</v>
      </c>
      <c r="P31" s="8">
        <f>VLOOKUP(A31,VOL!A:P,15,0)/1000</f>
        <v>52</v>
      </c>
      <c r="Q31" s="8">
        <f>VLOOKUP(A31,VOL!A:P,16,0)/1000</f>
        <v>0.219</v>
      </c>
      <c r="R31" s="8">
        <f t="shared" si="2"/>
        <v>189469.41799999998</v>
      </c>
    </row>
    <row r="32" spans="1:18" s="11" customFormat="1" ht="22.5" customHeight="1" x14ac:dyDescent="0.45">
      <c r="B32" s="14" t="s">
        <v>152</v>
      </c>
      <c r="C32" s="13">
        <f>SUM(C33:C46)</f>
        <v>77575.537000000011</v>
      </c>
      <c r="D32" s="13">
        <f t="shared" ref="D32:R32" si="7">SUM(D33:D46)</f>
        <v>7120.7020000000002</v>
      </c>
      <c r="E32" s="13">
        <f t="shared" si="7"/>
        <v>84696.239000000016</v>
      </c>
      <c r="F32" s="13">
        <f t="shared" si="7"/>
        <v>3798.5</v>
      </c>
      <c r="G32" s="13">
        <f t="shared" si="7"/>
        <v>110011.048</v>
      </c>
      <c r="H32" s="13">
        <f t="shared" si="7"/>
        <v>39143.788999999997</v>
      </c>
      <c r="I32" s="13">
        <f t="shared" si="7"/>
        <v>55</v>
      </c>
      <c r="J32" s="13">
        <f t="shared" si="7"/>
        <v>325</v>
      </c>
      <c r="K32" s="13">
        <f t="shared" si="7"/>
        <v>0</v>
      </c>
      <c r="L32" s="13">
        <f t="shared" si="7"/>
        <v>285.709</v>
      </c>
      <c r="M32" s="13">
        <f t="shared" si="7"/>
        <v>204.39099999999999</v>
      </c>
      <c r="N32" s="13">
        <f t="shared" si="7"/>
        <v>150024.93699999998</v>
      </c>
      <c r="O32" s="13">
        <f t="shared" si="7"/>
        <v>3404.8590000000004</v>
      </c>
      <c r="P32" s="13">
        <f t="shared" si="7"/>
        <v>291480.61200000002</v>
      </c>
      <c r="Q32" s="13">
        <f t="shared" si="7"/>
        <v>1.2E-2</v>
      </c>
      <c r="R32" s="13">
        <f t="shared" si="7"/>
        <v>533405.15899999999</v>
      </c>
    </row>
    <row r="33" spans="1:18" ht="22.5" customHeight="1" x14ac:dyDescent="0.45">
      <c r="A33">
        <v>26</v>
      </c>
      <c r="B33" s="5" t="str">
        <f>VLOOKUP(A33,VOL!A:P,2,0)</f>
        <v>กาตาร์</v>
      </c>
      <c r="C33" s="7">
        <f>VLOOKUP(A33,VOL!A:P,4,0)/1000</f>
        <v>2536.3670000000002</v>
      </c>
      <c r="D33" s="7">
        <f>VLOOKUP(A33,VOL!A:P,5,0)/1000</f>
        <v>0</v>
      </c>
      <c r="E33" s="7">
        <f t="shared" si="3"/>
        <v>2536.3670000000002</v>
      </c>
      <c r="F33" s="7">
        <f>VLOOKUP(A33,VOL!A:P,6,0)/1000</f>
        <v>120</v>
      </c>
      <c r="G33" s="7">
        <f>VLOOKUP(A33,VOL!A:P,7,0)/1000</f>
        <v>104.25</v>
      </c>
      <c r="H33" s="7">
        <f>VLOOKUP(A33,VOL!A:P,8,0)/1000</f>
        <v>0</v>
      </c>
      <c r="I33" s="7">
        <f>VLOOKUP(A33,VOL!A:P,9,0)/1000</f>
        <v>0</v>
      </c>
      <c r="J33" s="7">
        <f>VLOOKUP(A33,VOL!A:P,10,0)/1000</f>
        <v>0</v>
      </c>
      <c r="K33" s="7">
        <f>VLOOKUP(A33,VOL!A:P,11,0)/1000</f>
        <v>0</v>
      </c>
      <c r="L33" s="7">
        <f>VLOOKUP(A33,VOL!A:P,12,0)/1000</f>
        <v>3.0000000000000001E-3</v>
      </c>
      <c r="M33" s="7">
        <f>VLOOKUP(A33,VOL!A:P,13,0)/1000</f>
        <v>0</v>
      </c>
      <c r="N33" s="7">
        <f t="shared" ref="N33:N46" si="8">SUM(G33:M33)</f>
        <v>104.253</v>
      </c>
      <c r="O33" s="7">
        <f>VLOOKUP(A33,VOL!A:P,14,0)/1000</f>
        <v>121.82599999999999</v>
      </c>
      <c r="P33" s="7">
        <f>VLOOKUP(A33,VOL!A:P,15,0)/1000</f>
        <v>3798.5819999999999</v>
      </c>
      <c r="Q33" s="7">
        <f>VLOOKUP(A33,VOL!A:P,16,0)/1000</f>
        <v>0</v>
      </c>
      <c r="R33" s="7">
        <f>E33+F33+N33+O33+P33+Q33</f>
        <v>6681.0280000000002</v>
      </c>
    </row>
    <row r="34" spans="1:18" ht="22.5" customHeight="1" x14ac:dyDescent="0.45">
      <c r="A34">
        <v>27</v>
      </c>
      <c r="B34" s="5" t="str">
        <f>VLOOKUP(A34,VOL!A:P,2,0)</f>
        <v>คูเวต</v>
      </c>
      <c r="C34" s="7">
        <f>VLOOKUP(A34,VOL!A:P,4,0)/1000</f>
        <v>5240.4440000000004</v>
      </c>
      <c r="D34" s="7">
        <f>VLOOKUP(A34,VOL!A:P,5,0)/1000</f>
        <v>0</v>
      </c>
      <c r="E34" s="7">
        <f t="shared" si="3"/>
        <v>5240.4440000000004</v>
      </c>
      <c r="F34" s="7">
        <f>VLOOKUP(A34,VOL!A:P,6,0)/1000</f>
        <v>80</v>
      </c>
      <c r="G34" s="7">
        <f>VLOOKUP(A34,VOL!A:P,7,0)/1000</f>
        <v>74</v>
      </c>
      <c r="H34" s="7">
        <f>VLOOKUP(A34,VOL!A:P,8,0)/1000</f>
        <v>334.30599999999998</v>
      </c>
      <c r="I34" s="7">
        <f>VLOOKUP(A34,VOL!A:P,9,0)/1000</f>
        <v>0</v>
      </c>
      <c r="J34" s="7">
        <f>VLOOKUP(A34,VOL!A:P,10,0)/1000</f>
        <v>0</v>
      </c>
      <c r="K34" s="7">
        <f>VLOOKUP(A34,VOL!A:P,11,0)/1000</f>
        <v>0</v>
      </c>
      <c r="L34" s="7">
        <f>VLOOKUP(A34,VOL!A:P,12,0)/1000</f>
        <v>12.002000000000001</v>
      </c>
      <c r="M34" s="7">
        <f>VLOOKUP(A34,VOL!A:P,13,0)/1000</f>
        <v>0</v>
      </c>
      <c r="N34" s="7">
        <f t="shared" si="8"/>
        <v>420.30799999999999</v>
      </c>
      <c r="O34" s="7">
        <f>VLOOKUP(A34,VOL!A:P,14,0)/1000</f>
        <v>94.27</v>
      </c>
      <c r="P34" s="7">
        <f>VLOOKUP(A34,VOL!A:P,15,0)/1000</f>
        <v>2078.6799999999998</v>
      </c>
      <c r="Q34" s="7">
        <f>VLOOKUP(A34,VOL!A:P,16,0)/1000</f>
        <v>0</v>
      </c>
      <c r="R34" s="7">
        <f t="shared" ref="R34:R46" si="9">E34+F34+N34+O34+P34+Q34</f>
        <v>7913.7020000000011</v>
      </c>
    </row>
    <row r="35" spans="1:18" ht="22.5" customHeight="1" x14ac:dyDescent="0.45">
      <c r="A35">
        <v>28</v>
      </c>
      <c r="B35" s="5" t="str">
        <f>VLOOKUP(A35,VOL!A:P,2,0)</f>
        <v>จอร์แดน</v>
      </c>
      <c r="C35" s="7">
        <f>VLOOKUP(A35,VOL!A:P,4,0)/1000</f>
        <v>184.1</v>
      </c>
      <c r="D35" s="7">
        <f>VLOOKUP(A35,VOL!A:P,5,0)/1000</f>
        <v>0</v>
      </c>
      <c r="E35" s="7">
        <f t="shared" si="3"/>
        <v>184.1</v>
      </c>
      <c r="F35" s="7">
        <f>VLOOKUP(A35,VOL!A:P,6,0)/1000</f>
        <v>0</v>
      </c>
      <c r="G35" s="7">
        <f>VLOOKUP(A35,VOL!A:P,7,0)/1000</f>
        <v>0</v>
      </c>
      <c r="H35" s="7">
        <f>VLOOKUP(A35,VOL!A:P,8,0)/1000</f>
        <v>124.62</v>
      </c>
      <c r="I35" s="7">
        <f>VLOOKUP(A35,VOL!A:P,9,0)/1000</f>
        <v>0</v>
      </c>
      <c r="J35" s="7">
        <f>VLOOKUP(A35,VOL!A:P,10,0)/1000</f>
        <v>0</v>
      </c>
      <c r="K35" s="7">
        <f>VLOOKUP(A35,VOL!A:P,11,0)/1000</f>
        <v>0</v>
      </c>
      <c r="L35" s="7">
        <f>VLOOKUP(A35,VOL!A:P,12,0)/1000</f>
        <v>0.24</v>
      </c>
      <c r="M35" s="7">
        <f>VLOOKUP(A35,VOL!A:P,13,0)/1000</f>
        <v>0</v>
      </c>
      <c r="N35" s="7">
        <f t="shared" si="8"/>
        <v>124.86</v>
      </c>
      <c r="O35" s="7">
        <f>VLOOKUP(A35,VOL!A:P,14,0)/1000</f>
        <v>2</v>
      </c>
      <c r="P35" s="7">
        <f>VLOOKUP(A35,VOL!A:P,15,0)/1000</f>
        <v>13562.014999999999</v>
      </c>
      <c r="Q35" s="7">
        <f>VLOOKUP(A35,VOL!A:P,16,0)/1000</f>
        <v>0</v>
      </c>
      <c r="R35" s="7">
        <f t="shared" si="9"/>
        <v>13872.974999999999</v>
      </c>
    </row>
    <row r="36" spans="1:18" ht="22.5" customHeight="1" x14ac:dyDescent="0.45">
      <c r="A36">
        <v>29</v>
      </c>
      <c r="B36" s="5" t="str">
        <f>VLOOKUP(A36,VOL!A:P,2,0)</f>
        <v>ซาอุดิอาระเบีย</v>
      </c>
      <c r="C36" s="7">
        <f>VLOOKUP(A36,VOL!A:P,4,0)/1000</f>
        <v>30466.725999999999</v>
      </c>
      <c r="D36" s="7">
        <f>VLOOKUP(A36,VOL!A:P,5,0)/1000</f>
        <v>7099.7020000000002</v>
      </c>
      <c r="E36" s="7">
        <f t="shared" si="3"/>
        <v>37566.428</v>
      </c>
      <c r="F36" s="7">
        <f>VLOOKUP(A36,VOL!A:P,6,0)/1000</f>
        <v>1360.99</v>
      </c>
      <c r="G36" s="7">
        <f>VLOOKUP(A36,VOL!A:P,7,0)/1000</f>
        <v>2268</v>
      </c>
      <c r="H36" s="7">
        <f>VLOOKUP(A36,VOL!A:P,8,0)/1000</f>
        <v>10132.56</v>
      </c>
      <c r="I36" s="7">
        <f>VLOOKUP(A36,VOL!A:P,9,0)/1000</f>
        <v>0</v>
      </c>
      <c r="J36" s="7">
        <f>VLOOKUP(A36,VOL!A:P,10,0)/1000</f>
        <v>325</v>
      </c>
      <c r="K36" s="7">
        <f>VLOOKUP(A36,VOL!A:P,11,0)/1000</f>
        <v>0</v>
      </c>
      <c r="L36" s="7">
        <f>VLOOKUP(A36,VOL!A:P,12,0)/1000</f>
        <v>5.2999999999999999E-2</v>
      </c>
      <c r="M36" s="7">
        <f>VLOOKUP(A36,VOL!A:P,13,0)/1000</f>
        <v>0</v>
      </c>
      <c r="N36" s="7">
        <f t="shared" si="8"/>
        <v>12725.612999999999</v>
      </c>
      <c r="O36" s="7">
        <f>VLOOKUP(A36,VOL!A:P,14,0)/1000</f>
        <v>859.47400000000005</v>
      </c>
      <c r="P36" s="7">
        <f>VLOOKUP(A36,VOL!A:P,15,0)/1000</f>
        <v>16829.169999999998</v>
      </c>
      <c r="Q36" s="7">
        <f>VLOOKUP(A36,VOL!A:P,16,0)/1000</f>
        <v>6.0000000000000001E-3</v>
      </c>
      <c r="R36" s="7">
        <f t="shared" si="9"/>
        <v>69341.680999999982</v>
      </c>
    </row>
    <row r="37" spans="1:18" ht="22.5" customHeight="1" x14ac:dyDescent="0.45">
      <c r="A37">
        <v>30</v>
      </c>
      <c r="B37" s="5" t="str">
        <f>VLOOKUP(A37,VOL!A:P,2,0)</f>
        <v>ซีเรีย</v>
      </c>
      <c r="C37" s="7">
        <f>VLOOKUP(A37,VOL!A:P,4,0)/1000</f>
        <v>0</v>
      </c>
      <c r="D37" s="7">
        <f>VLOOKUP(A37,VOL!A:P,5,0)/1000</f>
        <v>0</v>
      </c>
      <c r="E37" s="7">
        <f t="shared" si="3"/>
        <v>0</v>
      </c>
      <c r="F37" s="7">
        <f>VLOOKUP(A37,VOL!A:P,6,0)/1000</f>
        <v>0</v>
      </c>
      <c r="G37" s="7">
        <f>VLOOKUP(A37,VOL!A:P,7,0)/1000</f>
        <v>6500</v>
      </c>
      <c r="H37" s="7">
        <f>VLOOKUP(A37,VOL!A:P,8,0)/1000</f>
        <v>0</v>
      </c>
      <c r="I37" s="7">
        <f>VLOOKUP(A37,VOL!A:P,9,0)/1000</f>
        <v>0</v>
      </c>
      <c r="J37" s="7">
        <f>VLOOKUP(A37,VOL!A:P,10,0)/1000</f>
        <v>0</v>
      </c>
      <c r="K37" s="7">
        <f>VLOOKUP(A37,VOL!A:P,11,0)/1000</f>
        <v>0</v>
      </c>
      <c r="L37" s="7">
        <f>VLOOKUP(A37,VOL!A:P,12,0)/1000</f>
        <v>0</v>
      </c>
      <c r="M37" s="7">
        <f>VLOOKUP(A37,VOL!A:P,13,0)/1000</f>
        <v>0</v>
      </c>
      <c r="N37" s="7">
        <f t="shared" si="8"/>
        <v>6500</v>
      </c>
      <c r="O37" s="7">
        <f>VLOOKUP(A37,VOL!A:P,14,0)/1000</f>
        <v>0</v>
      </c>
      <c r="P37" s="7">
        <f>VLOOKUP(A37,VOL!A:P,15,0)/1000</f>
        <v>2854</v>
      </c>
      <c r="Q37" s="7">
        <f>VLOOKUP(A37,VOL!A:P,16,0)/1000</f>
        <v>0</v>
      </c>
      <c r="R37" s="7">
        <f t="shared" si="9"/>
        <v>9354</v>
      </c>
    </row>
    <row r="38" spans="1:18" ht="22.5" customHeight="1" x14ac:dyDescent="0.45">
      <c r="A38">
        <v>31</v>
      </c>
      <c r="B38" s="5" t="str">
        <f>VLOOKUP(A38,VOL!A:P,2,0)</f>
        <v>ตุรกี</v>
      </c>
      <c r="C38" s="7">
        <f>VLOOKUP(A38,VOL!A:P,4,0)/1000</f>
        <v>4482.625</v>
      </c>
      <c r="D38" s="7">
        <f>VLOOKUP(A38,VOL!A:P,5,0)/1000</f>
        <v>0</v>
      </c>
      <c r="E38" s="7">
        <f t="shared" si="3"/>
        <v>4482.625</v>
      </c>
      <c r="F38" s="7">
        <f>VLOOKUP(A38,VOL!A:P,6,0)/1000</f>
        <v>12.5</v>
      </c>
      <c r="G38" s="7">
        <f>VLOOKUP(A38,VOL!A:P,7,0)/1000</f>
        <v>440</v>
      </c>
      <c r="H38" s="7">
        <f>VLOOKUP(A38,VOL!A:P,8,0)/1000</f>
        <v>3461.01</v>
      </c>
      <c r="I38" s="7">
        <f>VLOOKUP(A38,VOL!A:P,9,0)/1000</f>
        <v>0</v>
      </c>
      <c r="J38" s="7">
        <f>VLOOKUP(A38,VOL!A:P,10,0)/1000</f>
        <v>0</v>
      </c>
      <c r="K38" s="7">
        <f>VLOOKUP(A38,VOL!A:P,11,0)/1000</f>
        <v>0</v>
      </c>
      <c r="L38" s="7">
        <f>VLOOKUP(A38,VOL!A:P,12,0)/1000</f>
        <v>2.7E-2</v>
      </c>
      <c r="M38" s="7">
        <f>VLOOKUP(A38,VOL!A:P,13,0)/1000</f>
        <v>0</v>
      </c>
      <c r="N38" s="7">
        <f t="shared" si="8"/>
        <v>3901.0370000000003</v>
      </c>
      <c r="O38" s="7">
        <f>VLOOKUP(A38,VOL!A:P,14,0)/1000</f>
        <v>6.4</v>
      </c>
      <c r="P38" s="7">
        <f>VLOOKUP(A38,VOL!A:P,15,0)/1000</f>
        <v>1063.5</v>
      </c>
      <c r="Q38" s="7">
        <f>VLOOKUP(A38,VOL!A:P,16,0)/1000</f>
        <v>0</v>
      </c>
      <c r="R38" s="7">
        <f t="shared" si="9"/>
        <v>9466.0619999999999</v>
      </c>
    </row>
    <row r="39" spans="1:18" ht="22.5" customHeight="1" x14ac:dyDescent="0.45">
      <c r="A39">
        <v>32</v>
      </c>
      <c r="B39" s="5" t="str">
        <f>VLOOKUP(A39,VOL!A:P,2,0)</f>
        <v>บาห์เรน</v>
      </c>
      <c r="C39" s="7">
        <f>VLOOKUP(A39,VOL!A:P,4,0)/1000</f>
        <v>2059.8049999999998</v>
      </c>
      <c r="D39" s="7">
        <f>VLOOKUP(A39,VOL!A:P,5,0)/1000</f>
        <v>0</v>
      </c>
      <c r="E39" s="7">
        <f t="shared" si="3"/>
        <v>2059.8049999999998</v>
      </c>
      <c r="F39" s="7">
        <f>VLOOKUP(A39,VOL!A:P,6,0)/1000</f>
        <v>0</v>
      </c>
      <c r="G39" s="7">
        <f>VLOOKUP(A39,VOL!A:P,7,0)/1000</f>
        <v>92</v>
      </c>
      <c r="H39" s="7">
        <f>VLOOKUP(A39,VOL!A:P,8,0)/1000</f>
        <v>30</v>
      </c>
      <c r="I39" s="7">
        <f>VLOOKUP(A39,VOL!A:P,9,0)/1000</f>
        <v>0</v>
      </c>
      <c r="J39" s="7">
        <f>VLOOKUP(A39,VOL!A:P,10,0)/1000</f>
        <v>0</v>
      </c>
      <c r="K39" s="7">
        <f>VLOOKUP(A39,VOL!A:P,11,0)/1000</f>
        <v>0</v>
      </c>
      <c r="L39" s="7">
        <f>VLOOKUP(A39,VOL!A:P,12,0)/1000</f>
        <v>5.0000000000000001E-3</v>
      </c>
      <c r="M39" s="7">
        <f>VLOOKUP(A39,VOL!A:P,13,0)/1000</f>
        <v>0</v>
      </c>
      <c r="N39" s="7">
        <f t="shared" si="8"/>
        <v>122.005</v>
      </c>
      <c r="O39" s="7">
        <f>VLOOKUP(A39,VOL!A:P,14,0)/1000</f>
        <v>83.65</v>
      </c>
      <c r="P39" s="7">
        <f>VLOOKUP(A39,VOL!A:P,15,0)/1000</f>
        <v>1042.24</v>
      </c>
      <c r="Q39" s="7">
        <f>VLOOKUP(A39,VOL!A:P,16,0)/1000</f>
        <v>0</v>
      </c>
      <c r="R39" s="7">
        <f t="shared" si="9"/>
        <v>3307.7</v>
      </c>
    </row>
    <row r="40" spans="1:18" ht="22.5" customHeight="1" x14ac:dyDescent="0.45">
      <c r="A40">
        <v>33</v>
      </c>
      <c r="B40" s="5" t="str">
        <f>VLOOKUP(A40,VOL!A:P,2,0)</f>
        <v>เยเมน</v>
      </c>
      <c r="C40" s="7">
        <f>VLOOKUP(A40,VOL!A:P,4,0)/1000</f>
        <v>0</v>
      </c>
      <c r="D40" s="7">
        <f>VLOOKUP(A40,VOL!A:P,5,0)/1000</f>
        <v>0</v>
      </c>
      <c r="E40" s="7">
        <f t="shared" si="3"/>
        <v>0</v>
      </c>
      <c r="F40" s="7">
        <f>VLOOKUP(A40,VOL!A:P,6,0)/1000</f>
        <v>0</v>
      </c>
      <c r="G40" s="7">
        <f>VLOOKUP(A40,VOL!A:P,7,0)/1000</f>
        <v>0</v>
      </c>
      <c r="H40" s="7">
        <f>VLOOKUP(A40,VOL!A:P,8,0)/1000</f>
        <v>0</v>
      </c>
      <c r="I40" s="7">
        <f>VLOOKUP(A40,VOL!A:P,9,0)/1000</f>
        <v>0</v>
      </c>
      <c r="J40" s="7">
        <f>VLOOKUP(A40,VOL!A:P,10,0)/1000</f>
        <v>0</v>
      </c>
      <c r="K40" s="7">
        <f>VLOOKUP(A40,VOL!A:P,11,0)/1000</f>
        <v>0</v>
      </c>
      <c r="L40" s="7">
        <f>VLOOKUP(A40,VOL!A:P,12,0)/1000</f>
        <v>0</v>
      </c>
      <c r="M40" s="7">
        <f>VLOOKUP(A40,VOL!A:P,13,0)/1000</f>
        <v>0</v>
      </c>
      <c r="N40" s="7">
        <f t="shared" si="8"/>
        <v>0</v>
      </c>
      <c r="O40" s="7">
        <f>VLOOKUP(A40,VOL!A:P,14,0)/1000</f>
        <v>0</v>
      </c>
      <c r="P40" s="7">
        <f>VLOOKUP(A40,VOL!A:P,15,0)/1000</f>
        <v>203937.75</v>
      </c>
      <c r="Q40" s="7">
        <f>VLOOKUP(A40,VOL!A:P,16,0)/1000</f>
        <v>0</v>
      </c>
      <c r="R40" s="7">
        <f t="shared" si="9"/>
        <v>203937.75</v>
      </c>
    </row>
    <row r="41" spans="1:18" ht="22.5" customHeight="1" x14ac:dyDescent="0.45">
      <c r="A41">
        <v>34</v>
      </c>
      <c r="B41" s="5" t="str">
        <f>VLOOKUP(A41,VOL!A:P,2,0)</f>
        <v>เลบานอน</v>
      </c>
      <c r="C41" s="7">
        <f>VLOOKUP(A41,VOL!A:P,4,0)/1000</f>
        <v>448.72699999999998</v>
      </c>
      <c r="D41" s="7">
        <f>VLOOKUP(A41,VOL!A:P,5,0)/1000</f>
        <v>0</v>
      </c>
      <c r="E41" s="7">
        <f t="shared" si="3"/>
        <v>448.72699999999998</v>
      </c>
      <c r="F41" s="7">
        <f>VLOOKUP(A41,VOL!A:P,6,0)/1000</f>
        <v>0</v>
      </c>
      <c r="G41" s="7">
        <f>VLOOKUP(A41,VOL!A:P,7,0)/1000</f>
        <v>0</v>
      </c>
      <c r="H41" s="7">
        <f>VLOOKUP(A41,VOL!A:P,8,0)/1000</f>
        <v>10</v>
      </c>
      <c r="I41" s="7">
        <f>VLOOKUP(A41,VOL!A:P,9,0)/1000</f>
        <v>0</v>
      </c>
      <c r="J41" s="7">
        <f>VLOOKUP(A41,VOL!A:P,10,0)/1000</f>
        <v>0</v>
      </c>
      <c r="K41" s="7">
        <f>VLOOKUP(A41,VOL!A:P,11,0)/1000</f>
        <v>0</v>
      </c>
      <c r="L41" s="7">
        <f>VLOOKUP(A41,VOL!A:P,12,0)/1000</f>
        <v>9.0030000000000001</v>
      </c>
      <c r="M41" s="7">
        <f>VLOOKUP(A41,VOL!A:P,13,0)/1000</f>
        <v>0</v>
      </c>
      <c r="N41" s="7">
        <f t="shared" si="8"/>
        <v>19.003</v>
      </c>
      <c r="O41" s="7">
        <f>VLOOKUP(A41,VOL!A:P,14,0)/1000</f>
        <v>22</v>
      </c>
      <c r="P41" s="7">
        <f>VLOOKUP(A41,VOL!A:P,15,0)/1000</f>
        <v>15546.444</v>
      </c>
      <c r="Q41" s="7">
        <f>VLOOKUP(A41,VOL!A:P,16,0)/1000</f>
        <v>0</v>
      </c>
      <c r="R41" s="7">
        <f t="shared" si="9"/>
        <v>16036.173999999999</v>
      </c>
    </row>
    <row r="42" spans="1:18" ht="22.5" customHeight="1" x14ac:dyDescent="0.45">
      <c r="A42">
        <v>35</v>
      </c>
      <c r="B42" s="5" t="str">
        <f>VLOOKUP(A42,VOL!A:P,2,0)</f>
        <v>สหรัฐอาหรับ</v>
      </c>
      <c r="C42" s="7">
        <f>VLOOKUP(A42,VOL!A:P,4,0)/1000</f>
        <v>6606.9250000000002</v>
      </c>
      <c r="D42" s="7">
        <f>VLOOKUP(A42,VOL!A:P,5,0)/1000</f>
        <v>0</v>
      </c>
      <c r="E42" s="7">
        <f t="shared" si="3"/>
        <v>6606.9250000000002</v>
      </c>
      <c r="F42" s="7">
        <f>VLOOKUP(A42,VOL!A:P,6,0)/1000</f>
        <v>298.83499999999998</v>
      </c>
      <c r="G42" s="7">
        <f>VLOOKUP(A42,VOL!A:P,7,0)/1000</f>
        <v>97.251000000000005</v>
      </c>
      <c r="H42" s="7">
        <f>VLOOKUP(A42,VOL!A:P,8,0)/1000</f>
        <v>1744.3330000000001</v>
      </c>
      <c r="I42" s="7">
        <f>VLOOKUP(A42,VOL!A:P,9,0)/1000</f>
        <v>0</v>
      </c>
      <c r="J42" s="7">
        <f>VLOOKUP(A42,VOL!A:P,10,0)/1000</f>
        <v>0</v>
      </c>
      <c r="K42" s="7">
        <f>VLOOKUP(A42,VOL!A:P,11,0)/1000</f>
        <v>0</v>
      </c>
      <c r="L42" s="7">
        <f>VLOOKUP(A42,VOL!A:P,12,0)/1000</f>
        <v>4.3609999999999998</v>
      </c>
      <c r="M42" s="7">
        <f>VLOOKUP(A42,VOL!A:P,13,0)/1000</f>
        <v>0</v>
      </c>
      <c r="N42" s="7">
        <f t="shared" si="8"/>
        <v>1845.9450000000002</v>
      </c>
      <c r="O42" s="7">
        <f>VLOOKUP(A42,VOL!A:P,14,0)/1000</f>
        <v>487.66399999999999</v>
      </c>
      <c r="P42" s="7">
        <f>VLOOKUP(A42,VOL!A:P,15,0)/1000</f>
        <v>24960.651999999998</v>
      </c>
      <c r="Q42" s="7">
        <f>VLOOKUP(A42,VOL!A:P,16,0)/1000</f>
        <v>1E-3</v>
      </c>
      <c r="R42" s="7">
        <f t="shared" si="9"/>
        <v>34200.021999999997</v>
      </c>
    </row>
    <row r="43" spans="1:18" ht="22.5" customHeight="1" x14ac:dyDescent="0.45">
      <c r="A43">
        <v>36</v>
      </c>
      <c r="B43" s="5" t="str">
        <f>VLOOKUP(A43,VOL!A:P,2,0)</f>
        <v>อิรัก</v>
      </c>
      <c r="C43" s="7">
        <f>VLOOKUP(A43,VOL!A:P,4,0)/1000</f>
        <v>70.34</v>
      </c>
      <c r="D43" s="7">
        <f>VLOOKUP(A43,VOL!A:P,5,0)/1000</f>
        <v>0</v>
      </c>
      <c r="E43" s="7">
        <f t="shared" si="3"/>
        <v>70.34</v>
      </c>
      <c r="F43" s="7">
        <f>VLOOKUP(A43,VOL!A:P,6,0)/1000</f>
        <v>0</v>
      </c>
      <c r="G43" s="7">
        <f>VLOOKUP(A43,VOL!A:P,7,0)/1000</f>
        <v>83850</v>
      </c>
      <c r="H43" s="7">
        <f>VLOOKUP(A43,VOL!A:P,8,0)/1000</f>
        <v>15750</v>
      </c>
      <c r="I43" s="7">
        <f>VLOOKUP(A43,VOL!A:P,9,0)/1000</f>
        <v>0</v>
      </c>
      <c r="J43" s="7">
        <f>VLOOKUP(A43,VOL!A:P,10,0)/1000</f>
        <v>0</v>
      </c>
      <c r="K43" s="7">
        <f>VLOOKUP(A43,VOL!A:P,11,0)/1000</f>
        <v>0</v>
      </c>
      <c r="L43" s="7">
        <f>VLOOKUP(A43,VOL!A:P,12,0)/1000</f>
        <v>0</v>
      </c>
      <c r="M43" s="7">
        <f>VLOOKUP(A43,VOL!A:P,13,0)/1000</f>
        <v>0</v>
      </c>
      <c r="N43" s="7">
        <f t="shared" si="8"/>
        <v>99600</v>
      </c>
      <c r="O43" s="7">
        <f>VLOOKUP(A43,VOL!A:P,14,0)/1000</f>
        <v>0</v>
      </c>
      <c r="P43" s="7">
        <f>VLOOKUP(A43,VOL!A:P,15,0)/1000</f>
        <v>0</v>
      </c>
      <c r="Q43" s="7">
        <f>VLOOKUP(A43,VOL!A:P,16,0)/1000</f>
        <v>5.0000000000000001E-3</v>
      </c>
      <c r="R43" s="7">
        <f t="shared" si="9"/>
        <v>99670.345000000001</v>
      </c>
    </row>
    <row r="44" spans="1:18" ht="22.5" customHeight="1" x14ac:dyDescent="0.45">
      <c r="A44">
        <v>37</v>
      </c>
      <c r="B44" s="5" t="str">
        <f>VLOOKUP(A44,VOL!A:P,2,0)</f>
        <v>อิสราเอล</v>
      </c>
      <c r="C44" s="7">
        <f>VLOOKUP(A44,VOL!A:P,4,0)/1000</f>
        <v>23173.347000000002</v>
      </c>
      <c r="D44" s="7">
        <f>VLOOKUP(A44,VOL!A:P,5,0)/1000</f>
        <v>21</v>
      </c>
      <c r="E44" s="7">
        <f t="shared" si="3"/>
        <v>23194.347000000002</v>
      </c>
      <c r="F44" s="7">
        <f>VLOOKUP(A44,VOL!A:P,6,0)/1000</f>
        <v>1926.175</v>
      </c>
      <c r="G44" s="7">
        <f>VLOOKUP(A44,VOL!A:P,7,0)/1000</f>
        <v>14349.347</v>
      </c>
      <c r="H44" s="7">
        <f>VLOOKUP(A44,VOL!A:P,8,0)/1000</f>
        <v>7211.1</v>
      </c>
      <c r="I44" s="7">
        <f>VLOOKUP(A44,VOL!A:P,9,0)/1000</f>
        <v>55</v>
      </c>
      <c r="J44" s="7">
        <f>VLOOKUP(A44,VOL!A:P,10,0)/1000</f>
        <v>0</v>
      </c>
      <c r="K44" s="7">
        <f>VLOOKUP(A44,VOL!A:P,11,0)/1000</f>
        <v>0</v>
      </c>
      <c r="L44" s="7">
        <f>VLOOKUP(A44,VOL!A:P,12,0)/1000</f>
        <v>260.01299999999998</v>
      </c>
      <c r="M44" s="7">
        <f>VLOOKUP(A44,VOL!A:P,13,0)/1000</f>
        <v>200.101</v>
      </c>
      <c r="N44" s="7">
        <f t="shared" si="8"/>
        <v>22075.560999999998</v>
      </c>
      <c r="O44" s="7">
        <f>VLOOKUP(A44,VOL!A:P,14,0)/1000</f>
        <v>1716.375</v>
      </c>
      <c r="P44" s="7">
        <f>VLOOKUP(A44,VOL!A:P,15,0)/1000</f>
        <v>2807.5</v>
      </c>
      <c r="Q44" s="7">
        <f>VLOOKUP(A44,VOL!A:P,16,0)/1000</f>
        <v>0</v>
      </c>
      <c r="R44" s="7">
        <f t="shared" si="9"/>
        <v>51719.957999999999</v>
      </c>
    </row>
    <row r="45" spans="1:18" ht="22.5" customHeight="1" x14ac:dyDescent="0.45">
      <c r="A45">
        <v>38</v>
      </c>
      <c r="B45" s="5" t="str">
        <f>VLOOKUP(A45,VOL!A:P,2,0)</f>
        <v>อิหร่าน</v>
      </c>
      <c r="C45" s="7">
        <f>VLOOKUP(A45,VOL!A:P,4,0)/1000</f>
        <v>1586.2059999999999</v>
      </c>
      <c r="D45" s="7">
        <f>VLOOKUP(A45,VOL!A:P,5,0)/1000</f>
        <v>0</v>
      </c>
      <c r="E45" s="7">
        <f t="shared" si="3"/>
        <v>1586.2059999999999</v>
      </c>
      <c r="F45" s="7">
        <f>VLOOKUP(A45,VOL!A:P,6,0)/1000</f>
        <v>0</v>
      </c>
      <c r="G45" s="7">
        <f>VLOOKUP(A45,VOL!A:P,7,0)/1000</f>
        <v>2087.1999999999998</v>
      </c>
      <c r="H45" s="7">
        <f>VLOOKUP(A45,VOL!A:P,8,0)/1000</f>
        <v>296</v>
      </c>
      <c r="I45" s="7">
        <f>VLOOKUP(A45,VOL!A:P,9,0)/1000</f>
        <v>0</v>
      </c>
      <c r="J45" s="7">
        <f>VLOOKUP(A45,VOL!A:P,10,0)/1000</f>
        <v>0</v>
      </c>
      <c r="K45" s="7">
        <f>VLOOKUP(A45,VOL!A:P,11,0)/1000</f>
        <v>0</v>
      </c>
      <c r="L45" s="7">
        <f>VLOOKUP(A45,VOL!A:P,12,0)/1000</f>
        <v>2E-3</v>
      </c>
      <c r="M45" s="7">
        <f>VLOOKUP(A45,VOL!A:P,13,0)/1000</f>
        <v>4.29</v>
      </c>
      <c r="N45" s="7">
        <f t="shared" si="8"/>
        <v>2387.4919999999997</v>
      </c>
      <c r="O45" s="7">
        <f>VLOOKUP(A45,VOL!A:P,14,0)/1000</f>
        <v>0</v>
      </c>
      <c r="P45" s="7">
        <f>VLOOKUP(A45,VOL!A:P,15,0)/1000</f>
        <v>0</v>
      </c>
      <c r="Q45" s="7">
        <f>VLOOKUP(A45,VOL!A:P,16,0)/1000</f>
        <v>0</v>
      </c>
      <c r="R45" s="7">
        <f t="shared" si="9"/>
        <v>3973.6979999999994</v>
      </c>
    </row>
    <row r="46" spans="1:18" ht="22.5" customHeight="1" x14ac:dyDescent="0.45">
      <c r="A46">
        <v>39</v>
      </c>
      <c r="B46" s="6" t="str">
        <f>VLOOKUP(A46,VOL!A:P,2,0)</f>
        <v>โอมาน</v>
      </c>
      <c r="C46" s="8">
        <f>VLOOKUP(A46,VOL!A:P,4,0)/1000</f>
        <v>719.92499999999995</v>
      </c>
      <c r="D46" s="8">
        <f>VLOOKUP(A46,VOL!A:P,5,0)/1000</f>
        <v>0</v>
      </c>
      <c r="E46" s="8">
        <f t="shared" si="3"/>
        <v>719.92499999999995</v>
      </c>
      <c r="F46" s="8">
        <f>VLOOKUP(A46,VOL!A:P,6,0)/1000</f>
        <v>0</v>
      </c>
      <c r="G46" s="8">
        <f>VLOOKUP(A46,VOL!A:P,7,0)/1000</f>
        <v>149</v>
      </c>
      <c r="H46" s="8">
        <f>VLOOKUP(A46,VOL!A:P,8,0)/1000</f>
        <v>49.86</v>
      </c>
      <c r="I46" s="8">
        <f>VLOOKUP(A46,VOL!A:P,9,0)/1000</f>
        <v>0</v>
      </c>
      <c r="J46" s="8">
        <f>VLOOKUP(A46,VOL!A:P,10,0)/1000</f>
        <v>0</v>
      </c>
      <c r="K46" s="8">
        <f>VLOOKUP(A46,VOL!A:P,11,0)/1000</f>
        <v>0</v>
      </c>
      <c r="L46" s="8">
        <f>VLOOKUP(A46,VOL!A:P,12,0)/1000</f>
        <v>0</v>
      </c>
      <c r="M46" s="8">
        <f>VLOOKUP(A46,VOL!A:P,13,0)/1000</f>
        <v>0</v>
      </c>
      <c r="N46" s="8">
        <f t="shared" si="8"/>
        <v>198.86</v>
      </c>
      <c r="O46" s="8">
        <f>VLOOKUP(A46,VOL!A:P,14,0)/1000</f>
        <v>11.2</v>
      </c>
      <c r="P46" s="8">
        <f>VLOOKUP(A46,VOL!A:P,15,0)/1000</f>
        <v>3000.0790000000002</v>
      </c>
      <c r="Q46" s="8">
        <f>VLOOKUP(A46,VOL!A:P,16,0)/1000</f>
        <v>0</v>
      </c>
      <c r="R46" s="8">
        <f t="shared" si="9"/>
        <v>3930.0640000000003</v>
      </c>
    </row>
    <row r="47" spans="1:18" s="11" customFormat="1" ht="22.5" customHeight="1" x14ac:dyDescent="0.45">
      <c r="B47" s="14" t="s">
        <v>154</v>
      </c>
      <c r="C47" s="13">
        <f t="shared" ref="C47:J47" si="10">C48+C73</f>
        <v>139296.96400000001</v>
      </c>
      <c r="D47" s="13">
        <f t="shared" si="10"/>
        <v>23709.909</v>
      </c>
      <c r="E47" s="13">
        <f t="shared" si="10"/>
        <v>163006.87300000005</v>
      </c>
      <c r="F47" s="13">
        <f t="shared" si="10"/>
        <v>28496.383999999998</v>
      </c>
      <c r="G47" s="13">
        <f t="shared" si="10"/>
        <v>23300.309000000001</v>
      </c>
      <c r="H47" s="13">
        <f t="shared" si="10"/>
        <v>9364.0319999999992</v>
      </c>
      <c r="I47" s="13">
        <f t="shared" si="10"/>
        <v>1480.31</v>
      </c>
      <c r="J47" s="13">
        <f t="shared" si="10"/>
        <v>2309.8000000000002</v>
      </c>
      <c r="K47" s="13"/>
      <c r="L47" s="13">
        <f t="shared" ref="L47:R47" si="11">L48+L73</f>
        <v>1944.598</v>
      </c>
      <c r="M47" s="13">
        <f t="shared" si="11"/>
        <v>1321.5389999999998</v>
      </c>
      <c r="N47" s="13">
        <f t="shared" si="11"/>
        <v>39837.588000000003</v>
      </c>
      <c r="O47" s="13">
        <f t="shared" si="11"/>
        <v>19250.95</v>
      </c>
      <c r="P47" s="13">
        <f t="shared" si="11"/>
        <v>132626.36800000002</v>
      </c>
      <c r="Q47" s="13">
        <f t="shared" si="11"/>
        <v>0.1</v>
      </c>
      <c r="R47" s="13">
        <f t="shared" si="11"/>
        <v>383218.26299999992</v>
      </c>
    </row>
    <row r="48" spans="1:18" s="11" customFormat="1" ht="22.5" customHeight="1" x14ac:dyDescent="0.45">
      <c r="B48" s="14" t="s">
        <v>155</v>
      </c>
      <c r="C48" s="13">
        <f>SUM(C49:C72)</f>
        <v>116633.07600000002</v>
      </c>
      <c r="D48" s="13">
        <f t="shared" ref="D48:R48" si="12">SUM(D49:D72)</f>
        <v>22378.186000000002</v>
      </c>
      <c r="E48" s="13">
        <f t="shared" si="12"/>
        <v>139011.26200000005</v>
      </c>
      <c r="F48" s="13">
        <f t="shared" si="12"/>
        <v>24672.572</v>
      </c>
      <c r="G48" s="13">
        <f t="shared" si="12"/>
        <v>8899.9290000000001</v>
      </c>
      <c r="H48" s="13">
        <f t="shared" si="12"/>
        <v>2125.3820000000001</v>
      </c>
      <c r="I48" s="13">
        <f t="shared" si="12"/>
        <v>1174.71</v>
      </c>
      <c r="J48" s="13">
        <f t="shared" si="12"/>
        <v>2229</v>
      </c>
      <c r="K48" s="13"/>
      <c r="L48" s="13">
        <f t="shared" si="12"/>
        <v>1637.4769999999999</v>
      </c>
      <c r="M48" s="13">
        <f t="shared" si="12"/>
        <v>737.73899999999992</v>
      </c>
      <c r="N48" s="13">
        <f t="shared" si="12"/>
        <v>16921.237000000001</v>
      </c>
      <c r="O48" s="13">
        <f t="shared" si="12"/>
        <v>18738.679</v>
      </c>
      <c r="P48" s="13">
        <f t="shared" si="12"/>
        <v>105840.73100000001</v>
      </c>
      <c r="Q48" s="13">
        <f t="shared" si="12"/>
        <v>6.6000000000000003E-2</v>
      </c>
      <c r="R48" s="13">
        <f t="shared" si="12"/>
        <v>305184.5469999999</v>
      </c>
    </row>
    <row r="49" spans="1:18" ht="22.5" customHeight="1" x14ac:dyDescent="0.45">
      <c r="A49">
        <v>40</v>
      </c>
      <c r="B49" s="5" t="str">
        <f>VLOOKUP(A49,VOL!A:P,2,0)</f>
        <v>กรีซ</v>
      </c>
      <c r="C49" s="7">
        <f>VLOOKUP(A49,VOL!A:P,4,0)/1000</f>
        <v>374.52800000000002</v>
      </c>
      <c r="D49" s="7">
        <f>VLOOKUP(A49,VOL!A:P,5,0)/1000</f>
        <v>0</v>
      </c>
      <c r="E49" s="7">
        <f t="shared" ref="E49:E72" si="13">SUM(C49:D49)</f>
        <v>374.52800000000002</v>
      </c>
      <c r="F49" s="7">
        <f>VLOOKUP(A49,VOL!A:P,6,0)/1000</f>
        <v>0</v>
      </c>
      <c r="G49" s="7">
        <f>VLOOKUP(A49,VOL!A:P,7,0)/1000</f>
        <v>0</v>
      </c>
      <c r="H49" s="7">
        <f>VLOOKUP(A49,VOL!A:P,8,0)/1000</f>
        <v>280</v>
      </c>
      <c r="I49" s="7">
        <f>VLOOKUP(A49,VOL!A:P,9,0)/1000</f>
        <v>0</v>
      </c>
      <c r="J49" s="7">
        <f>VLOOKUP(A49,VOL!A:P,10,0)/1000</f>
        <v>0</v>
      </c>
      <c r="K49" s="7">
        <f>VLOOKUP(A49,VOL!A:P,11,0)/1000</f>
        <v>0</v>
      </c>
      <c r="L49" s="7">
        <f>VLOOKUP(A49,VOL!A:P,12,0)/1000</f>
        <v>0</v>
      </c>
      <c r="M49" s="7">
        <f>VLOOKUP(A49,VOL!A:P,13,0)/1000</f>
        <v>0</v>
      </c>
      <c r="N49" s="7">
        <f t="shared" ref="N49:N72" si="14">SUM(G49:M49)</f>
        <v>280</v>
      </c>
      <c r="O49" s="7">
        <f>VLOOKUP(A49,VOL!A:P,14,0)/1000</f>
        <v>18.096</v>
      </c>
      <c r="P49" s="7">
        <f>VLOOKUP(A49,VOL!A:P,15,0)/1000</f>
        <v>8</v>
      </c>
      <c r="Q49" s="7">
        <f>VLOOKUP(A49,VOL!A:P,16,0)/1000</f>
        <v>0</v>
      </c>
      <c r="R49" s="7">
        <f t="shared" ref="R49:R92" si="15">E49+F49+N49+O49+P49+Q49</f>
        <v>680.62400000000002</v>
      </c>
    </row>
    <row r="50" spans="1:18" ht="22.5" customHeight="1" x14ac:dyDescent="0.45">
      <c r="A50">
        <v>41</v>
      </c>
      <c r="B50" s="5" t="str">
        <f>VLOOKUP(A50,VOL!A:P,2,0)</f>
        <v>โครเอเซีย</v>
      </c>
      <c r="C50" s="7">
        <f>VLOOKUP(A50,VOL!A:P,4,0)/1000</f>
        <v>15</v>
      </c>
      <c r="D50" s="7">
        <f>VLOOKUP(A50,VOL!A:P,5,0)/1000</f>
        <v>0</v>
      </c>
      <c r="E50" s="7">
        <f t="shared" si="13"/>
        <v>15</v>
      </c>
      <c r="F50" s="7">
        <f>VLOOKUP(A50,VOL!A:P,6,0)/1000</f>
        <v>0</v>
      </c>
      <c r="G50" s="7">
        <f>VLOOKUP(A50,VOL!A:P,7,0)/1000</f>
        <v>72</v>
      </c>
      <c r="H50" s="7">
        <f>VLOOKUP(A50,VOL!A:P,8,0)/1000</f>
        <v>798.4</v>
      </c>
      <c r="I50" s="7">
        <f>VLOOKUP(A50,VOL!A:P,9,0)/1000</f>
        <v>0</v>
      </c>
      <c r="J50" s="7">
        <f>VLOOKUP(A50,VOL!A:P,10,0)/1000</f>
        <v>0</v>
      </c>
      <c r="K50" s="7">
        <f>VLOOKUP(A50,VOL!A:P,11,0)/1000</f>
        <v>0</v>
      </c>
      <c r="L50" s="7">
        <f>VLOOKUP(A50,VOL!A:P,12,0)/1000</f>
        <v>0</v>
      </c>
      <c r="M50" s="7">
        <f>VLOOKUP(A50,VOL!A:P,13,0)/1000</f>
        <v>0</v>
      </c>
      <c r="N50" s="7">
        <f t="shared" si="14"/>
        <v>870.4</v>
      </c>
      <c r="O50" s="7">
        <f>VLOOKUP(A50,VOL!A:P,14,0)/1000</f>
        <v>0</v>
      </c>
      <c r="P50" s="7">
        <f>VLOOKUP(A50,VOL!A:P,15,0)/1000</f>
        <v>0</v>
      </c>
      <c r="Q50" s="7">
        <f>VLOOKUP(A50,VOL!A:P,16,0)/1000</f>
        <v>0</v>
      </c>
      <c r="R50" s="7">
        <f t="shared" si="15"/>
        <v>885.4</v>
      </c>
    </row>
    <row r="51" spans="1:18" ht="22.5" customHeight="1" x14ac:dyDescent="0.45">
      <c r="A51">
        <v>42</v>
      </c>
      <c r="B51" s="5" t="str">
        <f>VLOOKUP(A51,VOL!A:P,2,0)</f>
        <v>เช็ก</v>
      </c>
      <c r="C51" s="7">
        <f>VLOOKUP(A51,VOL!A:P,4,0)/1000</f>
        <v>5896.8819999999996</v>
      </c>
      <c r="D51" s="7">
        <f>VLOOKUP(A51,VOL!A:P,5,0)/1000</f>
        <v>0</v>
      </c>
      <c r="E51" s="7">
        <f t="shared" si="13"/>
        <v>5896.8819999999996</v>
      </c>
      <c r="F51" s="7">
        <f>VLOOKUP(A51,VOL!A:P,6,0)/1000</f>
        <v>2E-3</v>
      </c>
      <c r="G51" s="7">
        <f>VLOOKUP(A51,VOL!A:P,7,0)/1000</f>
        <v>26.024999999999999</v>
      </c>
      <c r="H51" s="7">
        <f>VLOOKUP(A51,VOL!A:P,8,0)/1000</f>
        <v>0</v>
      </c>
      <c r="I51" s="7">
        <f>VLOOKUP(A51,VOL!A:P,9,0)/1000</f>
        <v>0</v>
      </c>
      <c r="J51" s="7">
        <f>VLOOKUP(A51,VOL!A:P,10,0)/1000</f>
        <v>0</v>
      </c>
      <c r="K51" s="7">
        <f>VLOOKUP(A51,VOL!A:P,11,0)/1000</f>
        <v>0</v>
      </c>
      <c r="L51" s="7">
        <f>VLOOKUP(A51,VOL!A:P,12,0)/1000</f>
        <v>4.4560000000000004</v>
      </c>
      <c r="M51" s="7">
        <f>VLOOKUP(A51,VOL!A:P,13,0)/1000</f>
        <v>142.5</v>
      </c>
      <c r="N51" s="7">
        <f t="shared" si="14"/>
        <v>172.98099999999999</v>
      </c>
      <c r="O51" s="7">
        <f>VLOOKUP(A51,VOL!A:P,14,0)/1000</f>
        <v>36.29</v>
      </c>
      <c r="P51" s="7">
        <f>VLOOKUP(A51,VOL!A:P,15,0)/1000</f>
        <v>964.7</v>
      </c>
      <c r="Q51" s="7">
        <f>VLOOKUP(A51,VOL!A:P,16,0)/1000</f>
        <v>0</v>
      </c>
      <c r="R51" s="7">
        <f t="shared" si="15"/>
        <v>7070.8549999999996</v>
      </c>
    </row>
    <row r="52" spans="1:18" ht="22.5" customHeight="1" x14ac:dyDescent="0.45">
      <c r="A52">
        <v>43</v>
      </c>
      <c r="B52" s="5" t="str">
        <f>VLOOKUP(A52,VOL!A:P,2,0)</f>
        <v>ไซปรัส</v>
      </c>
      <c r="C52" s="7">
        <f>VLOOKUP(A52,VOL!A:P,4,0)/1000</f>
        <v>311.005</v>
      </c>
      <c r="D52" s="7">
        <f>VLOOKUP(A52,VOL!A:P,5,0)/1000</f>
        <v>0</v>
      </c>
      <c r="E52" s="7">
        <f t="shared" si="13"/>
        <v>311.005</v>
      </c>
      <c r="F52" s="7">
        <f>VLOOKUP(A52,VOL!A:P,6,0)/1000</f>
        <v>0</v>
      </c>
      <c r="G52" s="7">
        <f>VLOOKUP(A52,VOL!A:P,7,0)/1000</f>
        <v>28</v>
      </c>
      <c r="H52" s="7">
        <f>VLOOKUP(A52,VOL!A:P,8,0)/1000</f>
        <v>80</v>
      </c>
      <c r="I52" s="7">
        <f>VLOOKUP(A52,VOL!A:P,9,0)/1000</f>
        <v>0</v>
      </c>
      <c r="J52" s="7">
        <f>VLOOKUP(A52,VOL!A:P,10,0)/1000</f>
        <v>0</v>
      </c>
      <c r="K52" s="7">
        <f>VLOOKUP(A52,VOL!A:P,11,0)/1000</f>
        <v>0</v>
      </c>
      <c r="L52" s="7">
        <f>VLOOKUP(A52,VOL!A:P,12,0)/1000</f>
        <v>0</v>
      </c>
      <c r="M52" s="7">
        <f>VLOOKUP(A52,VOL!A:P,13,0)/1000</f>
        <v>0</v>
      </c>
      <c r="N52" s="7">
        <f t="shared" si="14"/>
        <v>108</v>
      </c>
      <c r="O52" s="7">
        <f>VLOOKUP(A52,VOL!A:P,14,0)/1000</f>
        <v>26.7</v>
      </c>
      <c r="P52" s="7">
        <f>VLOOKUP(A52,VOL!A:P,15,0)/1000</f>
        <v>139</v>
      </c>
      <c r="Q52" s="7">
        <f>VLOOKUP(A52,VOL!A:P,16,0)/1000</f>
        <v>0</v>
      </c>
      <c r="R52" s="7">
        <f t="shared" si="15"/>
        <v>584.70499999999993</v>
      </c>
    </row>
    <row r="53" spans="1:18" ht="22.5" customHeight="1" x14ac:dyDescent="0.45">
      <c r="A53">
        <v>44</v>
      </c>
      <c r="B53" s="5" t="str">
        <f>VLOOKUP(A53,VOL!A:P,2,0)</f>
        <v>เดนมาร์ก</v>
      </c>
      <c r="C53" s="7">
        <f>VLOOKUP(A53,VOL!A:P,4,0)/1000</f>
        <v>2956.2060000000001</v>
      </c>
      <c r="D53" s="7">
        <f>VLOOKUP(A53,VOL!A:P,5,0)/1000</f>
        <v>0</v>
      </c>
      <c r="E53" s="7">
        <f t="shared" si="13"/>
        <v>2956.2060000000001</v>
      </c>
      <c r="F53" s="7">
        <f>VLOOKUP(A53,VOL!A:P,6,0)/1000</f>
        <v>0</v>
      </c>
      <c r="G53" s="7">
        <f>VLOOKUP(A53,VOL!A:P,7,0)/1000</f>
        <v>0</v>
      </c>
      <c r="H53" s="7">
        <f>VLOOKUP(A53,VOL!A:P,8,0)/1000</f>
        <v>0</v>
      </c>
      <c r="I53" s="7">
        <f>VLOOKUP(A53,VOL!A:P,9,0)/1000</f>
        <v>0</v>
      </c>
      <c r="J53" s="7">
        <f>VLOOKUP(A53,VOL!A:P,10,0)/1000</f>
        <v>0</v>
      </c>
      <c r="K53" s="7">
        <f>VLOOKUP(A53,VOL!A:P,11,0)/1000</f>
        <v>0</v>
      </c>
      <c r="L53" s="7">
        <f>VLOOKUP(A53,VOL!A:P,12,0)/1000</f>
        <v>29.736000000000001</v>
      </c>
      <c r="M53" s="7">
        <f>VLOOKUP(A53,VOL!A:P,13,0)/1000</f>
        <v>0</v>
      </c>
      <c r="N53" s="7">
        <f t="shared" si="14"/>
        <v>29.736000000000001</v>
      </c>
      <c r="O53" s="7">
        <f>VLOOKUP(A53,VOL!A:P,14,0)/1000</f>
        <v>87.198999999999998</v>
      </c>
      <c r="P53" s="7">
        <f>VLOOKUP(A53,VOL!A:P,15,0)/1000</f>
        <v>1377.4</v>
      </c>
      <c r="Q53" s="7">
        <f>VLOOKUP(A53,VOL!A:P,16,0)/1000</f>
        <v>0</v>
      </c>
      <c r="R53" s="7">
        <f t="shared" si="15"/>
        <v>4450.5410000000002</v>
      </c>
    </row>
    <row r="54" spans="1:18" ht="22.5" customHeight="1" x14ac:dyDescent="0.45">
      <c r="A54">
        <v>45</v>
      </c>
      <c r="B54" s="5" t="str">
        <f>VLOOKUP(A54,VOL!A:P,2,0)</f>
        <v>เนเธอร์แลนด์</v>
      </c>
      <c r="C54" s="7">
        <f>VLOOKUP(A54,VOL!A:P,4,0)/1000</f>
        <v>14282.785</v>
      </c>
      <c r="D54" s="7">
        <f>VLOOKUP(A54,VOL!A:P,5,0)/1000</f>
        <v>1565.7739999999999</v>
      </c>
      <c r="E54" s="7">
        <f t="shared" si="13"/>
        <v>15848.558999999999</v>
      </c>
      <c r="F54" s="7">
        <f>VLOOKUP(A54,VOL!A:P,6,0)/1000</f>
        <v>12409.321</v>
      </c>
      <c r="G54" s="7">
        <f>VLOOKUP(A54,VOL!A:P,7,0)/1000</f>
        <v>229.322</v>
      </c>
      <c r="H54" s="7">
        <f>VLOOKUP(A54,VOL!A:P,8,0)/1000</f>
        <v>111.18</v>
      </c>
      <c r="I54" s="7">
        <f>VLOOKUP(A54,VOL!A:P,9,0)/1000</f>
        <v>312.95999999999998</v>
      </c>
      <c r="J54" s="7">
        <f>VLOOKUP(A54,VOL!A:P,10,0)/1000</f>
        <v>0</v>
      </c>
      <c r="K54" s="7">
        <f>VLOOKUP(A54,VOL!A:P,11,0)/1000</f>
        <v>0</v>
      </c>
      <c r="L54" s="7">
        <f>VLOOKUP(A54,VOL!A:P,12,0)/1000</f>
        <v>251.06200000000001</v>
      </c>
      <c r="M54" s="7">
        <f>VLOOKUP(A54,VOL!A:P,13,0)/1000</f>
        <v>240.57</v>
      </c>
      <c r="N54" s="7">
        <f t="shared" si="14"/>
        <v>1145.0940000000001</v>
      </c>
      <c r="O54" s="7">
        <f>VLOOKUP(A54,VOL!A:P,14,0)/1000</f>
        <v>1441.248</v>
      </c>
      <c r="P54" s="7">
        <f>VLOOKUP(A54,VOL!A:P,15,0)/1000</f>
        <v>11223.029</v>
      </c>
      <c r="Q54" s="7">
        <f>VLOOKUP(A54,VOL!A:P,16,0)/1000</f>
        <v>2E-3</v>
      </c>
      <c r="R54" s="7">
        <f t="shared" si="15"/>
        <v>42067.252999999997</v>
      </c>
    </row>
    <row r="55" spans="1:18" ht="22.5" customHeight="1" x14ac:dyDescent="0.45">
      <c r="A55">
        <v>46</v>
      </c>
      <c r="B55" s="5" t="str">
        <f>VLOOKUP(A55,VOL!A:P,2,0)</f>
        <v>บัลแกเรีย</v>
      </c>
      <c r="C55" s="7">
        <f>VLOOKUP(A55,VOL!A:P,4,0)/1000</f>
        <v>0</v>
      </c>
      <c r="D55" s="7">
        <f>VLOOKUP(A55,VOL!A:P,5,0)/1000</f>
        <v>0</v>
      </c>
      <c r="E55" s="7">
        <f t="shared" si="13"/>
        <v>0</v>
      </c>
      <c r="F55" s="7">
        <f>VLOOKUP(A55,VOL!A:P,6,0)/1000</f>
        <v>0</v>
      </c>
      <c r="G55" s="7">
        <f>VLOOKUP(A55,VOL!A:P,7,0)/1000</f>
        <v>0</v>
      </c>
      <c r="H55" s="7">
        <f>VLOOKUP(A55,VOL!A:P,8,0)/1000</f>
        <v>0</v>
      </c>
      <c r="I55" s="7">
        <f>VLOOKUP(A55,VOL!A:P,9,0)/1000</f>
        <v>0</v>
      </c>
      <c r="J55" s="7">
        <f>VLOOKUP(A55,VOL!A:P,10,0)/1000</f>
        <v>0</v>
      </c>
      <c r="K55" s="7">
        <f>VLOOKUP(A55,VOL!A:P,11,0)/1000</f>
        <v>0</v>
      </c>
      <c r="L55" s="7">
        <f>VLOOKUP(A55,VOL!A:P,12,0)/1000</f>
        <v>25</v>
      </c>
      <c r="M55" s="7">
        <f>VLOOKUP(A55,VOL!A:P,13,0)/1000</f>
        <v>0</v>
      </c>
      <c r="N55" s="7">
        <f t="shared" si="14"/>
        <v>25</v>
      </c>
      <c r="O55" s="7">
        <f>VLOOKUP(A55,VOL!A:P,14,0)/1000</f>
        <v>0</v>
      </c>
      <c r="P55" s="7">
        <f>VLOOKUP(A55,VOL!A:P,15,0)/1000</f>
        <v>0</v>
      </c>
      <c r="Q55" s="7">
        <f>VLOOKUP(A55,VOL!A:P,16,0)/1000</f>
        <v>0</v>
      </c>
      <c r="R55" s="7">
        <f t="shared" si="15"/>
        <v>25</v>
      </c>
    </row>
    <row r="56" spans="1:18" ht="22.5" customHeight="1" x14ac:dyDescent="0.45">
      <c r="A56">
        <v>47</v>
      </c>
      <c r="B56" s="5" t="str">
        <f>VLOOKUP(A56,VOL!A:P,2,0)</f>
        <v>เบลเยียม</v>
      </c>
      <c r="C56" s="7">
        <f>VLOOKUP(A56,VOL!A:P,4,0)/1000</f>
        <v>9141.6939999999995</v>
      </c>
      <c r="D56" s="7">
        <f>VLOOKUP(A56,VOL!A:P,5,0)/1000</f>
        <v>2113.4380000000001</v>
      </c>
      <c r="E56" s="7">
        <f t="shared" si="13"/>
        <v>11255.132</v>
      </c>
      <c r="F56" s="7">
        <f>VLOOKUP(A56,VOL!A:P,6,0)/1000</f>
        <v>4689.5</v>
      </c>
      <c r="G56" s="7">
        <f>VLOOKUP(A56,VOL!A:P,7,0)/1000</f>
        <v>1842.6020000000001</v>
      </c>
      <c r="H56" s="7">
        <f>VLOOKUP(A56,VOL!A:P,8,0)/1000</f>
        <v>43</v>
      </c>
      <c r="I56" s="7">
        <f>VLOOKUP(A56,VOL!A:P,9,0)/1000</f>
        <v>560</v>
      </c>
      <c r="J56" s="7">
        <f>VLOOKUP(A56,VOL!A:P,10,0)/1000</f>
        <v>2229</v>
      </c>
      <c r="K56" s="7">
        <f>VLOOKUP(A56,VOL!A:P,11,0)/1000</f>
        <v>117</v>
      </c>
      <c r="L56" s="7">
        <f>VLOOKUP(A56,VOL!A:P,12,0)/1000</f>
        <v>227.136</v>
      </c>
      <c r="M56" s="7">
        <f>VLOOKUP(A56,VOL!A:P,13,0)/1000</f>
        <v>32.965000000000003</v>
      </c>
      <c r="N56" s="7">
        <f t="shared" si="14"/>
        <v>5051.7030000000004</v>
      </c>
      <c r="O56" s="7">
        <f>VLOOKUP(A56,VOL!A:P,14,0)/1000</f>
        <v>12445.718000000001</v>
      </c>
      <c r="P56" s="7">
        <f>VLOOKUP(A56,VOL!A:P,15,0)/1000</f>
        <v>25972.205999999998</v>
      </c>
      <c r="Q56" s="7">
        <f>VLOOKUP(A56,VOL!A:P,16,0)/1000</f>
        <v>0</v>
      </c>
      <c r="R56" s="7">
        <f t="shared" si="15"/>
        <v>59414.258999999998</v>
      </c>
    </row>
    <row r="57" spans="1:18" ht="22.5" customHeight="1" x14ac:dyDescent="0.45">
      <c r="A57">
        <v>48</v>
      </c>
      <c r="B57" s="5" t="str">
        <f>VLOOKUP(A57,VOL!A:P,2,0)</f>
        <v>โปรตุเกส</v>
      </c>
      <c r="C57" s="7">
        <f>VLOOKUP(A57,VOL!A:P,4,0)/1000</f>
        <v>1005.78</v>
      </c>
      <c r="D57" s="7">
        <f>VLOOKUP(A57,VOL!A:P,5,0)/1000</f>
        <v>287.976</v>
      </c>
      <c r="E57" s="7">
        <f t="shared" si="13"/>
        <v>1293.7559999999999</v>
      </c>
      <c r="F57" s="7">
        <f>VLOOKUP(A57,VOL!A:P,6,0)/1000</f>
        <v>21.5</v>
      </c>
      <c r="G57" s="7">
        <f>VLOOKUP(A57,VOL!A:P,7,0)/1000</f>
        <v>0</v>
      </c>
      <c r="H57" s="7">
        <f>VLOOKUP(A57,VOL!A:P,8,0)/1000</f>
        <v>0</v>
      </c>
      <c r="I57" s="7">
        <f>VLOOKUP(A57,VOL!A:P,9,0)/1000</f>
        <v>0</v>
      </c>
      <c r="J57" s="7">
        <f>VLOOKUP(A57,VOL!A:P,10,0)/1000</f>
        <v>0</v>
      </c>
      <c r="K57" s="7">
        <f>VLOOKUP(A57,VOL!A:P,11,0)/1000</f>
        <v>0</v>
      </c>
      <c r="L57" s="7">
        <f>VLOOKUP(A57,VOL!A:P,12,0)/1000</f>
        <v>0</v>
      </c>
      <c r="M57" s="7">
        <f>VLOOKUP(A57,VOL!A:P,13,0)/1000</f>
        <v>0</v>
      </c>
      <c r="N57" s="7">
        <f t="shared" si="14"/>
        <v>0</v>
      </c>
      <c r="O57" s="7">
        <f>VLOOKUP(A57,VOL!A:P,14,0)/1000</f>
        <v>45.5</v>
      </c>
      <c r="P57" s="7">
        <f>VLOOKUP(A57,VOL!A:P,15,0)/1000</f>
        <v>2727</v>
      </c>
      <c r="Q57" s="7">
        <f>VLOOKUP(A57,VOL!A:P,16,0)/1000</f>
        <v>0</v>
      </c>
      <c r="R57" s="7">
        <f t="shared" si="15"/>
        <v>4087.7559999999999</v>
      </c>
    </row>
    <row r="58" spans="1:18" ht="22.5" customHeight="1" x14ac:dyDescent="0.45">
      <c r="A58">
        <v>49</v>
      </c>
      <c r="B58" s="5" t="str">
        <f>VLOOKUP(A58,VOL!A:P,2,0)</f>
        <v>โปแลนด์</v>
      </c>
      <c r="C58" s="7">
        <f>VLOOKUP(A58,VOL!A:P,4,0)/1000</f>
        <v>2294.1689999999999</v>
      </c>
      <c r="D58" s="7">
        <f>VLOOKUP(A58,VOL!A:P,5,0)/1000</f>
        <v>16.670000000000002</v>
      </c>
      <c r="E58" s="7">
        <f t="shared" si="13"/>
        <v>2310.8389999999999</v>
      </c>
      <c r="F58" s="7">
        <f>VLOOKUP(A58,VOL!A:P,6,0)/1000</f>
        <v>0</v>
      </c>
      <c r="G58" s="7">
        <f>VLOOKUP(A58,VOL!A:P,7,0)/1000</f>
        <v>158</v>
      </c>
      <c r="H58" s="7">
        <f>VLOOKUP(A58,VOL!A:P,8,0)/1000</f>
        <v>144</v>
      </c>
      <c r="I58" s="7">
        <f>VLOOKUP(A58,VOL!A:P,9,0)/1000</f>
        <v>12</v>
      </c>
      <c r="J58" s="7">
        <f>VLOOKUP(A58,VOL!A:P,10,0)/1000</f>
        <v>0</v>
      </c>
      <c r="K58" s="7">
        <f>VLOOKUP(A58,VOL!A:P,11,0)/1000</f>
        <v>0</v>
      </c>
      <c r="L58" s="7">
        <f>VLOOKUP(A58,VOL!A:P,12,0)/1000</f>
        <v>66.409000000000006</v>
      </c>
      <c r="M58" s="7">
        <f>VLOOKUP(A58,VOL!A:P,13,0)/1000</f>
        <v>0</v>
      </c>
      <c r="N58" s="7">
        <f t="shared" si="14"/>
        <v>380.40899999999999</v>
      </c>
      <c r="O58" s="7">
        <f>VLOOKUP(A58,VOL!A:P,14,0)/1000</f>
        <v>17.896000000000001</v>
      </c>
      <c r="P58" s="7">
        <f>VLOOKUP(A58,VOL!A:P,15,0)/1000</f>
        <v>1970</v>
      </c>
      <c r="Q58" s="7">
        <f>VLOOKUP(A58,VOL!A:P,16,0)/1000</f>
        <v>0</v>
      </c>
      <c r="R58" s="7">
        <f t="shared" si="15"/>
        <v>4679.1440000000002</v>
      </c>
    </row>
    <row r="59" spans="1:18" ht="22.5" customHeight="1" x14ac:dyDescent="0.45">
      <c r="A59">
        <v>50</v>
      </c>
      <c r="B59" s="5" t="str">
        <f>VLOOKUP(A59,VOL!A:P,2,0)</f>
        <v>ฝรั่งเศส</v>
      </c>
      <c r="C59" s="7">
        <f>VLOOKUP(A59,VOL!A:P,4,0)/1000</f>
        <v>25747.262999999999</v>
      </c>
      <c r="D59" s="7">
        <f>VLOOKUP(A59,VOL!A:P,5,0)/1000</f>
        <v>8962.8320000000003</v>
      </c>
      <c r="E59" s="7">
        <f t="shared" si="13"/>
        <v>34710.095000000001</v>
      </c>
      <c r="F59" s="7">
        <f>VLOOKUP(A59,VOL!A:P,6,0)/1000</f>
        <v>4236.7740000000003</v>
      </c>
      <c r="G59" s="7">
        <f>VLOOKUP(A59,VOL!A:P,7,0)/1000</f>
        <v>14.513999999999999</v>
      </c>
      <c r="H59" s="7">
        <f>VLOOKUP(A59,VOL!A:P,8,0)/1000</f>
        <v>33.799999999999997</v>
      </c>
      <c r="I59" s="7">
        <f>VLOOKUP(A59,VOL!A:P,9,0)/1000</f>
        <v>0</v>
      </c>
      <c r="J59" s="7">
        <f>VLOOKUP(A59,VOL!A:P,10,0)/1000</f>
        <v>0</v>
      </c>
      <c r="K59" s="7">
        <f>VLOOKUP(A59,VOL!A:P,11,0)/1000</f>
        <v>0</v>
      </c>
      <c r="L59" s="7">
        <f>VLOOKUP(A59,VOL!A:P,12,0)/1000</f>
        <v>239.74700000000001</v>
      </c>
      <c r="M59" s="7">
        <f>VLOOKUP(A59,VOL!A:P,13,0)/1000</f>
        <v>139.69999999999999</v>
      </c>
      <c r="N59" s="7">
        <f t="shared" si="14"/>
        <v>427.76100000000002</v>
      </c>
      <c r="O59" s="7">
        <f>VLOOKUP(A59,VOL!A:P,14,0)/1000</f>
        <v>1502.8969999999999</v>
      </c>
      <c r="P59" s="7">
        <f>VLOOKUP(A59,VOL!A:P,15,0)/1000</f>
        <v>5757.0020000000004</v>
      </c>
      <c r="Q59" s="7">
        <f>VLOOKUP(A59,VOL!A:P,16,0)/1000</f>
        <v>3.0000000000000001E-3</v>
      </c>
      <c r="R59" s="7">
        <f t="shared" si="15"/>
        <v>46634.531999999992</v>
      </c>
    </row>
    <row r="60" spans="1:18" ht="22.5" customHeight="1" x14ac:dyDescent="0.45">
      <c r="A60">
        <v>51</v>
      </c>
      <c r="B60" s="5" t="str">
        <f>VLOOKUP(A60,VOL!A:P,2,0)</f>
        <v>ฟินแลนด์</v>
      </c>
      <c r="C60" s="7">
        <f>VLOOKUP(A60,VOL!A:P,4,0)/1000</f>
        <v>636.16</v>
      </c>
      <c r="D60" s="7">
        <f>VLOOKUP(A60,VOL!A:P,5,0)/1000</f>
        <v>839.048</v>
      </c>
      <c r="E60" s="7">
        <f t="shared" si="13"/>
        <v>1475.2080000000001</v>
      </c>
      <c r="F60" s="7">
        <f>VLOOKUP(A60,VOL!A:P,6,0)/1000</f>
        <v>5</v>
      </c>
      <c r="G60" s="7">
        <f>VLOOKUP(A60,VOL!A:P,7,0)/1000</f>
        <v>28</v>
      </c>
      <c r="H60" s="7">
        <f>VLOOKUP(A60,VOL!A:P,8,0)/1000</f>
        <v>50</v>
      </c>
      <c r="I60" s="7">
        <f>VLOOKUP(A60,VOL!A:P,9,0)/1000</f>
        <v>0</v>
      </c>
      <c r="J60" s="7">
        <f>VLOOKUP(A60,VOL!A:P,10,0)/1000</f>
        <v>0</v>
      </c>
      <c r="K60" s="7">
        <f>VLOOKUP(A60,VOL!A:P,11,0)/1000</f>
        <v>0</v>
      </c>
      <c r="L60" s="7">
        <f>VLOOKUP(A60,VOL!A:P,12,0)/1000</f>
        <v>1.4</v>
      </c>
      <c r="M60" s="7">
        <f>VLOOKUP(A60,VOL!A:P,13,0)/1000</f>
        <v>0</v>
      </c>
      <c r="N60" s="7">
        <f t="shared" si="14"/>
        <v>79.400000000000006</v>
      </c>
      <c r="O60" s="7">
        <f>VLOOKUP(A60,VOL!A:P,14,0)/1000</f>
        <v>24.4</v>
      </c>
      <c r="P60" s="7">
        <f>VLOOKUP(A60,VOL!A:P,15,0)/1000</f>
        <v>91</v>
      </c>
      <c r="Q60" s="7">
        <f>VLOOKUP(A60,VOL!A:P,16,0)/1000</f>
        <v>1E-3</v>
      </c>
      <c r="R60" s="7">
        <f t="shared" si="15"/>
        <v>1675.0090000000002</v>
      </c>
    </row>
    <row r="61" spans="1:18" ht="22.5" customHeight="1" x14ac:dyDescent="0.45">
      <c r="A61">
        <v>52</v>
      </c>
      <c r="B61" s="5" t="str">
        <f>VLOOKUP(A61,VOL!A:P,2,0)</f>
        <v>มอลตา</v>
      </c>
      <c r="C61" s="7">
        <f>VLOOKUP(A61,VOL!A:P,4,0)/1000</f>
        <v>241.1</v>
      </c>
      <c r="D61" s="7">
        <f>VLOOKUP(A61,VOL!A:P,5,0)/1000</f>
        <v>4.5</v>
      </c>
      <c r="E61" s="7">
        <f t="shared" si="13"/>
        <v>245.6</v>
      </c>
      <c r="F61" s="7">
        <f>VLOOKUP(A61,VOL!A:P,6,0)/1000</f>
        <v>0</v>
      </c>
      <c r="G61" s="7">
        <f>VLOOKUP(A61,VOL!A:P,7,0)/1000</f>
        <v>73.5</v>
      </c>
      <c r="H61" s="7">
        <f>VLOOKUP(A61,VOL!A:P,8,0)/1000</f>
        <v>0</v>
      </c>
      <c r="I61" s="7">
        <f>VLOOKUP(A61,VOL!A:P,9,0)/1000</f>
        <v>0</v>
      </c>
      <c r="J61" s="7">
        <f>VLOOKUP(A61,VOL!A:P,10,0)/1000</f>
        <v>0</v>
      </c>
      <c r="K61" s="7">
        <f>VLOOKUP(A61,VOL!A:P,11,0)/1000</f>
        <v>0</v>
      </c>
      <c r="L61" s="7">
        <f>VLOOKUP(A61,VOL!A:P,12,0)/1000</f>
        <v>0.48</v>
      </c>
      <c r="M61" s="7">
        <f>VLOOKUP(A61,VOL!A:P,13,0)/1000</f>
        <v>0</v>
      </c>
      <c r="N61" s="7">
        <f t="shared" si="14"/>
        <v>73.98</v>
      </c>
      <c r="O61" s="7">
        <f>VLOOKUP(A61,VOL!A:P,14,0)/1000</f>
        <v>4.4720000000000004</v>
      </c>
      <c r="P61" s="7">
        <f>VLOOKUP(A61,VOL!A:P,15,0)/1000</f>
        <v>147.11799999999999</v>
      </c>
      <c r="Q61" s="7">
        <f>VLOOKUP(A61,VOL!A:P,16,0)/1000</f>
        <v>0</v>
      </c>
      <c r="R61" s="7">
        <f t="shared" si="15"/>
        <v>471.16999999999996</v>
      </c>
    </row>
    <row r="62" spans="1:18" ht="22.5" customHeight="1" x14ac:dyDescent="0.45">
      <c r="A62">
        <v>53</v>
      </c>
      <c r="B62" s="5" t="str">
        <f>VLOOKUP(A62,VOL!A:P,2,0)</f>
        <v>เยอรมนี</v>
      </c>
      <c r="C62" s="7">
        <f>VLOOKUP(A62,VOL!A:P,4,0)/1000</f>
        <v>9303.0049999999992</v>
      </c>
      <c r="D62" s="7">
        <f>VLOOKUP(A62,VOL!A:P,5,0)/1000</f>
        <v>1561.472</v>
      </c>
      <c r="E62" s="7">
        <f t="shared" si="13"/>
        <v>10864.476999999999</v>
      </c>
      <c r="F62" s="7">
        <f>VLOOKUP(A62,VOL!A:P,6,0)/1000</f>
        <v>0</v>
      </c>
      <c r="G62" s="7">
        <f>VLOOKUP(A62,VOL!A:P,7,0)/1000</f>
        <v>99.863</v>
      </c>
      <c r="H62" s="7">
        <f>VLOOKUP(A62,VOL!A:P,8,0)/1000</f>
        <v>48</v>
      </c>
      <c r="I62" s="7">
        <f>VLOOKUP(A62,VOL!A:P,9,0)/1000</f>
        <v>50</v>
      </c>
      <c r="J62" s="7">
        <f>VLOOKUP(A62,VOL!A:P,10,0)/1000</f>
        <v>0</v>
      </c>
      <c r="K62" s="7">
        <f>VLOOKUP(A62,VOL!A:P,11,0)/1000</f>
        <v>0</v>
      </c>
      <c r="L62" s="7">
        <f>VLOOKUP(A62,VOL!A:P,12,0)/1000</f>
        <v>109.422</v>
      </c>
      <c r="M62" s="7">
        <f>VLOOKUP(A62,VOL!A:P,13,0)/1000</f>
        <v>20</v>
      </c>
      <c r="N62" s="7">
        <f t="shared" si="14"/>
        <v>327.28499999999997</v>
      </c>
      <c r="O62" s="7">
        <f>VLOOKUP(A62,VOL!A:P,14,0)/1000</f>
        <v>414.62400000000002</v>
      </c>
      <c r="P62" s="7">
        <f>VLOOKUP(A62,VOL!A:P,15,0)/1000</f>
        <v>5521.5820000000003</v>
      </c>
      <c r="Q62" s="7">
        <f>VLOOKUP(A62,VOL!A:P,16,0)/1000</f>
        <v>2.8000000000000001E-2</v>
      </c>
      <c r="R62" s="7">
        <f t="shared" si="15"/>
        <v>17127.995999999999</v>
      </c>
    </row>
    <row r="63" spans="1:18" ht="22.5" customHeight="1" x14ac:dyDescent="0.45">
      <c r="A63">
        <v>54</v>
      </c>
      <c r="B63" s="34" t="str">
        <f>VLOOKUP(A63,VOL!A:P,2,0)</f>
        <v>โรมาเนีย</v>
      </c>
      <c r="C63" s="35">
        <f>VLOOKUP(A63,VOL!A:P,4,0)/1000</f>
        <v>0</v>
      </c>
      <c r="D63" s="35">
        <f>VLOOKUP(A63,VOL!A:P,5,0)/1000</f>
        <v>0</v>
      </c>
      <c r="E63" s="35">
        <f t="shared" si="13"/>
        <v>0</v>
      </c>
      <c r="F63" s="35">
        <f>VLOOKUP(A63,VOL!A:P,6,0)/1000</f>
        <v>0</v>
      </c>
      <c r="G63" s="35">
        <f>VLOOKUP(A63,VOL!A:P,7,0)/1000</f>
        <v>0</v>
      </c>
      <c r="H63" s="35">
        <f>VLOOKUP(A63,VOL!A:P,8,0)/1000</f>
        <v>2E-3</v>
      </c>
      <c r="I63" s="35">
        <f>VLOOKUP(A63,VOL!A:P,9,0)/1000</f>
        <v>0</v>
      </c>
      <c r="J63" s="35">
        <f>VLOOKUP(A63,VOL!A:P,10,0)/1000</f>
        <v>0</v>
      </c>
      <c r="K63" s="35">
        <f>VLOOKUP(A63,VOL!A:P,11,0)/1000</f>
        <v>0</v>
      </c>
      <c r="L63" s="35">
        <f>VLOOKUP(A63,VOL!A:P,12,0)/1000</f>
        <v>0</v>
      </c>
      <c r="M63" s="35">
        <f>VLOOKUP(A63,VOL!A:P,13,0)/1000</f>
        <v>0</v>
      </c>
      <c r="N63" s="35">
        <f t="shared" si="14"/>
        <v>2E-3</v>
      </c>
      <c r="O63" s="35">
        <f>VLOOKUP(A63,VOL!A:P,14,0)/1000</f>
        <v>0</v>
      </c>
      <c r="P63" s="35">
        <f>VLOOKUP(A63,VOL!A:P,15,0)/1000</f>
        <v>2E-3</v>
      </c>
      <c r="Q63" s="35">
        <f>VLOOKUP(A63,VOL!A:P,16,0)/1000</f>
        <v>0</v>
      </c>
      <c r="R63" s="35">
        <f t="shared" si="15"/>
        <v>4.0000000000000001E-3</v>
      </c>
    </row>
    <row r="64" spans="1:18" ht="22.5" customHeight="1" x14ac:dyDescent="0.45">
      <c r="A64">
        <v>56</v>
      </c>
      <c r="B64" s="5" t="str">
        <f>VLOOKUP(A64,VOL!A:P,2,0)</f>
        <v>ลิทัวเนีย</v>
      </c>
      <c r="C64" s="7">
        <f>VLOOKUP(A64,VOL!A:P,4,0)/1000</f>
        <v>0</v>
      </c>
      <c r="D64" s="7">
        <f>VLOOKUP(A64,VOL!A:P,5,0)/1000</f>
        <v>0</v>
      </c>
      <c r="E64" s="7">
        <f t="shared" si="13"/>
        <v>0</v>
      </c>
      <c r="F64" s="7">
        <f>VLOOKUP(A64,VOL!A:P,6,0)/1000</f>
        <v>0</v>
      </c>
      <c r="G64" s="7">
        <f>VLOOKUP(A64,VOL!A:P,7,0)/1000</f>
        <v>25.010999999999999</v>
      </c>
      <c r="H64" s="7">
        <f>VLOOKUP(A64,VOL!A:P,8,0)/1000</f>
        <v>399</v>
      </c>
      <c r="I64" s="7">
        <f>VLOOKUP(A64,VOL!A:P,9,0)/1000</f>
        <v>14.75</v>
      </c>
      <c r="J64" s="7">
        <f>VLOOKUP(A64,VOL!A:P,10,0)/1000</f>
        <v>0</v>
      </c>
      <c r="K64" s="7">
        <f>VLOOKUP(A64,VOL!A:P,11,0)/1000</f>
        <v>0</v>
      </c>
      <c r="L64" s="7">
        <f>VLOOKUP(A64,VOL!A:P,12,0)/1000</f>
        <v>46</v>
      </c>
      <c r="M64" s="7">
        <f>VLOOKUP(A64,VOL!A:P,13,0)/1000</f>
        <v>0</v>
      </c>
      <c r="N64" s="7">
        <f t="shared" si="14"/>
        <v>484.76100000000002</v>
      </c>
      <c r="O64" s="7">
        <f>VLOOKUP(A64,VOL!A:P,14,0)/1000</f>
        <v>0</v>
      </c>
      <c r="P64" s="7">
        <f>VLOOKUP(A64,VOL!A:P,15,0)/1000</f>
        <v>1188</v>
      </c>
      <c r="Q64" s="7">
        <f>VLOOKUP(A64,VOL!A:P,16,0)/1000</f>
        <v>0</v>
      </c>
      <c r="R64" s="7">
        <f t="shared" si="15"/>
        <v>1672.761</v>
      </c>
    </row>
    <row r="65" spans="1:18" ht="22.5" customHeight="1" x14ac:dyDescent="0.45">
      <c r="A65">
        <v>57</v>
      </c>
      <c r="B65" s="5" t="str">
        <f>VLOOKUP(A65,VOL!A:P,2,0)</f>
        <v>สเปน</v>
      </c>
      <c r="C65" s="7">
        <f>VLOOKUP(A65,VOL!A:P,4,0)/1000</f>
        <v>4431.0870000000004</v>
      </c>
      <c r="D65" s="7">
        <f>VLOOKUP(A65,VOL!A:P,5,0)/1000</f>
        <v>3553.22</v>
      </c>
      <c r="E65" s="7">
        <f t="shared" si="13"/>
        <v>7984.3070000000007</v>
      </c>
      <c r="F65" s="7">
        <f>VLOOKUP(A65,VOL!A:P,6,0)/1000</f>
        <v>25</v>
      </c>
      <c r="G65" s="7">
        <f>VLOOKUP(A65,VOL!A:P,7,0)/1000</f>
        <v>1927</v>
      </c>
      <c r="H65" s="7">
        <f>VLOOKUP(A65,VOL!A:P,8,0)/1000</f>
        <v>0</v>
      </c>
      <c r="I65" s="7">
        <f>VLOOKUP(A65,VOL!A:P,9,0)/1000</f>
        <v>0</v>
      </c>
      <c r="J65" s="7">
        <f>VLOOKUP(A65,VOL!A:P,10,0)/1000</f>
        <v>0</v>
      </c>
      <c r="K65" s="7">
        <f>VLOOKUP(A65,VOL!A:P,11,0)/1000</f>
        <v>0</v>
      </c>
      <c r="L65" s="7">
        <f>VLOOKUP(A65,VOL!A:P,12,0)/1000</f>
        <v>33.091000000000001</v>
      </c>
      <c r="M65" s="7">
        <f>VLOOKUP(A65,VOL!A:P,13,0)/1000</f>
        <v>0</v>
      </c>
      <c r="N65" s="7">
        <f t="shared" si="14"/>
        <v>1960.0909999999999</v>
      </c>
      <c r="O65" s="7">
        <f>VLOOKUP(A65,VOL!A:P,14,0)/1000</f>
        <v>379.76799999999997</v>
      </c>
      <c r="P65" s="7">
        <f>VLOOKUP(A65,VOL!A:P,15,0)/1000</f>
        <v>24115.68</v>
      </c>
      <c r="Q65" s="7">
        <f>VLOOKUP(A65,VOL!A:P,16,0)/1000</f>
        <v>4.0000000000000001E-3</v>
      </c>
      <c r="R65" s="7">
        <f t="shared" si="15"/>
        <v>34464.850000000006</v>
      </c>
    </row>
    <row r="66" spans="1:18" ht="22.5" customHeight="1" x14ac:dyDescent="0.45">
      <c r="A66">
        <v>59</v>
      </c>
      <c r="B66" s="5" t="str">
        <f>VLOOKUP(A66,VOL!A:P,2,0)</f>
        <v>สวีเดน</v>
      </c>
      <c r="C66" s="7">
        <f>VLOOKUP(A66,VOL!A:P,4,0)/1000</f>
        <v>8925.9969999999994</v>
      </c>
      <c r="D66" s="7">
        <f>VLOOKUP(A66,VOL!A:P,5,0)/1000</f>
        <v>456.471</v>
      </c>
      <c r="E66" s="7">
        <f t="shared" si="13"/>
        <v>9382.4679999999989</v>
      </c>
      <c r="F66" s="7">
        <f>VLOOKUP(A66,VOL!A:P,6,0)/1000</f>
        <v>62.174999999999997</v>
      </c>
      <c r="G66" s="7">
        <f>VLOOKUP(A66,VOL!A:P,7,0)/1000</f>
        <v>20.052</v>
      </c>
      <c r="H66" s="7">
        <f>VLOOKUP(A66,VOL!A:P,8,0)/1000</f>
        <v>0</v>
      </c>
      <c r="I66" s="7">
        <f>VLOOKUP(A66,VOL!A:P,9,0)/1000</f>
        <v>0</v>
      </c>
      <c r="J66" s="7">
        <f>VLOOKUP(A66,VOL!A:P,10,0)/1000</f>
        <v>0</v>
      </c>
      <c r="K66" s="7">
        <f>VLOOKUP(A66,VOL!A:P,11,0)/1000</f>
        <v>0</v>
      </c>
      <c r="L66" s="7">
        <f>VLOOKUP(A66,VOL!A:P,12,0)/1000</f>
        <v>45.750999999999998</v>
      </c>
      <c r="M66" s="7">
        <f>VLOOKUP(A66,VOL!A:P,13,0)/1000</f>
        <v>0</v>
      </c>
      <c r="N66" s="7">
        <f t="shared" si="14"/>
        <v>65.802999999999997</v>
      </c>
      <c r="O66" s="7">
        <f>VLOOKUP(A66,VOL!A:P,14,0)/1000</f>
        <v>411.85399999999998</v>
      </c>
      <c r="P66" s="7">
        <f>VLOOKUP(A66,VOL!A:P,15,0)/1000</f>
        <v>140.00800000000001</v>
      </c>
      <c r="Q66" s="7">
        <f>VLOOKUP(A66,VOL!A:P,16,0)/1000</f>
        <v>6.0000000000000001E-3</v>
      </c>
      <c r="R66" s="7">
        <f t="shared" si="15"/>
        <v>10062.313999999997</v>
      </c>
    </row>
    <row r="67" spans="1:18" ht="22.5" customHeight="1" x14ac:dyDescent="0.45">
      <c r="A67">
        <v>60</v>
      </c>
      <c r="B67" s="5" t="str">
        <f>VLOOKUP(A67,VOL!A:P,2,0)</f>
        <v>สหราชอาณาจักร</v>
      </c>
      <c r="C67" s="7">
        <f>VLOOKUP(A67,VOL!A:P,4,0)/1000</f>
        <v>21230.312000000002</v>
      </c>
      <c r="D67" s="7">
        <f>VLOOKUP(A67,VOL!A:P,5,0)/1000</f>
        <v>628.03499999999997</v>
      </c>
      <c r="E67" s="7">
        <f t="shared" si="13"/>
        <v>21858.347000000002</v>
      </c>
      <c r="F67" s="7">
        <f>VLOOKUP(A67,VOL!A:P,6,0)/1000</f>
        <v>1150.3</v>
      </c>
      <c r="G67" s="7">
        <f>VLOOKUP(A67,VOL!A:P,7,0)/1000</f>
        <v>4279.0600000000004</v>
      </c>
      <c r="H67" s="7">
        <f>VLOOKUP(A67,VOL!A:P,8,0)/1000</f>
        <v>18</v>
      </c>
      <c r="I67" s="7">
        <f>VLOOKUP(A67,VOL!A:P,9,0)/1000</f>
        <v>225</v>
      </c>
      <c r="J67" s="7">
        <f>VLOOKUP(A67,VOL!A:P,10,0)/1000</f>
        <v>0</v>
      </c>
      <c r="K67" s="7">
        <f>VLOOKUP(A67,VOL!A:P,11,0)/1000</f>
        <v>0</v>
      </c>
      <c r="L67" s="7">
        <f>VLOOKUP(A67,VOL!A:P,12,0)/1000</f>
        <v>82.033000000000001</v>
      </c>
      <c r="M67" s="7">
        <f>VLOOKUP(A67,VOL!A:P,13,0)/1000</f>
        <v>124.96</v>
      </c>
      <c r="N67" s="7">
        <f t="shared" si="14"/>
        <v>4729.0530000000008</v>
      </c>
      <c r="O67" s="7">
        <f>VLOOKUP(A67,VOL!A:P,14,0)/1000</f>
        <v>1352.35</v>
      </c>
      <c r="P67" s="7">
        <f>VLOOKUP(A67,VOL!A:P,15,0)/1000</f>
        <v>23270.001</v>
      </c>
      <c r="Q67" s="7">
        <f>VLOOKUP(A67,VOL!A:P,16,0)/1000</f>
        <v>1.7999999999999999E-2</v>
      </c>
      <c r="R67" s="7">
        <f t="shared" si="15"/>
        <v>52360.068999999996</v>
      </c>
    </row>
    <row r="68" spans="1:18" ht="22.5" customHeight="1" x14ac:dyDescent="0.45">
      <c r="A68">
        <v>61</v>
      </c>
      <c r="B68" s="5" t="str">
        <f>VLOOKUP(A68,VOL!A:P,2,0)</f>
        <v>ออสเตรีย</v>
      </c>
      <c r="C68" s="7">
        <f>VLOOKUP(A68,VOL!A:P,4,0)/1000</f>
        <v>785.97799999999995</v>
      </c>
      <c r="D68" s="7">
        <f>VLOOKUP(A68,VOL!A:P,5,0)/1000</f>
        <v>23.943999999999999</v>
      </c>
      <c r="E68" s="7">
        <f t="shared" si="13"/>
        <v>809.92199999999991</v>
      </c>
      <c r="F68" s="7">
        <f>VLOOKUP(A68,VOL!A:P,6,0)/1000</f>
        <v>0</v>
      </c>
      <c r="G68" s="7">
        <f>VLOOKUP(A68,VOL!A:P,7,0)/1000</f>
        <v>0</v>
      </c>
      <c r="H68" s="7">
        <f>VLOOKUP(A68,VOL!A:P,8,0)/1000</f>
        <v>0</v>
      </c>
      <c r="I68" s="7">
        <f>VLOOKUP(A68,VOL!A:P,9,0)/1000</f>
        <v>0</v>
      </c>
      <c r="J68" s="7">
        <f>VLOOKUP(A68,VOL!A:P,10,0)/1000</f>
        <v>0</v>
      </c>
      <c r="K68" s="7">
        <f>VLOOKUP(A68,VOL!A:P,11,0)/1000</f>
        <v>0</v>
      </c>
      <c r="L68" s="7">
        <f>VLOOKUP(A68,VOL!A:P,12,0)/1000</f>
        <v>0</v>
      </c>
      <c r="M68" s="7">
        <f>VLOOKUP(A68,VOL!A:P,13,0)/1000</f>
        <v>23.943999999999999</v>
      </c>
      <c r="N68" s="7">
        <f t="shared" si="14"/>
        <v>23.943999999999999</v>
      </c>
      <c r="O68" s="7">
        <f>VLOOKUP(A68,VOL!A:P,14,0)/1000</f>
        <v>4.58</v>
      </c>
      <c r="P68" s="7">
        <f>VLOOKUP(A68,VOL!A:P,15,0)/1000</f>
        <v>0</v>
      </c>
      <c r="Q68" s="7">
        <f>VLOOKUP(A68,VOL!A:P,16,0)/1000</f>
        <v>0</v>
      </c>
      <c r="R68" s="7">
        <f t="shared" si="15"/>
        <v>838.44599999999991</v>
      </c>
    </row>
    <row r="69" spans="1:18" ht="22.5" customHeight="1" x14ac:dyDescent="0.45">
      <c r="A69">
        <v>62</v>
      </c>
      <c r="B69" s="5" t="str">
        <f>VLOOKUP(A69,VOL!A:P,2,0)</f>
        <v>อิตาลี</v>
      </c>
      <c r="C69" s="7">
        <f>VLOOKUP(A69,VOL!A:P,4,0)/1000</f>
        <v>7673.36</v>
      </c>
      <c r="D69" s="7">
        <f>VLOOKUP(A69,VOL!A:P,5,0)/1000</f>
        <v>2310.806</v>
      </c>
      <c r="E69" s="7">
        <f t="shared" si="13"/>
        <v>9984.1659999999993</v>
      </c>
      <c r="F69" s="7">
        <f>VLOOKUP(A69,VOL!A:P,6,0)/1000</f>
        <v>2073</v>
      </c>
      <c r="G69" s="7">
        <f>VLOOKUP(A69,VOL!A:P,7,0)/1000</f>
        <v>72</v>
      </c>
      <c r="H69" s="7">
        <f>VLOOKUP(A69,VOL!A:P,8,0)/1000</f>
        <v>120</v>
      </c>
      <c r="I69" s="7">
        <f>VLOOKUP(A69,VOL!A:P,9,0)/1000</f>
        <v>0</v>
      </c>
      <c r="J69" s="7">
        <f>VLOOKUP(A69,VOL!A:P,10,0)/1000</f>
        <v>0</v>
      </c>
      <c r="K69" s="7">
        <f>VLOOKUP(A69,VOL!A:P,11,0)/1000</f>
        <v>0</v>
      </c>
      <c r="L69" s="7">
        <f>VLOOKUP(A69,VOL!A:P,12,0)/1000</f>
        <v>475.75400000000002</v>
      </c>
      <c r="M69" s="7">
        <f>VLOOKUP(A69,VOL!A:P,13,0)/1000</f>
        <v>13.1</v>
      </c>
      <c r="N69" s="7">
        <f t="shared" si="14"/>
        <v>680.85400000000004</v>
      </c>
      <c r="O69" s="7">
        <f>VLOOKUP(A69,VOL!A:P,14,0)/1000</f>
        <v>499.404</v>
      </c>
      <c r="P69" s="7">
        <f>VLOOKUP(A69,VOL!A:P,15,0)/1000</f>
        <v>1084.0029999999999</v>
      </c>
      <c r="Q69" s="7">
        <f>VLOOKUP(A69,VOL!A:P,16,0)/1000</f>
        <v>2E-3</v>
      </c>
      <c r="R69" s="7">
        <f t="shared" si="15"/>
        <v>14321.429</v>
      </c>
    </row>
    <row r="70" spans="1:18" ht="22.5" customHeight="1" x14ac:dyDescent="0.45">
      <c r="A70">
        <v>63</v>
      </c>
      <c r="B70" s="5" t="str">
        <f>VLOOKUP(A70,VOL!A:P,2,0)</f>
        <v>เอสโตเนีย</v>
      </c>
      <c r="C70" s="7">
        <f>VLOOKUP(A70,VOL!A:P,4,0)/1000</f>
        <v>0</v>
      </c>
      <c r="D70" s="7">
        <f>VLOOKUP(A70,VOL!A:P,5,0)/1000</f>
        <v>0</v>
      </c>
      <c r="E70" s="7">
        <f t="shared" si="13"/>
        <v>0</v>
      </c>
      <c r="F70" s="7">
        <f>VLOOKUP(A70,VOL!A:P,6,0)/1000</f>
        <v>0</v>
      </c>
      <c r="G70" s="7">
        <f>VLOOKUP(A70,VOL!A:P,7,0)/1000</f>
        <v>4.9800000000000004</v>
      </c>
      <c r="H70" s="7">
        <f>VLOOKUP(A70,VOL!A:P,8,0)/1000</f>
        <v>0</v>
      </c>
      <c r="I70" s="7">
        <f>VLOOKUP(A70,VOL!A:P,9,0)/1000</f>
        <v>0</v>
      </c>
      <c r="J70" s="7">
        <f>VLOOKUP(A70,VOL!A:P,10,0)/1000</f>
        <v>0</v>
      </c>
      <c r="K70" s="7">
        <f>VLOOKUP(A70,VOL!A:P,11,0)/1000</f>
        <v>0</v>
      </c>
      <c r="L70" s="7">
        <f>VLOOKUP(A70,VOL!A:P,12,0)/1000</f>
        <v>0</v>
      </c>
      <c r="M70" s="7">
        <f>VLOOKUP(A70,VOL!A:P,13,0)/1000</f>
        <v>0</v>
      </c>
      <c r="N70" s="7">
        <f t="shared" si="14"/>
        <v>4.9800000000000004</v>
      </c>
      <c r="O70" s="7">
        <f>VLOOKUP(A70,VOL!A:P,14,0)/1000</f>
        <v>0</v>
      </c>
      <c r="P70" s="7">
        <f>VLOOKUP(A70,VOL!A:P,15,0)/1000</f>
        <v>0</v>
      </c>
      <c r="Q70" s="7">
        <f>VLOOKUP(A70,VOL!A:P,16,0)/1000</f>
        <v>0</v>
      </c>
      <c r="R70" s="7">
        <f t="shared" si="15"/>
        <v>4.9800000000000004</v>
      </c>
    </row>
    <row r="71" spans="1:18" ht="22.5" customHeight="1" x14ac:dyDescent="0.45">
      <c r="A71">
        <v>64</v>
      </c>
      <c r="B71" s="5" t="str">
        <f>VLOOKUP(A71,VOL!A:P,2,0)</f>
        <v>ไอร์แลนด์</v>
      </c>
      <c r="C71" s="7">
        <f>VLOOKUP(A71,VOL!A:P,4,0)/1000</f>
        <v>1380.7650000000001</v>
      </c>
      <c r="D71" s="7">
        <f>VLOOKUP(A71,VOL!A:P,5,0)/1000</f>
        <v>54</v>
      </c>
      <c r="E71" s="7">
        <f t="shared" si="13"/>
        <v>1434.7650000000001</v>
      </c>
      <c r="F71" s="7">
        <f>VLOOKUP(A71,VOL!A:P,6,0)/1000</f>
        <v>0</v>
      </c>
      <c r="G71" s="7">
        <f>VLOOKUP(A71,VOL!A:P,7,0)/1000</f>
        <v>0</v>
      </c>
      <c r="H71" s="7">
        <f>VLOOKUP(A71,VOL!A:P,8,0)/1000</f>
        <v>0</v>
      </c>
      <c r="I71" s="7">
        <f>VLOOKUP(A71,VOL!A:P,9,0)/1000</f>
        <v>0</v>
      </c>
      <c r="J71" s="7">
        <f>VLOOKUP(A71,VOL!A:P,10,0)/1000</f>
        <v>0</v>
      </c>
      <c r="K71" s="7">
        <f>VLOOKUP(A71,VOL!A:P,11,0)/1000</f>
        <v>0</v>
      </c>
      <c r="L71" s="7">
        <f>VLOOKUP(A71,VOL!A:P,12,0)/1000</f>
        <v>0</v>
      </c>
      <c r="M71" s="7">
        <f>VLOOKUP(A71,VOL!A:P,13,0)/1000</f>
        <v>0</v>
      </c>
      <c r="N71" s="7">
        <f t="shared" si="14"/>
        <v>0</v>
      </c>
      <c r="O71" s="7">
        <f>VLOOKUP(A71,VOL!A:P,14,0)/1000</f>
        <v>25.683</v>
      </c>
      <c r="P71" s="7">
        <f>VLOOKUP(A71,VOL!A:P,15,0)/1000</f>
        <v>0</v>
      </c>
      <c r="Q71" s="7">
        <f>VLOOKUP(A71,VOL!A:P,16,0)/1000</f>
        <v>2E-3</v>
      </c>
      <c r="R71" s="7">
        <f t="shared" si="15"/>
        <v>1460.45</v>
      </c>
    </row>
    <row r="72" spans="1:18" ht="22.5" customHeight="1" x14ac:dyDescent="0.45">
      <c r="A72">
        <v>65</v>
      </c>
      <c r="B72" s="5" t="str">
        <f>VLOOKUP(A72,VOL!A:P,2,0)</f>
        <v>ฮังการี</v>
      </c>
      <c r="C72" s="7">
        <f>VLOOKUP(A72,VOL!A:P,4,0)/1000</f>
        <v>0</v>
      </c>
      <c r="D72" s="7">
        <f>VLOOKUP(A72,VOL!A:P,5,0)/1000</f>
        <v>0</v>
      </c>
      <c r="E72" s="7">
        <f t="shared" si="13"/>
        <v>0</v>
      </c>
      <c r="F72" s="7">
        <f>VLOOKUP(A72,VOL!A:P,6,0)/1000</f>
        <v>0</v>
      </c>
      <c r="G72" s="7">
        <f>VLOOKUP(A72,VOL!A:P,7,0)/1000</f>
        <v>0</v>
      </c>
      <c r="H72" s="7">
        <f>VLOOKUP(A72,VOL!A:P,8,0)/1000</f>
        <v>0</v>
      </c>
      <c r="I72" s="7">
        <f>VLOOKUP(A72,VOL!A:P,9,0)/1000</f>
        <v>0</v>
      </c>
      <c r="J72" s="7">
        <f>VLOOKUP(A72,VOL!A:P,10,0)/1000</f>
        <v>0</v>
      </c>
      <c r="K72" s="7">
        <f>VLOOKUP(A72,VOL!A:P,11,0)/1000</f>
        <v>0</v>
      </c>
      <c r="L72" s="7">
        <f>VLOOKUP(A72,VOL!A:P,12,0)/1000</f>
        <v>0</v>
      </c>
      <c r="M72" s="7">
        <f>VLOOKUP(A72,VOL!A:P,13,0)/1000</f>
        <v>0</v>
      </c>
      <c r="N72" s="7">
        <f t="shared" si="14"/>
        <v>0</v>
      </c>
      <c r="O72" s="7">
        <f>VLOOKUP(A72,VOL!A:P,14,0)/1000</f>
        <v>0</v>
      </c>
      <c r="P72" s="7">
        <f>VLOOKUP(A72,VOL!A:P,15,0)/1000</f>
        <v>145</v>
      </c>
      <c r="Q72" s="7">
        <f>VLOOKUP(A72,VOL!A:P,16,0)/1000</f>
        <v>0</v>
      </c>
      <c r="R72" s="7">
        <f t="shared" si="15"/>
        <v>145</v>
      </c>
    </row>
    <row r="73" spans="1:18" ht="22.5" customHeight="1" x14ac:dyDescent="0.45">
      <c r="B73" s="14" t="s">
        <v>172</v>
      </c>
      <c r="C73" s="13">
        <f>SUM(C74:C92)</f>
        <v>22663.887999999999</v>
      </c>
      <c r="D73" s="13">
        <f t="shared" ref="D73:R73" si="16">SUM(D74:D92)</f>
        <v>1331.723</v>
      </c>
      <c r="E73" s="13">
        <f t="shared" si="16"/>
        <v>23995.611000000001</v>
      </c>
      <c r="F73" s="13">
        <f t="shared" si="16"/>
        <v>3823.8119999999994</v>
      </c>
      <c r="G73" s="13">
        <f t="shared" si="16"/>
        <v>14400.38</v>
      </c>
      <c r="H73" s="13">
        <f t="shared" si="16"/>
        <v>7238.65</v>
      </c>
      <c r="I73" s="13">
        <f t="shared" si="16"/>
        <v>305.60000000000002</v>
      </c>
      <c r="J73" s="13">
        <f t="shared" si="16"/>
        <v>80.8</v>
      </c>
      <c r="K73" s="13"/>
      <c r="L73" s="13">
        <f t="shared" si="16"/>
        <v>307.12099999999998</v>
      </c>
      <c r="M73" s="13">
        <f t="shared" si="16"/>
        <v>583.79999999999995</v>
      </c>
      <c r="N73" s="13">
        <f t="shared" si="16"/>
        <v>22916.350999999999</v>
      </c>
      <c r="O73" s="13">
        <f t="shared" si="16"/>
        <v>512.27099999999996</v>
      </c>
      <c r="P73" s="13">
        <f t="shared" si="16"/>
        <v>26785.637000000002</v>
      </c>
      <c r="Q73" s="13">
        <f t="shared" si="16"/>
        <v>3.4000000000000002E-2</v>
      </c>
      <c r="R73" s="13">
        <f t="shared" si="16"/>
        <v>78033.716</v>
      </c>
    </row>
    <row r="74" spans="1:18" ht="22.5" customHeight="1" x14ac:dyDescent="0.45">
      <c r="A74">
        <v>67</v>
      </c>
      <c r="B74" s="5" t="str">
        <f>VLOOKUP(A74,VOL!A:P,2,0)</f>
        <v>กลาดิลูป</v>
      </c>
      <c r="C74" s="7">
        <f>VLOOKUP(A74,VOL!A:P,4,0)/1000</f>
        <v>0</v>
      </c>
      <c r="D74" s="7">
        <f>VLOOKUP(A74,VOL!A:P,5,0)/1000</f>
        <v>0</v>
      </c>
      <c r="E74" s="7">
        <f t="shared" ref="E74:E92" si="17">SUM(C74:D74)</f>
        <v>0</v>
      </c>
      <c r="F74" s="7">
        <f>VLOOKUP(A74,VOL!A:P,6,0)/1000</f>
        <v>427.95</v>
      </c>
      <c r="G74" s="7">
        <f>VLOOKUP(A74,VOL!A:P,7,0)/1000</f>
        <v>56.97</v>
      </c>
      <c r="H74" s="7">
        <f>VLOOKUP(A74,VOL!A:P,8,0)/1000</f>
        <v>0</v>
      </c>
      <c r="I74" s="7">
        <f>VLOOKUP(A74,VOL!A:P,9,0)/1000</f>
        <v>0</v>
      </c>
      <c r="J74" s="7">
        <f>VLOOKUP(A74,VOL!A:P,10,0)/1000</f>
        <v>0</v>
      </c>
      <c r="K74" s="7">
        <f>VLOOKUP(A74,VOL!A:P,11,0)/1000</f>
        <v>0</v>
      </c>
      <c r="L74" s="7">
        <f>VLOOKUP(A74,VOL!A:P,12,0)/1000</f>
        <v>0</v>
      </c>
      <c r="M74" s="7">
        <f>VLOOKUP(A74,VOL!A:P,13,0)/1000</f>
        <v>0</v>
      </c>
      <c r="N74" s="7">
        <f t="shared" ref="N74:N92" si="18">SUM(G74:M74)</f>
        <v>56.97</v>
      </c>
      <c r="O74" s="7">
        <f>VLOOKUP(A74,VOL!A:P,14,0)/1000</f>
        <v>0</v>
      </c>
      <c r="P74" s="7">
        <f>VLOOKUP(A74,VOL!A:P,15,0)/1000</f>
        <v>645</v>
      </c>
      <c r="Q74" s="7">
        <f>VLOOKUP(A74,VOL!A:P,16,0)/1000</f>
        <v>0</v>
      </c>
      <c r="R74" s="7">
        <f t="shared" si="15"/>
        <v>1129.92</v>
      </c>
    </row>
    <row r="75" spans="1:18" ht="22.5" customHeight="1" x14ac:dyDescent="0.45">
      <c r="A75">
        <v>68</v>
      </c>
      <c r="B75" s="5" t="str">
        <f>VLOOKUP(A75,VOL!A:P,2,0)</f>
        <v>จอร์เจีย</v>
      </c>
      <c r="C75" s="7">
        <f>VLOOKUP(A75,VOL!A:P,4,0)/1000</f>
        <v>832.5</v>
      </c>
      <c r="D75" s="7">
        <f>VLOOKUP(A75,VOL!A:P,5,0)/1000</f>
        <v>0</v>
      </c>
      <c r="E75" s="7">
        <f t="shared" si="17"/>
        <v>832.5</v>
      </c>
      <c r="F75" s="7">
        <f>VLOOKUP(A75,VOL!A:P,6,0)/1000</f>
        <v>0</v>
      </c>
      <c r="G75" s="7">
        <f>VLOOKUP(A75,VOL!A:P,7,0)/1000</f>
        <v>5534.5</v>
      </c>
      <c r="H75" s="7">
        <f>VLOOKUP(A75,VOL!A:P,8,0)/1000</f>
        <v>2136</v>
      </c>
      <c r="I75" s="7">
        <f>VLOOKUP(A75,VOL!A:P,9,0)/1000</f>
        <v>78</v>
      </c>
      <c r="J75" s="7">
        <f>VLOOKUP(A75,VOL!A:P,10,0)/1000</f>
        <v>0</v>
      </c>
      <c r="K75" s="7">
        <f>VLOOKUP(A75,VOL!A:P,11,0)/1000</f>
        <v>0</v>
      </c>
      <c r="L75" s="7">
        <f>VLOOKUP(A75,VOL!A:P,12,0)/1000</f>
        <v>0</v>
      </c>
      <c r="M75" s="7">
        <f>VLOOKUP(A75,VOL!A:P,13,0)/1000</f>
        <v>0</v>
      </c>
      <c r="N75" s="7">
        <f t="shared" si="18"/>
        <v>7748.5</v>
      </c>
      <c r="O75" s="7">
        <f>VLOOKUP(A75,VOL!A:P,14,0)/1000</f>
        <v>0</v>
      </c>
      <c r="P75" s="7">
        <f>VLOOKUP(A75,VOL!A:P,15,0)/1000</f>
        <v>568.42499999999995</v>
      </c>
      <c r="Q75" s="7">
        <f>VLOOKUP(A75,VOL!A:P,16,0)/1000</f>
        <v>0</v>
      </c>
      <c r="R75" s="7">
        <f t="shared" si="15"/>
        <v>9149.4249999999993</v>
      </c>
    </row>
    <row r="76" spans="1:18" ht="22.5" customHeight="1" x14ac:dyDescent="0.45">
      <c r="A76">
        <v>69</v>
      </c>
      <c r="B76" s="5" t="str">
        <f>VLOOKUP(A76,VOL!A:P,2,0)</f>
        <v>เซอร์เบียร์</v>
      </c>
      <c r="C76" s="7">
        <f>VLOOKUP(A76,VOL!A:P,4,0)/1000</f>
        <v>0</v>
      </c>
      <c r="D76" s="7">
        <f>VLOOKUP(A76,VOL!A:P,5,0)/1000</f>
        <v>0</v>
      </c>
      <c r="E76" s="7">
        <f t="shared" si="17"/>
        <v>0</v>
      </c>
      <c r="F76" s="7">
        <f>VLOOKUP(A76,VOL!A:P,6,0)/1000</f>
        <v>0</v>
      </c>
      <c r="G76" s="7">
        <f>VLOOKUP(A76,VOL!A:P,7,0)/1000</f>
        <v>215</v>
      </c>
      <c r="H76" s="7">
        <f>VLOOKUP(A76,VOL!A:P,8,0)/1000</f>
        <v>0</v>
      </c>
      <c r="I76" s="7">
        <f>VLOOKUP(A76,VOL!A:P,9,0)/1000</f>
        <v>0</v>
      </c>
      <c r="J76" s="7">
        <f>VLOOKUP(A76,VOL!A:P,10,0)/1000</f>
        <v>0</v>
      </c>
      <c r="K76" s="7">
        <f>VLOOKUP(A76,VOL!A:P,11,0)/1000</f>
        <v>0</v>
      </c>
      <c r="L76" s="7">
        <f>VLOOKUP(A76,VOL!A:P,12,0)/1000</f>
        <v>0</v>
      </c>
      <c r="M76" s="7">
        <f>VLOOKUP(A76,VOL!A:P,13,0)/1000</f>
        <v>0</v>
      </c>
      <c r="N76" s="7">
        <f t="shared" si="18"/>
        <v>215</v>
      </c>
      <c r="O76" s="7">
        <f>VLOOKUP(A76,VOL!A:P,14,0)/1000</f>
        <v>0</v>
      </c>
      <c r="P76" s="7">
        <f>VLOOKUP(A76,VOL!A:P,15,0)/1000</f>
        <v>0</v>
      </c>
      <c r="Q76" s="7">
        <f>VLOOKUP(A76,VOL!A:P,16,0)/1000</f>
        <v>0</v>
      </c>
      <c r="R76" s="7">
        <f t="shared" si="15"/>
        <v>215</v>
      </c>
    </row>
    <row r="77" spans="1:18" ht="22.5" customHeight="1" x14ac:dyDescent="0.45">
      <c r="A77">
        <v>70</v>
      </c>
      <c r="B77" s="5" t="str">
        <f>VLOOKUP(A77,VOL!A:P,2,0)</f>
        <v>นอรเว</v>
      </c>
      <c r="C77" s="7">
        <f>VLOOKUP(A77,VOL!A:P,4,0)/1000</f>
        <v>7629.47</v>
      </c>
      <c r="D77" s="7">
        <f>VLOOKUP(A77,VOL!A:P,5,0)/1000</f>
        <v>6.1319999999999997</v>
      </c>
      <c r="E77" s="7">
        <f t="shared" si="17"/>
        <v>7635.6019999999999</v>
      </c>
      <c r="F77" s="7">
        <f>VLOOKUP(A77,VOL!A:P,6,0)/1000</f>
        <v>34.981999999999999</v>
      </c>
      <c r="G77" s="7">
        <f>VLOOKUP(A77,VOL!A:P,7,0)/1000</f>
        <v>416.65300000000002</v>
      </c>
      <c r="H77" s="7">
        <f>VLOOKUP(A77,VOL!A:P,8,0)/1000</f>
        <v>0</v>
      </c>
      <c r="I77" s="7">
        <f>VLOOKUP(A77,VOL!A:P,9,0)/1000</f>
        <v>0</v>
      </c>
      <c r="J77" s="7">
        <f>VLOOKUP(A77,VOL!A:P,10,0)/1000</f>
        <v>0</v>
      </c>
      <c r="K77" s="7">
        <f>VLOOKUP(A77,VOL!A:P,11,0)/1000</f>
        <v>0</v>
      </c>
      <c r="L77" s="7">
        <f>VLOOKUP(A77,VOL!A:P,12,0)/1000</f>
        <v>34.787999999999997</v>
      </c>
      <c r="M77" s="7">
        <f>VLOOKUP(A77,VOL!A:P,13,0)/1000</f>
        <v>43.8</v>
      </c>
      <c r="N77" s="7">
        <f t="shared" si="18"/>
        <v>495.24100000000004</v>
      </c>
      <c r="O77" s="7">
        <f>VLOOKUP(A77,VOL!A:P,14,0)/1000</f>
        <v>307.06799999999998</v>
      </c>
      <c r="P77" s="7">
        <f>VLOOKUP(A77,VOL!A:P,15,0)/1000</f>
        <v>439.00099999999998</v>
      </c>
      <c r="Q77" s="7">
        <f>VLOOKUP(A77,VOL!A:P,16,0)/1000</f>
        <v>0</v>
      </c>
      <c r="R77" s="7">
        <f t="shared" si="15"/>
        <v>8911.8940000000002</v>
      </c>
    </row>
    <row r="78" spans="1:18" ht="22.5" customHeight="1" x14ac:dyDescent="0.45">
      <c r="A78">
        <v>71</v>
      </c>
      <c r="B78" s="5" t="str">
        <f>VLOOKUP(A78,VOL!A:P,2,0)</f>
        <v>บอสเนียและเฮอร์เซโกวีนา</v>
      </c>
      <c r="C78" s="7">
        <f>VLOOKUP(A78,VOL!A:P,4,0)/1000</f>
        <v>0</v>
      </c>
      <c r="D78" s="7">
        <f>VLOOKUP(A78,VOL!A:P,5,0)/1000</f>
        <v>0</v>
      </c>
      <c r="E78" s="7">
        <f t="shared" si="17"/>
        <v>0</v>
      </c>
      <c r="F78" s="7">
        <f>VLOOKUP(A78,VOL!A:P,6,0)/1000</f>
        <v>0</v>
      </c>
      <c r="G78" s="7">
        <f>VLOOKUP(A78,VOL!A:P,7,0)/1000</f>
        <v>48</v>
      </c>
      <c r="H78" s="7">
        <f>VLOOKUP(A78,VOL!A:P,8,0)/1000</f>
        <v>0</v>
      </c>
      <c r="I78" s="7">
        <f>VLOOKUP(A78,VOL!A:P,9,0)/1000</f>
        <v>0</v>
      </c>
      <c r="J78" s="7">
        <f>VLOOKUP(A78,VOL!A:P,10,0)/1000</f>
        <v>0</v>
      </c>
      <c r="K78" s="7">
        <f>VLOOKUP(A78,VOL!A:P,11,0)/1000</f>
        <v>0</v>
      </c>
      <c r="L78" s="7">
        <f>VLOOKUP(A78,VOL!A:P,12,0)/1000</f>
        <v>0</v>
      </c>
      <c r="M78" s="7">
        <f>VLOOKUP(A78,VOL!A:P,13,0)/1000</f>
        <v>0</v>
      </c>
      <c r="N78" s="7">
        <f t="shared" si="18"/>
        <v>48</v>
      </c>
      <c r="O78" s="7">
        <f>VLOOKUP(A78,VOL!A:P,14,0)/1000</f>
        <v>0</v>
      </c>
      <c r="P78" s="7">
        <f>VLOOKUP(A78,VOL!A:P,15,0)/1000</f>
        <v>0</v>
      </c>
      <c r="Q78" s="7">
        <f>VLOOKUP(A78,VOL!A:P,16,0)/1000</f>
        <v>0</v>
      </c>
      <c r="R78" s="7">
        <f t="shared" si="15"/>
        <v>48</v>
      </c>
    </row>
    <row r="79" spans="1:18" ht="22.5" customHeight="1" x14ac:dyDescent="0.45">
      <c r="A79">
        <v>72</v>
      </c>
      <c r="B79" s="5" t="str">
        <f>VLOOKUP(A79,VOL!A:P,2,0)</f>
        <v>เฟร็นชกัวนา</v>
      </c>
      <c r="C79" s="7">
        <f>VLOOKUP(A79,VOL!A:P,4,0)/1000</f>
        <v>445.541</v>
      </c>
      <c r="D79" s="7">
        <f>VLOOKUP(A79,VOL!A:P,5,0)/1000</f>
        <v>122.53100000000001</v>
      </c>
      <c r="E79" s="7">
        <f t="shared" si="17"/>
        <v>568.072</v>
      </c>
      <c r="F79" s="7">
        <f>VLOOKUP(A79,VOL!A:P,6,0)/1000</f>
        <v>0</v>
      </c>
      <c r="G79" s="7">
        <f>VLOOKUP(A79,VOL!A:P,7,0)/1000</f>
        <v>0</v>
      </c>
      <c r="H79" s="7">
        <f>VLOOKUP(A79,VOL!A:P,8,0)/1000</f>
        <v>0</v>
      </c>
      <c r="I79" s="7">
        <f>VLOOKUP(A79,VOL!A:P,9,0)/1000</f>
        <v>0</v>
      </c>
      <c r="J79" s="7">
        <f>VLOOKUP(A79,VOL!A:P,10,0)/1000</f>
        <v>0</v>
      </c>
      <c r="K79" s="7">
        <f>VLOOKUP(A79,VOL!A:P,11,0)/1000</f>
        <v>0</v>
      </c>
      <c r="L79" s="7">
        <f>VLOOKUP(A79,VOL!A:P,12,0)/1000</f>
        <v>0</v>
      </c>
      <c r="M79" s="7">
        <f>VLOOKUP(A79,VOL!A:P,13,0)/1000</f>
        <v>0</v>
      </c>
      <c r="N79" s="7">
        <f t="shared" si="18"/>
        <v>0</v>
      </c>
      <c r="O79" s="7">
        <f>VLOOKUP(A79,VOL!A:P,14,0)/1000</f>
        <v>7.8390000000000004</v>
      </c>
      <c r="P79" s="7">
        <f>VLOOKUP(A79,VOL!A:P,15,0)/1000</f>
        <v>0</v>
      </c>
      <c r="Q79" s="7">
        <f>VLOOKUP(A79,VOL!A:P,16,0)/1000</f>
        <v>0</v>
      </c>
      <c r="R79" s="7">
        <f t="shared" si="15"/>
        <v>575.91100000000006</v>
      </c>
    </row>
    <row r="80" spans="1:18" ht="22.5" customHeight="1" x14ac:dyDescent="0.45">
      <c r="A80">
        <v>74</v>
      </c>
      <c r="B80" s="5" t="str">
        <f>VLOOKUP(A80,VOL!A:P,2,0)</f>
        <v>สาธารณรัฐมาซิโดเนีย</v>
      </c>
      <c r="C80" s="7">
        <f>VLOOKUP(A80,VOL!A:P,4,0)/1000</f>
        <v>0</v>
      </c>
      <c r="D80" s="7">
        <f>VLOOKUP(A80,VOL!A:P,5,0)/1000</f>
        <v>0</v>
      </c>
      <c r="E80" s="7">
        <f t="shared" si="17"/>
        <v>0</v>
      </c>
      <c r="F80" s="7">
        <f>VLOOKUP(A80,VOL!A:P,6,0)/1000</f>
        <v>0</v>
      </c>
      <c r="G80" s="7">
        <f>VLOOKUP(A80,VOL!A:P,7,0)/1000</f>
        <v>7</v>
      </c>
      <c r="H80" s="7">
        <f>VLOOKUP(A80,VOL!A:P,8,0)/1000</f>
        <v>0</v>
      </c>
      <c r="I80" s="7">
        <f>VLOOKUP(A80,VOL!A:P,9,0)/1000</f>
        <v>0</v>
      </c>
      <c r="J80" s="7">
        <f>VLOOKUP(A80,VOL!A:P,10,0)/1000</f>
        <v>0</v>
      </c>
      <c r="K80" s="7">
        <f>VLOOKUP(A80,VOL!A:P,11,0)/1000</f>
        <v>0</v>
      </c>
      <c r="L80" s="7">
        <f>VLOOKUP(A80,VOL!A:P,12,0)/1000</f>
        <v>0</v>
      </c>
      <c r="M80" s="7">
        <f>VLOOKUP(A80,VOL!A:P,13,0)/1000</f>
        <v>0</v>
      </c>
      <c r="N80" s="7">
        <f t="shared" si="18"/>
        <v>7</v>
      </c>
      <c r="O80" s="7">
        <f>VLOOKUP(A80,VOL!A:P,14,0)/1000</f>
        <v>0</v>
      </c>
      <c r="P80" s="7">
        <f>VLOOKUP(A80,VOL!A:P,15,0)/1000</f>
        <v>3</v>
      </c>
      <c r="Q80" s="7">
        <f>VLOOKUP(A80,VOL!A:P,16,0)/1000</f>
        <v>0</v>
      </c>
      <c r="R80" s="7">
        <f t="shared" si="15"/>
        <v>10</v>
      </c>
    </row>
    <row r="81" spans="1:18" ht="22.5" customHeight="1" x14ac:dyDescent="0.45">
      <c r="A81">
        <v>75</v>
      </c>
      <c r="B81" s="5" t="str">
        <f>VLOOKUP(A81,VOL!A:P,2,0)</f>
        <v>มาตินิคร์</v>
      </c>
      <c r="C81" s="7">
        <f>VLOOKUP(A81,VOL!A:P,4,0)/1000</f>
        <v>911.5</v>
      </c>
      <c r="D81" s="7">
        <f>VLOOKUP(A81,VOL!A:P,5,0)/1000</f>
        <v>31.847000000000001</v>
      </c>
      <c r="E81" s="7">
        <f t="shared" si="17"/>
        <v>943.34699999999998</v>
      </c>
      <c r="F81" s="7">
        <f>VLOOKUP(A81,VOL!A:P,6,0)/1000</f>
        <v>0</v>
      </c>
      <c r="G81" s="7">
        <f>VLOOKUP(A81,VOL!A:P,7,0)/1000</f>
        <v>471</v>
      </c>
      <c r="H81" s="7">
        <f>VLOOKUP(A81,VOL!A:P,8,0)/1000</f>
        <v>8.8000000000000007</v>
      </c>
      <c r="I81" s="7">
        <f>VLOOKUP(A81,VOL!A:P,9,0)/1000</f>
        <v>0</v>
      </c>
      <c r="J81" s="7">
        <f>VLOOKUP(A81,VOL!A:P,10,0)/1000</f>
        <v>80.8</v>
      </c>
      <c r="K81" s="7">
        <f>VLOOKUP(A81,VOL!A:P,11,0)/1000</f>
        <v>0</v>
      </c>
      <c r="L81" s="7">
        <f>VLOOKUP(A81,VOL!A:P,12,0)/1000</f>
        <v>0</v>
      </c>
      <c r="M81" s="7">
        <f>VLOOKUP(A81,VOL!A:P,13,0)/1000</f>
        <v>0</v>
      </c>
      <c r="N81" s="7">
        <f t="shared" si="18"/>
        <v>560.6</v>
      </c>
      <c r="O81" s="7">
        <f>VLOOKUP(A81,VOL!A:P,14,0)/1000</f>
        <v>0.36</v>
      </c>
      <c r="P81" s="7">
        <f>VLOOKUP(A81,VOL!A:P,15,0)/1000</f>
        <v>56.4</v>
      </c>
      <c r="Q81" s="7">
        <f>VLOOKUP(A81,VOL!A:P,16,0)/1000</f>
        <v>0</v>
      </c>
      <c r="R81" s="7">
        <f t="shared" si="15"/>
        <v>1560.7070000000001</v>
      </c>
    </row>
    <row r="82" spans="1:18" ht="22.5" customHeight="1" x14ac:dyDescent="0.45">
      <c r="A82">
        <v>76</v>
      </c>
      <c r="B82" s="34" t="str">
        <f>VLOOKUP(A82,VOL!A:P,2,0)</f>
        <v>สโลวะเกีย</v>
      </c>
      <c r="C82" s="35">
        <f>VLOOKUP(A82,VOL!A:P,4,0)/1000</f>
        <v>0</v>
      </c>
      <c r="D82" s="35">
        <f>VLOOKUP(A82,VOL!A:P,5,0)/1000</f>
        <v>0</v>
      </c>
      <c r="E82" s="35">
        <f t="shared" si="17"/>
        <v>0</v>
      </c>
      <c r="F82" s="35">
        <f>VLOOKUP(A82,VOL!A:P,6,0)/1000</f>
        <v>0</v>
      </c>
      <c r="G82" s="35">
        <f>VLOOKUP(A82,VOL!A:P,7,0)/1000</f>
        <v>1</v>
      </c>
      <c r="H82" s="35">
        <f>VLOOKUP(A82,VOL!A:P,8,0)/1000</f>
        <v>0</v>
      </c>
      <c r="I82" s="35">
        <f>VLOOKUP(A82,VOL!A:P,9,0)/1000</f>
        <v>0</v>
      </c>
      <c r="J82" s="35">
        <f>VLOOKUP(A82,VOL!A:P,10,0)/1000</f>
        <v>0</v>
      </c>
      <c r="K82" s="35">
        <f>VLOOKUP(A82,VOL!A:P,11,0)/1000</f>
        <v>0</v>
      </c>
      <c r="L82" s="35">
        <f>VLOOKUP(A82,VOL!A:P,12,0)/1000</f>
        <v>0</v>
      </c>
      <c r="M82" s="35">
        <f>VLOOKUP(A82,VOL!A:P,13,0)/1000</f>
        <v>0</v>
      </c>
      <c r="N82" s="35">
        <f t="shared" si="18"/>
        <v>1</v>
      </c>
      <c r="O82" s="35">
        <f>VLOOKUP(A82,VOL!A:P,14,0)/1000</f>
        <v>0</v>
      </c>
      <c r="P82" s="35">
        <f>VLOOKUP(A82,VOL!A:P,15,0)/1000</f>
        <v>0</v>
      </c>
      <c r="Q82" s="35">
        <f>VLOOKUP(A82,VOL!A:P,16,0)/1000</f>
        <v>0</v>
      </c>
      <c r="R82" s="35">
        <f t="shared" si="15"/>
        <v>1</v>
      </c>
    </row>
    <row r="83" spans="1:18" ht="22.5" customHeight="1" x14ac:dyDescent="0.45">
      <c r="A83">
        <v>77</v>
      </c>
      <c r="B83" s="5" t="str">
        <f>VLOOKUP(A83,VOL!A:P,2,0)</f>
        <v>สาธารณรัฐยูเครน</v>
      </c>
      <c r="C83" s="7">
        <f>VLOOKUP(A83,VOL!A:P,4,0)/1000</f>
        <v>80.436000000000007</v>
      </c>
      <c r="D83" s="7">
        <f>VLOOKUP(A83,VOL!A:P,5,0)/1000</f>
        <v>0</v>
      </c>
      <c r="E83" s="7">
        <f t="shared" si="17"/>
        <v>80.436000000000007</v>
      </c>
      <c r="F83" s="7">
        <f>VLOOKUP(A83,VOL!A:P,6,0)/1000</f>
        <v>0</v>
      </c>
      <c r="G83" s="7">
        <f>VLOOKUP(A83,VOL!A:P,7,0)/1000</f>
        <v>352</v>
      </c>
      <c r="H83" s="7">
        <f>VLOOKUP(A83,VOL!A:P,8,0)/1000</f>
        <v>844</v>
      </c>
      <c r="I83" s="7">
        <f>VLOOKUP(A83,VOL!A:P,9,0)/1000</f>
        <v>0</v>
      </c>
      <c r="J83" s="7">
        <f>VLOOKUP(A83,VOL!A:P,10,0)/1000</f>
        <v>0</v>
      </c>
      <c r="K83" s="7">
        <f>VLOOKUP(A83,VOL!A:P,11,0)/1000</f>
        <v>0</v>
      </c>
      <c r="L83" s="7">
        <f>VLOOKUP(A83,VOL!A:P,12,0)/1000</f>
        <v>0</v>
      </c>
      <c r="M83" s="7">
        <f>VLOOKUP(A83,VOL!A:P,13,0)/1000</f>
        <v>0</v>
      </c>
      <c r="N83" s="7">
        <f t="shared" si="18"/>
        <v>1196</v>
      </c>
      <c r="O83" s="7">
        <f>VLOOKUP(A83,VOL!A:P,14,0)/1000</f>
        <v>0</v>
      </c>
      <c r="P83" s="7">
        <f>VLOOKUP(A83,VOL!A:P,15,0)/1000</f>
        <v>1195</v>
      </c>
      <c r="Q83" s="7">
        <f>VLOOKUP(A83,VOL!A:P,16,0)/1000</f>
        <v>1E-3</v>
      </c>
      <c r="R83" s="7">
        <f t="shared" si="15"/>
        <v>2471.4369999999999</v>
      </c>
    </row>
    <row r="84" spans="1:18" ht="22.5" customHeight="1" x14ac:dyDescent="0.45">
      <c r="A84">
        <v>78</v>
      </c>
      <c r="B84" s="5" t="str">
        <f>VLOOKUP(A84,VOL!A:P,2,0)</f>
        <v>รัสเซีย</v>
      </c>
      <c r="C84" s="7">
        <f>VLOOKUP(A84,VOL!A:P,4,0)/1000</f>
        <v>566.12800000000004</v>
      </c>
      <c r="D84" s="7">
        <f>VLOOKUP(A84,VOL!A:P,5,0)/1000</f>
        <v>25</v>
      </c>
      <c r="E84" s="7">
        <f t="shared" si="17"/>
        <v>591.12800000000004</v>
      </c>
      <c r="F84" s="7">
        <f>VLOOKUP(A84,VOL!A:P,6,0)/1000</f>
        <v>0</v>
      </c>
      <c r="G84" s="7">
        <f>VLOOKUP(A84,VOL!A:P,7,0)/1000</f>
        <v>6358</v>
      </c>
      <c r="H84" s="7">
        <f>VLOOKUP(A84,VOL!A:P,8,0)/1000</f>
        <v>3749.85</v>
      </c>
      <c r="I84" s="7">
        <f>VLOOKUP(A84,VOL!A:P,9,0)/1000</f>
        <v>225</v>
      </c>
      <c r="J84" s="7">
        <f>VLOOKUP(A84,VOL!A:P,10,0)/1000</f>
        <v>0</v>
      </c>
      <c r="K84" s="7">
        <f>VLOOKUP(A84,VOL!A:P,11,0)/1000</f>
        <v>0</v>
      </c>
      <c r="L84" s="7">
        <f>VLOOKUP(A84,VOL!A:P,12,0)/1000</f>
        <v>127.712</v>
      </c>
      <c r="M84" s="7">
        <f>VLOOKUP(A84,VOL!A:P,13,0)/1000</f>
        <v>0</v>
      </c>
      <c r="N84" s="7">
        <f t="shared" si="18"/>
        <v>10460.562</v>
      </c>
      <c r="O84" s="7">
        <f>VLOOKUP(A84,VOL!A:P,14,0)/1000</f>
        <v>2.7120000000000002</v>
      </c>
      <c r="P84" s="7">
        <f>VLOOKUP(A84,VOL!A:P,15,0)/1000</f>
        <v>22025.001</v>
      </c>
      <c r="Q84" s="7">
        <f>VLOOKUP(A84,VOL!A:P,16,0)/1000</f>
        <v>0</v>
      </c>
      <c r="R84" s="7">
        <f t="shared" si="15"/>
        <v>33079.402999999998</v>
      </c>
    </row>
    <row r="85" spans="1:18" ht="22.5" customHeight="1" x14ac:dyDescent="0.45">
      <c r="A85">
        <v>79</v>
      </c>
      <c r="B85" s="5" t="str">
        <f>VLOOKUP(A85,VOL!A:P,2,0)</f>
        <v>เรอุนยอง</v>
      </c>
      <c r="C85" s="7">
        <f>VLOOKUP(A85,VOL!A:P,4,0)/1000</f>
        <v>4653.0680000000002</v>
      </c>
      <c r="D85" s="7">
        <f>VLOOKUP(A85,VOL!A:P,5,0)/1000</f>
        <v>0</v>
      </c>
      <c r="E85" s="7">
        <f t="shared" si="17"/>
        <v>4653.0680000000002</v>
      </c>
      <c r="F85" s="7">
        <f>VLOOKUP(A85,VOL!A:P,6,0)/1000</f>
        <v>216</v>
      </c>
      <c r="G85" s="7">
        <f>VLOOKUP(A85,VOL!A:P,7,0)/1000</f>
        <v>170.93600000000001</v>
      </c>
      <c r="H85" s="7">
        <f>VLOOKUP(A85,VOL!A:P,8,0)/1000</f>
        <v>0</v>
      </c>
      <c r="I85" s="7">
        <f>VLOOKUP(A85,VOL!A:P,9,0)/1000</f>
        <v>0</v>
      </c>
      <c r="J85" s="7">
        <f>VLOOKUP(A85,VOL!A:P,10,0)/1000</f>
        <v>0</v>
      </c>
      <c r="K85" s="7">
        <f>VLOOKUP(A85,VOL!A:P,11,0)/1000</f>
        <v>0</v>
      </c>
      <c r="L85" s="7">
        <f>VLOOKUP(A85,VOL!A:P,12,0)/1000</f>
        <v>2.3250000000000002</v>
      </c>
      <c r="M85" s="7">
        <f>VLOOKUP(A85,VOL!A:P,13,0)/1000</f>
        <v>0</v>
      </c>
      <c r="N85" s="7">
        <f t="shared" si="18"/>
        <v>173.261</v>
      </c>
      <c r="O85" s="7">
        <f>VLOOKUP(A85,VOL!A:P,14,0)/1000</f>
        <v>6.9420000000000002</v>
      </c>
      <c r="P85" s="7">
        <f>VLOOKUP(A85,VOL!A:P,15,0)/1000</f>
        <v>60</v>
      </c>
      <c r="Q85" s="7">
        <f>VLOOKUP(A85,VOL!A:P,16,0)/1000</f>
        <v>0</v>
      </c>
      <c r="R85" s="7">
        <f t="shared" si="15"/>
        <v>5109.2710000000006</v>
      </c>
    </row>
    <row r="86" spans="1:18" ht="22.5" customHeight="1" x14ac:dyDescent="0.45">
      <c r="A86">
        <v>80</v>
      </c>
      <c r="B86" s="5" t="str">
        <f>VLOOKUP(A86,VOL!A:P,2,0)</f>
        <v>สวิตเซอร์แลนด์</v>
      </c>
      <c r="C86" s="7">
        <f>VLOOKUP(A86,VOL!A:P,4,0)/1000</f>
        <v>7027.2709999999997</v>
      </c>
      <c r="D86" s="7">
        <f>VLOOKUP(A86,VOL!A:P,5,0)/1000</f>
        <v>1145.078</v>
      </c>
      <c r="E86" s="7">
        <f t="shared" si="17"/>
        <v>8172.3490000000002</v>
      </c>
      <c r="F86" s="7">
        <f>VLOOKUP(A86,VOL!A:P,6,0)/1000</f>
        <v>3048.8649999999998</v>
      </c>
      <c r="G86" s="7">
        <f>VLOOKUP(A86,VOL!A:P,7,0)/1000</f>
        <v>69.320999999999998</v>
      </c>
      <c r="H86" s="7">
        <f>VLOOKUP(A86,VOL!A:P,8,0)/1000</f>
        <v>0</v>
      </c>
      <c r="I86" s="7">
        <f>VLOOKUP(A86,VOL!A:P,9,0)/1000</f>
        <v>2.6</v>
      </c>
      <c r="J86" s="7">
        <f>VLOOKUP(A86,VOL!A:P,10,0)/1000</f>
        <v>0</v>
      </c>
      <c r="K86" s="7">
        <f>VLOOKUP(A86,VOL!A:P,11,0)/1000</f>
        <v>0</v>
      </c>
      <c r="L86" s="7">
        <f>VLOOKUP(A86,VOL!A:P,12,0)/1000</f>
        <v>139.26499999999999</v>
      </c>
      <c r="M86" s="7">
        <f>VLOOKUP(A86,VOL!A:P,13,0)/1000</f>
        <v>540</v>
      </c>
      <c r="N86" s="7">
        <f t="shared" si="18"/>
        <v>751.18599999999992</v>
      </c>
      <c r="O86" s="7">
        <f>VLOOKUP(A86,VOL!A:P,14,0)/1000</f>
        <v>162.92500000000001</v>
      </c>
      <c r="P86" s="7">
        <f>VLOOKUP(A86,VOL!A:P,15,0)/1000</f>
        <v>1777.81</v>
      </c>
      <c r="Q86" s="7">
        <f>VLOOKUP(A86,VOL!A:P,16,0)/1000</f>
        <v>3.3000000000000002E-2</v>
      </c>
      <c r="R86" s="7">
        <f t="shared" si="15"/>
        <v>13913.167999999998</v>
      </c>
    </row>
    <row r="87" spans="1:18" ht="22.5" customHeight="1" x14ac:dyDescent="0.45">
      <c r="A87">
        <v>81</v>
      </c>
      <c r="B87" s="5" t="str">
        <f>VLOOKUP(A87,VOL!A:P,2,0)</f>
        <v>อาร์เมเนีย</v>
      </c>
      <c r="C87" s="7">
        <f>VLOOKUP(A87,VOL!A:P,4,0)/1000</f>
        <v>0</v>
      </c>
      <c r="D87" s="7">
        <f>VLOOKUP(A87,VOL!A:P,5,0)/1000</f>
        <v>0</v>
      </c>
      <c r="E87" s="7">
        <f t="shared" si="17"/>
        <v>0</v>
      </c>
      <c r="F87" s="7">
        <f>VLOOKUP(A87,VOL!A:P,6,0)/1000</f>
        <v>0</v>
      </c>
      <c r="G87" s="7">
        <f>VLOOKUP(A87,VOL!A:P,7,0)/1000</f>
        <v>200</v>
      </c>
      <c r="H87" s="7">
        <f>VLOOKUP(A87,VOL!A:P,8,0)/1000</f>
        <v>100</v>
      </c>
      <c r="I87" s="7">
        <f>VLOOKUP(A87,VOL!A:P,9,0)/1000</f>
        <v>0</v>
      </c>
      <c r="J87" s="7">
        <f>VLOOKUP(A87,VOL!A:P,10,0)/1000</f>
        <v>0</v>
      </c>
      <c r="K87" s="7">
        <f>VLOOKUP(A87,VOL!A:P,11,0)/1000</f>
        <v>0</v>
      </c>
      <c r="L87" s="7">
        <f>VLOOKUP(A87,VOL!A:P,12,0)/1000</f>
        <v>1E-3</v>
      </c>
      <c r="M87" s="7">
        <f>VLOOKUP(A87,VOL!A:P,13,0)/1000</f>
        <v>0</v>
      </c>
      <c r="N87" s="7">
        <f t="shared" si="18"/>
        <v>300.00099999999998</v>
      </c>
      <c r="O87" s="7">
        <f>VLOOKUP(A87,VOL!A:P,14,0)/1000</f>
        <v>0</v>
      </c>
      <c r="P87" s="7">
        <f>VLOOKUP(A87,VOL!A:P,15,0)/1000</f>
        <v>0</v>
      </c>
      <c r="Q87" s="7">
        <f>VLOOKUP(A87,VOL!A:P,16,0)/1000</f>
        <v>0</v>
      </c>
      <c r="R87" s="7">
        <f t="shared" si="15"/>
        <v>300.00099999999998</v>
      </c>
    </row>
    <row r="88" spans="1:18" ht="22.5" customHeight="1" x14ac:dyDescent="0.45">
      <c r="A88">
        <v>82</v>
      </c>
      <c r="B88" s="5" t="str">
        <f>VLOOKUP(A88,VOL!A:P,2,0)</f>
        <v>แอลเบเนีย</v>
      </c>
      <c r="C88" s="7">
        <f>VLOOKUP(A88,VOL!A:P,4,0)/1000</f>
        <v>0</v>
      </c>
      <c r="D88" s="7">
        <f>VLOOKUP(A88,VOL!A:P,5,0)/1000</f>
        <v>0</v>
      </c>
      <c r="E88" s="7">
        <f t="shared" si="17"/>
        <v>0</v>
      </c>
      <c r="F88" s="7">
        <f>VLOOKUP(A88,VOL!A:P,6,0)/1000</f>
        <v>0</v>
      </c>
      <c r="G88" s="7">
        <f>VLOOKUP(A88,VOL!A:P,7,0)/1000</f>
        <v>0</v>
      </c>
      <c r="H88" s="7">
        <f>VLOOKUP(A88,VOL!A:P,8,0)/1000</f>
        <v>400</v>
      </c>
      <c r="I88" s="7">
        <f>VLOOKUP(A88,VOL!A:P,9,0)/1000</f>
        <v>0</v>
      </c>
      <c r="J88" s="7">
        <f>VLOOKUP(A88,VOL!A:P,10,0)/1000</f>
        <v>0</v>
      </c>
      <c r="K88" s="7">
        <f>VLOOKUP(A88,VOL!A:P,11,0)/1000</f>
        <v>0</v>
      </c>
      <c r="L88" s="7">
        <f>VLOOKUP(A88,VOL!A:P,12,0)/1000</f>
        <v>0</v>
      </c>
      <c r="M88" s="7">
        <f>VLOOKUP(A88,VOL!A:P,13,0)/1000</f>
        <v>0</v>
      </c>
      <c r="N88" s="7">
        <f t="shared" si="18"/>
        <v>400</v>
      </c>
      <c r="O88" s="7">
        <f>VLOOKUP(A88,VOL!A:P,14,0)/1000</f>
        <v>0</v>
      </c>
      <c r="P88" s="7">
        <f>VLOOKUP(A88,VOL!A:P,15,0)/1000</f>
        <v>0</v>
      </c>
      <c r="Q88" s="7">
        <f>VLOOKUP(A88,VOL!A:P,16,0)/1000</f>
        <v>0</v>
      </c>
      <c r="R88" s="7">
        <f t="shared" si="15"/>
        <v>400</v>
      </c>
    </row>
    <row r="89" spans="1:18" ht="22.5" customHeight="1" x14ac:dyDescent="0.45">
      <c r="A89">
        <v>83</v>
      </c>
      <c r="B89" s="5" t="str">
        <f>VLOOKUP(A89,VOL!A:P,2,0)</f>
        <v>ไอซแลนด์</v>
      </c>
      <c r="C89" s="7">
        <f>VLOOKUP(A89,VOL!A:P,4,0)/1000</f>
        <v>517.97400000000005</v>
      </c>
      <c r="D89" s="7">
        <f>VLOOKUP(A89,VOL!A:P,5,0)/1000</f>
        <v>1.135</v>
      </c>
      <c r="E89" s="7">
        <f t="shared" si="17"/>
        <v>519.10900000000004</v>
      </c>
      <c r="F89" s="7">
        <f>VLOOKUP(A89,VOL!A:P,6,0)/1000</f>
        <v>0</v>
      </c>
      <c r="G89" s="7">
        <f>VLOOKUP(A89,VOL!A:P,7,0)/1000</f>
        <v>0</v>
      </c>
      <c r="H89" s="7">
        <f>VLOOKUP(A89,VOL!A:P,8,0)/1000</f>
        <v>0</v>
      </c>
      <c r="I89" s="7">
        <f>VLOOKUP(A89,VOL!A:P,9,0)/1000</f>
        <v>0</v>
      </c>
      <c r="J89" s="7">
        <f>VLOOKUP(A89,VOL!A:P,10,0)/1000</f>
        <v>0</v>
      </c>
      <c r="K89" s="7">
        <f>VLOOKUP(A89,VOL!A:P,11,0)/1000</f>
        <v>0</v>
      </c>
      <c r="L89" s="7">
        <f>VLOOKUP(A89,VOL!A:P,12,0)/1000</f>
        <v>2.73</v>
      </c>
      <c r="M89" s="7">
        <f>VLOOKUP(A89,VOL!A:P,13,0)/1000</f>
        <v>0</v>
      </c>
      <c r="N89" s="7">
        <f t="shared" si="18"/>
        <v>2.73</v>
      </c>
      <c r="O89" s="7">
        <f>VLOOKUP(A89,VOL!A:P,14,0)/1000</f>
        <v>24.425000000000001</v>
      </c>
      <c r="P89" s="7">
        <f>VLOOKUP(A89,VOL!A:P,15,0)/1000</f>
        <v>16</v>
      </c>
      <c r="Q89" s="7">
        <f>VLOOKUP(A89,VOL!A:P,16,0)/1000</f>
        <v>0</v>
      </c>
      <c r="R89" s="7">
        <f t="shared" si="15"/>
        <v>562.26400000000001</v>
      </c>
    </row>
    <row r="90" spans="1:18" ht="22.5" customHeight="1" x14ac:dyDescent="0.45">
      <c r="A90">
        <v>84</v>
      </c>
      <c r="B90" s="5" t="str">
        <f>VLOOKUP(A90,VOL!A:P,2,0)</f>
        <v>โมนาโก</v>
      </c>
      <c r="C90" s="7">
        <f>VLOOKUP(A90,VOL!A:P,4,0)/1000</f>
        <v>0</v>
      </c>
      <c r="D90" s="7">
        <f>VLOOKUP(A90,VOL!A:P,5,0)/1000</f>
        <v>0</v>
      </c>
      <c r="E90" s="7">
        <f t="shared" si="17"/>
        <v>0</v>
      </c>
      <c r="F90" s="7">
        <f>VLOOKUP(A90,VOL!A:P,6,0)/1000</f>
        <v>96</v>
      </c>
      <c r="G90" s="7">
        <f>VLOOKUP(A90,VOL!A:P,7,0)/1000</f>
        <v>0</v>
      </c>
      <c r="H90" s="7">
        <f>VLOOKUP(A90,VOL!A:P,8,0)/1000</f>
        <v>0</v>
      </c>
      <c r="I90" s="7">
        <f>VLOOKUP(A90,VOL!A:P,9,0)/1000</f>
        <v>0</v>
      </c>
      <c r="J90" s="7">
        <f>VLOOKUP(A90,VOL!A:P,10,0)/1000</f>
        <v>0</v>
      </c>
      <c r="K90" s="7">
        <f>VLOOKUP(A90,VOL!A:P,11,0)/1000</f>
        <v>0</v>
      </c>
      <c r="L90" s="7">
        <f>VLOOKUP(A90,VOL!A:P,12,0)/1000</f>
        <v>0</v>
      </c>
      <c r="M90" s="7">
        <f>VLOOKUP(A90,VOL!A:P,13,0)/1000</f>
        <v>0</v>
      </c>
      <c r="N90" s="7">
        <f t="shared" si="18"/>
        <v>0</v>
      </c>
      <c r="O90" s="7">
        <f>VLOOKUP(A90,VOL!A:P,14,0)/1000</f>
        <v>0</v>
      </c>
      <c r="P90" s="7">
        <f>VLOOKUP(A90,VOL!A:P,15,0)/1000</f>
        <v>0</v>
      </c>
      <c r="Q90" s="7">
        <f>VLOOKUP(A90,VOL!A:P,16,0)/1000</f>
        <v>0</v>
      </c>
      <c r="R90" s="7">
        <f t="shared" si="15"/>
        <v>96</v>
      </c>
    </row>
    <row r="91" spans="1:18" ht="22.5" customHeight="1" x14ac:dyDescent="0.45">
      <c r="A91">
        <v>85</v>
      </c>
      <c r="B91" s="34" t="str">
        <f>VLOOKUP(A91,VOL!A:P,2,0)</f>
        <v>หมู่เกาะแฟโร</v>
      </c>
      <c r="C91" s="35">
        <f>VLOOKUP(A91,VOL!A:P,4,0)/1000</f>
        <v>0</v>
      </c>
      <c r="D91" s="35">
        <f>VLOOKUP(A91,VOL!A:P,5,0)/1000</f>
        <v>0</v>
      </c>
      <c r="E91" s="35">
        <f t="shared" si="17"/>
        <v>0</v>
      </c>
      <c r="F91" s="35">
        <f>VLOOKUP(A91,VOL!A:P,6,0)/1000</f>
        <v>1.4999999999999999E-2</v>
      </c>
      <c r="G91" s="35">
        <f>VLOOKUP(A91,VOL!A:P,7,0)/1000</f>
        <v>0</v>
      </c>
      <c r="H91" s="35">
        <f>VLOOKUP(A91,VOL!A:P,8,0)/1000</f>
        <v>0</v>
      </c>
      <c r="I91" s="35">
        <f>VLOOKUP(A91,VOL!A:P,9,0)/1000</f>
        <v>0</v>
      </c>
      <c r="J91" s="35">
        <f>VLOOKUP(A91,VOL!A:P,10,0)/1000</f>
        <v>0</v>
      </c>
      <c r="K91" s="35">
        <f>VLOOKUP(A91,VOL!A:P,11,0)/1000</f>
        <v>0</v>
      </c>
      <c r="L91" s="35">
        <f>VLOOKUP(A91,VOL!A:P,12,0)/1000</f>
        <v>0.3</v>
      </c>
      <c r="M91" s="35">
        <f>VLOOKUP(A91,VOL!A:P,13,0)/1000</f>
        <v>0</v>
      </c>
      <c r="N91" s="35">
        <f t="shared" si="18"/>
        <v>0.3</v>
      </c>
      <c r="O91" s="35">
        <f>VLOOKUP(A91,VOL!A:P,14,0)/1000</f>
        <v>0</v>
      </c>
      <c r="P91" s="35">
        <f>VLOOKUP(A91,VOL!A:P,15,0)/1000</f>
        <v>0</v>
      </c>
      <c r="Q91" s="35">
        <f>VLOOKUP(A91,VOL!A:P,16,0)/1000</f>
        <v>0</v>
      </c>
      <c r="R91" s="35">
        <f t="shared" si="15"/>
        <v>0.315</v>
      </c>
    </row>
    <row r="92" spans="1:18" ht="22.5" customHeight="1" x14ac:dyDescent="0.45">
      <c r="A92">
        <v>86</v>
      </c>
      <c r="B92" s="6" t="str">
        <f>VLOOKUP(A92,VOL!A:P,2,0)</f>
        <v>อาเซอร์ไบจาน</v>
      </c>
      <c r="C92" s="8">
        <f>VLOOKUP(A92,VOL!A:P,4,0)/1000</f>
        <v>0</v>
      </c>
      <c r="D92" s="8">
        <f>VLOOKUP(A92,VOL!A:P,5,0)/1000</f>
        <v>0</v>
      </c>
      <c r="E92" s="8">
        <f t="shared" si="17"/>
        <v>0</v>
      </c>
      <c r="F92" s="8">
        <f>VLOOKUP(A92,VOL!A:P,6,0)/1000</f>
        <v>0</v>
      </c>
      <c r="G92" s="8">
        <f>VLOOKUP(A92,VOL!A:P,7,0)/1000</f>
        <v>500</v>
      </c>
      <c r="H92" s="8">
        <f>VLOOKUP(A92,VOL!A:P,8,0)/1000</f>
        <v>0</v>
      </c>
      <c r="I92" s="8">
        <f>VLOOKUP(A92,VOL!A:P,9,0)/1000</f>
        <v>0</v>
      </c>
      <c r="J92" s="8">
        <f>VLOOKUP(A92,VOL!A:P,10,0)/1000</f>
        <v>0</v>
      </c>
      <c r="K92" s="8">
        <f>VLOOKUP(A92,VOL!A:P,11,0)/1000</f>
        <v>0</v>
      </c>
      <c r="L92" s="8">
        <f>VLOOKUP(A92,VOL!A:P,12,0)/1000</f>
        <v>0</v>
      </c>
      <c r="M92" s="8">
        <f>VLOOKUP(A92,VOL!A:P,13,0)/1000</f>
        <v>0</v>
      </c>
      <c r="N92" s="8">
        <f t="shared" si="18"/>
        <v>500</v>
      </c>
      <c r="O92" s="8">
        <f>VLOOKUP(A92,VOL!A:P,14,0)/1000</f>
        <v>0</v>
      </c>
      <c r="P92" s="8">
        <f>VLOOKUP(A92,VOL!A:P,15,0)/1000</f>
        <v>0</v>
      </c>
      <c r="Q92" s="8">
        <f>VLOOKUP(A92,VOL!A:P,16,0)/1000</f>
        <v>0</v>
      </c>
      <c r="R92" s="8">
        <f t="shared" si="15"/>
        <v>500</v>
      </c>
    </row>
    <row r="93" spans="1:18" s="11" customFormat="1" ht="22.5" customHeight="1" x14ac:dyDescent="0.45">
      <c r="B93" s="14" t="s">
        <v>159</v>
      </c>
      <c r="C93" s="13">
        <f>SUM(C94:C140)</f>
        <v>182049.03600000005</v>
      </c>
      <c r="D93" s="13">
        <f t="shared" ref="D93:R93" si="19">SUM(D94:D140)</f>
        <v>511004.05800000002</v>
      </c>
      <c r="E93" s="13">
        <f t="shared" si="19"/>
        <v>693053.09399999992</v>
      </c>
      <c r="F93" s="13">
        <f t="shared" si="19"/>
        <v>2634.5659999999998</v>
      </c>
      <c r="G93" s="13">
        <f t="shared" si="19"/>
        <v>69800.800000000003</v>
      </c>
      <c r="H93" s="13">
        <f t="shared" si="19"/>
        <v>1546192.3320000002</v>
      </c>
      <c r="I93" s="13">
        <f t="shared" si="19"/>
        <v>17263.239999999998</v>
      </c>
      <c r="J93" s="13">
        <f t="shared" si="19"/>
        <v>28217.35</v>
      </c>
      <c r="K93" s="13">
        <f t="shared" si="19"/>
        <v>382871.64799999999</v>
      </c>
      <c r="L93" s="13">
        <f t="shared" si="19"/>
        <v>5.7780000000000005</v>
      </c>
      <c r="M93" s="13">
        <f t="shared" si="19"/>
        <v>97779.92</v>
      </c>
      <c r="N93" s="13">
        <f t="shared" si="19"/>
        <v>2142131.068</v>
      </c>
      <c r="O93" s="13">
        <f t="shared" si="19"/>
        <v>142.14500000000001</v>
      </c>
      <c r="P93" s="13">
        <f t="shared" si="19"/>
        <v>1884197.1790000002</v>
      </c>
      <c r="Q93" s="13">
        <f t="shared" si="19"/>
        <v>1E-3</v>
      </c>
      <c r="R93" s="13">
        <f t="shared" si="19"/>
        <v>4722158.0530000003</v>
      </c>
    </row>
    <row r="94" spans="1:18" ht="22.5" customHeight="1" x14ac:dyDescent="0.45">
      <c r="A94">
        <v>87</v>
      </c>
      <c r="B94" s="5" t="str">
        <f>VLOOKUP(A94,VOL!A:P,2,0)</f>
        <v>กานา</v>
      </c>
      <c r="C94" s="7">
        <f>VLOOKUP(A94,VOL!A:P,4,0)/1000</f>
        <v>55088.987000000001</v>
      </c>
      <c r="D94" s="7">
        <f>VLOOKUP(A94,VOL!A:P,5,0)/1000</f>
        <v>15703</v>
      </c>
      <c r="E94" s="7">
        <f t="shared" ref="E94:E140" si="20">SUM(C94:D94)</f>
        <v>70791.986999999994</v>
      </c>
      <c r="F94" s="7">
        <f>VLOOKUP(A94,VOL!A:P,6,0)/1000</f>
        <v>288</v>
      </c>
      <c r="G94" s="7">
        <f>VLOOKUP(A94,VOL!A:P,7,0)/1000</f>
        <v>640</v>
      </c>
      <c r="H94" s="7">
        <f>VLOOKUP(A94,VOL!A:P,8,0)/1000</f>
        <v>17305.490000000002</v>
      </c>
      <c r="I94" s="7">
        <f>VLOOKUP(A94,VOL!A:P,9,0)/1000</f>
        <v>0</v>
      </c>
      <c r="J94" s="7">
        <f>VLOOKUP(A94,VOL!A:P,10,0)/1000</f>
        <v>0</v>
      </c>
      <c r="K94" s="7">
        <f>VLOOKUP(A94,VOL!A:P,11,0)/1000</f>
        <v>375</v>
      </c>
      <c r="L94" s="7">
        <f>VLOOKUP(A94,VOL!A:P,12,0)/1000</f>
        <v>0</v>
      </c>
      <c r="M94" s="7">
        <f>VLOOKUP(A94,VOL!A:P,13,0)/1000</f>
        <v>25</v>
      </c>
      <c r="N94" s="7">
        <f t="shared" ref="N94:N140" si="21">SUM(G94:M94)</f>
        <v>18345.490000000002</v>
      </c>
      <c r="O94" s="7">
        <f>VLOOKUP(A94,VOL!A:P,14,0)/1000</f>
        <v>0</v>
      </c>
      <c r="P94" s="7">
        <f>VLOOKUP(A94,VOL!A:P,15,0)/1000</f>
        <v>0</v>
      </c>
      <c r="Q94" s="7">
        <f>VLOOKUP(A94,VOL!A:P,16,0)/1000</f>
        <v>0</v>
      </c>
      <c r="R94" s="7">
        <f t="shared" ref="R94:R140" si="22">E94+F94+N94+O94+P94+Q94</f>
        <v>89425.476999999999</v>
      </c>
    </row>
    <row r="95" spans="1:18" ht="22.5" customHeight="1" x14ac:dyDescent="0.45">
      <c r="A95">
        <v>88</v>
      </c>
      <c r="B95" s="5" t="str">
        <f>VLOOKUP(A95,VOL!A:P,2,0)</f>
        <v>กาบอง</v>
      </c>
      <c r="C95" s="7">
        <f>VLOOKUP(A95,VOL!A:P,4,0)/1000</f>
        <v>43591.764000000003</v>
      </c>
      <c r="D95" s="7">
        <f>VLOOKUP(A95,VOL!A:P,5,0)/1000</f>
        <v>0</v>
      </c>
      <c r="E95" s="7">
        <f t="shared" si="20"/>
        <v>43591.764000000003</v>
      </c>
      <c r="F95" s="7">
        <f>VLOOKUP(A95,VOL!A:P,6,0)/1000</f>
        <v>463.71100000000001</v>
      </c>
      <c r="G95" s="7">
        <f>VLOOKUP(A95,VOL!A:P,7,0)/1000</f>
        <v>17848.096000000001</v>
      </c>
      <c r="H95" s="7">
        <f>VLOOKUP(A95,VOL!A:P,8,0)/1000</f>
        <v>4723.3649999999998</v>
      </c>
      <c r="I95" s="7">
        <f>VLOOKUP(A95,VOL!A:P,9,0)/1000</f>
        <v>0</v>
      </c>
      <c r="J95" s="7">
        <f>VLOOKUP(A95,VOL!A:P,10,0)/1000</f>
        <v>0</v>
      </c>
      <c r="K95" s="7">
        <f>VLOOKUP(A95,VOL!A:P,11,0)/1000</f>
        <v>1111.7729999999999</v>
      </c>
      <c r="L95" s="7">
        <f>VLOOKUP(A95,VOL!A:P,12,0)/1000</f>
        <v>0</v>
      </c>
      <c r="M95" s="7">
        <f>VLOOKUP(A95,VOL!A:P,13,0)/1000</f>
        <v>0</v>
      </c>
      <c r="N95" s="7">
        <f t="shared" si="21"/>
        <v>23683.234000000004</v>
      </c>
      <c r="O95" s="7">
        <f>VLOOKUP(A95,VOL!A:P,14,0)/1000</f>
        <v>0</v>
      </c>
      <c r="P95" s="7">
        <f>VLOOKUP(A95,VOL!A:P,15,0)/1000</f>
        <v>669.30600000000004</v>
      </c>
      <c r="Q95" s="7">
        <f>VLOOKUP(A95,VOL!A:P,16,0)/1000</f>
        <v>0</v>
      </c>
      <c r="R95" s="7">
        <f t="shared" si="22"/>
        <v>68408.014999999999</v>
      </c>
    </row>
    <row r="96" spans="1:18" ht="22.5" customHeight="1" x14ac:dyDescent="0.45">
      <c r="A96">
        <v>89</v>
      </c>
      <c r="B96" s="5" t="str">
        <f>VLOOKUP(A96,VOL!A:P,2,0)</f>
        <v>กินี</v>
      </c>
      <c r="C96" s="7">
        <f>VLOOKUP(A96,VOL!A:P,4,0)/1000</f>
        <v>255.3</v>
      </c>
      <c r="D96" s="7">
        <f>VLOOKUP(A96,VOL!A:P,5,0)/1000</f>
        <v>5127.7</v>
      </c>
      <c r="E96" s="7">
        <f t="shared" si="20"/>
        <v>5383</v>
      </c>
      <c r="F96" s="7">
        <f>VLOOKUP(A96,VOL!A:P,6,0)/1000</f>
        <v>50</v>
      </c>
      <c r="G96" s="7">
        <f>VLOOKUP(A96,VOL!A:P,7,0)/1000</f>
        <v>0</v>
      </c>
      <c r="H96" s="7">
        <f>VLOOKUP(A96,VOL!A:P,8,0)/1000</f>
        <v>5389.6970000000001</v>
      </c>
      <c r="I96" s="7">
        <f>VLOOKUP(A96,VOL!A:P,9,0)/1000</f>
        <v>21.5</v>
      </c>
      <c r="J96" s="7">
        <f>VLOOKUP(A96,VOL!A:P,10,0)/1000</f>
        <v>0</v>
      </c>
      <c r="K96" s="7">
        <f>VLOOKUP(A96,VOL!A:P,11,0)/1000</f>
        <v>5390</v>
      </c>
      <c r="L96" s="7">
        <f>VLOOKUP(A96,VOL!A:P,12,0)/1000</f>
        <v>0</v>
      </c>
      <c r="M96" s="7">
        <f>VLOOKUP(A96,VOL!A:P,13,0)/1000</f>
        <v>0</v>
      </c>
      <c r="N96" s="7">
        <f t="shared" si="21"/>
        <v>10801.197</v>
      </c>
      <c r="O96" s="7">
        <f>VLOOKUP(A96,VOL!A:P,14,0)/1000</f>
        <v>0</v>
      </c>
      <c r="P96" s="7">
        <f>VLOOKUP(A96,VOL!A:P,15,0)/1000</f>
        <v>0</v>
      </c>
      <c r="Q96" s="7">
        <f>VLOOKUP(A96,VOL!A:P,16,0)/1000</f>
        <v>0</v>
      </c>
      <c r="R96" s="7">
        <f t="shared" si="22"/>
        <v>16234.197</v>
      </c>
    </row>
    <row r="97" spans="1:18" ht="22.5" customHeight="1" x14ac:dyDescent="0.45">
      <c r="A97">
        <v>90</v>
      </c>
      <c r="B97" s="5" t="str">
        <f>VLOOKUP(A97,VOL!A:P,2,0)</f>
        <v>กินีบิสเซา</v>
      </c>
      <c r="C97" s="7">
        <f>VLOOKUP(A97,VOL!A:P,4,0)/1000</f>
        <v>0</v>
      </c>
      <c r="D97" s="7">
        <f>VLOOKUP(A97,VOL!A:P,5,0)/1000</f>
        <v>625</v>
      </c>
      <c r="E97" s="7">
        <f t="shared" si="20"/>
        <v>625</v>
      </c>
      <c r="F97" s="7">
        <f>VLOOKUP(A97,VOL!A:P,6,0)/1000</f>
        <v>0</v>
      </c>
      <c r="G97" s="7">
        <f>VLOOKUP(A97,VOL!A:P,7,0)/1000</f>
        <v>0</v>
      </c>
      <c r="H97" s="7">
        <f>VLOOKUP(A97,VOL!A:P,8,0)/1000</f>
        <v>0</v>
      </c>
      <c r="I97" s="7">
        <f>VLOOKUP(A97,VOL!A:P,9,0)/1000</f>
        <v>0</v>
      </c>
      <c r="J97" s="7">
        <f>VLOOKUP(A97,VOL!A:P,10,0)/1000</f>
        <v>0</v>
      </c>
      <c r="K97" s="7">
        <f>VLOOKUP(A97,VOL!A:P,11,0)/1000</f>
        <v>0</v>
      </c>
      <c r="L97" s="7">
        <f>VLOOKUP(A97,VOL!A:P,12,0)/1000</f>
        <v>0</v>
      </c>
      <c r="M97" s="7">
        <f>VLOOKUP(A97,VOL!A:P,13,0)/1000</f>
        <v>11000</v>
      </c>
      <c r="N97" s="7">
        <f t="shared" si="21"/>
        <v>11000</v>
      </c>
      <c r="O97" s="7">
        <f>VLOOKUP(A97,VOL!A:P,14,0)/1000</f>
        <v>0</v>
      </c>
      <c r="P97" s="7">
        <f>VLOOKUP(A97,VOL!A:P,15,0)/1000</f>
        <v>0</v>
      </c>
      <c r="Q97" s="7">
        <f>VLOOKUP(A97,VOL!A:P,16,0)/1000</f>
        <v>0</v>
      </c>
      <c r="R97" s="7">
        <f t="shared" si="22"/>
        <v>11625</v>
      </c>
    </row>
    <row r="98" spans="1:18" ht="22.5" customHeight="1" x14ac:dyDescent="0.45">
      <c r="A98">
        <v>91</v>
      </c>
      <c r="B98" s="5" t="str">
        <f>VLOOKUP(A98,VOL!A:P,2,0)</f>
        <v>แกมเบีย</v>
      </c>
      <c r="C98" s="7">
        <f>VLOOKUP(A98,VOL!A:P,4,0)/1000</f>
        <v>44</v>
      </c>
      <c r="D98" s="7">
        <f>VLOOKUP(A98,VOL!A:P,5,0)/1000</f>
        <v>5130</v>
      </c>
      <c r="E98" s="7">
        <f t="shared" si="20"/>
        <v>5174</v>
      </c>
      <c r="F98" s="7">
        <f>VLOOKUP(A98,VOL!A:P,6,0)/1000</f>
        <v>0</v>
      </c>
      <c r="G98" s="7">
        <f>VLOOKUP(A98,VOL!A:P,7,0)/1000</f>
        <v>0</v>
      </c>
      <c r="H98" s="7">
        <f>VLOOKUP(A98,VOL!A:P,8,0)/1000</f>
        <v>0</v>
      </c>
      <c r="I98" s="7">
        <f>VLOOKUP(A98,VOL!A:P,9,0)/1000</f>
        <v>0</v>
      </c>
      <c r="J98" s="7">
        <f>VLOOKUP(A98,VOL!A:P,10,0)/1000</f>
        <v>0</v>
      </c>
      <c r="K98" s="7">
        <f>VLOOKUP(A98,VOL!A:P,11,0)/1000</f>
        <v>0</v>
      </c>
      <c r="L98" s="7">
        <f>VLOOKUP(A98,VOL!A:P,12,0)/1000</f>
        <v>0</v>
      </c>
      <c r="M98" s="7">
        <f>VLOOKUP(A98,VOL!A:P,13,0)/1000</f>
        <v>9560</v>
      </c>
      <c r="N98" s="7">
        <f t="shared" si="21"/>
        <v>9560</v>
      </c>
      <c r="O98" s="7">
        <f>VLOOKUP(A98,VOL!A:P,14,0)/1000</f>
        <v>0</v>
      </c>
      <c r="P98" s="7">
        <f>VLOOKUP(A98,VOL!A:P,15,0)/1000</f>
        <v>490</v>
      </c>
      <c r="Q98" s="7">
        <f>VLOOKUP(A98,VOL!A:P,16,0)/1000</f>
        <v>0</v>
      </c>
      <c r="R98" s="7">
        <f t="shared" si="22"/>
        <v>15224</v>
      </c>
    </row>
    <row r="99" spans="1:18" ht="22.5" customHeight="1" x14ac:dyDescent="0.45">
      <c r="A99">
        <v>92</v>
      </c>
      <c r="B99" s="5" t="str">
        <f>VLOOKUP(A99,VOL!A:P,2,0)</f>
        <v>คองโก</v>
      </c>
      <c r="C99" s="7">
        <f>VLOOKUP(A99,VOL!A:P,4,0)/1000</f>
        <v>5002.982</v>
      </c>
      <c r="D99" s="7">
        <f>VLOOKUP(A99,VOL!A:P,5,0)/1000</f>
        <v>5438.4250000000002</v>
      </c>
      <c r="E99" s="7">
        <f t="shared" si="20"/>
        <v>10441.406999999999</v>
      </c>
      <c r="F99" s="7">
        <f>VLOOKUP(A99,VOL!A:P,6,0)/1000</f>
        <v>0</v>
      </c>
      <c r="G99" s="7">
        <f>VLOOKUP(A99,VOL!A:P,7,0)/1000</f>
        <v>0</v>
      </c>
      <c r="H99" s="7">
        <f>VLOOKUP(A99,VOL!A:P,8,0)/1000</f>
        <v>101751.6</v>
      </c>
      <c r="I99" s="7">
        <f>VLOOKUP(A99,VOL!A:P,9,0)/1000</f>
        <v>0</v>
      </c>
      <c r="J99" s="7">
        <f>VLOOKUP(A99,VOL!A:P,10,0)/1000</f>
        <v>0</v>
      </c>
      <c r="K99" s="7">
        <f>VLOOKUP(A99,VOL!A:P,11,0)/1000</f>
        <v>6200</v>
      </c>
      <c r="L99" s="7">
        <f>VLOOKUP(A99,VOL!A:P,12,0)/1000</f>
        <v>0</v>
      </c>
      <c r="M99" s="7">
        <f>VLOOKUP(A99,VOL!A:P,13,0)/1000</f>
        <v>0</v>
      </c>
      <c r="N99" s="7">
        <f t="shared" si="21"/>
        <v>107951.6</v>
      </c>
      <c r="O99" s="7">
        <f>VLOOKUP(A99,VOL!A:P,14,0)/1000</f>
        <v>0</v>
      </c>
      <c r="P99" s="7">
        <f>VLOOKUP(A99,VOL!A:P,15,0)/1000</f>
        <v>1100</v>
      </c>
      <c r="Q99" s="7">
        <f>VLOOKUP(A99,VOL!A:P,16,0)/1000</f>
        <v>0</v>
      </c>
      <c r="R99" s="7">
        <f t="shared" si="22"/>
        <v>119493.00700000001</v>
      </c>
    </row>
    <row r="100" spans="1:18" ht="22.5" customHeight="1" x14ac:dyDescent="0.45">
      <c r="A100">
        <v>93</v>
      </c>
      <c r="B100" s="5" t="str">
        <f>VLOOKUP(A100,VOL!A:P,2,0)</f>
        <v>หมู่เกาะคะเนรี</v>
      </c>
      <c r="C100" s="7">
        <f>VLOOKUP(A100,VOL!A:P,4,0)/1000</f>
        <v>48</v>
      </c>
      <c r="D100" s="7">
        <f>VLOOKUP(A100,VOL!A:P,5,0)/1000</f>
        <v>0</v>
      </c>
      <c r="E100" s="7">
        <f t="shared" si="20"/>
        <v>48</v>
      </c>
      <c r="F100" s="7">
        <f>VLOOKUP(A100,VOL!A:P,6,0)/1000</f>
        <v>0</v>
      </c>
      <c r="G100" s="7">
        <f>VLOOKUP(A100,VOL!A:P,7,0)/1000</f>
        <v>0</v>
      </c>
      <c r="H100" s="7">
        <f>VLOOKUP(A100,VOL!A:P,8,0)/1000</f>
        <v>104</v>
      </c>
      <c r="I100" s="7">
        <f>VLOOKUP(A100,VOL!A:P,9,0)/1000</f>
        <v>0</v>
      </c>
      <c r="J100" s="7">
        <f>VLOOKUP(A100,VOL!A:P,10,0)/1000</f>
        <v>0</v>
      </c>
      <c r="K100" s="7">
        <f>VLOOKUP(A100,VOL!A:P,11,0)/1000</f>
        <v>0</v>
      </c>
      <c r="L100" s="7">
        <f>VLOOKUP(A100,VOL!A:P,12,0)/1000</f>
        <v>0</v>
      </c>
      <c r="M100" s="7">
        <f>VLOOKUP(A100,VOL!A:P,13,0)/1000</f>
        <v>0</v>
      </c>
      <c r="N100" s="7">
        <f t="shared" si="21"/>
        <v>104</v>
      </c>
      <c r="O100" s="7">
        <f>VLOOKUP(A100,VOL!A:P,14,0)/1000</f>
        <v>0</v>
      </c>
      <c r="P100" s="7">
        <f>VLOOKUP(A100,VOL!A:P,15,0)/1000</f>
        <v>0</v>
      </c>
      <c r="Q100" s="7">
        <f>VLOOKUP(A100,VOL!A:P,16,0)/1000</f>
        <v>0</v>
      </c>
      <c r="R100" s="7">
        <f t="shared" si="22"/>
        <v>152</v>
      </c>
    </row>
    <row r="101" spans="1:18" ht="22.5" customHeight="1" x14ac:dyDescent="0.45">
      <c r="A101">
        <v>94</v>
      </c>
      <c r="B101" s="5" t="str">
        <f>VLOOKUP(A101,VOL!A:P,2,0)</f>
        <v>เคนยา</v>
      </c>
      <c r="C101" s="7">
        <f>VLOOKUP(A101,VOL!A:P,4,0)/1000</f>
        <v>337.24200000000002</v>
      </c>
      <c r="D101" s="7">
        <f>VLOOKUP(A101,VOL!A:P,5,0)/1000</f>
        <v>0</v>
      </c>
      <c r="E101" s="7">
        <f t="shared" si="20"/>
        <v>337.24200000000002</v>
      </c>
      <c r="F101" s="7">
        <f>VLOOKUP(A101,VOL!A:P,6,0)/1000</f>
        <v>0</v>
      </c>
      <c r="G101" s="7">
        <f>VLOOKUP(A101,VOL!A:P,7,0)/1000</f>
        <v>24.9</v>
      </c>
      <c r="H101" s="7">
        <f>VLOOKUP(A101,VOL!A:P,8,0)/1000</f>
        <v>19587</v>
      </c>
      <c r="I101" s="7">
        <f>VLOOKUP(A101,VOL!A:P,9,0)/1000</f>
        <v>0</v>
      </c>
      <c r="J101" s="7">
        <f>VLOOKUP(A101,VOL!A:P,10,0)/1000</f>
        <v>520</v>
      </c>
      <c r="K101" s="7">
        <f>VLOOKUP(A101,VOL!A:P,11,0)/1000</f>
        <v>0</v>
      </c>
      <c r="L101" s="7">
        <f>VLOOKUP(A101,VOL!A:P,12,0)/1000</f>
        <v>0</v>
      </c>
      <c r="M101" s="7">
        <f>VLOOKUP(A101,VOL!A:P,13,0)/1000</f>
        <v>0</v>
      </c>
      <c r="N101" s="7">
        <f t="shared" si="21"/>
        <v>20131.900000000001</v>
      </c>
      <c r="O101" s="7">
        <f>VLOOKUP(A101,VOL!A:P,14,0)/1000</f>
        <v>0</v>
      </c>
      <c r="P101" s="7">
        <f>VLOOKUP(A101,VOL!A:P,15,0)/1000</f>
        <v>1730.8</v>
      </c>
      <c r="Q101" s="7">
        <f>VLOOKUP(A101,VOL!A:P,16,0)/1000</f>
        <v>0</v>
      </c>
      <c r="R101" s="7">
        <f t="shared" si="22"/>
        <v>22199.941999999999</v>
      </c>
    </row>
    <row r="102" spans="1:18" ht="22.5" customHeight="1" x14ac:dyDescent="0.45">
      <c r="A102">
        <v>95</v>
      </c>
      <c r="B102" s="5" t="str">
        <f>VLOOKUP(A102,VOL!A:P,2,0)</f>
        <v>เคปเวอร์ด</v>
      </c>
      <c r="C102" s="7">
        <f>VLOOKUP(A102,VOL!A:P,4,0)/1000</f>
        <v>2283.5070000000001</v>
      </c>
      <c r="D102" s="7">
        <f>VLOOKUP(A102,VOL!A:P,5,0)/1000</f>
        <v>0</v>
      </c>
      <c r="E102" s="7">
        <f t="shared" si="20"/>
        <v>2283.5070000000001</v>
      </c>
      <c r="F102" s="7">
        <f>VLOOKUP(A102,VOL!A:P,6,0)/1000</f>
        <v>174</v>
      </c>
      <c r="G102" s="7">
        <f>VLOOKUP(A102,VOL!A:P,7,0)/1000</f>
        <v>13498.344999999999</v>
      </c>
      <c r="H102" s="7">
        <f>VLOOKUP(A102,VOL!A:P,8,0)/1000</f>
        <v>14579.503000000001</v>
      </c>
      <c r="I102" s="7">
        <f>VLOOKUP(A102,VOL!A:P,9,0)/1000</f>
        <v>0</v>
      </c>
      <c r="J102" s="7">
        <f>VLOOKUP(A102,VOL!A:P,10,0)/1000</f>
        <v>0</v>
      </c>
      <c r="K102" s="7">
        <f>VLOOKUP(A102,VOL!A:P,11,0)/1000</f>
        <v>0</v>
      </c>
      <c r="L102" s="7">
        <f>VLOOKUP(A102,VOL!A:P,12,0)/1000</f>
        <v>0</v>
      </c>
      <c r="M102" s="7">
        <f>VLOOKUP(A102,VOL!A:P,13,0)/1000</f>
        <v>0</v>
      </c>
      <c r="N102" s="7">
        <f t="shared" si="21"/>
        <v>28077.847999999998</v>
      </c>
      <c r="O102" s="7">
        <f>VLOOKUP(A102,VOL!A:P,14,0)/1000</f>
        <v>0</v>
      </c>
      <c r="P102" s="7">
        <f>VLOOKUP(A102,VOL!A:P,15,0)/1000</f>
        <v>429.8</v>
      </c>
      <c r="Q102" s="7">
        <f>VLOOKUP(A102,VOL!A:P,16,0)/1000</f>
        <v>0</v>
      </c>
      <c r="R102" s="7">
        <f t="shared" si="22"/>
        <v>30965.154999999999</v>
      </c>
    </row>
    <row r="103" spans="1:18" ht="22.5" customHeight="1" x14ac:dyDescent="0.45">
      <c r="A103">
        <v>96</v>
      </c>
      <c r="B103" s="5" t="str">
        <f>VLOOKUP(A103,VOL!A:P,2,0)</f>
        <v>แคเมอรูน</v>
      </c>
      <c r="C103" s="7">
        <f>VLOOKUP(A103,VOL!A:P,4,0)/1000</f>
        <v>4811.3969999999999</v>
      </c>
      <c r="D103" s="7">
        <f>VLOOKUP(A103,VOL!A:P,5,0)/1000</f>
        <v>18167.325000000001</v>
      </c>
      <c r="E103" s="7">
        <f t="shared" si="20"/>
        <v>22978.722000000002</v>
      </c>
      <c r="F103" s="7">
        <f>VLOOKUP(A103,VOL!A:P,6,0)/1000</f>
        <v>146.5</v>
      </c>
      <c r="G103" s="7">
        <f>VLOOKUP(A103,VOL!A:P,7,0)/1000</f>
        <v>998.69</v>
      </c>
      <c r="H103" s="7">
        <f>VLOOKUP(A103,VOL!A:P,8,0)/1000</f>
        <v>280449.47499999998</v>
      </c>
      <c r="I103" s="7">
        <f>VLOOKUP(A103,VOL!A:P,9,0)/1000</f>
        <v>15230</v>
      </c>
      <c r="J103" s="7">
        <f>VLOOKUP(A103,VOL!A:P,10,0)/1000</f>
        <v>2998.25</v>
      </c>
      <c r="K103" s="7">
        <f>VLOOKUP(A103,VOL!A:P,11,0)/1000</f>
        <v>79856.675000000003</v>
      </c>
      <c r="L103" s="7">
        <f>VLOOKUP(A103,VOL!A:P,12,0)/1000</f>
        <v>1E-3</v>
      </c>
      <c r="M103" s="7">
        <f>VLOOKUP(A103,VOL!A:P,13,0)/1000</f>
        <v>0</v>
      </c>
      <c r="N103" s="7">
        <f t="shared" si="21"/>
        <v>379533.09099999996</v>
      </c>
      <c r="O103" s="7">
        <f>VLOOKUP(A103,VOL!A:P,14,0)/1000</f>
        <v>0</v>
      </c>
      <c r="P103" s="7">
        <f>VLOOKUP(A103,VOL!A:P,15,0)/1000</f>
        <v>46638.55</v>
      </c>
      <c r="Q103" s="7">
        <f>VLOOKUP(A103,VOL!A:P,16,0)/1000</f>
        <v>0</v>
      </c>
      <c r="R103" s="7">
        <f t="shared" si="22"/>
        <v>449296.86299999995</v>
      </c>
    </row>
    <row r="104" spans="1:18" ht="22.5" customHeight="1" x14ac:dyDescent="0.45">
      <c r="A104">
        <v>97</v>
      </c>
      <c r="B104" s="5" t="str">
        <f>VLOOKUP(A104,VOL!A:P,2,0)</f>
        <v>โคโมรอส</v>
      </c>
      <c r="C104" s="7">
        <f>VLOOKUP(A104,VOL!A:P,4,0)/1000</f>
        <v>142</v>
      </c>
      <c r="D104" s="7">
        <f>VLOOKUP(A104,VOL!A:P,5,0)/1000</f>
        <v>0</v>
      </c>
      <c r="E104" s="7">
        <f t="shared" si="20"/>
        <v>142</v>
      </c>
      <c r="F104" s="7">
        <f>VLOOKUP(A104,VOL!A:P,6,0)/1000</f>
        <v>0</v>
      </c>
      <c r="G104" s="7">
        <f>VLOOKUP(A104,VOL!A:P,7,0)/1000</f>
        <v>100</v>
      </c>
      <c r="H104" s="7">
        <f>VLOOKUP(A104,VOL!A:P,8,0)/1000</f>
        <v>0</v>
      </c>
      <c r="I104" s="7">
        <f>VLOOKUP(A104,VOL!A:P,9,0)/1000</f>
        <v>0</v>
      </c>
      <c r="J104" s="7">
        <f>VLOOKUP(A104,VOL!A:P,10,0)/1000</f>
        <v>0</v>
      </c>
      <c r="K104" s="7">
        <f>VLOOKUP(A104,VOL!A:P,11,0)/1000</f>
        <v>0</v>
      </c>
      <c r="L104" s="7">
        <f>VLOOKUP(A104,VOL!A:P,12,0)/1000</f>
        <v>0</v>
      </c>
      <c r="M104" s="7">
        <f>VLOOKUP(A104,VOL!A:P,13,0)/1000</f>
        <v>0</v>
      </c>
      <c r="N104" s="7">
        <f t="shared" si="21"/>
        <v>100</v>
      </c>
      <c r="O104" s="7">
        <f>VLOOKUP(A104,VOL!A:P,14,0)/1000</f>
        <v>0</v>
      </c>
      <c r="P104" s="7">
        <f>VLOOKUP(A104,VOL!A:P,15,0)/1000</f>
        <v>0</v>
      </c>
      <c r="Q104" s="7">
        <f>VLOOKUP(A104,VOL!A:P,16,0)/1000</f>
        <v>0</v>
      </c>
      <c r="R104" s="7">
        <f t="shared" si="22"/>
        <v>242</v>
      </c>
    </row>
    <row r="105" spans="1:18" ht="22.5" customHeight="1" x14ac:dyDescent="0.45">
      <c r="A105">
        <v>98</v>
      </c>
      <c r="B105" s="5" t="str">
        <f>VLOOKUP(A105,VOL!A:P,2,0)</f>
        <v>จีบูตี</v>
      </c>
      <c r="C105" s="7">
        <f>VLOOKUP(A105,VOL!A:P,4,0)/1000</f>
        <v>0</v>
      </c>
      <c r="D105" s="7">
        <f>VLOOKUP(A105,VOL!A:P,5,0)/1000</f>
        <v>0</v>
      </c>
      <c r="E105" s="7">
        <f t="shared" si="20"/>
        <v>0</v>
      </c>
      <c r="F105" s="7">
        <f>VLOOKUP(A105,VOL!A:P,6,0)/1000</f>
        <v>0</v>
      </c>
      <c r="G105" s="7">
        <f>VLOOKUP(A105,VOL!A:P,7,0)/1000</f>
        <v>25</v>
      </c>
      <c r="H105" s="7">
        <f>VLOOKUP(A105,VOL!A:P,8,0)/1000</f>
        <v>260</v>
      </c>
      <c r="I105" s="7">
        <f>VLOOKUP(A105,VOL!A:P,9,0)/1000</f>
        <v>0</v>
      </c>
      <c r="J105" s="7">
        <f>VLOOKUP(A105,VOL!A:P,10,0)/1000</f>
        <v>0</v>
      </c>
      <c r="K105" s="7">
        <f>VLOOKUP(A105,VOL!A:P,11,0)/1000</f>
        <v>0</v>
      </c>
      <c r="L105" s="7">
        <f>VLOOKUP(A105,VOL!A:P,12,0)/1000</f>
        <v>0</v>
      </c>
      <c r="M105" s="7">
        <f>VLOOKUP(A105,VOL!A:P,13,0)/1000</f>
        <v>0</v>
      </c>
      <c r="N105" s="7">
        <f t="shared" si="21"/>
        <v>285</v>
      </c>
      <c r="O105" s="7">
        <f>VLOOKUP(A105,VOL!A:P,14,0)/1000</f>
        <v>0</v>
      </c>
      <c r="P105" s="7">
        <f>VLOOKUP(A105,VOL!A:P,15,0)/1000</f>
        <v>0</v>
      </c>
      <c r="Q105" s="7">
        <f>VLOOKUP(A105,VOL!A:P,16,0)/1000</f>
        <v>0</v>
      </c>
      <c r="R105" s="7">
        <f t="shared" si="22"/>
        <v>285</v>
      </c>
    </row>
    <row r="106" spans="1:18" ht="22.5" customHeight="1" x14ac:dyDescent="0.45">
      <c r="A106">
        <v>99</v>
      </c>
      <c r="B106" s="5" t="str">
        <f>VLOOKUP(A106,VOL!A:P,2,0)</f>
        <v>ชาด</v>
      </c>
      <c r="C106" s="7">
        <f>VLOOKUP(A106,VOL!A:P,4,0)/1000</f>
        <v>0</v>
      </c>
      <c r="D106" s="7">
        <f>VLOOKUP(A106,VOL!A:P,5,0)/1000</f>
        <v>0</v>
      </c>
      <c r="E106" s="7">
        <f t="shared" si="20"/>
        <v>0</v>
      </c>
      <c r="F106" s="7">
        <f>VLOOKUP(A106,VOL!A:P,6,0)/1000</f>
        <v>0</v>
      </c>
      <c r="G106" s="7">
        <f>VLOOKUP(A106,VOL!A:P,7,0)/1000</f>
        <v>0</v>
      </c>
      <c r="H106" s="7">
        <f>VLOOKUP(A106,VOL!A:P,8,0)/1000</f>
        <v>1000</v>
      </c>
      <c r="I106" s="7">
        <f>VLOOKUP(A106,VOL!A:P,9,0)/1000</f>
        <v>0</v>
      </c>
      <c r="J106" s="7">
        <f>VLOOKUP(A106,VOL!A:P,10,0)/1000</f>
        <v>0</v>
      </c>
      <c r="K106" s="7">
        <f>VLOOKUP(A106,VOL!A:P,11,0)/1000</f>
        <v>0</v>
      </c>
      <c r="L106" s="7">
        <f>VLOOKUP(A106,VOL!A:P,12,0)/1000</f>
        <v>0</v>
      </c>
      <c r="M106" s="7">
        <f>VLOOKUP(A106,VOL!A:P,13,0)/1000</f>
        <v>0</v>
      </c>
      <c r="N106" s="7">
        <f t="shared" si="21"/>
        <v>1000</v>
      </c>
      <c r="O106" s="7">
        <f>VLOOKUP(A106,VOL!A:P,14,0)/1000</f>
        <v>0</v>
      </c>
      <c r="P106" s="7">
        <f>VLOOKUP(A106,VOL!A:P,15,0)/1000</f>
        <v>0</v>
      </c>
      <c r="Q106" s="7">
        <f>VLOOKUP(A106,VOL!A:P,16,0)/1000</f>
        <v>0</v>
      </c>
      <c r="R106" s="7">
        <f t="shared" si="22"/>
        <v>1000</v>
      </c>
    </row>
    <row r="107" spans="1:18" ht="22.5" customHeight="1" x14ac:dyDescent="0.45">
      <c r="A107">
        <v>100</v>
      </c>
      <c r="B107" s="5" t="str">
        <f>VLOOKUP(A107,VOL!A:P,2,0)</f>
        <v>ซิมบับเว</v>
      </c>
      <c r="C107" s="7">
        <f>VLOOKUP(A107,VOL!A:P,4,0)/1000</f>
        <v>20</v>
      </c>
      <c r="D107" s="7">
        <f>VLOOKUP(A107,VOL!A:P,5,0)/1000</f>
        <v>0</v>
      </c>
      <c r="E107" s="7">
        <f t="shared" si="20"/>
        <v>20</v>
      </c>
      <c r="F107" s="7">
        <f>VLOOKUP(A107,VOL!A:P,6,0)/1000</f>
        <v>0</v>
      </c>
      <c r="G107" s="7">
        <f>VLOOKUP(A107,VOL!A:P,7,0)/1000</f>
        <v>2021</v>
      </c>
      <c r="H107" s="7">
        <f>VLOOKUP(A107,VOL!A:P,8,0)/1000</f>
        <v>0</v>
      </c>
      <c r="I107" s="7">
        <f>VLOOKUP(A107,VOL!A:P,9,0)/1000</f>
        <v>0</v>
      </c>
      <c r="J107" s="7">
        <f>VLOOKUP(A107,VOL!A:P,10,0)/1000</f>
        <v>0</v>
      </c>
      <c r="K107" s="7">
        <f>VLOOKUP(A107,VOL!A:P,11,0)/1000</f>
        <v>0</v>
      </c>
      <c r="L107" s="7">
        <f>VLOOKUP(A107,VOL!A:P,12,0)/1000</f>
        <v>0</v>
      </c>
      <c r="M107" s="7">
        <f>VLOOKUP(A107,VOL!A:P,13,0)/1000</f>
        <v>0</v>
      </c>
      <c r="N107" s="7">
        <f t="shared" si="21"/>
        <v>2021</v>
      </c>
      <c r="O107" s="7">
        <f>VLOOKUP(A107,VOL!A:P,14,0)/1000</f>
        <v>0</v>
      </c>
      <c r="P107" s="7">
        <f>VLOOKUP(A107,VOL!A:P,15,0)/1000</f>
        <v>627</v>
      </c>
      <c r="Q107" s="7">
        <f>VLOOKUP(A107,VOL!A:P,16,0)/1000</f>
        <v>0</v>
      </c>
      <c r="R107" s="7">
        <f t="shared" si="22"/>
        <v>2668</v>
      </c>
    </row>
    <row r="108" spans="1:18" ht="22.5" customHeight="1" x14ac:dyDescent="0.45">
      <c r="A108">
        <v>101</v>
      </c>
      <c r="B108" s="5" t="str">
        <f>VLOOKUP(A108,VOL!A:P,2,0)</f>
        <v>ซูดาน</v>
      </c>
      <c r="C108" s="7">
        <f>VLOOKUP(A108,VOL!A:P,4,0)/1000</f>
        <v>0</v>
      </c>
      <c r="D108" s="7">
        <f>VLOOKUP(A108,VOL!A:P,5,0)/1000</f>
        <v>0</v>
      </c>
      <c r="E108" s="7">
        <f t="shared" si="20"/>
        <v>0</v>
      </c>
      <c r="F108" s="7">
        <f>VLOOKUP(A108,VOL!A:P,6,0)/1000</f>
        <v>0</v>
      </c>
      <c r="G108" s="7">
        <f>VLOOKUP(A108,VOL!A:P,7,0)/1000</f>
        <v>0</v>
      </c>
      <c r="H108" s="7">
        <f>VLOOKUP(A108,VOL!A:P,8,0)/1000</f>
        <v>1200</v>
      </c>
      <c r="I108" s="7">
        <f>VLOOKUP(A108,VOL!A:P,9,0)/1000</f>
        <v>0</v>
      </c>
      <c r="J108" s="7">
        <f>VLOOKUP(A108,VOL!A:P,10,0)/1000</f>
        <v>0</v>
      </c>
      <c r="K108" s="7">
        <f>VLOOKUP(A108,VOL!A:P,11,0)/1000</f>
        <v>0</v>
      </c>
      <c r="L108" s="7">
        <f>VLOOKUP(A108,VOL!A:P,12,0)/1000</f>
        <v>0</v>
      </c>
      <c r="M108" s="7">
        <f>VLOOKUP(A108,VOL!A:P,13,0)/1000</f>
        <v>0</v>
      </c>
      <c r="N108" s="7">
        <f t="shared" si="21"/>
        <v>1200</v>
      </c>
      <c r="O108" s="7">
        <f>VLOOKUP(A108,VOL!A:P,14,0)/1000</f>
        <v>0</v>
      </c>
      <c r="P108" s="7">
        <f>VLOOKUP(A108,VOL!A:P,15,0)/1000</f>
        <v>49.8</v>
      </c>
      <c r="Q108" s="7">
        <f>VLOOKUP(A108,VOL!A:P,16,0)/1000</f>
        <v>0</v>
      </c>
      <c r="R108" s="7">
        <f t="shared" si="22"/>
        <v>1249.8</v>
      </c>
    </row>
    <row r="109" spans="1:18" ht="22.5" customHeight="1" x14ac:dyDescent="0.45">
      <c r="A109">
        <v>103</v>
      </c>
      <c r="B109" s="5" t="str">
        <f>VLOOKUP(A109,VOL!A:P,2,0)</f>
        <v>เซเนกัล</v>
      </c>
      <c r="C109" s="7">
        <f>VLOOKUP(A109,VOL!A:P,4,0)/1000</f>
        <v>1376.895</v>
      </c>
      <c r="D109" s="7">
        <f>VLOOKUP(A109,VOL!A:P,5,0)/1000</f>
        <v>182455.38</v>
      </c>
      <c r="E109" s="7">
        <f t="shared" si="20"/>
        <v>183832.27499999999</v>
      </c>
      <c r="F109" s="7">
        <f>VLOOKUP(A109,VOL!A:P,6,0)/1000</f>
        <v>0</v>
      </c>
      <c r="G109" s="7">
        <f>VLOOKUP(A109,VOL!A:P,7,0)/1000</f>
        <v>260.06</v>
      </c>
      <c r="H109" s="7">
        <f>VLOOKUP(A109,VOL!A:P,8,0)/1000</f>
        <v>1579.4159999999999</v>
      </c>
      <c r="I109" s="7">
        <f>VLOOKUP(A109,VOL!A:P,9,0)/1000</f>
        <v>0</v>
      </c>
      <c r="J109" s="7">
        <f>VLOOKUP(A109,VOL!A:P,10,0)/1000</f>
        <v>0</v>
      </c>
      <c r="K109" s="7">
        <f>VLOOKUP(A109,VOL!A:P,11,0)/1000</f>
        <v>0</v>
      </c>
      <c r="L109" s="7">
        <f>VLOOKUP(A109,VOL!A:P,12,0)/1000</f>
        <v>0</v>
      </c>
      <c r="M109" s="7">
        <f>VLOOKUP(A109,VOL!A:P,13,0)/1000</f>
        <v>55630.92</v>
      </c>
      <c r="N109" s="7">
        <f t="shared" si="21"/>
        <v>57470.396000000001</v>
      </c>
      <c r="O109" s="7">
        <f>VLOOKUP(A109,VOL!A:P,14,0)/1000</f>
        <v>0</v>
      </c>
      <c r="P109" s="7">
        <f>VLOOKUP(A109,VOL!A:P,15,0)/1000</f>
        <v>328.03500000000003</v>
      </c>
      <c r="Q109" s="7">
        <f>VLOOKUP(A109,VOL!A:P,16,0)/1000</f>
        <v>0</v>
      </c>
      <c r="R109" s="7">
        <f t="shared" si="22"/>
        <v>241630.70600000001</v>
      </c>
    </row>
    <row r="110" spans="1:18" ht="22.5" customHeight="1" x14ac:dyDescent="0.45">
      <c r="A110">
        <v>104</v>
      </c>
      <c r="B110" s="5" t="str">
        <f>VLOOKUP(A110,VOL!A:P,2,0)</f>
        <v>เซาโตเมและปรินซิเป</v>
      </c>
      <c r="C110" s="7">
        <f>VLOOKUP(A110,VOL!A:P,4,0)/1000</f>
        <v>112.5</v>
      </c>
      <c r="D110" s="7">
        <f>VLOOKUP(A110,VOL!A:P,5,0)/1000</f>
        <v>0</v>
      </c>
      <c r="E110" s="7">
        <f t="shared" si="20"/>
        <v>112.5</v>
      </c>
      <c r="F110" s="7">
        <f>VLOOKUP(A110,VOL!A:P,6,0)/1000</f>
        <v>0</v>
      </c>
      <c r="G110" s="7">
        <f>VLOOKUP(A110,VOL!A:P,7,0)/1000</f>
        <v>125</v>
      </c>
      <c r="H110" s="7">
        <f>VLOOKUP(A110,VOL!A:P,8,0)/1000</f>
        <v>725</v>
      </c>
      <c r="I110" s="7">
        <f>VLOOKUP(A110,VOL!A:P,9,0)/1000</f>
        <v>0</v>
      </c>
      <c r="J110" s="7">
        <f>VLOOKUP(A110,VOL!A:P,10,0)/1000</f>
        <v>0</v>
      </c>
      <c r="K110" s="7">
        <f>VLOOKUP(A110,VOL!A:P,11,0)/1000</f>
        <v>0</v>
      </c>
      <c r="L110" s="7">
        <f>VLOOKUP(A110,VOL!A:P,12,0)/1000</f>
        <v>0</v>
      </c>
      <c r="M110" s="7">
        <f>VLOOKUP(A110,VOL!A:P,13,0)/1000</f>
        <v>0</v>
      </c>
      <c r="N110" s="7">
        <f t="shared" si="21"/>
        <v>850</v>
      </c>
      <c r="O110" s="7">
        <f>VLOOKUP(A110,VOL!A:P,14,0)/1000</f>
        <v>0</v>
      </c>
      <c r="P110" s="7">
        <f>VLOOKUP(A110,VOL!A:P,15,0)/1000</f>
        <v>125</v>
      </c>
      <c r="Q110" s="7">
        <f>VLOOKUP(A110,VOL!A:P,16,0)/1000</f>
        <v>0</v>
      </c>
      <c r="R110" s="7">
        <f t="shared" si="22"/>
        <v>1087.5</v>
      </c>
    </row>
    <row r="111" spans="1:18" ht="22.5" customHeight="1" x14ac:dyDescent="0.45">
      <c r="A111">
        <v>105</v>
      </c>
      <c r="B111" s="5" t="str">
        <f>VLOOKUP(A111,VOL!A:P,2,0)</f>
        <v>เซียราเลโอน</v>
      </c>
      <c r="C111" s="7">
        <f>VLOOKUP(A111,VOL!A:P,4,0)/1000</f>
        <v>411.6</v>
      </c>
      <c r="D111" s="7">
        <f>VLOOKUP(A111,VOL!A:P,5,0)/1000</f>
        <v>21429</v>
      </c>
      <c r="E111" s="7">
        <f t="shared" si="20"/>
        <v>21840.6</v>
      </c>
      <c r="F111" s="7">
        <f>VLOOKUP(A111,VOL!A:P,6,0)/1000</f>
        <v>0</v>
      </c>
      <c r="G111" s="7">
        <f>VLOOKUP(A111,VOL!A:P,7,0)/1000</f>
        <v>0</v>
      </c>
      <c r="H111" s="7">
        <f>VLOOKUP(A111,VOL!A:P,8,0)/1000</f>
        <v>1267</v>
      </c>
      <c r="I111" s="7">
        <f>VLOOKUP(A111,VOL!A:P,9,0)/1000</f>
        <v>0</v>
      </c>
      <c r="J111" s="7">
        <f>VLOOKUP(A111,VOL!A:P,10,0)/1000</f>
        <v>0</v>
      </c>
      <c r="K111" s="7">
        <f>VLOOKUP(A111,VOL!A:P,11,0)/1000</f>
        <v>0</v>
      </c>
      <c r="L111" s="7">
        <f>VLOOKUP(A111,VOL!A:P,12,0)/1000</f>
        <v>0</v>
      </c>
      <c r="M111" s="7">
        <f>VLOOKUP(A111,VOL!A:P,13,0)/1000</f>
        <v>17400</v>
      </c>
      <c r="N111" s="7">
        <f t="shared" si="21"/>
        <v>18667</v>
      </c>
      <c r="O111" s="7">
        <f>VLOOKUP(A111,VOL!A:P,14,0)/1000</f>
        <v>0</v>
      </c>
      <c r="P111" s="7">
        <f>VLOOKUP(A111,VOL!A:P,15,0)/1000</f>
        <v>1300</v>
      </c>
      <c r="Q111" s="7">
        <f>VLOOKUP(A111,VOL!A:P,16,0)/1000</f>
        <v>0</v>
      </c>
      <c r="R111" s="7">
        <f t="shared" si="22"/>
        <v>41807.599999999999</v>
      </c>
    </row>
    <row r="112" spans="1:18" ht="22.5" customHeight="1" x14ac:dyDescent="0.45">
      <c r="A112">
        <v>106</v>
      </c>
      <c r="B112" s="5" t="str">
        <f>VLOOKUP(A112,VOL!A:P,2,0)</f>
        <v>แซมเบีย</v>
      </c>
      <c r="C112" s="7">
        <f>VLOOKUP(A112,VOL!A:P,4,0)/1000</f>
        <v>38</v>
      </c>
      <c r="D112" s="7">
        <f>VLOOKUP(A112,VOL!A:P,5,0)/1000</f>
        <v>0</v>
      </c>
      <c r="E112" s="7">
        <f t="shared" si="20"/>
        <v>38</v>
      </c>
      <c r="F112" s="7">
        <f>VLOOKUP(A112,VOL!A:P,6,0)/1000</f>
        <v>0</v>
      </c>
      <c r="G112" s="7">
        <f>VLOOKUP(A112,VOL!A:P,7,0)/1000</f>
        <v>0</v>
      </c>
      <c r="H112" s="7">
        <f>VLOOKUP(A112,VOL!A:P,8,0)/1000</f>
        <v>0</v>
      </c>
      <c r="I112" s="7">
        <f>VLOOKUP(A112,VOL!A:P,9,0)/1000</f>
        <v>0</v>
      </c>
      <c r="J112" s="7">
        <f>VLOOKUP(A112,VOL!A:P,10,0)/1000</f>
        <v>0</v>
      </c>
      <c r="K112" s="7">
        <f>VLOOKUP(A112,VOL!A:P,11,0)/1000</f>
        <v>0</v>
      </c>
      <c r="L112" s="7">
        <f>VLOOKUP(A112,VOL!A:P,12,0)/1000</f>
        <v>0</v>
      </c>
      <c r="M112" s="7">
        <f>VLOOKUP(A112,VOL!A:P,13,0)/1000</f>
        <v>0</v>
      </c>
      <c r="N112" s="7">
        <f t="shared" si="21"/>
        <v>0</v>
      </c>
      <c r="O112" s="7">
        <f>VLOOKUP(A112,VOL!A:P,14,0)/1000</f>
        <v>0</v>
      </c>
      <c r="P112" s="7">
        <f>VLOOKUP(A112,VOL!A:P,15,0)/1000</f>
        <v>435.05</v>
      </c>
      <c r="Q112" s="7">
        <f>VLOOKUP(A112,VOL!A:P,16,0)/1000</f>
        <v>0</v>
      </c>
      <c r="R112" s="7">
        <f t="shared" si="22"/>
        <v>473.05</v>
      </c>
    </row>
    <row r="113" spans="1:18" ht="22.5" customHeight="1" x14ac:dyDescent="0.45">
      <c r="A113">
        <v>107</v>
      </c>
      <c r="B113" s="5" t="str">
        <f>VLOOKUP(A113,VOL!A:P,2,0)</f>
        <v>ตูนิเซีย</v>
      </c>
      <c r="C113" s="7">
        <f>VLOOKUP(A113,VOL!A:P,4,0)/1000</f>
        <v>0</v>
      </c>
      <c r="D113" s="7">
        <f>VLOOKUP(A113,VOL!A:P,5,0)/1000</f>
        <v>0</v>
      </c>
      <c r="E113" s="7">
        <f t="shared" si="20"/>
        <v>0</v>
      </c>
      <c r="F113" s="7">
        <f>VLOOKUP(A113,VOL!A:P,6,0)/1000</f>
        <v>0</v>
      </c>
      <c r="G113" s="7">
        <f>VLOOKUP(A113,VOL!A:P,7,0)/1000</f>
        <v>0</v>
      </c>
      <c r="H113" s="7">
        <f>VLOOKUP(A113,VOL!A:P,8,0)/1000</f>
        <v>0</v>
      </c>
      <c r="I113" s="7">
        <f>VLOOKUP(A113,VOL!A:P,9,0)/1000</f>
        <v>0</v>
      </c>
      <c r="J113" s="7">
        <f>VLOOKUP(A113,VOL!A:P,10,0)/1000</f>
        <v>0</v>
      </c>
      <c r="K113" s="7">
        <f>VLOOKUP(A113,VOL!A:P,11,0)/1000</f>
        <v>0</v>
      </c>
      <c r="L113" s="7">
        <f>VLOOKUP(A113,VOL!A:P,12,0)/1000</f>
        <v>0</v>
      </c>
      <c r="M113" s="7">
        <f>VLOOKUP(A113,VOL!A:P,13,0)/1000</f>
        <v>0</v>
      </c>
      <c r="N113" s="7">
        <f t="shared" si="21"/>
        <v>0</v>
      </c>
      <c r="O113" s="7">
        <f>VLOOKUP(A113,VOL!A:P,14,0)/1000</f>
        <v>0</v>
      </c>
      <c r="P113" s="7">
        <f>VLOOKUP(A113,VOL!A:P,15,0)/1000</f>
        <v>1298.2059999999999</v>
      </c>
      <c r="Q113" s="7">
        <f>VLOOKUP(A113,VOL!A:P,16,0)/1000</f>
        <v>0</v>
      </c>
      <c r="R113" s="7">
        <f t="shared" si="22"/>
        <v>1298.2059999999999</v>
      </c>
    </row>
    <row r="114" spans="1:18" ht="22.5" customHeight="1" x14ac:dyDescent="0.45">
      <c r="A114">
        <v>108</v>
      </c>
      <c r="B114" s="5" t="str">
        <f>VLOOKUP(A114,VOL!A:P,2,0)</f>
        <v>โตโก</v>
      </c>
      <c r="C114" s="7">
        <f>VLOOKUP(A114,VOL!A:P,4,0)/1000</f>
        <v>8691.3449999999993</v>
      </c>
      <c r="D114" s="7">
        <f>VLOOKUP(A114,VOL!A:P,5,0)/1000</f>
        <v>12342</v>
      </c>
      <c r="E114" s="7">
        <f t="shared" si="20"/>
        <v>21033.345000000001</v>
      </c>
      <c r="F114" s="7">
        <f>VLOOKUP(A114,VOL!A:P,6,0)/1000</f>
        <v>24.5</v>
      </c>
      <c r="G114" s="7">
        <f>VLOOKUP(A114,VOL!A:P,7,0)/1000</f>
        <v>5200</v>
      </c>
      <c r="H114" s="7">
        <f>VLOOKUP(A114,VOL!A:P,8,0)/1000</f>
        <v>107105.45</v>
      </c>
      <c r="I114" s="7">
        <f>VLOOKUP(A114,VOL!A:P,9,0)/1000</f>
        <v>0</v>
      </c>
      <c r="J114" s="7">
        <f>VLOOKUP(A114,VOL!A:P,10,0)/1000</f>
        <v>1999.1</v>
      </c>
      <c r="K114" s="7">
        <f>VLOOKUP(A114,VOL!A:P,11,0)/1000</f>
        <v>45572.95</v>
      </c>
      <c r="L114" s="7">
        <f>VLOOKUP(A114,VOL!A:P,12,0)/1000</f>
        <v>0</v>
      </c>
      <c r="M114" s="7">
        <f>VLOOKUP(A114,VOL!A:P,13,0)/1000</f>
        <v>0</v>
      </c>
      <c r="N114" s="7">
        <f t="shared" si="21"/>
        <v>159877.5</v>
      </c>
      <c r="O114" s="7">
        <f>VLOOKUP(A114,VOL!A:P,14,0)/1000</f>
        <v>0</v>
      </c>
      <c r="P114" s="7">
        <f>VLOOKUP(A114,VOL!A:P,15,0)/1000</f>
        <v>18958</v>
      </c>
      <c r="Q114" s="7">
        <f>VLOOKUP(A114,VOL!A:P,16,0)/1000</f>
        <v>0</v>
      </c>
      <c r="R114" s="7">
        <f t="shared" si="22"/>
        <v>199893.345</v>
      </c>
    </row>
    <row r="115" spans="1:18" ht="22.5" customHeight="1" x14ac:dyDescent="0.45">
      <c r="A115">
        <v>109</v>
      </c>
      <c r="B115" s="5" t="str">
        <f>VLOOKUP(A115,VOL!A:P,2,0)</f>
        <v>แทนซาเนีย</v>
      </c>
      <c r="C115" s="7">
        <f>VLOOKUP(A115,VOL!A:P,4,0)/1000</f>
        <v>0</v>
      </c>
      <c r="D115" s="7">
        <f>VLOOKUP(A115,VOL!A:P,5,0)/1000</f>
        <v>0</v>
      </c>
      <c r="E115" s="7">
        <f t="shared" si="20"/>
        <v>0</v>
      </c>
      <c r="F115" s="7">
        <f>VLOOKUP(A115,VOL!A:P,6,0)/1000</f>
        <v>0</v>
      </c>
      <c r="G115" s="7">
        <f>VLOOKUP(A115,VOL!A:P,7,0)/1000</f>
        <v>500</v>
      </c>
      <c r="H115" s="7">
        <f>VLOOKUP(A115,VOL!A:P,8,0)/1000</f>
        <v>11966</v>
      </c>
      <c r="I115" s="7">
        <f>VLOOKUP(A115,VOL!A:P,9,0)/1000</f>
        <v>0</v>
      </c>
      <c r="J115" s="7">
        <f>VLOOKUP(A115,VOL!A:P,10,0)/1000</f>
        <v>2120</v>
      </c>
      <c r="K115" s="7">
        <f>VLOOKUP(A115,VOL!A:P,11,0)/1000</f>
        <v>0</v>
      </c>
      <c r="L115" s="7">
        <f>VLOOKUP(A115,VOL!A:P,12,0)/1000</f>
        <v>0</v>
      </c>
      <c r="M115" s="7">
        <f>VLOOKUP(A115,VOL!A:P,13,0)/1000</f>
        <v>0</v>
      </c>
      <c r="N115" s="7">
        <f t="shared" si="21"/>
        <v>14586</v>
      </c>
      <c r="O115" s="7">
        <f>VLOOKUP(A115,VOL!A:P,14,0)/1000</f>
        <v>0</v>
      </c>
      <c r="P115" s="7">
        <f>VLOOKUP(A115,VOL!A:P,15,0)/1000</f>
        <v>1533</v>
      </c>
      <c r="Q115" s="7">
        <f>VLOOKUP(A115,VOL!A:P,16,0)/1000</f>
        <v>0</v>
      </c>
      <c r="R115" s="7">
        <f t="shared" si="22"/>
        <v>16119</v>
      </c>
    </row>
    <row r="116" spans="1:18" ht="22.5" customHeight="1" x14ac:dyDescent="0.45">
      <c r="A116">
        <v>110</v>
      </c>
      <c r="B116" s="5" t="str">
        <f>VLOOKUP(A116,VOL!A:P,2,0)</f>
        <v>นามิเบีย</v>
      </c>
      <c r="C116" s="7">
        <f>VLOOKUP(A116,VOL!A:P,4,0)/1000</f>
        <v>99</v>
      </c>
      <c r="D116" s="7">
        <f>VLOOKUP(A116,VOL!A:P,5,0)/1000</f>
        <v>0</v>
      </c>
      <c r="E116" s="7">
        <f t="shared" si="20"/>
        <v>99</v>
      </c>
      <c r="F116" s="7">
        <f>VLOOKUP(A116,VOL!A:P,6,0)/1000</f>
        <v>0</v>
      </c>
      <c r="G116" s="7">
        <f>VLOOKUP(A116,VOL!A:P,7,0)/1000</f>
        <v>0</v>
      </c>
      <c r="H116" s="7">
        <f>VLOOKUP(A116,VOL!A:P,8,0)/1000</f>
        <v>230.72</v>
      </c>
      <c r="I116" s="7">
        <f>VLOOKUP(A116,VOL!A:P,9,0)/1000</f>
        <v>0</v>
      </c>
      <c r="J116" s="7">
        <f>VLOOKUP(A116,VOL!A:P,10,0)/1000</f>
        <v>0</v>
      </c>
      <c r="K116" s="7">
        <f>VLOOKUP(A116,VOL!A:P,11,0)/1000</f>
        <v>0</v>
      </c>
      <c r="L116" s="7">
        <f>VLOOKUP(A116,VOL!A:P,12,0)/1000</f>
        <v>0</v>
      </c>
      <c r="M116" s="7">
        <f>VLOOKUP(A116,VOL!A:P,13,0)/1000</f>
        <v>0</v>
      </c>
      <c r="N116" s="7">
        <f t="shared" si="21"/>
        <v>230.72</v>
      </c>
      <c r="O116" s="7">
        <f>VLOOKUP(A116,VOL!A:P,14,0)/1000</f>
        <v>1</v>
      </c>
      <c r="P116" s="7">
        <f>VLOOKUP(A116,VOL!A:P,15,0)/1000</f>
        <v>791.16</v>
      </c>
      <c r="Q116" s="7">
        <f>VLOOKUP(A116,VOL!A:P,16,0)/1000</f>
        <v>0</v>
      </c>
      <c r="R116" s="7">
        <f t="shared" si="22"/>
        <v>1121.8800000000001</v>
      </c>
    </row>
    <row r="117" spans="1:18" ht="22.5" customHeight="1" x14ac:dyDescent="0.45">
      <c r="A117">
        <v>111</v>
      </c>
      <c r="B117" s="5" t="str">
        <f>VLOOKUP(A117,VOL!A:P,2,0)</f>
        <v>ไนจีเรีย</v>
      </c>
      <c r="C117" s="7">
        <f>VLOOKUP(A117,VOL!A:P,4,0)/1000</f>
        <v>173</v>
      </c>
      <c r="D117" s="7">
        <f>VLOOKUP(A117,VOL!A:P,5,0)/1000</f>
        <v>0</v>
      </c>
      <c r="E117" s="7">
        <f t="shared" si="20"/>
        <v>173</v>
      </c>
      <c r="F117" s="7">
        <f>VLOOKUP(A117,VOL!A:P,6,0)/1000</f>
        <v>0</v>
      </c>
      <c r="G117" s="7">
        <f>VLOOKUP(A117,VOL!A:P,7,0)/1000</f>
        <v>0</v>
      </c>
      <c r="H117" s="7">
        <f>VLOOKUP(A117,VOL!A:P,8,0)/1000</f>
        <v>0</v>
      </c>
      <c r="I117" s="7">
        <f>VLOOKUP(A117,VOL!A:P,9,0)/1000</f>
        <v>0</v>
      </c>
      <c r="J117" s="7">
        <f>VLOOKUP(A117,VOL!A:P,10,0)/1000</f>
        <v>0</v>
      </c>
      <c r="K117" s="7">
        <f>VLOOKUP(A117,VOL!A:P,11,0)/1000</f>
        <v>0</v>
      </c>
      <c r="L117" s="7">
        <f>VLOOKUP(A117,VOL!A:P,12,0)/1000</f>
        <v>5.0000000000000001E-3</v>
      </c>
      <c r="M117" s="7">
        <f>VLOOKUP(A117,VOL!A:P,13,0)/1000</f>
        <v>0</v>
      </c>
      <c r="N117" s="7">
        <f t="shared" si="21"/>
        <v>5.0000000000000001E-3</v>
      </c>
      <c r="O117" s="7">
        <f>VLOOKUP(A117,VOL!A:P,14,0)/1000</f>
        <v>0</v>
      </c>
      <c r="P117" s="7">
        <f>VLOOKUP(A117,VOL!A:P,15,0)/1000</f>
        <v>643958.21900000004</v>
      </c>
      <c r="Q117" s="7">
        <f>VLOOKUP(A117,VOL!A:P,16,0)/1000</f>
        <v>0</v>
      </c>
      <c r="R117" s="7">
        <f t="shared" si="22"/>
        <v>644131.22400000005</v>
      </c>
    </row>
    <row r="118" spans="1:18" ht="22.5" customHeight="1" x14ac:dyDescent="0.45">
      <c r="A118">
        <v>112</v>
      </c>
      <c r="B118" s="5" t="str">
        <f>VLOOKUP(A118,VOL!A:P,2,0)</f>
        <v>ไนเจอร์</v>
      </c>
      <c r="C118" s="7">
        <f>VLOOKUP(A118,VOL!A:P,4,0)/1000</f>
        <v>534.5</v>
      </c>
      <c r="D118" s="7">
        <f>VLOOKUP(A118,VOL!A:P,5,0)/1000</f>
        <v>1999.5</v>
      </c>
      <c r="E118" s="7">
        <f t="shared" si="20"/>
        <v>2534</v>
      </c>
      <c r="F118" s="7">
        <f>VLOOKUP(A118,VOL!A:P,6,0)/1000</f>
        <v>0</v>
      </c>
      <c r="G118" s="7">
        <f>VLOOKUP(A118,VOL!A:P,7,0)/1000</f>
        <v>200</v>
      </c>
      <c r="H118" s="7">
        <f>VLOOKUP(A118,VOL!A:P,8,0)/1000</f>
        <v>17755</v>
      </c>
      <c r="I118" s="7">
        <f>VLOOKUP(A118,VOL!A:P,9,0)/1000</f>
        <v>0</v>
      </c>
      <c r="J118" s="7">
        <f>VLOOKUP(A118,VOL!A:P,10,0)/1000</f>
        <v>0</v>
      </c>
      <c r="K118" s="7">
        <f>VLOOKUP(A118,VOL!A:P,11,0)/1000</f>
        <v>4000</v>
      </c>
      <c r="L118" s="7">
        <f>VLOOKUP(A118,VOL!A:P,12,0)/1000</f>
        <v>0</v>
      </c>
      <c r="M118" s="7">
        <f>VLOOKUP(A118,VOL!A:P,13,0)/1000</f>
        <v>0</v>
      </c>
      <c r="N118" s="7">
        <f t="shared" si="21"/>
        <v>21955</v>
      </c>
      <c r="O118" s="7">
        <f>VLOOKUP(A118,VOL!A:P,14,0)/1000</f>
        <v>0</v>
      </c>
      <c r="P118" s="7">
        <f>VLOOKUP(A118,VOL!A:P,15,0)/1000</f>
        <v>58607.9</v>
      </c>
      <c r="Q118" s="7">
        <f>VLOOKUP(A118,VOL!A:P,16,0)/1000</f>
        <v>0</v>
      </c>
      <c r="R118" s="7">
        <f t="shared" si="22"/>
        <v>83096.899999999994</v>
      </c>
    </row>
    <row r="119" spans="1:18" ht="22.5" customHeight="1" x14ac:dyDescent="0.45">
      <c r="A119">
        <v>113</v>
      </c>
      <c r="B119" s="5" t="str">
        <f>VLOOKUP(A119,VOL!A:P,2,0)</f>
        <v>บอตสวานา</v>
      </c>
      <c r="C119" s="7">
        <f>VLOOKUP(A119,VOL!A:P,4,0)/1000</f>
        <v>12.98</v>
      </c>
      <c r="D119" s="7">
        <f>VLOOKUP(A119,VOL!A:P,5,0)/1000</f>
        <v>0</v>
      </c>
      <c r="E119" s="7">
        <f t="shared" si="20"/>
        <v>12.98</v>
      </c>
      <c r="F119" s="7">
        <f>VLOOKUP(A119,VOL!A:P,6,0)/1000</f>
        <v>0</v>
      </c>
      <c r="G119" s="7">
        <f>VLOOKUP(A119,VOL!A:P,7,0)/1000</f>
        <v>0</v>
      </c>
      <c r="H119" s="7">
        <f>VLOOKUP(A119,VOL!A:P,8,0)/1000</f>
        <v>0</v>
      </c>
      <c r="I119" s="7">
        <f>VLOOKUP(A119,VOL!A:P,9,0)/1000</f>
        <v>0</v>
      </c>
      <c r="J119" s="7">
        <f>VLOOKUP(A119,VOL!A:P,10,0)/1000</f>
        <v>0</v>
      </c>
      <c r="K119" s="7">
        <f>VLOOKUP(A119,VOL!A:P,11,0)/1000</f>
        <v>0</v>
      </c>
      <c r="L119" s="7">
        <f>VLOOKUP(A119,VOL!A:P,12,0)/1000</f>
        <v>0</v>
      </c>
      <c r="M119" s="7">
        <f>VLOOKUP(A119,VOL!A:P,13,0)/1000</f>
        <v>0</v>
      </c>
      <c r="N119" s="7">
        <f t="shared" si="21"/>
        <v>0</v>
      </c>
      <c r="O119" s="7">
        <f>VLOOKUP(A119,VOL!A:P,14,0)/1000</f>
        <v>0</v>
      </c>
      <c r="P119" s="7">
        <f>VLOOKUP(A119,VOL!A:P,15,0)/1000</f>
        <v>0</v>
      </c>
      <c r="Q119" s="7">
        <f>VLOOKUP(A119,VOL!A:P,16,0)/1000</f>
        <v>0</v>
      </c>
      <c r="R119" s="7">
        <f t="shared" si="22"/>
        <v>12.98</v>
      </c>
    </row>
    <row r="120" spans="1:18" ht="22.5" customHeight="1" x14ac:dyDescent="0.45">
      <c r="A120">
        <v>114</v>
      </c>
      <c r="B120" s="5" t="str">
        <f>VLOOKUP(A120,VOL!A:P,2,0)</f>
        <v>เบนิน</v>
      </c>
      <c r="C120" s="7">
        <f>VLOOKUP(A120,VOL!A:P,4,0)/1000</f>
        <v>6648.2929999999997</v>
      </c>
      <c r="D120" s="7">
        <f>VLOOKUP(A120,VOL!A:P,5,0)/1000</f>
        <v>5343</v>
      </c>
      <c r="E120" s="7">
        <f t="shared" si="20"/>
        <v>11991.293</v>
      </c>
      <c r="F120" s="7">
        <f>VLOOKUP(A120,VOL!A:P,6,0)/1000</f>
        <v>745</v>
      </c>
      <c r="G120" s="7">
        <f>VLOOKUP(A120,VOL!A:P,7,0)/1000</f>
        <v>1702</v>
      </c>
      <c r="H120" s="7">
        <f>VLOOKUP(A120,VOL!A:P,8,0)/1000</f>
        <v>244374.75</v>
      </c>
      <c r="I120" s="7">
        <f>VLOOKUP(A120,VOL!A:P,9,0)/1000</f>
        <v>0</v>
      </c>
      <c r="J120" s="7">
        <f>VLOOKUP(A120,VOL!A:P,10,0)/1000</f>
        <v>0</v>
      </c>
      <c r="K120" s="7">
        <f>VLOOKUP(A120,VOL!A:P,11,0)/1000</f>
        <v>37325</v>
      </c>
      <c r="L120" s="7">
        <f>VLOOKUP(A120,VOL!A:P,12,0)/1000</f>
        <v>4.0000000000000001E-3</v>
      </c>
      <c r="M120" s="7">
        <f>VLOOKUP(A120,VOL!A:P,13,0)/1000</f>
        <v>155</v>
      </c>
      <c r="N120" s="7">
        <f t="shared" si="21"/>
        <v>283556.75400000002</v>
      </c>
      <c r="O120" s="7">
        <f>VLOOKUP(A120,VOL!A:P,14,0)/1000</f>
        <v>0</v>
      </c>
      <c r="P120" s="7">
        <f>VLOOKUP(A120,VOL!A:P,15,0)/1000</f>
        <v>509472.15</v>
      </c>
      <c r="Q120" s="7">
        <f>VLOOKUP(A120,VOL!A:P,16,0)/1000</f>
        <v>0</v>
      </c>
      <c r="R120" s="7">
        <f t="shared" si="22"/>
        <v>805765.19700000004</v>
      </c>
    </row>
    <row r="121" spans="1:18" ht="22.5" customHeight="1" x14ac:dyDescent="0.45">
      <c r="A121">
        <v>115</v>
      </c>
      <c r="B121" s="5" t="str">
        <f>VLOOKUP(A121,VOL!A:P,2,0)</f>
        <v>เบอร์กินา ฟาโซ</v>
      </c>
      <c r="C121" s="7">
        <f>VLOOKUP(A121,VOL!A:P,4,0)/1000</f>
        <v>170</v>
      </c>
      <c r="D121" s="7">
        <f>VLOOKUP(A121,VOL!A:P,5,0)/1000</f>
        <v>6750</v>
      </c>
      <c r="E121" s="7">
        <f t="shared" si="20"/>
        <v>6920</v>
      </c>
      <c r="F121" s="7">
        <f>VLOOKUP(A121,VOL!A:P,6,0)/1000</f>
        <v>0</v>
      </c>
      <c r="G121" s="7">
        <f>VLOOKUP(A121,VOL!A:P,7,0)/1000</f>
        <v>325</v>
      </c>
      <c r="H121" s="7">
        <f>VLOOKUP(A121,VOL!A:P,8,0)/1000</f>
        <v>5971</v>
      </c>
      <c r="I121" s="7">
        <f>VLOOKUP(A121,VOL!A:P,9,0)/1000</f>
        <v>0</v>
      </c>
      <c r="J121" s="7">
        <f>VLOOKUP(A121,VOL!A:P,10,0)/1000</f>
        <v>0</v>
      </c>
      <c r="K121" s="7">
        <f>VLOOKUP(A121,VOL!A:P,11,0)/1000</f>
        <v>2002</v>
      </c>
      <c r="L121" s="7">
        <f>VLOOKUP(A121,VOL!A:P,12,0)/1000</f>
        <v>0</v>
      </c>
      <c r="M121" s="7">
        <f>VLOOKUP(A121,VOL!A:P,13,0)/1000</f>
        <v>0</v>
      </c>
      <c r="N121" s="7">
        <f t="shared" si="21"/>
        <v>8298</v>
      </c>
      <c r="O121" s="7">
        <f>VLOOKUP(A121,VOL!A:P,14,0)/1000</f>
        <v>0</v>
      </c>
      <c r="P121" s="7">
        <f>VLOOKUP(A121,VOL!A:P,15,0)/1000</f>
        <v>0</v>
      </c>
      <c r="Q121" s="7">
        <f>VLOOKUP(A121,VOL!A:P,16,0)/1000</f>
        <v>0</v>
      </c>
      <c r="R121" s="7">
        <f t="shared" si="22"/>
        <v>15218</v>
      </c>
    </row>
    <row r="122" spans="1:18" ht="22.5" customHeight="1" x14ac:dyDescent="0.45">
      <c r="A122">
        <v>116</v>
      </c>
      <c r="B122" s="5" t="str">
        <f>VLOOKUP(A122,VOL!A:P,2,0)</f>
        <v>มอริเชียส</v>
      </c>
      <c r="C122" s="7">
        <f>VLOOKUP(A122,VOL!A:P,4,0)/1000</f>
        <v>171.255</v>
      </c>
      <c r="D122" s="7">
        <f>VLOOKUP(A122,VOL!A:P,5,0)/1000</f>
        <v>0</v>
      </c>
      <c r="E122" s="7">
        <f t="shared" si="20"/>
        <v>171.255</v>
      </c>
      <c r="F122" s="7">
        <f>VLOOKUP(A122,VOL!A:P,6,0)/1000</f>
        <v>0</v>
      </c>
      <c r="G122" s="7">
        <f>VLOOKUP(A122,VOL!A:P,7,0)/1000</f>
        <v>137.25800000000001</v>
      </c>
      <c r="H122" s="7">
        <f>VLOOKUP(A122,VOL!A:P,8,0)/1000</f>
        <v>2050</v>
      </c>
      <c r="I122" s="7">
        <f>VLOOKUP(A122,VOL!A:P,9,0)/1000</f>
        <v>0</v>
      </c>
      <c r="J122" s="7">
        <f>VLOOKUP(A122,VOL!A:P,10,0)/1000</f>
        <v>0</v>
      </c>
      <c r="K122" s="7">
        <f>VLOOKUP(A122,VOL!A:P,11,0)/1000</f>
        <v>0</v>
      </c>
      <c r="L122" s="7">
        <f>VLOOKUP(A122,VOL!A:P,12,0)/1000</f>
        <v>0</v>
      </c>
      <c r="M122" s="7">
        <f>VLOOKUP(A122,VOL!A:P,13,0)/1000</f>
        <v>0</v>
      </c>
      <c r="N122" s="7">
        <f t="shared" si="21"/>
        <v>2187.2579999999998</v>
      </c>
      <c r="O122" s="7">
        <f>VLOOKUP(A122,VOL!A:P,14,0)/1000</f>
        <v>9.375</v>
      </c>
      <c r="P122" s="7">
        <f>VLOOKUP(A122,VOL!A:P,15,0)/1000</f>
        <v>0.5</v>
      </c>
      <c r="Q122" s="7">
        <f>VLOOKUP(A122,VOL!A:P,16,0)/1000</f>
        <v>1E-3</v>
      </c>
      <c r="R122" s="7">
        <f t="shared" si="22"/>
        <v>2368.3890000000001</v>
      </c>
    </row>
    <row r="123" spans="1:18" ht="22.5" customHeight="1" x14ac:dyDescent="0.45">
      <c r="A123">
        <v>117</v>
      </c>
      <c r="B123" s="5" t="str">
        <f>VLOOKUP(A123,VOL!A:P,2,0)</f>
        <v>มอริเตเนีย</v>
      </c>
      <c r="C123" s="7">
        <f>VLOOKUP(A123,VOL!A:P,4,0)/1000</f>
        <v>21.5</v>
      </c>
      <c r="D123" s="7">
        <f>VLOOKUP(A123,VOL!A:P,5,0)/1000</f>
        <v>30386.875</v>
      </c>
      <c r="E123" s="7">
        <f t="shared" si="20"/>
        <v>30408.375</v>
      </c>
      <c r="F123" s="7">
        <f>VLOOKUP(A123,VOL!A:P,6,0)/1000</f>
        <v>0</v>
      </c>
      <c r="G123" s="7">
        <f>VLOOKUP(A123,VOL!A:P,7,0)/1000</f>
        <v>0</v>
      </c>
      <c r="H123" s="7">
        <f>VLOOKUP(A123,VOL!A:P,8,0)/1000</f>
        <v>0</v>
      </c>
      <c r="I123" s="7">
        <f>VLOOKUP(A123,VOL!A:P,9,0)/1000</f>
        <v>0</v>
      </c>
      <c r="J123" s="7">
        <f>VLOOKUP(A123,VOL!A:P,10,0)/1000</f>
        <v>0</v>
      </c>
      <c r="K123" s="7">
        <f>VLOOKUP(A123,VOL!A:P,11,0)/1000</f>
        <v>0</v>
      </c>
      <c r="L123" s="7">
        <f>VLOOKUP(A123,VOL!A:P,12,0)/1000</f>
        <v>0</v>
      </c>
      <c r="M123" s="7">
        <f>VLOOKUP(A123,VOL!A:P,13,0)/1000</f>
        <v>2375</v>
      </c>
      <c r="N123" s="7">
        <f t="shared" si="21"/>
        <v>2375</v>
      </c>
      <c r="O123" s="7">
        <f>VLOOKUP(A123,VOL!A:P,14,0)/1000</f>
        <v>0</v>
      </c>
      <c r="P123" s="7">
        <f>VLOOKUP(A123,VOL!A:P,15,0)/1000</f>
        <v>0</v>
      </c>
      <c r="Q123" s="7">
        <f>VLOOKUP(A123,VOL!A:P,16,0)/1000</f>
        <v>0</v>
      </c>
      <c r="R123" s="7">
        <f t="shared" si="22"/>
        <v>32783.375</v>
      </c>
    </row>
    <row r="124" spans="1:18" ht="22.5" customHeight="1" x14ac:dyDescent="0.45">
      <c r="A124">
        <v>118</v>
      </c>
      <c r="B124" s="5" t="str">
        <f>VLOOKUP(A124,VOL!A:P,2,0)</f>
        <v>มาดากัสการ์</v>
      </c>
      <c r="C124" s="7">
        <f>VLOOKUP(A124,VOL!A:P,4,0)/1000</f>
        <v>33</v>
      </c>
      <c r="D124" s="7">
        <f>VLOOKUP(A124,VOL!A:P,5,0)/1000</f>
        <v>0</v>
      </c>
      <c r="E124" s="7">
        <f t="shared" si="20"/>
        <v>33</v>
      </c>
      <c r="F124" s="7">
        <f>VLOOKUP(A124,VOL!A:P,6,0)/1000</f>
        <v>0</v>
      </c>
      <c r="G124" s="7">
        <f>VLOOKUP(A124,VOL!A:P,7,0)/1000</f>
        <v>79</v>
      </c>
      <c r="H124" s="7">
        <f>VLOOKUP(A124,VOL!A:P,8,0)/1000</f>
        <v>69</v>
      </c>
      <c r="I124" s="7">
        <f>VLOOKUP(A124,VOL!A:P,9,0)/1000</f>
        <v>10</v>
      </c>
      <c r="J124" s="7">
        <f>VLOOKUP(A124,VOL!A:P,10,0)/1000</f>
        <v>0</v>
      </c>
      <c r="K124" s="7">
        <f>VLOOKUP(A124,VOL!A:P,11,0)/1000</f>
        <v>0</v>
      </c>
      <c r="L124" s="7">
        <f>VLOOKUP(A124,VOL!A:P,12,0)/1000</f>
        <v>0</v>
      </c>
      <c r="M124" s="7">
        <f>VLOOKUP(A124,VOL!A:P,13,0)/1000</f>
        <v>0</v>
      </c>
      <c r="N124" s="7">
        <f t="shared" si="21"/>
        <v>158</v>
      </c>
      <c r="O124" s="7">
        <f>VLOOKUP(A124,VOL!A:P,14,0)/1000</f>
        <v>4</v>
      </c>
      <c r="P124" s="7">
        <f>VLOOKUP(A124,VOL!A:P,15,0)/1000</f>
        <v>22.3</v>
      </c>
      <c r="Q124" s="7">
        <f>VLOOKUP(A124,VOL!A:P,16,0)/1000</f>
        <v>0</v>
      </c>
      <c r="R124" s="7">
        <f t="shared" si="22"/>
        <v>217.3</v>
      </c>
    </row>
    <row r="125" spans="1:18" ht="22.5" customHeight="1" x14ac:dyDescent="0.45">
      <c r="A125">
        <v>119</v>
      </c>
      <c r="B125" s="5" t="str">
        <f>VLOOKUP(A125,VOL!A:P,2,0)</f>
        <v>มายอต</v>
      </c>
      <c r="C125" s="7">
        <f>VLOOKUP(A125,VOL!A:P,4,0)/1000</f>
        <v>10269.200000000001</v>
      </c>
      <c r="D125" s="7">
        <f>VLOOKUP(A125,VOL!A:P,5,0)/1000</f>
        <v>0</v>
      </c>
      <c r="E125" s="7">
        <f t="shared" si="20"/>
        <v>10269.200000000001</v>
      </c>
      <c r="F125" s="7">
        <f>VLOOKUP(A125,VOL!A:P,6,0)/1000</f>
        <v>10.821999999999999</v>
      </c>
      <c r="G125" s="7">
        <f>VLOOKUP(A125,VOL!A:P,7,0)/1000</f>
        <v>1817.001</v>
      </c>
      <c r="H125" s="7">
        <f>VLOOKUP(A125,VOL!A:P,8,0)/1000</f>
        <v>168.5</v>
      </c>
      <c r="I125" s="7">
        <f>VLOOKUP(A125,VOL!A:P,9,0)/1000</f>
        <v>751.74</v>
      </c>
      <c r="J125" s="7">
        <f>VLOOKUP(A125,VOL!A:P,10,0)/1000</f>
        <v>0</v>
      </c>
      <c r="K125" s="7">
        <f>VLOOKUP(A125,VOL!A:P,11,0)/1000</f>
        <v>0</v>
      </c>
      <c r="L125" s="7">
        <f>VLOOKUP(A125,VOL!A:P,12,0)/1000</f>
        <v>0</v>
      </c>
      <c r="M125" s="7">
        <f>VLOOKUP(A125,VOL!A:P,13,0)/1000</f>
        <v>0</v>
      </c>
      <c r="N125" s="7">
        <f t="shared" si="21"/>
        <v>2737.241</v>
      </c>
      <c r="O125" s="7">
        <f>VLOOKUP(A125,VOL!A:P,14,0)/1000</f>
        <v>0</v>
      </c>
      <c r="P125" s="7">
        <f>VLOOKUP(A125,VOL!A:P,15,0)/1000</f>
        <v>0</v>
      </c>
      <c r="Q125" s="7">
        <f>VLOOKUP(A125,VOL!A:P,16,0)/1000</f>
        <v>0</v>
      </c>
      <c r="R125" s="7">
        <f t="shared" si="22"/>
        <v>13017.263000000001</v>
      </c>
    </row>
    <row r="126" spans="1:18" ht="22.5" customHeight="1" x14ac:dyDescent="0.45">
      <c r="A126">
        <v>120</v>
      </c>
      <c r="B126" s="5" t="str">
        <f>VLOOKUP(A126,VOL!A:P,2,0)</f>
        <v>มาลี</v>
      </c>
      <c r="C126" s="7">
        <f>VLOOKUP(A126,VOL!A:P,4,0)/1000</f>
        <v>308.5</v>
      </c>
      <c r="D126" s="7">
        <f>VLOOKUP(A126,VOL!A:P,5,0)/1000</f>
        <v>0</v>
      </c>
      <c r="E126" s="7">
        <f t="shared" si="20"/>
        <v>308.5</v>
      </c>
      <c r="F126" s="7">
        <f>VLOOKUP(A126,VOL!A:P,6,0)/1000</f>
        <v>0</v>
      </c>
      <c r="G126" s="7">
        <f>VLOOKUP(A126,VOL!A:P,7,0)/1000</f>
        <v>0</v>
      </c>
      <c r="H126" s="7">
        <f>VLOOKUP(A126,VOL!A:P,8,0)/1000</f>
        <v>0</v>
      </c>
      <c r="I126" s="7">
        <f>VLOOKUP(A126,VOL!A:P,9,0)/1000</f>
        <v>0</v>
      </c>
      <c r="J126" s="7">
        <f>VLOOKUP(A126,VOL!A:P,10,0)/1000</f>
        <v>0</v>
      </c>
      <c r="K126" s="7">
        <f>VLOOKUP(A126,VOL!A:P,11,0)/1000</f>
        <v>0</v>
      </c>
      <c r="L126" s="7">
        <f>VLOOKUP(A126,VOL!A:P,12,0)/1000</f>
        <v>0</v>
      </c>
      <c r="M126" s="7">
        <f>VLOOKUP(A126,VOL!A:P,13,0)/1000</f>
        <v>0</v>
      </c>
      <c r="N126" s="7">
        <f t="shared" si="21"/>
        <v>0</v>
      </c>
      <c r="O126" s="7">
        <f>VLOOKUP(A126,VOL!A:P,14,0)/1000</f>
        <v>0</v>
      </c>
      <c r="P126" s="7">
        <f>VLOOKUP(A126,VOL!A:P,15,0)/1000</f>
        <v>0</v>
      </c>
      <c r="Q126" s="7">
        <f>VLOOKUP(A126,VOL!A:P,16,0)/1000</f>
        <v>0</v>
      </c>
      <c r="R126" s="7">
        <f t="shared" si="22"/>
        <v>308.5</v>
      </c>
    </row>
    <row r="127" spans="1:18" ht="22.5" customHeight="1" x14ac:dyDescent="0.45">
      <c r="A127">
        <v>121</v>
      </c>
      <c r="B127" s="5" t="str">
        <f>VLOOKUP(A127,VOL!A:P,2,0)</f>
        <v>โมซัมบิก</v>
      </c>
      <c r="C127" s="7">
        <f>VLOOKUP(A127,VOL!A:P,4,0)/1000</f>
        <v>568.43700000000001</v>
      </c>
      <c r="D127" s="7">
        <f>VLOOKUP(A127,VOL!A:P,5,0)/1000</f>
        <v>0</v>
      </c>
      <c r="E127" s="7">
        <f t="shared" si="20"/>
        <v>568.43700000000001</v>
      </c>
      <c r="F127" s="7">
        <f>VLOOKUP(A127,VOL!A:P,6,0)/1000</f>
        <v>0</v>
      </c>
      <c r="G127" s="7">
        <f>VLOOKUP(A127,VOL!A:P,7,0)/1000</f>
        <v>8683.36</v>
      </c>
      <c r="H127" s="7">
        <f>VLOOKUP(A127,VOL!A:P,8,0)/1000</f>
        <v>263969.96299999999</v>
      </c>
      <c r="I127" s="7">
        <f>VLOOKUP(A127,VOL!A:P,9,0)/1000</f>
        <v>0</v>
      </c>
      <c r="J127" s="7">
        <f>VLOOKUP(A127,VOL!A:P,10,0)/1000</f>
        <v>17000</v>
      </c>
      <c r="K127" s="7">
        <f>VLOOKUP(A127,VOL!A:P,11,0)/1000</f>
        <v>14064</v>
      </c>
      <c r="L127" s="7">
        <f>VLOOKUP(A127,VOL!A:P,12,0)/1000</f>
        <v>1E-3</v>
      </c>
      <c r="M127" s="7">
        <f>VLOOKUP(A127,VOL!A:P,13,0)/1000</f>
        <v>0</v>
      </c>
      <c r="N127" s="7">
        <f t="shared" si="21"/>
        <v>303717.32399999996</v>
      </c>
      <c r="O127" s="7">
        <f>VLOOKUP(A127,VOL!A:P,14,0)/1000</f>
        <v>0</v>
      </c>
      <c r="P127" s="7">
        <f>VLOOKUP(A127,VOL!A:P,15,0)/1000</f>
        <v>10559.987999999999</v>
      </c>
      <c r="Q127" s="7">
        <f>VLOOKUP(A127,VOL!A:P,16,0)/1000</f>
        <v>0</v>
      </c>
      <c r="R127" s="7">
        <f t="shared" si="22"/>
        <v>314845.74899999995</v>
      </c>
    </row>
    <row r="128" spans="1:18" ht="22.5" customHeight="1" x14ac:dyDescent="0.45">
      <c r="A128">
        <v>122</v>
      </c>
      <c r="B128" s="5" t="str">
        <f>VLOOKUP(A128,VOL!A:P,2,0)</f>
        <v>โมร็อกโก</v>
      </c>
      <c r="C128" s="7">
        <f>VLOOKUP(A128,VOL!A:P,4,0)/1000</f>
        <v>19.600000000000001</v>
      </c>
      <c r="D128" s="7">
        <f>VLOOKUP(A128,VOL!A:P,5,0)/1000</f>
        <v>0</v>
      </c>
      <c r="E128" s="7">
        <f t="shared" si="20"/>
        <v>19.600000000000001</v>
      </c>
      <c r="F128" s="7">
        <f>VLOOKUP(A128,VOL!A:P,6,0)/1000</f>
        <v>0</v>
      </c>
      <c r="G128" s="7">
        <f>VLOOKUP(A128,VOL!A:P,7,0)/1000</f>
        <v>25</v>
      </c>
      <c r="H128" s="7">
        <f>VLOOKUP(A128,VOL!A:P,8,0)/1000</f>
        <v>0</v>
      </c>
      <c r="I128" s="7">
        <f>VLOOKUP(A128,VOL!A:P,9,0)/1000</f>
        <v>0</v>
      </c>
      <c r="J128" s="7">
        <f>VLOOKUP(A128,VOL!A:P,10,0)/1000</f>
        <v>0</v>
      </c>
      <c r="K128" s="7">
        <f>VLOOKUP(A128,VOL!A:P,11,0)/1000</f>
        <v>0</v>
      </c>
      <c r="L128" s="7">
        <f>VLOOKUP(A128,VOL!A:P,12,0)/1000</f>
        <v>0</v>
      </c>
      <c r="M128" s="7">
        <f>VLOOKUP(A128,VOL!A:P,13,0)/1000</f>
        <v>0</v>
      </c>
      <c r="N128" s="7">
        <f t="shared" si="21"/>
        <v>25</v>
      </c>
      <c r="O128" s="7">
        <f>VLOOKUP(A128,VOL!A:P,14,0)/1000</f>
        <v>0</v>
      </c>
      <c r="P128" s="7">
        <f>VLOOKUP(A128,VOL!A:P,15,0)/1000</f>
        <v>121</v>
      </c>
      <c r="Q128" s="7">
        <f>VLOOKUP(A128,VOL!A:P,16,0)/1000</f>
        <v>0</v>
      </c>
      <c r="R128" s="7">
        <f t="shared" si="22"/>
        <v>165.6</v>
      </c>
    </row>
    <row r="129" spans="1:18" ht="22.5" customHeight="1" x14ac:dyDescent="0.45">
      <c r="A129">
        <v>123</v>
      </c>
      <c r="B129" s="5" t="str">
        <f>VLOOKUP(A129,VOL!A:P,2,0)</f>
        <v>ยูกันดา</v>
      </c>
      <c r="C129" s="7">
        <f>VLOOKUP(A129,VOL!A:P,4,0)/1000</f>
        <v>3.0000000000000001E-3</v>
      </c>
      <c r="D129" s="7">
        <f>VLOOKUP(A129,VOL!A:P,5,0)/1000</f>
        <v>0</v>
      </c>
      <c r="E129" s="7">
        <f t="shared" si="20"/>
        <v>3.0000000000000001E-3</v>
      </c>
      <c r="F129" s="7">
        <f>VLOOKUP(A129,VOL!A:P,6,0)/1000</f>
        <v>0</v>
      </c>
      <c r="G129" s="7">
        <f>VLOOKUP(A129,VOL!A:P,7,0)/1000</f>
        <v>0</v>
      </c>
      <c r="H129" s="7">
        <f>VLOOKUP(A129,VOL!A:P,8,0)/1000</f>
        <v>390</v>
      </c>
      <c r="I129" s="7">
        <f>VLOOKUP(A129,VOL!A:P,9,0)/1000</f>
        <v>0</v>
      </c>
      <c r="J129" s="7">
        <f>VLOOKUP(A129,VOL!A:P,10,0)/1000</f>
        <v>0</v>
      </c>
      <c r="K129" s="7">
        <f>VLOOKUP(A129,VOL!A:P,11,0)/1000</f>
        <v>0</v>
      </c>
      <c r="L129" s="7">
        <f>VLOOKUP(A129,VOL!A:P,12,0)/1000</f>
        <v>0</v>
      </c>
      <c r="M129" s="7">
        <f>VLOOKUP(A129,VOL!A:P,13,0)/1000</f>
        <v>0</v>
      </c>
      <c r="N129" s="7">
        <f t="shared" si="21"/>
        <v>390</v>
      </c>
      <c r="O129" s="7">
        <f>VLOOKUP(A129,VOL!A:P,14,0)/1000</f>
        <v>0</v>
      </c>
      <c r="P129" s="7">
        <f>VLOOKUP(A129,VOL!A:P,15,0)/1000</f>
        <v>0</v>
      </c>
      <c r="Q129" s="7">
        <f>VLOOKUP(A129,VOL!A:P,16,0)/1000</f>
        <v>0</v>
      </c>
      <c r="R129" s="7">
        <f t="shared" si="22"/>
        <v>390.00299999999999</v>
      </c>
    </row>
    <row r="130" spans="1:18" ht="22.5" customHeight="1" x14ac:dyDescent="0.45">
      <c r="A130">
        <v>124</v>
      </c>
      <c r="B130" s="5" t="str">
        <f>VLOOKUP(A130,VOL!A:P,2,0)</f>
        <v>รวันดา</v>
      </c>
      <c r="C130" s="7">
        <f>VLOOKUP(A130,VOL!A:P,4,0)/1000</f>
        <v>0</v>
      </c>
      <c r="D130" s="7">
        <f>VLOOKUP(A130,VOL!A:P,5,0)/1000</f>
        <v>0</v>
      </c>
      <c r="E130" s="7">
        <f t="shared" si="20"/>
        <v>0</v>
      </c>
      <c r="F130" s="7">
        <f>VLOOKUP(A130,VOL!A:P,6,0)/1000</f>
        <v>0</v>
      </c>
      <c r="G130" s="7">
        <f>VLOOKUP(A130,VOL!A:P,7,0)/1000</f>
        <v>0</v>
      </c>
      <c r="H130" s="7">
        <f>VLOOKUP(A130,VOL!A:P,8,0)/1000</f>
        <v>130</v>
      </c>
      <c r="I130" s="7">
        <f>VLOOKUP(A130,VOL!A:P,9,0)/1000</f>
        <v>0</v>
      </c>
      <c r="J130" s="7">
        <f>VLOOKUP(A130,VOL!A:P,10,0)/1000</f>
        <v>0</v>
      </c>
      <c r="K130" s="7">
        <f>VLOOKUP(A130,VOL!A:P,11,0)/1000</f>
        <v>0</v>
      </c>
      <c r="L130" s="7">
        <f>VLOOKUP(A130,VOL!A:P,12,0)/1000</f>
        <v>0</v>
      </c>
      <c r="M130" s="7">
        <f>VLOOKUP(A130,VOL!A:P,13,0)/1000</f>
        <v>0</v>
      </c>
      <c r="N130" s="7">
        <f t="shared" si="21"/>
        <v>130</v>
      </c>
      <c r="O130" s="7">
        <f>VLOOKUP(A130,VOL!A:P,14,0)/1000</f>
        <v>0</v>
      </c>
      <c r="P130" s="7">
        <f>VLOOKUP(A130,VOL!A:P,15,0)/1000</f>
        <v>0</v>
      </c>
      <c r="Q130" s="7">
        <f>VLOOKUP(A130,VOL!A:P,16,0)/1000</f>
        <v>0</v>
      </c>
      <c r="R130" s="7">
        <f t="shared" si="22"/>
        <v>130</v>
      </c>
    </row>
    <row r="131" spans="1:18" ht="22.5" customHeight="1" x14ac:dyDescent="0.45">
      <c r="A131">
        <v>125</v>
      </c>
      <c r="B131" s="5" t="str">
        <f>VLOOKUP(A131,VOL!A:P,2,0)</f>
        <v>ลิเบีย</v>
      </c>
      <c r="C131" s="7">
        <f>VLOOKUP(A131,VOL!A:P,4,0)/1000</f>
        <v>0</v>
      </c>
      <c r="D131" s="7">
        <f>VLOOKUP(A131,VOL!A:P,5,0)/1000</f>
        <v>0</v>
      </c>
      <c r="E131" s="7">
        <f t="shared" si="20"/>
        <v>0</v>
      </c>
      <c r="F131" s="7">
        <f>VLOOKUP(A131,VOL!A:P,6,0)/1000</f>
        <v>0</v>
      </c>
      <c r="G131" s="7">
        <f>VLOOKUP(A131,VOL!A:P,7,0)/1000</f>
        <v>167.44</v>
      </c>
      <c r="H131" s="7">
        <f>VLOOKUP(A131,VOL!A:P,8,0)/1000</f>
        <v>300</v>
      </c>
      <c r="I131" s="7">
        <f>VLOOKUP(A131,VOL!A:P,9,0)/1000</f>
        <v>0</v>
      </c>
      <c r="J131" s="7">
        <f>VLOOKUP(A131,VOL!A:P,10,0)/1000</f>
        <v>0</v>
      </c>
      <c r="K131" s="7">
        <f>VLOOKUP(A131,VOL!A:P,11,0)/1000</f>
        <v>0</v>
      </c>
      <c r="L131" s="7">
        <f>VLOOKUP(A131,VOL!A:P,12,0)/1000</f>
        <v>0</v>
      </c>
      <c r="M131" s="7">
        <f>VLOOKUP(A131,VOL!A:P,13,0)/1000</f>
        <v>0</v>
      </c>
      <c r="N131" s="7">
        <f t="shared" si="21"/>
        <v>467.44</v>
      </c>
      <c r="O131" s="7">
        <f>VLOOKUP(A131,VOL!A:P,14,0)/1000</f>
        <v>0</v>
      </c>
      <c r="P131" s="7">
        <f>VLOOKUP(A131,VOL!A:P,15,0)/1000</f>
        <v>1275.921</v>
      </c>
      <c r="Q131" s="7">
        <f>VLOOKUP(A131,VOL!A:P,16,0)/1000</f>
        <v>0</v>
      </c>
      <c r="R131" s="7">
        <f t="shared" si="22"/>
        <v>1743.3610000000001</v>
      </c>
    </row>
    <row r="132" spans="1:18" ht="22.5" customHeight="1" x14ac:dyDescent="0.45">
      <c r="A132">
        <v>126</v>
      </c>
      <c r="B132" s="5" t="str">
        <f>VLOOKUP(A132,VOL!A:P,2,0)</f>
        <v>ไลบีเรีย</v>
      </c>
      <c r="C132" s="7">
        <f>VLOOKUP(A132,VOL!A:P,4,0)/1000</f>
        <v>122</v>
      </c>
      <c r="D132" s="7">
        <f>VLOOKUP(A132,VOL!A:P,5,0)/1000</f>
        <v>1000</v>
      </c>
      <c r="E132" s="7">
        <f t="shared" si="20"/>
        <v>1122</v>
      </c>
      <c r="F132" s="7">
        <f>VLOOKUP(A132,VOL!A:P,6,0)/1000</f>
        <v>0</v>
      </c>
      <c r="G132" s="7">
        <f>VLOOKUP(A132,VOL!A:P,7,0)/1000</f>
        <v>0</v>
      </c>
      <c r="H132" s="7">
        <f>VLOOKUP(A132,VOL!A:P,8,0)/1000</f>
        <v>500</v>
      </c>
      <c r="I132" s="7">
        <f>VLOOKUP(A132,VOL!A:P,9,0)/1000</f>
        <v>0</v>
      </c>
      <c r="J132" s="7">
        <f>VLOOKUP(A132,VOL!A:P,10,0)/1000</f>
        <v>0</v>
      </c>
      <c r="K132" s="7">
        <f>VLOOKUP(A132,VOL!A:P,11,0)/1000</f>
        <v>0</v>
      </c>
      <c r="L132" s="7">
        <f>VLOOKUP(A132,VOL!A:P,12,0)/1000</f>
        <v>0</v>
      </c>
      <c r="M132" s="7">
        <f>VLOOKUP(A132,VOL!A:P,13,0)/1000</f>
        <v>0</v>
      </c>
      <c r="N132" s="7">
        <f t="shared" si="21"/>
        <v>500</v>
      </c>
      <c r="O132" s="7">
        <f>VLOOKUP(A132,VOL!A:P,14,0)/1000</f>
        <v>0</v>
      </c>
      <c r="P132" s="7">
        <f>VLOOKUP(A132,VOL!A:P,15,0)/1000</f>
        <v>0</v>
      </c>
      <c r="Q132" s="7">
        <f>VLOOKUP(A132,VOL!A:P,16,0)/1000</f>
        <v>0</v>
      </c>
      <c r="R132" s="7">
        <f t="shared" si="22"/>
        <v>1622</v>
      </c>
    </row>
    <row r="133" spans="1:18" ht="22.5" customHeight="1" x14ac:dyDescent="0.45">
      <c r="A133">
        <v>127</v>
      </c>
      <c r="B133" s="5" t="str">
        <f>VLOOKUP(A133,VOL!A:P,2,0)</f>
        <v>สวาซิแลนด์</v>
      </c>
      <c r="C133" s="7">
        <f>VLOOKUP(A133,VOL!A:P,4,0)/1000</f>
        <v>0</v>
      </c>
      <c r="D133" s="7">
        <f>VLOOKUP(A133,VOL!A:P,5,0)/1000</f>
        <v>0</v>
      </c>
      <c r="E133" s="7">
        <f t="shared" si="20"/>
        <v>0</v>
      </c>
      <c r="F133" s="7">
        <f>VLOOKUP(A133,VOL!A:P,6,0)/1000</f>
        <v>0</v>
      </c>
      <c r="G133" s="7">
        <f>VLOOKUP(A133,VOL!A:P,7,0)/1000</f>
        <v>72</v>
      </c>
      <c r="H133" s="7">
        <f>VLOOKUP(A133,VOL!A:P,8,0)/1000</f>
        <v>0</v>
      </c>
      <c r="I133" s="7">
        <f>VLOOKUP(A133,VOL!A:P,9,0)/1000</f>
        <v>0</v>
      </c>
      <c r="J133" s="7">
        <f>VLOOKUP(A133,VOL!A:P,10,0)/1000</f>
        <v>0</v>
      </c>
      <c r="K133" s="7">
        <f>VLOOKUP(A133,VOL!A:P,11,0)/1000</f>
        <v>0</v>
      </c>
      <c r="L133" s="7">
        <f>VLOOKUP(A133,VOL!A:P,12,0)/1000</f>
        <v>0</v>
      </c>
      <c r="M133" s="7">
        <f>VLOOKUP(A133,VOL!A:P,13,0)/1000</f>
        <v>0</v>
      </c>
      <c r="N133" s="7">
        <f t="shared" si="21"/>
        <v>72</v>
      </c>
      <c r="O133" s="7">
        <f>VLOOKUP(A133,VOL!A:P,14,0)/1000</f>
        <v>0</v>
      </c>
      <c r="P133" s="7">
        <f>VLOOKUP(A133,VOL!A:P,15,0)/1000</f>
        <v>0</v>
      </c>
      <c r="Q133" s="7">
        <f>VLOOKUP(A133,VOL!A:P,16,0)/1000</f>
        <v>0</v>
      </c>
      <c r="R133" s="7">
        <f t="shared" si="22"/>
        <v>72</v>
      </c>
    </row>
    <row r="134" spans="1:18" ht="22.5" customHeight="1" x14ac:dyDescent="0.45">
      <c r="A134">
        <v>128</v>
      </c>
      <c r="B134" s="5" t="str">
        <f>VLOOKUP(A134,VOL!A:P,2,0)</f>
        <v>อังโกลา</v>
      </c>
      <c r="C134" s="7">
        <f>VLOOKUP(A134,VOL!A:P,4,0)/1000</f>
        <v>2484.875</v>
      </c>
      <c r="D134" s="7">
        <f>VLOOKUP(A134,VOL!A:P,5,0)/1000</f>
        <v>399.88</v>
      </c>
      <c r="E134" s="7">
        <f t="shared" si="20"/>
        <v>2884.7550000000001</v>
      </c>
      <c r="F134" s="7">
        <f>VLOOKUP(A134,VOL!A:P,6,0)/1000</f>
        <v>24.033000000000001</v>
      </c>
      <c r="G134" s="7">
        <f>VLOOKUP(A134,VOL!A:P,7,0)/1000</f>
        <v>3452</v>
      </c>
      <c r="H134" s="7">
        <f>VLOOKUP(A134,VOL!A:P,8,0)/1000</f>
        <v>308895.402</v>
      </c>
      <c r="I134" s="7">
        <f>VLOOKUP(A134,VOL!A:P,9,0)/1000</f>
        <v>1250</v>
      </c>
      <c r="J134" s="7">
        <f>VLOOKUP(A134,VOL!A:P,10,0)/1000</f>
        <v>0</v>
      </c>
      <c r="K134" s="7">
        <f>VLOOKUP(A134,VOL!A:P,11,0)/1000</f>
        <v>0</v>
      </c>
      <c r="L134" s="7">
        <f>VLOOKUP(A134,VOL!A:P,12,0)/1000</f>
        <v>0</v>
      </c>
      <c r="M134" s="7">
        <f>VLOOKUP(A134,VOL!A:P,13,0)/1000</f>
        <v>0</v>
      </c>
      <c r="N134" s="7">
        <f t="shared" si="21"/>
        <v>313597.402</v>
      </c>
      <c r="O134" s="7">
        <f>VLOOKUP(A134,VOL!A:P,14,0)/1000</f>
        <v>0</v>
      </c>
      <c r="P134" s="7">
        <f>VLOOKUP(A134,VOL!A:P,15,0)/1000</f>
        <v>13680.184999999999</v>
      </c>
      <c r="Q134" s="7">
        <f>VLOOKUP(A134,VOL!A:P,16,0)/1000</f>
        <v>0</v>
      </c>
      <c r="R134" s="7">
        <f t="shared" si="22"/>
        <v>330186.375</v>
      </c>
    </row>
    <row r="135" spans="1:18" ht="22.5" customHeight="1" x14ac:dyDescent="0.45">
      <c r="A135">
        <v>129</v>
      </c>
      <c r="B135" s="5" t="str">
        <f>VLOOKUP(A135,VOL!A:P,2,0)</f>
        <v>อิเควทอเรียลกินี</v>
      </c>
      <c r="C135" s="7">
        <f>VLOOKUP(A135,VOL!A:P,4,0)/1000</f>
        <v>3231.962</v>
      </c>
      <c r="D135" s="7">
        <f>VLOOKUP(A135,VOL!A:P,5,0)/1000</f>
        <v>0</v>
      </c>
      <c r="E135" s="7">
        <f t="shared" si="20"/>
        <v>3231.962</v>
      </c>
      <c r="F135" s="7">
        <f>VLOOKUP(A135,VOL!A:P,6,0)/1000</f>
        <v>0</v>
      </c>
      <c r="G135" s="7">
        <f>VLOOKUP(A135,VOL!A:P,7,0)/1000</f>
        <v>0</v>
      </c>
      <c r="H135" s="7">
        <f>VLOOKUP(A135,VOL!A:P,8,0)/1000</f>
        <v>10069.286</v>
      </c>
      <c r="I135" s="7">
        <f>VLOOKUP(A135,VOL!A:P,9,0)/1000</f>
        <v>0</v>
      </c>
      <c r="J135" s="7">
        <f>VLOOKUP(A135,VOL!A:P,10,0)/1000</f>
        <v>0</v>
      </c>
      <c r="K135" s="7">
        <f>VLOOKUP(A135,VOL!A:P,11,0)/1000</f>
        <v>0</v>
      </c>
      <c r="L135" s="7">
        <f>VLOOKUP(A135,VOL!A:P,12,0)/1000</f>
        <v>0</v>
      </c>
      <c r="M135" s="7">
        <f>VLOOKUP(A135,VOL!A:P,13,0)/1000</f>
        <v>0</v>
      </c>
      <c r="N135" s="7">
        <f t="shared" si="21"/>
        <v>10069.286</v>
      </c>
      <c r="O135" s="7">
        <f>VLOOKUP(A135,VOL!A:P,14,0)/1000</f>
        <v>0</v>
      </c>
      <c r="P135" s="7">
        <f>VLOOKUP(A135,VOL!A:P,15,0)/1000</f>
        <v>0</v>
      </c>
      <c r="Q135" s="7">
        <f>VLOOKUP(A135,VOL!A:P,16,0)/1000</f>
        <v>0</v>
      </c>
      <c r="R135" s="7">
        <f t="shared" si="22"/>
        <v>13301.248</v>
      </c>
    </row>
    <row r="136" spans="1:18" ht="22.5" customHeight="1" x14ac:dyDescent="0.45">
      <c r="A136">
        <v>130</v>
      </c>
      <c r="B136" s="5" t="str">
        <f>VLOOKUP(A136,VOL!A:P,2,0)</f>
        <v>อียิปต์</v>
      </c>
      <c r="C136" s="7">
        <f>VLOOKUP(A136,VOL!A:P,4,0)/1000</f>
        <v>552.20000000000005</v>
      </c>
      <c r="D136" s="7">
        <f>VLOOKUP(A136,VOL!A:P,5,0)/1000</f>
        <v>0</v>
      </c>
      <c r="E136" s="7">
        <f t="shared" si="20"/>
        <v>552.20000000000005</v>
      </c>
      <c r="F136" s="7">
        <f>VLOOKUP(A136,VOL!A:P,6,0)/1000</f>
        <v>9</v>
      </c>
      <c r="G136" s="7">
        <f>VLOOKUP(A136,VOL!A:P,7,0)/1000</f>
        <v>202.5</v>
      </c>
      <c r="H136" s="7">
        <f>VLOOKUP(A136,VOL!A:P,8,0)/1000</f>
        <v>6</v>
      </c>
      <c r="I136" s="7">
        <f>VLOOKUP(A136,VOL!A:P,9,0)/1000</f>
        <v>0</v>
      </c>
      <c r="J136" s="7">
        <f>VLOOKUP(A136,VOL!A:P,10,0)/1000</f>
        <v>0</v>
      </c>
      <c r="K136" s="7">
        <f>VLOOKUP(A136,VOL!A:P,11,0)/1000</f>
        <v>0</v>
      </c>
      <c r="L136" s="7">
        <f>VLOOKUP(A136,VOL!A:P,12,0)/1000</f>
        <v>2.0030000000000001</v>
      </c>
      <c r="M136" s="7">
        <f>VLOOKUP(A136,VOL!A:P,13,0)/1000</f>
        <v>0</v>
      </c>
      <c r="N136" s="7">
        <f t="shared" si="21"/>
        <v>210.50299999999999</v>
      </c>
      <c r="O136" s="7">
        <f>VLOOKUP(A136,VOL!A:P,14,0)/1000</f>
        <v>15.25</v>
      </c>
      <c r="P136" s="7">
        <f>VLOOKUP(A136,VOL!A:P,15,0)/1000</f>
        <v>5069.5</v>
      </c>
      <c r="Q136" s="7">
        <f>VLOOKUP(A136,VOL!A:P,16,0)/1000</f>
        <v>0</v>
      </c>
      <c r="R136" s="7">
        <f t="shared" si="22"/>
        <v>5856.4529999999995</v>
      </c>
    </row>
    <row r="137" spans="1:18" ht="22.5" customHeight="1" x14ac:dyDescent="0.45">
      <c r="A137">
        <v>131</v>
      </c>
      <c r="B137" s="5" t="str">
        <f>VLOOKUP(A137,VOL!A:P,2,0)</f>
        <v>เอธิโอเปีย</v>
      </c>
      <c r="C137" s="7">
        <f>VLOOKUP(A137,VOL!A:P,4,0)/1000</f>
        <v>883.37699999999995</v>
      </c>
      <c r="D137" s="7">
        <f>VLOOKUP(A137,VOL!A:P,5,0)/1000</f>
        <v>0</v>
      </c>
      <c r="E137" s="7">
        <f t="shared" si="20"/>
        <v>883.37699999999995</v>
      </c>
      <c r="F137" s="7">
        <f>VLOOKUP(A137,VOL!A:P,6,0)/1000</f>
        <v>0</v>
      </c>
      <c r="G137" s="7">
        <f>VLOOKUP(A137,VOL!A:P,7,0)/1000</f>
        <v>0</v>
      </c>
      <c r="H137" s="7">
        <f>VLOOKUP(A137,VOL!A:P,8,0)/1000</f>
        <v>0</v>
      </c>
      <c r="I137" s="7">
        <f>VLOOKUP(A137,VOL!A:P,9,0)/1000</f>
        <v>0</v>
      </c>
      <c r="J137" s="7">
        <f>VLOOKUP(A137,VOL!A:P,10,0)/1000</f>
        <v>0</v>
      </c>
      <c r="K137" s="7">
        <f>VLOOKUP(A137,VOL!A:P,11,0)/1000</f>
        <v>0</v>
      </c>
      <c r="L137" s="7">
        <f>VLOOKUP(A137,VOL!A:P,12,0)/1000</f>
        <v>0.6</v>
      </c>
      <c r="M137" s="7">
        <f>VLOOKUP(A137,VOL!A:P,13,0)/1000</f>
        <v>0</v>
      </c>
      <c r="N137" s="7">
        <f t="shared" si="21"/>
        <v>0.6</v>
      </c>
      <c r="O137" s="7">
        <f>VLOOKUP(A137,VOL!A:P,14,0)/1000</f>
        <v>4.07</v>
      </c>
      <c r="P137" s="7">
        <f>VLOOKUP(A137,VOL!A:P,15,0)/1000</f>
        <v>0</v>
      </c>
      <c r="Q137" s="7">
        <f>VLOOKUP(A137,VOL!A:P,16,0)/1000</f>
        <v>0</v>
      </c>
      <c r="R137" s="7">
        <f t="shared" si="22"/>
        <v>888.04700000000003</v>
      </c>
    </row>
    <row r="138" spans="1:18" ht="22.5" customHeight="1" x14ac:dyDescent="0.45">
      <c r="A138">
        <v>133</v>
      </c>
      <c r="B138" s="5" t="str">
        <f>VLOOKUP(A138,VOL!A:P,2,0)</f>
        <v>แอฟริกาใต้</v>
      </c>
      <c r="C138" s="7">
        <f>VLOOKUP(A138,VOL!A:P,4,0)/1000</f>
        <v>8955.33</v>
      </c>
      <c r="D138" s="7">
        <f>VLOOKUP(A138,VOL!A:P,5,0)/1000</f>
        <v>5</v>
      </c>
      <c r="E138" s="7">
        <f t="shared" si="20"/>
        <v>8960.33</v>
      </c>
      <c r="F138" s="7">
        <f>VLOOKUP(A138,VOL!A:P,6,0)/1000</f>
        <v>699</v>
      </c>
      <c r="G138" s="7">
        <f>VLOOKUP(A138,VOL!A:P,7,0)/1000</f>
        <v>11172.15</v>
      </c>
      <c r="H138" s="7">
        <f>VLOOKUP(A138,VOL!A:P,8,0)/1000</f>
        <v>4651.34</v>
      </c>
      <c r="I138" s="7">
        <f>VLOOKUP(A138,VOL!A:P,9,0)/1000</f>
        <v>0</v>
      </c>
      <c r="J138" s="7">
        <f>VLOOKUP(A138,VOL!A:P,10,0)/1000</f>
        <v>0</v>
      </c>
      <c r="K138" s="7">
        <f>VLOOKUP(A138,VOL!A:P,11,0)/1000</f>
        <v>2441.5</v>
      </c>
      <c r="L138" s="7">
        <f>VLOOKUP(A138,VOL!A:P,12,0)/1000</f>
        <v>3.161</v>
      </c>
      <c r="M138" s="7">
        <f>VLOOKUP(A138,VOL!A:P,13,0)/1000</f>
        <v>1634</v>
      </c>
      <c r="N138" s="7">
        <f t="shared" si="21"/>
        <v>19902.150999999998</v>
      </c>
      <c r="O138" s="7">
        <f>VLOOKUP(A138,VOL!A:P,14,0)/1000</f>
        <v>108.45</v>
      </c>
      <c r="P138" s="7">
        <f>VLOOKUP(A138,VOL!A:P,15,0)/1000</f>
        <v>539080.60900000005</v>
      </c>
      <c r="Q138" s="7">
        <f>VLOOKUP(A138,VOL!A:P,16,0)/1000</f>
        <v>0</v>
      </c>
      <c r="R138" s="7">
        <f t="shared" si="22"/>
        <v>568750.54</v>
      </c>
    </row>
    <row r="139" spans="1:18" ht="22.5" customHeight="1" x14ac:dyDescent="0.45">
      <c r="A139">
        <v>134</v>
      </c>
      <c r="B139" s="5" t="str">
        <f>VLOOKUP(A139,VOL!A:P,2,0)</f>
        <v>แอลจีเรีย</v>
      </c>
      <c r="C139" s="7">
        <f>VLOOKUP(A139,VOL!A:P,4,0)/1000</f>
        <v>0</v>
      </c>
      <c r="D139" s="7">
        <f>VLOOKUP(A139,VOL!A:P,5,0)/1000</f>
        <v>0</v>
      </c>
      <c r="E139" s="7">
        <f t="shared" si="20"/>
        <v>0</v>
      </c>
      <c r="F139" s="7">
        <f>VLOOKUP(A139,VOL!A:P,6,0)/1000</f>
        <v>0</v>
      </c>
      <c r="G139" s="7">
        <f>VLOOKUP(A139,VOL!A:P,7,0)/1000</f>
        <v>0</v>
      </c>
      <c r="H139" s="7">
        <f>VLOOKUP(A139,VOL!A:P,8,0)/1000</f>
        <v>2962</v>
      </c>
      <c r="I139" s="7">
        <f>VLOOKUP(A139,VOL!A:P,9,0)/1000</f>
        <v>0</v>
      </c>
      <c r="J139" s="7">
        <f>VLOOKUP(A139,VOL!A:P,10,0)/1000</f>
        <v>0</v>
      </c>
      <c r="K139" s="7">
        <f>VLOOKUP(A139,VOL!A:P,11,0)/1000</f>
        <v>0</v>
      </c>
      <c r="L139" s="7">
        <f>VLOOKUP(A139,VOL!A:P,12,0)/1000</f>
        <v>0</v>
      </c>
      <c r="M139" s="7">
        <f>VLOOKUP(A139,VOL!A:P,13,0)/1000</f>
        <v>0</v>
      </c>
      <c r="N139" s="7">
        <f t="shared" si="21"/>
        <v>2962</v>
      </c>
      <c r="O139" s="7">
        <f>VLOOKUP(A139,VOL!A:P,14,0)/1000</f>
        <v>0</v>
      </c>
      <c r="P139" s="7">
        <f>VLOOKUP(A139,VOL!A:P,15,0)/1000</f>
        <v>9503.2000000000007</v>
      </c>
      <c r="Q139" s="7">
        <f>VLOOKUP(A139,VOL!A:P,16,0)/1000</f>
        <v>0</v>
      </c>
      <c r="R139" s="7">
        <f t="shared" si="22"/>
        <v>12465.2</v>
      </c>
    </row>
    <row r="140" spans="1:18" ht="22.5" customHeight="1" x14ac:dyDescent="0.45">
      <c r="A140">
        <v>135</v>
      </c>
      <c r="B140" s="6" t="str">
        <f>VLOOKUP(A140,VOL!A:P,2,0)</f>
        <v>ไอวอรีโคสต์</v>
      </c>
      <c r="C140" s="8">
        <f>VLOOKUP(A140,VOL!A:P,4,0)/1000</f>
        <v>24534.505000000001</v>
      </c>
      <c r="D140" s="8">
        <f>VLOOKUP(A140,VOL!A:P,5,0)/1000</f>
        <v>198701.973</v>
      </c>
      <c r="E140" s="8">
        <f t="shared" si="20"/>
        <v>223236.478</v>
      </c>
      <c r="F140" s="8">
        <f>VLOOKUP(A140,VOL!A:P,6,0)/1000</f>
        <v>0</v>
      </c>
      <c r="G140" s="8">
        <f>VLOOKUP(A140,VOL!A:P,7,0)/1000</f>
        <v>525</v>
      </c>
      <c r="H140" s="8">
        <f>VLOOKUP(A140,VOL!A:P,8,0)/1000</f>
        <v>114706.375</v>
      </c>
      <c r="I140" s="8">
        <f>VLOOKUP(A140,VOL!A:P,9,0)/1000</f>
        <v>0</v>
      </c>
      <c r="J140" s="8">
        <f>VLOOKUP(A140,VOL!A:P,10,0)/1000</f>
        <v>3580</v>
      </c>
      <c r="K140" s="8">
        <f>VLOOKUP(A140,VOL!A:P,11,0)/1000</f>
        <v>184532.75</v>
      </c>
      <c r="L140" s="8">
        <f>VLOOKUP(A140,VOL!A:P,12,0)/1000</f>
        <v>3.0000000000000001E-3</v>
      </c>
      <c r="M140" s="8">
        <f>VLOOKUP(A140,VOL!A:P,13,0)/1000</f>
        <v>0</v>
      </c>
      <c r="N140" s="8">
        <f t="shared" si="21"/>
        <v>303344.12800000003</v>
      </c>
      <c r="O140" s="8">
        <f>VLOOKUP(A140,VOL!A:P,14,0)/1000</f>
        <v>0</v>
      </c>
      <c r="P140" s="8">
        <f>VLOOKUP(A140,VOL!A:P,15,0)/1000</f>
        <v>16342</v>
      </c>
      <c r="Q140" s="8">
        <f>VLOOKUP(A140,VOL!A:P,16,0)/1000</f>
        <v>0</v>
      </c>
      <c r="R140" s="8">
        <f t="shared" si="22"/>
        <v>542922.60600000003</v>
      </c>
    </row>
    <row r="141" spans="1:18" s="17" customFormat="1" ht="22.5" customHeight="1" x14ac:dyDescent="0.45">
      <c r="B141" s="14" t="s">
        <v>161</v>
      </c>
      <c r="C141" s="13">
        <f>SUM(C142:C161)</f>
        <v>452955.62399999995</v>
      </c>
      <c r="D141" s="13">
        <f t="shared" ref="D141:R141" si="23">SUM(D142:D161)</f>
        <v>14534.561</v>
      </c>
      <c r="E141" s="13">
        <f t="shared" si="23"/>
        <v>467490.185</v>
      </c>
      <c r="F141" s="13">
        <f t="shared" si="23"/>
        <v>2585.4139999999998</v>
      </c>
      <c r="G141" s="13">
        <f t="shared" si="23"/>
        <v>31710.904000000002</v>
      </c>
      <c r="H141" s="13">
        <f t="shared" si="23"/>
        <v>19149.608</v>
      </c>
      <c r="I141" s="13">
        <f t="shared" si="23"/>
        <v>675</v>
      </c>
      <c r="J141" s="13">
        <f t="shared" si="23"/>
        <v>10906.974</v>
      </c>
      <c r="K141" s="13">
        <f t="shared" si="23"/>
        <v>399.25099999999998</v>
      </c>
      <c r="L141" s="13">
        <f t="shared" si="23"/>
        <v>1982.8229999999999</v>
      </c>
      <c r="M141" s="13">
        <f t="shared" si="23"/>
        <v>358.61099999999999</v>
      </c>
      <c r="N141" s="13">
        <f t="shared" si="23"/>
        <v>65183.171000000002</v>
      </c>
      <c r="O141" s="13">
        <f t="shared" si="23"/>
        <v>22545.113000000001</v>
      </c>
      <c r="P141" s="13">
        <f t="shared" si="23"/>
        <v>4457.7640000000001</v>
      </c>
      <c r="Q141" s="13">
        <f t="shared" si="23"/>
        <v>0.121</v>
      </c>
      <c r="R141" s="13">
        <f t="shared" si="23"/>
        <v>562261.76800000004</v>
      </c>
    </row>
    <row r="142" spans="1:18" ht="22.5" customHeight="1" x14ac:dyDescent="0.45">
      <c r="A142">
        <v>136</v>
      </c>
      <c r="B142" s="5" t="str">
        <f>VLOOKUP(A142,VOL!A:P,2,0)</f>
        <v>กวม</v>
      </c>
      <c r="C142" s="7">
        <f>VLOOKUP(A142,VOL!A:P,4,0)/1000</f>
        <v>1202.4760000000001</v>
      </c>
      <c r="D142" s="7">
        <f>VLOOKUP(A142,VOL!A:P,5,0)/1000</f>
        <v>0</v>
      </c>
      <c r="E142" s="7">
        <f t="shared" ref="E142:E161" si="24">SUM(C142:D142)</f>
        <v>1202.4760000000001</v>
      </c>
      <c r="F142" s="7">
        <f>VLOOKUP(A142,VOL!A:P,6,0)/1000</f>
        <v>0</v>
      </c>
      <c r="G142" s="7">
        <f>VLOOKUP(A142,VOL!A:P,7,0)/1000</f>
        <v>0</v>
      </c>
      <c r="H142" s="7">
        <f>VLOOKUP(A142,VOL!A:P,8,0)/1000</f>
        <v>0</v>
      </c>
      <c r="I142" s="7">
        <f>VLOOKUP(A142,VOL!A:P,9,0)/1000</f>
        <v>0</v>
      </c>
      <c r="J142" s="7">
        <f>VLOOKUP(A142,VOL!A:P,10,0)/1000</f>
        <v>0</v>
      </c>
      <c r="K142" s="7">
        <f>VLOOKUP(A142,VOL!A:P,11,0)/1000</f>
        <v>0</v>
      </c>
      <c r="L142" s="7">
        <f>VLOOKUP(A142,VOL!A:P,12,0)/1000</f>
        <v>0</v>
      </c>
      <c r="M142" s="7">
        <f>VLOOKUP(A142,VOL!A:P,13,0)/1000</f>
        <v>0</v>
      </c>
      <c r="N142" s="7">
        <f t="shared" ref="N142:N161" si="25">SUM(G142:M142)</f>
        <v>0</v>
      </c>
      <c r="O142" s="7">
        <f>VLOOKUP(A142,VOL!A:P,14,0)/1000</f>
        <v>3.2679999999999998</v>
      </c>
      <c r="P142" s="7">
        <f>VLOOKUP(A142,VOL!A:P,15,0)/1000</f>
        <v>0</v>
      </c>
      <c r="Q142" s="7">
        <f>VLOOKUP(A142,VOL!A:P,16,0)/1000</f>
        <v>0</v>
      </c>
      <c r="R142" s="7">
        <f>E142+F142+N142+O142+P142+Q142</f>
        <v>1205.7440000000001</v>
      </c>
    </row>
    <row r="143" spans="1:18" ht="22.5" customHeight="1" x14ac:dyDescent="0.45">
      <c r="A143">
        <v>137</v>
      </c>
      <c r="B143" s="5" t="str">
        <f>VLOOKUP(A143,VOL!A:P,2,0)</f>
        <v>แคนาดา</v>
      </c>
      <c r="C143" s="7">
        <f>VLOOKUP(A143,VOL!A:P,4,0)/1000</f>
        <v>76872.928</v>
      </c>
      <c r="D143" s="7">
        <f>VLOOKUP(A143,VOL!A:P,5,0)/1000</f>
        <v>482.13</v>
      </c>
      <c r="E143" s="7">
        <f t="shared" si="24"/>
        <v>77355.058000000005</v>
      </c>
      <c r="F143" s="7">
        <f>VLOOKUP(A143,VOL!A:P,6,0)/1000</f>
        <v>877.30499999999995</v>
      </c>
      <c r="G143" s="7">
        <f>VLOOKUP(A143,VOL!A:P,7,0)/1000</f>
        <v>2346.8960000000002</v>
      </c>
      <c r="H143" s="7">
        <f>VLOOKUP(A143,VOL!A:P,8,0)/1000</f>
        <v>737.31600000000003</v>
      </c>
      <c r="I143" s="7">
        <f>VLOOKUP(A143,VOL!A:P,9,0)/1000</f>
        <v>0</v>
      </c>
      <c r="J143" s="7">
        <f>VLOOKUP(A143,VOL!A:P,10,0)/1000</f>
        <v>0</v>
      </c>
      <c r="K143" s="7">
        <f>VLOOKUP(A143,VOL!A:P,11,0)/1000</f>
        <v>160</v>
      </c>
      <c r="L143" s="7">
        <f>VLOOKUP(A143,VOL!A:P,12,0)/1000</f>
        <v>376.63400000000001</v>
      </c>
      <c r="M143" s="7">
        <f>VLOOKUP(A143,VOL!A:P,13,0)/1000</f>
        <v>358.58499999999998</v>
      </c>
      <c r="N143" s="7">
        <f t="shared" si="25"/>
        <v>3979.4310000000005</v>
      </c>
      <c r="O143" s="7">
        <f>VLOOKUP(A143,VOL!A:P,14,0)/1000</f>
        <v>2719.058</v>
      </c>
      <c r="P143" s="7">
        <f>VLOOKUP(A143,VOL!A:P,15,0)/1000</f>
        <v>463.36599999999999</v>
      </c>
      <c r="Q143" s="7">
        <f>VLOOKUP(A143,VOL!A:P,16,0)/1000</f>
        <v>2.7E-2</v>
      </c>
      <c r="R143" s="7">
        <f>E143+F143+N143+O143+P143+Q143</f>
        <v>85394.244999999995</v>
      </c>
    </row>
    <row r="144" spans="1:18" ht="22.5" customHeight="1" x14ac:dyDescent="0.45">
      <c r="A144">
        <v>138</v>
      </c>
      <c r="B144" s="5" t="str">
        <f>VLOOKUP(A144,VOL!A:P,2,0)</f>
        <v>โคลัมเบีย</v>
      </c>
      <c r="C144" s="7">
        <f>VLOOKUP(A144,VOL!A:P,4,0)/1000</f>
        <v>107.331</v>
      </c>
      <c r="D144" s="7">
        <f>VLOOKUP(A144,VOL!A:P,5,0)/1000</f>
        <v>0</v>
      </c>
      <c r="E144" s="7">
        <f t="shared" si="24"/>
        <v>107.331</v>
      </c>
      <c r="F144" s="7">
        <f>VLOOKUP(A144,VOL!A:P,6,0)/1000</f>
        <v>0</v>
      </c>
      <c r="G144" s="7">
        <f>VLOOKUP(A144,VOL!A:P,7,0)/1000</f>
        <v>0</v>
      </c>
      <c r="H144" s="7">
        <f>VLOOKUP(A144,VOL!A:P,8,0)/1000</f>
        <v>0</v>
      </c>
      <c r="I144" s="7">
        <f>VLOOKUP(A144,VOL!A:P,9,0)/1000</f>
        <v>675</v>
      </c>
      <c r="J144" s="7">
        <f>VLOOKUP(A144,VOL!A:P,10,0)/1000</f>
        <v>0</v>
      </c>
      <c r="K144" s="7">
        <f>VLOOKUP(A144,VOL!A:P,11,0)/1000</f>
        <v>0</v>
      </c>
      <c r="L144" s="7">
        <f>VLOOKUP(A144,VOL!A:P,12,0)/1000</f>
        <v>0</v>
      </c>
      <c r="M144" s="7">
        <f>VLOOKUP(A144,VOL!A:P,13,0)/1000</f>
        <v>0</v>
      </c>
      <c r="N144" s="7">
        <f t="shared" si="25"/>
        <v>675</v>
      </c>
      <c r="O144" s="7">
        <f>VLOOKUP(A144,VOL!A:P,14,0)/1000</f>
        <v>4.9939999999999998</v>
      </c>
      <c r="P144" s="7">
        <f>VLOOKUP(A144,VOL!A:P,15,0)/1000</f>
        <v>0</v>
      </c>
      <c r="Q144" s="7">
        <f>VLOOKUP(A144,VOL!A:P,16,0)/1000</f>
        <v>3.0000000000000001E-3</v>
      </c>
      <c r="R144" s="7">
        <f>E144+F144+N144+O144+P144+Q144</f>
        <v>787.32800000000009</v>
      </c>
    </row>
    <row r="145" spans="1:18" ht="22.5" customHeight="1" x14ac:dyDescent="0.45">
      <c r="A145">
        <v>139</v>
      </c>
      <c r="B145" s="5" t="str">
        <f>VLOOKUP(A145,VOL!A:P,2,0)</f>
        <v>จาเมกา</v>
      </c>
      <c r="C145" s="7">
        <f>VLOOKUP(A145,VOL!A:P,4,0)/1000</f>
        <v>759.202</v>
      </c>
      <c r="D145" s="7">
        <f>VLOOKUP(A145,VOL!A:P,5,0)/1000</f>
        <v>0</v>
      </c>
      <c r="E145" s="7">
        <f t="shared" si="24"/>
        <v>759.202</v>
      </c>
      <c r="F145" s="7">
        <f>VLOOKUP(A145,VOL!A:P,6,0)/1000</f>
        <v>0</v>
      </c>
      <c r="G145" s="7">
        <f>VLOOKUP(A145,VOL!A:P,7,0)/1000</f>
        <v>0</v>
      </c>
      <c r="H145" s="7">
        <f>VLOOKUP(A145,VOL!A:P,8,0)/1000</f>
        <v>0</v>
      </c>
      <c r="I145" s="7">
        <f>VLOOKUP(A145,VOL!A:P,9,0)/1000</f>
        <v>0</v>
      </c>
      <c r="J145" s="7">
        <f>VLOOKUP(A145,VOL!A:P,10,0)/1000</f>
        <v>0</v>
      </c>
      <c r="K145" s="7">
        <f>VLOOKUP(A145,VOL!A:P,11,0)/1000</f>
        <v>0</v>
      </c>
      <c r="L145" s="7">
        <f>VLOOKUP(A145,VOL!A:P,12,0)/1000</f>
        <v>0</v>
      </c>
      <c r="M145" s="7">
        <f>VLOOKUP(A145,VOL!A:P,13,0)/1000</f>
        <v>0</v>
      </c>
      <c r="N145" s="7">
        <f t="shared" si="25"/>
        <v>0</v>
      </c>
      <c r="O145" s="7">
        <f>VLOOKUP(A145,VOL!A:P,14,0)/1000</f>
        <v>0</v>
      </c>
      <c r="P145" s="7">
        <f>VLOOKUP(A145,VOL!A:P,15,0)/1000</f>
        <v>0</v>
      </c>
      <c r="Q145" s="7">
        <f>VLOOKUP(A145,VOL!A:P,16,0)/1000</f>
        <v>0</v>
      </c>
      <c r="R145" s="7">
        <f>E145+F145+N145+O145+P145+Q145</f>
        <v>759.202</v>
      </c>
    </row>
    <row r="146" spans="1:18" ht="22.5" customHeight="1" x14ac:dyDescent="0.45">
      <c r="A146">
        <v>140</v>
      </c>
      <c r="B146" s="5" t="str">
        <f>VLOOKUP(A146,VOL!A:P,2,0)</f>
        <v>ชิลี</v>
      </c>
      <c r="C146" s="7">
        <f>VLOOKUP(A146,VOL!A:P,4,0)/1000</f>
        <v>62.792000000000002</v>
      </c>
      <c r="D146" s="7">
        <f>VLOOKUP(A146,VOL!A:P,5,0)/1000</f>
        <v>0.36</v>
      </c>
      <c r="E146" s="7">
        <f t="shared" si="24"/>
        <v>63.152000000000001</v>
      </c>
      <c r="F146" s="7">
        <f>VLOOKUP(A146,VOL!A:P,6,0)/1000</f>
        <v>25.24</v>
      </c>
      <c r="G146" s="7">
        <f>VLOOKUP(A146,VOL!A:P,7,0)/1000</f>
        <v>1782.7</v>
      </c>
      <c r="H146" s="7">
        <f>VLOOKUP(A146,VOL!A:P,8,0)/1000</f>
        <v>550</v>
      </c>
      <c r="I146" s="7">
        <f>VLOOKUP(A146,VOL!A:P,9,0)/1000</f>
        <v>0</v>
      </c>
      <c r="J146" s="7">
        <f>VLOOKUP(A146,VOL!A:P,10,0)/1000</f>
        <v>46</v>
      </c>
      <c r="K146" s="7">
        <f>VLOOKUP(A146,VOL!A:P,11,0)/1000</f>
        <v>0</v>
      </c>
      <c r="L146" s="7">
        <f>VLOOKUP(A146,VOL!A:P,12,0)/1000</f>
        <v>1.085</v>
      </c>
      <c r="M146" s="7">
        <f>VLOOKUP(A146,VOL!A:P,13,0)/1000</f>
        <v>0</v>
      </c>
      <c r="N146" s="7">
        <f t="shared" si="25"/>
        <v>2379.7849999999999</v>
      </c>
      <c r="O146" s="7">
        <f>VLOOKUP(A146,VOL!A:P,14,0)/1000</f>
        <v>6.85</v>
      </c>
      <c r="P146" s="7">
        <f>VLOOKUP(A146,VOL!A:P,15,0)/1000</f>
        <v>1624.6</v>
      </c>
      <c r="Q146" s="7">
        <f>VLOOKUP(A146,VOL!A:P,16,0)/1000</f>
        <v>0</v>
      </c>
      <c r="R146" s="7">
        <f>E146+F146+N146+O146+P146+Q146</f>
        <v>4099.6269999999995</v>
      </c>
    </row>
    <row r="147" spans="1:18" ht="22.5" customHeight="1" x14ac:dyDescent="0.45">
      <c r="A147">
        <v>141</v>
      </c>
      <c r="B147" s="5" t="str">
        <f>VLOOKUP(A147,VOL!A:P,2,0)</f>
        <v>เซ็นต์ลูเซีย</v>
      </c>
      <c r="C147" s="7">
        <f>VLOOKUP(A147,VOL!A:P,4,0)/1000</f>
        <v>3.6</v>
      </c>
      <c r="D147" s="7">
        <f>VLOOKUP(A147,VOL!A:P,5,0)/1000</f>
        <v>0</v>
      </c>
      <c r="E147" s="7">
        <f t="shared" si="24"/>
        <v>3.6</v>
      </c>
      <c r="F147" s="7">
        <f>VLOOKUP(A147,VOL!A:P,6,0)/1000</f>
        <v>0</v>
      </c>
      <c r="G147" s="7">
        <f>VLOOKUP(A147,VOL!A:P,7,0)/1000</f>
        <v>0</v>
      </c>
      <c r="H147" s="7">
        <f>VLOOKUP(A147,VOL!A:P,8,0)/1000</f>
        <v>0</v>
      </c>
      <c r="I147" s="7">
        <f>VLOOKUP(A147,VOL!A:P,9,0)/1000</f>
        <v>0</v>
      </c>
      <c r="J147" s="7">
        <f>VLOOKUP(A147,VOL!A:P,10,0)/1000</f>
        <v>0</v>
      </c>
      <c r="K147" s="7">
        <f>VLOOKUP(A147,VOL!A:P,11,0)/1000</f>
        <v>0</v>
      </c>
      <c r="L147" s="7">
        <f>VLOOKUP(A147,VOL!A:P,12,0)/1000</f>
        <v>0</v>
      </c>
      <c r="M147" s="7">
        <f>VLOOKUP(A147,VOL!A:P,13,0)/1000</f>
        <v>0</v>
      </c>
      <c r="N147" s="7">
        <f t="shared" si="25"/>
        <v>0</v>
      </c>
      <c r="O147" s="7">
        <f>VLOOKUP(A147,VOL!A:P,14,0)/1000</f>
        <v>0</v>
      </c>
      <c r="P147" s="7">
        <f>VLOOKUP(A147,VOL!A:P,15,0)/1000</f>
        <v>0</v>
      </c>
      <c r="Q147" s="7">
        <f>VLOOKUP(A147,VOL!A:P,16,0)/1000</f>
        <v>0</v>
      </c>
      <c r="R147" s="7">
        <f t="shared" ref="R147" si="26">E147+F147+N147+O147+P147+Q147</f>
        <v>3.6</v>
      </c>
    </row>
    <row r="148" spans="1:18" ht="22.5" customHeight="1" x14ac:dyDescent="0.45">
      <c r="A148">
        <v>142</v>
      </c>
      <c r="B148" s="5" t="str">
        <f>VLOOKUP(A148,VOL!A:P,2,0)</f>
        <v>โดมินิกา</v>
      </c>
      <c r="C148" s="7">
        <f>VLOOKUP(A148,VOL!A:P,4,0)/1000</f>
        <v>0</v>
      </c>
      <c r="D148" s="7">
        <f>VLOOKUP(A148,VOL!A:P,5,0)/1000</f>
        <v>0</v>
      </c>
      <c r="E148" s="7">
        <f t="shared" si="24"/>
        <v>0</v>
      </c>
      <c r="F148" s="7">
        <f>VLOOKUP(A148,VOL!A:P,6,0)/1000</f>
        <v>0</v>
      </c>
      <c r="G148" s="7">
        <f>VLOOKUP(A148,VOL!A:P,7,0)/1000</f>
        <v>0</v>
      </c>
      <c r="H148" s="7">
        <f>VLOOKUP(A148,VOL!A:P,8,0)/1000</f>
        <v>0</v>
      </c>
      <c r="I148" s="7">
        <f>VLOOKUP(A148,VOL!A:P,9,0)/1000</f>
        <v>0</v>
      </c>
      <c r="J148" s="7">
        <f>VLOOKUP(A148,VOL!A:P,10,0)/1000</f>
        <v>0</v>
      </c>
      <c r="K148" s="7">
        <f>VLOOKUP(A148,VOL!A:P,11,0)/1000</f>
        <v>0</v>
      </c>
      <c r="L148" s="7">
        <f>VLOOKUP(A148,VOL!A:P,12,0)/1000</f>
        <v>6.0000000000000001E-3</v>
      </c>
      <c r="M148" s="7">
        <f>VLOOKUP(A148,VOL!A:P,13,0)/1000</f>
        <v>0</v>
      </c>
      <c r="N148" s="7">
        <f t="shared" si="25"/>
        <v>6.0000000000000001E-3</v>
      </c>
      <c r="O148" s="7">
        <f>VLOOKUP(A148,VOL!A:P,14,0)/1000</f>
        <v>0</v>
      </c>
      <c r="P148" s="7">
        <f>VLOOKUP(A148,VOL!A:P,15,0)/1000</f>
        <v>25</v>
      </c>
      <c r="Q148" s="7">
        <f>VLOOKUP(A148,VOL!A:P,16,0)/1000</f>
        <v>0</v>
      </c>
      <c r="R148" s="7">
        <f t="shared" ref="R148:R158" si="27">E148+F148+N148+O148+P148+Q148</f>
        <v>25.006</v>
      </c>
    </row>
    <row r="149" spans="1:18" ht="22.5" customHeight="1" x14ac:dyDescent="0.45">
      <c r="A149">
        <v>143</v>
      </c>
      <c r="B149" s="5" t="str">
        <f>VLOOKUP(A149,VOL!A:P,2,0)</f>
        <v>ตรินิแดดและโตเบโก</v>
      </c>
      <c r="C149" s="7">
        <f>VLOOKUP(A149,VOL!A:P,4,0)/1000</f>
        <v>545.79999999999995</v>
      </c>
      <c r="D149" s="7">
        <f>VLOOKUP(A149,VOL!A:P,5,0)/1000</f>
        <v>6</v>
      </c>
      <c r="E149" s="7">
        <f t="shared" si="24"/>
        <v>551.79999999999995</v>
      </c>
      <c r="F149" s="7">
        <f>VLOOKUP(A149,VOL!A:P,6,0)/1000</f>
        <v>0</v>
      </c>
      <c r="G149" s="7">
        <f>VLOOKUP(A149,VOL!A:P,7,0)/1000</f>
        <v>0</v>
      </c>
      <c r="H149" s="7">
        <f>VLOOKUP(A149,VOL!A:P,8,0)/1000</f>
        <v>0</v>
      </c>
      <c r="I149" s="7">
        <f>VLOOKUP(A149,VOL!A:P,9,0)/1000</f>
        <v>0</v>
      </c>
      <c r="J149" s="7">
        <f>VLOOKUP(A149,VOL!A:P,10,0)/1000</f>
        <v>0</v>
      </c>
      <c r="K149" s="7">
        <f>VLOOKUP(A149,VOL!A:P,11,0)/1000</f>
        <v>0</v>
      </c>
      <c r="L149" s="7">
        <f>VLOOKUP(A149,VOL!A:P,12,0)/1000</f>
        <v>6.0030000000000001</v>
      </c>
      <c r="M149" s="7">
        <f>VLOOKUP(A149,VOL!A:P,13,0)/1000</f>
        <v>0</v>
      </c>
      <c r="N149" s="7">
        <f t="shared" si="25"/>
        <v>6.0030000000000001</v>
      </c>
      <c r="O149" s="7">
        <f>VLOOKUP(A149,VOL!A:P,14,0)/1000</f>
        <v>2.5</v>
      </c>
      <c r="P149" s="7">
        <f>VLOOKUP(A149,VOL!A:P,15,0)/1000</f>
        <v>23.533000000000001</v>
      </c>
      <c r="Q149" s="7">
        <f>VLOOKUP(A149,VOL!A:P,16,0)/1000</f>
        <v>0</v>
      </c>
      <c r="R149" s="7">
        <f t="shared" si="27"/>
        <v>583.83600000000001</v>
      </c>
    </row>
    <row r="150" spans="1:18" ht="22.5" customHeight="1" x14ac:dyDescent="0.45">
      <c r="A150">
        <v>144</v>
      </c>
      <c r="B150" s="5" t="str">
        <f>VLOOKUP(A150,VOL!A:P,2,0)</f>
        <v>เนเธอร์แลนด์แอนทิลลีส</v>
      </c>
      <c r="C150" s="7">
        <f>VLOOKUP(A150,VOL!A:P,4,0)/1000</f>
        <v>284.79399999999998</v>
      </c>
      <c r="D150" s="7">
        <f>VLOOKUP(A150,VOL!A:P,5,0)/1000</f>
        <v>100</v>
      </c>
      <c r="E150" s="7">
        <f t="shared" si="24"/>
        <v>384.79399999999998</v>
      </c>
      <c r="F150" s="7">
        <f>VLOOKUP(A150,VOL!A:P,6,0)/1000</f>
        <v>0</v>
      </c>
      <c r="G150" s="7">
        <f>VLOOKUP(A150,VOL!A:P,7,0)/1000</f>
        <v>0</v>
      </c>
      <c r="H150" s="7">
        <f>VLOOKUP(A150,VOL!A:P,8,0)/1000</f>
        <v>0</v>
      </c>
      <c r="I150" s="7">
        <f>VLOOKUP(A150,VOL!A:P,9,0)/1000</f>
        <v>0</v>
      </c>
      <c r="J150" s="7">
        <f>VLOOKUP(A150,VOL!A:P,10,0)/1000</f>
        <v>0</v>
      </c>
      <c r="K150" s="7">
        <f>VLOOKUP(A150,VOL!A:P,11,0)/1000</f>
        <v>0</v>
      </c>
      <c r="L150" s="7">
        <f>VLOOKUP(A150,VOL!A:P,12,0)/1000</f>
        <v>0</v>
      </c>
      <c r="M150" s="7">
        <f>VLOOKUP(A150,VOL!A:P,13,0)/1000</f>
        <v>0</v>
      </c>
      <c r="N150" s="7">
        <f t="shared" si="25"/>
        <v>0</v>
      </c>
      <c r="O150" s="7">
        <f>VLOOKUP(A150,VOL!A:P,14,0)/1000</f>
        <v>0</v>
      </c>
      <c r="P150" s="7">
        <f>VLOOKUP(A150,VOL!A:P,15,0)/1000</f>
        <v>15.98</v>
      </c>
      <c r="Q150" s="7">
        <f>VLOOKUP(A150,VOL!A:P,16,0)/1000</f>
        <v>0</v>
      </c>
      <c r="R150" s="7">
        <f t="shared" si="27"/>
        <v>400.774</v>
      </c>
    </row>
    <row r="151" spans="1:18" ht="22.5" customHeight="1" x14ac:dyDescent="0.45">
      <c r="A151">
        <v>145</v>
      </c>
      <c r="B151" s="5" t="str">
        <f>VLOOKUP(A151,VOL!A:P,2,0)</f>
        <v>บราซิล</v>
      </c>
      <c r="C151" s="7">
        <f>VLOOKUP(A151,VOL!A:P,4,0)/1000</f>
        <v>215.01400000000001</v>
      </c>
      <c r="D151" s="7">
        <f>VLOOKUP(A151,VOL!A:P,5,0)/1000</f>
        <v>0</v>
      </c>
      <c r="E151" s="7">
        <f t="shared" si="24"/>
        <v>215.01400000000001</v>
      </c>
      <c r="F151" s="7">
        <f>VLOOKUP(A151,VOL!A:P,6,0)/1000</f>
        <v>0</v>
      </c>
      <c r="G151" s="7">
        <f>VLOOKUP(A151,VOL!A:P,7,0)/1000</f>
        <v>0</v>
      </c>
      <c r="H151" s="7">
        <f>VLOOKUP(A151,VOL!A:P,8,0)/1000</f>
        <v>0</v>
      </c>
      <c r="I151" s="7">
        <f>VLOOKUP(A151,VOL!A:P,9,0)/1000</f>
        <v>0</v>
      </c>
      <c r="J151" s="7">
        <f>VLOOKUP(A151,VOL!A:P,10,0)/1000</f>
        <v>0</v>
      </c>
      <c r="K151" s="7">
        <f>VLOOKUP(A151,VOL!A:P,11,0)/1000</f>
        <v>0</v>
      </c>
      <c r="L151" s="7">
        <f>VLOOKUP(A151,VOL!A:P,12,0)/1000</f>
        <v>1E-3</v>
      </c>
      <c r="M151" s="7">
        <f>VLOOKUP(A151,VOL!A:P,13,0)/1000</f>
        <v>0</v>
      </c>
      <c r="N151" s="7">
        <f t="shared" si="25"/>
        <v>1E-3</v>
      </c>
      <c r="O151" s="7">
        <f>VLOOKUP(A151,VOL!A:P,14,0)/1000</f>
        <v>280.85700000000003</v>
      </c>
      <c r="P151" s="7">
        <f>VLOOKUP(A151,VOL!A:P,15,0)/1000</f>
        <v>0</v>
      </c>
      <c r="Q151" s="7">
        <f>VLOOKUP(A151,VOL!A:P,16,0)/1000</f>
        <v>1E-3</v>
      </c>
      <c r="R151" s="7">
        <f t="shared" si="27"/>
        <v>495.87300000000005</v>
      </c>
    </row>
    <row r="152" spans="1:18" ht="22.5" customHeight="1" x14ac:dyDescent="0.45">
      <c r="A152">
        <v>146</v>
      </c>
      <c r="B152" s="5" t="str">
        <f>VLOOKUP(A152,VOL!A:P,2,0)</f>
        <v>บาร์เบโดส</v>
      </c>
      <c r="C152" s="7">
        <f>VLOOKUP(A152,VOL!A:P,4,0)/1000</f>
        <v>2.4780000000000002</v>
      </c>
      <c r="D152" s="7">
        <f>VLOOKUP(A152,VOL!A:P,5,0)/1000</f>
        <v>0</v>
      </c>
      <c r="E152" s="7">
        <f t="shared" si="24"/>
        <v>2.4780000000000002</v>
      </c>
      <c r="F152" s="7">
        <f>VLOOKUP(A152,VOL!A:P,6,0)/1000</f>
        <v>0</v>
      </c>
      <c r="G152" s="7">
        <f>VLOOKUP(A152,VOL!A:P,7,0)/1000</f>
        <v>0.25</v>
      </c>
      <c r="H152" s="7">
        <f>VLOOKUP(A152,VOL!A:P,8,0)/1000</f>
        <v>0</v>
      </c>
      <c r="I152" s="7">
        <f>VLOOKUP(A152,VOL!A:P,9,0)/1000</f>
        <v>0</v>
      </c>
      <c r="J152" s="7">
        <f>VLOOKUP(A152,VOL!A:P,10,0)/1000</f>
        <v>0</v>
      </c>
      <c r="K152" s="7">
        <f>VLOOKUP(A152,VOL!A:P,11,0)/1000</f>
        <v>0</v>
      </c>
      <c r="L152" s="7">
        <f>VLOOKUP(A152,VOL!A:P,12,0)/1000</f>
        <v>2.4E-2</v>
      </c>
      <c r="M152" s="7">
        <f>VLOOKUP(A152,VOL!A:P,13,0)/1000</f>
        <v>0</v>
      </c>
      <c r="N152" s="7">
        <f t="shared" si="25"/>
        <v>0.27400000000000002</v>
      </c>
      <c r="O152" s="7">
        <f>VLOOKUP(A152,VOL!A:P,14,0)/1000</f>
        <v>4.8000000000000001E-2</v>
      </c>
      <c r="P152" s="7">
        <f>VLOOKUP(A152,VOL!A:P,15,0)/1000</f>
        <v>48.578000000000003</v>
      </c>
      <c r="Q152" s="7">
        <f>VLOOKUP(A152,VOL!A:P,16,0)/1000</f>
        <v>0</v>
      </c>
      <c r="R152" s="7">
        <f t="shared" si="27"/>
        <v>51.378</v>
      </c>
    </row>
    <row r="153" spans="1:18" ht="22.5" customHeight="1" x14ac:dyDescent="0.45">
      <c r="A153">
        <v>147</v>
      </c>
      <c r="B153" s="5" t="str">
        <f>VLOOKUP(A153,VOL!A:P,2,0)</f>
        <v>บาฮามาส</v>
      </c>
      <c r="C153" s="7">
        <f>VLOOKUP(A153,VOL!A:P,4,0)/1000</f>
        <v>74.718000000000004</v>
      </c>
      <c r="D153" s="7">
        <f>VLOOKUP(A153,VOL!A:P,5,0)/1000</f>
        <v>0</v>
      </c>
      <c r="E153" s="7">
        <f t="shared" si="24"/>
        <v>74.718000000000004</v>
      </c>
      <c r="F153" s="7">
        <f>VLOOKUP(A153,VOL!A:P,6,0)/1000</f>
        <v>0</v>
      </c>
      <c r="G153" s="7">
        <f>VLOOKUP(A153,VOL!A:P,7,0)/1000</f>
        <v>0</v>
      </c>
      <c r="H153" s="7">
        <f>VLOOKUP(A153,VOL!A:P,8,0)/1000</f>
        <v>60</v>
      </c>
      <c r="I153" s="7">
        <f>VLOOKUP(A153,VOL!A:P,9,0)/1000</f>
        <v>0</v>
      </c>
      <c r="J153" s="7">
        <f>VLOOKUP(A153,VOL!A:P,10,0)/1000</f>
        <v>0</v>
      </c>
      <c r="K153" s="7">
        <f>VLOOKUP(A153,VOL!A:P,11,0)/1000</f>
        <v>0</v>
      </c>
      <c r="L153" s="7">
        <f>VLOOKUP(A153,VOL!A:P,12,0)/1000</f>
        <v>0</v>
      </c>
      <c r="M153" s="7">
        <f>VLOOKUP(A153,VOL!A:P,13,0)/1000</f>
        <v>0</v>
      </c>
      <c r="N153" s="7">
        <f t="shared" si="25"/>
        <v>60</v>
      </c>
      <c r="O153" s="7">
        <f>VLOOKUP(A153,VOL!A:P,14,0)/1000</f>
        <v>0</v>
      </c>
      <c r="P153" s="7">
        <f>VLOOKUP(A153,VOL!A:P,15,0)/1000</f>
        <v>0</v>
      </c>
      <c r="Q153" s="7">
        <f>VLOOKUP(A153,VOL!A:P,16,0)/1000</f>
        <v>0</v>
      </c>
      <c r="R153" s="7">
        <f t="shared" si="27"/>
        <v>134.71800000000002</v>
      </c>
    </row>
    <row r="154" spans="1:18" ht="22.5" customHeight="1" x14ac:dyDescent="0.45">
      <c r="A154">
        <v>148</v>
      </c>
      <c r="B154" s="34" t="str">
        <f>VLOOKUP(A154,VOL!A:P,2,0)</f>
        <v>ปานามา</v>
      </c>
      <c r="C154" s="35">
        <f>VLOOKUP(A154,VOL!A:P,4,0)/1000</f>
        <v>0.01</v>
      </c>
      <c r="D154" s="35">
        <f>VLOOKUP(A154,VOL!A:P,5,0)/1000</f>
        <v>0</v>
      </c>
      <c r="E154" s="35">
        <f t="shared" si="24"/>
        <v>0.01</v>
      </c>
      <c r="F154" s="35">
        <f>VLOOKUP(A154,VOL!A:P,6,0)/1000</f>
        <v>0</v>
      </c>
      <c r="G154" s="35">
        <f>VLOOKUP(A154,VOL!A:P,7,0)/1000</f>
        <v>0</v>
      </c>
      <c r="H154" s="35">
        <f>VLOOKUP(A154,VOL!A:P,8,0)/1000</f>
        <v>0</v>
      </c>
      <c r="I154" s="35">
        <f>VLOOKUP(A154,VOL!A:P,9,0)/1000</f>
        <v>0</v>
      </c>
      <c r="J154" s="35">
        <f>VLOOKUP(A154,VOL!A:P,10,0)/1000</f>
        <v>0</v>
      </c>
      <c r="K154" s="35">
        <f>VLOOKUP(A154,VOL!A:P,11,0)/1000</f>
        <v>0</v>
      </c>
      <c r="L154" s="35">
        <f>VLOOKUP(A154,VOL!A:P,12,0)/1000</f>
        <v>1E-3</v>
      </c>
      <c r="M154" s="35">
        <f>VLOOKUP(A154,VOL!A:P,13,0)/1000</f>
        <v>0</v>
      </c>
      <c r="N154" s="35">
        <f t="shared" si="25"/>
        <v>1E-3</v>
      </c>
      <c r="O154" s="35">
        <f>VLOOKUP(A154,VOL!A:P,14,0)/1000</f>
        <v>0</v>
      </c>
      <c r="P154" s="35">
        <f>VLOOKUP(A154,VOL!A:P,15,0)/1000</f>
        <v>0</v>
      </c>
      <c r="Q154" s="35">
        <f>VLOOKUP(A154,VOL!A:P,16,0)/1000</f>
        <v>0</v>
      </c>
      <c r="R154" s="35">
        <f t="shared" si="27"/>
        <v>1.0999999999999999E-2</v>
      </c>
    </row>
    <row r="155" spans="1:18" ht="22.5" customHeight="1" x14ac:dyDescent="0.45">
      <c r="A155">
        <v>149</v>
      </c>
      <c r="B155" s="5" t="str">
        <f>VLOOKUP(A155,VOL!A:P,2,0)</f>
        <v>เปรู</v>
      </c>
      <c r="C155" s="7">
        <f>VLOOKUP(A155,VOL!A:P,4,0)/1000</f>
        <v>0</v>
      </c>
      <c r="D155" s="7">
        <f>VLOOKUP(A155,VOL!A:P,5,0)/1000</f>
        <v>0</v>
      </c>
      <c r="E155" s="7">
        <f t="shared" si="24"/>
        <v>0</v>
      </c>
      <c r="F155" s="7">
        <f>VLOOKUP(A155,VOL!A:P,6,0)/1000</f>
        <v>0</v>
      </c>
      <c r="G155" s="7">
        <f>VLOOKUP(A155,VOL!A:P,7,0)/1000</f>
        <v>17780</v>
      </c>
      <c r="H155" s="7">
        <f>VLOOKUP(A155,VOL!A:P,8,0)/1000</f>
        <v>474.9</v>
      </c>
      <c r="I155" s="7">
        <f>VLOOKUP(A155,VOL!A:P,9,0)/1000</f>
        <v>0</v>
      </c>
      <c r="J155" s="7">
        <f>VLOOKUP(A155,VOL!A:P,10,0)/1000</f>
        <v>0</v>
      </c>
      <c r="K155" s="7">
        <f>VLOOKUP(A155,VOL!A:P,11,0)/1000</f>
        <v>0</v>
      </c>
      <c r="L155" s="7">
        <f>VLOOKUP(A155,VOL!A:P,12,0)/1000</f>
        <v>0</v>
      </c>
      <c r="M155" s="7">
        <f>VLOOKUP(A155,VOL!A:P,13,0)/1000</f>
        <v>0</v>
      </c>
      <c r="N155" s="7">
        <f t="shared" si="25"/>
        <v>18254.900000000001</v>
      </c>
      <c r="O155" s="7">
        <f>VLOOKUP(A155,VOL!A:P,14,0)/1000</f>
        <v>0</v>
      </c>
      <c r="P155" s="7">
        <f>VLOOKUP(A155,VOL!A:P,15,0)/1000</f>
        <v>0</v>
      </c>
      <c r="Q155" s="7">
        <f>VLOOKUP(A155,VOL!A:P,16,0)/1000</f>
        <v>0</v>
      </c>
      <c r="R155" s="7">
        <f t="shared" si="27"/>
        <v>18254.900000000001</v>
      </c>
    </row>
    <row r="156" spans="1:18" ht="22.5" customHeight="1" x14ac:dyDescent="0.45">
      <c r="A156">
        <v>150</v>
      </c>
      <c r="B156" s="5" t="str">
        <f>VLOOKUP(A156,VOL!A:P,2,0)</f>
        <v>เปอร์โตริโก</v>
      </c>
      <c r="C156" s="7">
        <f>VLOOKUP(A156,VOL!A:P,4,0)/1000</f>
        <v>1029.002</v>
      </c>
      <c r="D156" s="7">
        <f>VLOOKUP(A156,VOL!A:P,5,0)/1000</f>
        <v>0</v>
      </c>
      <c r="E156" s="7">
        <f t="shared" si="24"/>
        <v>1029.002</v>
      </c>
      <c r="F156" s="7">
        <f>VLOOKUP(A156,VOL!A:P,6,0)/1000</f>
        <v>0</v>
      </c>
      <c r="G156" s="7">
        <f>VLOOKUP(A156,VOL!A:P,7,0)/1000</f>
        <v>0</v>
      </c>
      <c r="H156" s="7">
        <f>VLOOKUP(A156,VOL!A:P,8,0)/1000</f>
        <v>0</v>
      </c>
      <c r="I156" s="7">
        <f>VLOOKUP(A156,VOL!A:P,9,0)/1000</f>
        <v>0</v>
      </c>
      <c r="J156" s="7">
        <f>VLOOKUP(A156,VOL!A:P,10,0)/1000</f>
        <v>0</v>
      </c>
      <c r="K156" s="7">
        <f>VLOOKUP(A156,VOL!A:P,11,0)/1000</f>
        <v>0</v>
      </c>
      <c r="L156" s="7">
        <f>VLOOKUP(A156,VOL!A:P,12,0)/1000</f>
        <v>0</v>
      </c>
      <c r="M156" s="7">
        <f>VLOOKUP(A156,VOL!A:P,13,0)/1000</f>
        <v>0</v>
      </c>
      <c r="N156" s="7">
        <f t="shared" si="25"/>
        <v>0</v>
      </c>
      <c r="O156" s="7">
        <f>VLOOKUP(A156,VOL!A:P,14,0)/1000</f>
        <v>0</v>
      </c>
      <c r="P156" s="7">
        <f>VLOOKUP(A156,VOL!A:P,15,0)/1000</f>
        <v>750</v>
      </c>
      <c r="Q156" s="7">
        <f>VLOOKUP(A156,VOL!A:P,16,0)/1000</f>
        <v>0</v>
      </c>
      <c r="R156" s="7">
        <f t="shared" si="27"/>
        <v>1779.002</v>
      </c>
    </row>
    <row r="157" spans="1:18" ht="22.5" customHeight="1" x14ac:dyDescent="0.45">
      <c r="A157">
        <v>151</v>
      </c>
      <c r="B157" s="5" t="str">
        <f>VLOOKUP(A157,VOL!A:P,2,0)</f>
        <v>เม็กซิโก</v>
      </c>
      <c r="C157" s="7">
        <f>VLOOKUP(A157,VOL!A:P,4,0)/1000</f>
        <v>222.542</v>
      </c>
      <c r="D157" s="7">
        <f>VLOOKUP(A157,VOL!A:P,5,0)/1000</f>
        <v>0</v>
      </c>
      <c r="E157" s="7">
        <f t="shared" si="24"/>
        <v>222.542</v>
      </c>
      <c r="F157" s="7">
        <f>VLOOKUP(A157,VOL!A:P,6,0)/1000</f>
        <v>0</v>
      </c>
      <c r="G157" s="7">
        <f>VLOOKUP(A157,VOL!A:P,7,0)/1000</f>
        <v>5676.0720000000001</v>
      </c>
      <c r="H157" s="7">
        <f>VLOOKUP(A157,VOL!A:P,8,0)/1000</f>
        <v>10216.291999999999</v>
      </c>
      <c r="I157" s="7">
        <f>VLOOKUP(A157,VOL!A:P,9,0)/1000</f>
        <v>0</v>
      </c>
      <c r="J157" s="7">
        <f>VLOOKUP(A157,VOL!A:P,10,0)/1000</f>
        <v>0</v>
      </c>
      <c r="K157" s="7">
        <f>VLOOKUP(A157,VOL!A:P,11,0)/1000</f>
        <v>0</v>
      </c>
      <c r="L157" s="7">
        <f>VLOOKUP(A157,VOL!A:P,12,0)/1000</f>
        <v>2.0009999999999999</v>
      </c>
      <c r="M157" s="7">
        <f>VLOOKUP(A157,VOL!A:P,13,0)/1000</f>
        <v>0</v>
      </c>
      <c r="N157" s="7">
        <f t="shared" si="25"/>
        <v>15894.365</v>
      </c>
      <c r="O157" s="7">
        <f>VLOOKUP(A157,VOL!A:P,14,0)/1000</f>
        <v>1</v>
      </c>
      <c r="P157" s="7">
        <f>VLOOKUP(A157,VOL!A:P,15,0)/1000</f>
        <v>49.5</v>
      </c>
      <c r="Q157" s="7">
        <f>VLOOKUP(A157,VOL!A:P,16,0)/1000</f>
        <v>0</v>
      </c>
      <c r="R157" s="7">
        <f t="shared" si="27"/>
        <v>16167.406999999999</v>
      </c>
    </row>
    <row r="158" spans="1:18" ht="22.5" customHeight="1" x14ac:dyDescent="0.45">
      <c r="A158">
        <v>153</v>
      </c>
      <c r="B158" s="5" t="str">
        <f>VLOOKUP(A158,VOL!A:P,2,0)</f>
        <v>สหรัฐอเมริกา</v>
      </c>
      <c r="C158" s="7">
        <f>VLOOKUP(A158,VOL!A:P,4,0)/1000</f>
        <v>371275.08100000001</v>
      </c>
      <c r="D158" s="7">
        <f>VLOOKUP(A158,VOL!A:P,5,0)/1000</f>
        <v>13946.071</v>
      </c>
      <c r="E158" s="7">
        <f t="shared" si="24"/>
        <v>385221.152</v>
      </c>
      <c r="F158" s="7">
        <f>VLOOKUP(A158,VOL!A:P,6,0)/1000</f>
        <v>1682.8689999999999</v>
      </c>
      <c r="G158" s="7">
        <f>VLOOKUP(A158,VOL!A:P,7,0)/1000</f>
        <v>4124.9859999999999</v>
      </c>
      <c r="H158" s="7">
        <f>VLOOKUP(A158,VOL!A:P,8,0)/1000</f>
        <v>7111.1</v>
      </c>
      <c r="I158" s="7">
        <f>VLOOKUP(A158,VOL!A:P,9,0)/1000</f>
        <v>0</v>
      </c>
      <c r="J158" s="7">
        <f>VLOOKUP(A158,VOL!A:P,10,0)/1000</f>
        <v>10860.974</v>
      </c>
      <c r="K158" s="7">
        <f>VLOOKUP(A158,VOL!A:P,11,0)/1000</f>
        <v>239.251</v>
      </c>
      <c r="L158" s="7">
        <f>VLOOKUP(A158,VOL!A:P,12,0)/1000</f>
        <v>1596.8679999999999</v>
      </c>
      <c r="M158" s="7">
        <f>VLOOKUP(A158,VOL!A:P,13,0)/1000</f>
        <v>2.5999999999999999E-2</v>
      </c>
      <c r="N158" s="7">
        <f t="shared" si="25"/>
        <v>23933.204999999998</v>
      </c>
      <c r="O158" s="7">
        <f>VLOOKUP(A158,VOL!A:P,14,0)/1000</f>
        <v>19424.143</v>
      </c>
      <c r="P158" s="7">
        <f>VLOOKUP(A158,VOL!A:P,15,0)/1000</f>
        <v>1457.2070000000001</v>
      </c>
      <c r="Q158" s="7">
        <f>VLOOKUP(A158,VOL!A:P,16,0)/1000</f>
        <v>0.09</v>
      </c>
      <c r="R158" s="7">
        <f t="shared" si="27"/>
        <v>431718.66600000003</v>
      </c>
    </row>
    <row r="159" spans="1:18" ht="22.5" customHeight="1" x14ac:dyDescent="0.45">
      <c r="A159">
        <v>154</v>
      </c>
      <c r="B159" s="5" t="str">
        <f>VLOOKUP(A159,VOL!A:P,2,0)</f>
        <v>สุรินัม</v>
      </c>
      <c r="C159" s="7">
        <f>VLOOKUP(A159,VOL!A:P,4,0)/1000</f>
        <v>173.28100000000001</v>
      </c>
      <c r="D159" s="7">
        <f>VLOOKUP(A159,VOL!A:P,5,0)/1000</f>
        <v>0</v>
      </c>
      <c r="E159" s="7">
        <f t="shared" si="24"/>
        <v>173.28100000000001</v>
      </c>
      <c r="F159" s="7">
        <f>VLOOKUP(A159,VOL!A:P,6,0)/1000</f>
        <v>0</v>
      </c>
      <c r="G159" s="7">
        <f>VLOOKUP(A159,VOL!A:P,7,0)/1000</f>
        <v>0</v>
      </c>
      <c r="H159" s="7">
        <f>VLOOKUP(A159,VOL!A:P,8,0)/1000</f>
        <v>0</v>
      </c>
      <c r="I159" s="7">
        <f>VLOOKUP(A159,VOL!A:P,9,0)/1000</f>
        <v>0</v>
      </c>
      <c r="J159" s="7">
        <f>VLOOKUP(A159,VOL!A:P,10,0)/1000</f>
        <v>0</v>
      </c>
      <c r="K159" s="7">
        <f>VLOOKUP(A159,VOL!A:P,11,0)/1000</f>
        <v>0</v>
      </c>
      <c r="L159" s="7">
        <f>VLOOKUP(A159,VOL!A:P,12,0)/1000</f>
        <v>0</v>
      </c>
      <c r="M159" s="7">
        <f>VLOOKUP(A159,VOL!A:P,13,0)/1000</f>
        <v>0</v>
      </c>
      <c r="N159" s="7">
        <f t="shared" si="25"/>
        <v>0</v>
      </c>
      <c r="O159" s="7">
        <f>VLOOKUP(A159,VOL!A:P,14,0)/1000</f>
        <v>64.394999999999996</v>
      </c>
      <c r="P159" s="7">
        <f>VLOOKUP(A159,VOL!A:P,15,0)/1000</f>
        <v>0</v>
      </c>
      <c r="Q159" s="7">
        <f>VLOOKUP(A159,VOL!A:P,16,0)/1000</f>
        <v>0</v>
      </c>
      <c r="R159" s="7">
        <f>E159+F159+N159+O159+P159+Q159</f>
        <v>237.67599999999999</v>
      </c>
    </row>
    <row r="160" spans="1:18" ht="22.5" customHeight="1" x14ac:dyDescent="0.45">
      <c r="A160">
        <v>155</v>
      </c>
      <c r="B160" s="5" t="str">
        <f>VLOOKUP(A160,VOL!A:P,2,0)</f>
        <v>อาร์เจนตินา</v>
      </c>
      <c r="C160" s="7">
        <f>VLOOKUP(A160,VOL!A:P,4,0)/1000</f>
        <v>26.6</v>
      </c>
      <c r="D160" s="7">
        <f>VLOOKUP(A160,VOL!A:P,5,0)/1000</f>
        <v>0</v>
      </c>
      <c r="E160" s="7">
        <f t="shared" si="24"/>
        <v>26.6</v>
      </c>
      <c r="F160" s="7">
        <f>VLOOKUP(A160,VOL!A:P,6,0)/1000</f>
        <v>0</v>
      </c>
      <c r="G160" s="7">
        <f>VLOOKUP(A160,VOL!A:P,7,0)/1000</f>
        <v>0</v>
      </c>
      <c r="H160" s="7">
        <f>VLOOKUP(A160,VOL!A:P,8,0)/1000</f>
        <v>0</v>
      </c>
      <c r="I160" s="7">
        <f>VLOOKUP(A160,VOL!A:P,9,0)/1000</f>
        <v>0</v>
      </c>
      <c r="J160" s="7">
        <f>VLOOKUP(A160,VOL!A:P,10,0)/1000</f>
        <v>0</v>
      </c>
      <c r="K160" s="7">
        <f>VLOOKUP(A160,VOL!A:P,11,0)/1000</f>
        <v>0</v>
      </c>
      <c r="L160" s="7">
        <f>VLOOKUP(A160,VOL!A:P,12,0)/1000</f>
        <v>0.2</v>
      </c>
      <c r="M160" s="7">
        <f>VLOOKUP(A160,VOL!A:P,13,0)/1000</f>
        <v>0</v>
      </c>
      <c r="N160" s="7">
        <f t="shared" si="25"/>
        <v>0.2</v>
      </c>
      <c r="O160" s="7">
        <f>VLOOKUP(A160,VOL!A:P,14,0)/1000</f>
        <v>38</v>
      </c>
      <c r="P160" s="7">
        <f>VLOOKUP(A160,VOL!A:P,15,0)/1000</f>
        <v>0</v>
      </c>
      <c r="Q160" s="7">
        <f>VLOOKUP(A160,VOL!A:P,16,0)/1000</f>
        <v>0</v>
      </c>
      <c r="R160" s="7">
        <f>E160+F160+N160+O160+P160+Q160</f>
        <v>64.8</v>
      </c>
    </row>
    <row r="161" spans="1:19" ht="22.5" customHeight="1" x14ac:dyDescent="0.45">
      <c r="A161">
        <v>156</v>
      </c>
      <c r="B161" s="6" t="str">
        <f>VLOOKUP(A161,VOL!A:P,2,0)</f>
        <v>อารูบาร์</v>
      </c>
      <c r="C161" s="8">
        <f>VLOOKUP(A161,VOL!A:P,4,0)/1000</f>
        <v>97.974999999999994</v>
      </c>
      <c r="D161" s="8">
        <f>VLOOKUP(A161,VOL!A:P,5,0)/1000</f>
        <v>0</v>
      </c>
      <c r="E161" s="8">
        <f t="shared" si="24"/>
        <v>97.974999999999994</v>
      </c>
      <c r="F161" s="8">
        <f>VLOOKUP(A161,VOL!A:P,6,0)/1000</f>
        <v>0</v>
      </c>
      <c r="G161" s="8">
        <f>VLOOKUP(A161,VOL!A:P,7,0)/1000</f>
        <v>0</v>
      </c>
      <c r="H161" s="8">
        <f>VLOOKUP(A161,VOL!A:P,8,0)/1000</f>
        <v>0</v>
      </c>
      <c r="I161" s="8">
        <f>VLOOKUP(A161,VOL!A:P,9,0)/1000</f>
        <v>0</v>
      </c>
      <c r="J161" s="8">
        <f>VLOOKUP(A161,VOL!A:P,10,0)/1000</f>
        <v>0</v>
      </c>
      <c r="K161" s="8">
        <f>VLOOKUP(A161,VOL!A:P,11,0)/1000</f>
        <v>0</v>
      </c>
      <c r="L161" s="8">
        <f>VLOOKUP(A161,VOL!A:P,12,0)/1000</f>
        <v>0</v>
      </c>
      <c r="M161" s="8">
        <f>VLOOKUP(A161,VOL!A:P,13,0)/1000</f>
        <v>0</v>
      </c>
      <c r="N161" s="8">
        <f t="shared" si="25"/>
        <v>0</v>
      </c>
      <c r="O161" s="8">
        <f>VLOOKUP(A161,VOL!A:P,14,0)/1000</f>
        <v>0</v>
      </c>
      <c r="P161" s="8">
        <f>VLOOKUP(A161,VOL!A:P,15,0)/1000</f>
        <v>0</v>
      </c>
      <c r="Q161" s="8">
        <f>VLOOKUP(A161,VOL!A:P,16,0)/1000</f>
        <v>0</v>
      </c>
      <c r="R161" s="8">
        <f>E161+F161+N161+O161+P161+Q161</f>
        <v>97.974999999999994</v>
      </c>
    </row>
    <row r="162" spans="1:19" s="11" customFormat="1" ht="22.5" customHeight="1" x14ac:dyDescent="0.45">
      <c r="B162" s="14" t="s">
        <v>162</v>
      </c>
      <c r="C162" s="13">
        <f>SUM(C163:C175)</f>
        <v>68122.341</v>
      </c>
      <c r="D162" s="13">
        <f t="shared" ref="D162:R162" si="28">SUM(D163:D175)</f>
        <v>4565.9589999999998</v>
      </c>
      <c r="E162" s="13">
        <f t="shared" si="28"/>
        <v>72688.3</v>
      </c>
      <c r="F162" s="13">
        <f t="shared" si="28"/>
        <v>2185.2739999999999</v>
      </c>
      <c r="G162" s="13">
        <f t="shared" si="28"/>
        <v>17173.888999999999</v>
      </c>
      <c r="H162" s="13">
        <f t="shared" si="28"/>
        <v>5768.86</v>
      </c>
      <c r="I162" s="13">
        <f t="shared" si="28"/>
        <v>18935.781000000003</v>
      </c>
      <c r="J162" s="13">
        <f t="shared" si="28"/>
        <v>1258.5</v>
      </c>
      <c r="K162" s="13">
        <f t="shared" si="28"/>
        <v>5005</v>
      </c>
      <c r="L162" s="13">
        <f t="shared" si="28"/>
        <v>26236.784000000003</v>
      </c>
      <c r="M162" s="13">
        <f t="shared" si="28"/>
        <v>19483.440000000002</v>
      </c>
      <c r="N162" s="13">
        <f t="shared" si="28"/>
        <v>93862.254000000015</v>
      </c>
      <c r="O162" s="13">
        <f t="shared" si="28"/>
        <v>3808.732</v>
      </c>
      <c r="P162" s="13">
        <f t="shared" si="28"/>
        <v>2488.5309999999999</v>
      </c>
      <c r="Q162" s="13">
        <f t="shared" si="28"/>
        <v>2.4999999999999998E-2</v>
      </c>
      <c r="R162" s="13">
        <f t="shared" si="28"/>
        <v>175033.11600000001</v>
      </c>
    </row>
    <row r="163" spans="1:19" ht="22.5" customHeight="1" x14ac:dyDescent="0.45">
      <c r="A163">
        <v>160</v>
      </c>
      <c r="B163" s="5" t="str">
        <f>VLOOKUP(A163,VOL!A:P,2,0)</f>
        <v>ซามัว</v>
      </c>
      <c r="C163" s="7">
        <f>VLOOKUP(A163,VOL!A:P,4,0)/1000</f>
        <v>2.7</v>
      </c>
      <c r="D163" s="7">
        <f>VLOOKUP(A163,VOL!A:P,5,0)/1000</f>
        <v>0</v>
      </c>
      <c r="E163" s="7">
        <f t="shared" ref="E163:E175" si="29">SUM(C163:D163)</f>
        <v>2.7</v>
      </c>
      <c r="F163" s="7">
        <f>VLOOKUP(A163,VOL!A:P,6,0)/1000</f>
        <v>0</v>
      </c>
      <c r="G163" s="7">
        <f>VLOOKUP(A163,VOL!A:P,7,0)/1000</f>
        <v>0</v>
      </c>
      <c r="H163" s="7">
        <f>VLOOKUP(A163,VOL!A:P,8,0)/1000</f>
        <v>0</v>
      </c>
      <c r="I163" s="7">
        <f>VLOOKUP(A163,VOL!A:P,9,0)/1000</f>
        <v>0</v>
      </c>
      <c r="J163" s="7">
        <f>VLOOKUP(A163,VOL!A:P,10,0)/1000</f>
        <v>0</v>
      </c>
      <c r="K163" s="7">
        <f>VLOOKUP(A163,VOL!A:P,11,0)/1000</f>
        <v>0</v>
      </c>
      <c r="L163" s="7">
        <f>VLOOKUP(A163,VOL!A:P,12,0)/1000</f>
        <v>0</v>
      </c>
      <c r="M163" s="7">
        <f>VLOOKUP(A163,VOL!A:P,13,0)/1000</f>
        <v>0</v>
      </c>
      <c r="N163" s="7">
        <f t="shared" ref="N163:N175" si="30">SUM(G163:M163)</f>
        <v>0</v>
      </c>
      <c r="O163" s="7">
        <f>VLOOKUP(A163,VOL!A:P,14,0)/1000</f>
        <v>0</v>
      </c>
      <c r="P163" s="7">
        <f>VLOOKUP(A163,VOL!A:P,15,0)/1000</f>
        <v>0</v>
      </c>
      <c r="Q163" s="7">
        <f>VLOOKUP(A163,VOL!A:P,16,0)/1000</f>
        <v>0</v>
      </c>
      <c r="R163" s="7">
        <f t="shared" ref="R163:R168" si="31">E163+F163+N163+O163+P163+Q163</f>
        <v>2.7</v>
      </c>
    </row>
    <row r="164" spans="1:19" ht="22.5" customHeight="1" x14ac:dyDescent="0.45">
      <c r="A164">
        <v>161</v>
      </c>
      <c r="B164" s="5" t="str">
        <f>VLOOKUP(A164,VOL!A:P,2,0)</f>
        <v>ตองกา</v>
      </c>
      <c r="C164" s="7">
        <f>VLOOKUP(A164,VOL!A:P,4,0)/1000</f>
        <v>48</v>
      </c>
      <c r="D164" s="7">
        <f>VLOOKUP(A164,VOL!A:P,5,0)/1000</f>
        <v>0</v>
      </c>
      <c r="E164" s="7">
        <f t="shared" si="29"/>
        <v>48</v>
      </c>
      <c r="F164" s="7">
        <f>VLOOKUP(A164,VOL!A:P,6,0)/1000</f>
        <v>0</v>
      </c>
      <c r="G164" s="7">
        <f>VLOOKUP(A164,VOL!A:P,7,0)/1000</f>
        <v>0</v>
      </c>
      <c r="H164" s="7">
        <f>VLOOKUP(A164,VOL!A:P,8,0)/1000</f>
        <v>23</v>
      </c>
      <c r="I164" s="7">
        <f>VLOOKUP(A164,VOL!A:P,9,0)/1000</f>
        <v>0</v>
      </c>
      <c r="J164" s="7">
        <f>VLOOKUP(A164,VOL!A:P,10,0)/1000</f>
        <v>0</v>
      </c>
      <c r="K164" s="7">
        <f>VLOOKUP(A164,VOL!A:P,11,0)/1000</f>
        <v>0</v>
      </c>
      <c r="L164" s="7">
        <f>VLOOKUP(A164,VOL!A:P,12,0)/1000</f>
        <v>0</v>
      </c>
      <c r="M164" s="7">
        <f>VLOOKUP(A164,VOL!A:P,13,0)/1000</f>
        <v>0</v>
      </c>
      <c r="N164" s="7">
        <f t="shared" si="30"/>
        <v>23</v>
      </c>
      <c r="O164" s="7">
        <f>VLOOKUP(A164,VOL!A:P,14,0)/1000</f>
        <v>0</v>
      </c>
      <c r="P164" s="7">
        <f>VLOOKUP(A164,VOL!A:P,15,0)/1000</f>
        <v>0</v>
      </c>
      <c r="Q164" s="7">
        <f>VLOOKUP(A164,VOL!A:P,16,0)/1000</f>
        <v>0</v>
      </c>
      <c r="R164" s="7">
        <f t="shared" si="31"/>
        <v>71</v>
      </c>
    </row>
    <row r="165" spans="1:19" ht="22.5" customHeight="1" x14ac:dyDescent="0.45">
      <c r="A165">
        <v>162</v>
      </c>
      <c r="B165" s="5" t="str">
        <f>VLOOKUP(A165,VOL!A:P,2,0)</f>
        <v>ตาฮิติ</v>
      </c>
      <c r="C165" s="7">
        <f>VLOOKUP(A165,VOL!A:P,4,0)/1000</f>
        <v>2050.5160000000001</v>
      </c>
      <c r="D165" s="7">
        <f>VLOOKUP(A165,VOL!A:P,5,0)/1000</f>
        <v>0</v>
      </c>
      <c r="E165" s="7">
        <f t="shared" si="29"/>
        <v>2050.5160000000001</v>
      </c>
      <c r="F165" s="7">
        <f>VLOOKUP(A165,VOL!A:P,6,0)/1000</f>
        <v>0</v>
      </c>
      <c r="G165" s="7">
        <f>VLOOKUP(A165,VOL!A:P,7,0)/1000</f>
        <v>83.85</v>
      </c>
      <c r="H165" s="7">
        <f>VLOOKUP(A165,VOL!A:P,8,0)/1000</f>
        <v>0</v>
      </c>
      <c r="I165" s="7">
        <f>VLOOKUP(A165,VOL!A:P,9,0)/1000</f>
        <v>0</v>
      </c>
      <c r="J165" s="7">
        <f>VLOOKUP(A165,VOL!A:P,10,0)/1000</f>
        <v>0</v>
      </c>
      <c r="K165" s="7">
        <f>VLOOKUP(A165,VOL!A:P,11,0)/1000</f>
        <v>0</v>
      </c>
      <c r="L165" s="7">
        <f>VLOOKUP(A165,VOL!A:P,12,0)/1000</f>
        <v>0</v>
      </c>
      <c r="M165" s="7">
        <f>VLOOKUP(A165,VOL!A:P,13,0)/1000</f>
        <v>0</v>
      </c>
      <c r="N165" s="7">
        <f t="shared" si="30"/>
        <v>83.85</v>
      </c>
      <c r="O165" s="7">
        <f>VLOOKUP(A165,VOL!A:P,14,0)/1000</f>
        <v>3.77</v>
      </c>
      <c r="P165" s="7">
        <f>VLOOKUP(A165,VOL!A:P,15,0)/1000</f>
        <v>0</v>
      </c>
      <c r="Q165" s="7">
        <f>VLOOKUP(A165,VOL!A:P,16,0)/1000</f>
        <v>0</v>
      </c>
      <c r="R165" s="7">
        <f t="shared" si="31"/>
        <v>2138.136</v>
      </c>
    </row>
    <row r="166" spans="1:19" ht="22.5" customHeight="1" x14ac:dyDescent="0.45">
      <c r="A166">
        <v>163</v>
      </c>
      <c r="B166" s="5" t="str">
        <f>VLOOKUP(A166,VOL!A:P,2,0)</f>
        <v>นิวคาลิโดเนีย</v>
      </c>
      <c r="C166" s="7">
        <f>VLOOKUP(A166,VOL!A:P,4,0)/1000</f>
        <v>1532.2860000000001</v>
      </c>
      <c r="D166" s="7">
        <f>VLOOKUP(A166,VOL!A:P,5,0)/1000</f>
        <v>3235</v>
      </c>
      <c r="E166" s="7">
        <f t="shared" si="29"/>
        <v>4767.2860000000001</v>
      </c>
      <c r="F166" s="7">
        <f>VLOOKUP(A166,VOL!A:P,6,0)/1000</f>
        <v>0</v>
      </c>
      <c r="G166" s="7">
        <f>VLOOKUP(A166,VOL!A:P,7,0)/1000</f>
        <v>104.68</v>
      </c>
      <c r="H166" s="7">
        <f>VLOOKUP(A166,VOL!A:P,8,0)/1000</f>
        <v>0</v>
      </c>
      <c r="I166" s="7">
        <f>VLOOKUP(A166,VOL!A:P,9,0)/1000</f>
        <v>0</v>
      </c>
      <c r="J166" s="7">
        <f>VLOOKUP(A166,VOL!A:P,10,0)/1000</f>
        <v>0</v>
      </c>
      <c r="K166" s="7">
        <f>VLOOKUP(A166,VOL!A:P,11,0)/1000</f>
        <v>0</v>
      </c>
      <c r="L166" s="7">
        <f>VLOOKUP(A166,VOL!A:P,12,0)/1000</f>
        <v>4.4880000000000004</v>
      </c>
      <c r="M166" s="7">
        <f>VLOOKUP(A166,VOL!A:P,13,0)/1000</f>
        <v>0</v>
      </c>
      <c r="N166" s="7">
        <f t="shared" si="30"/>
        <v>109.16800000000001</v>
      </c>
      <c r="O166" s="7">
        <f>VLOOKUP(A166,VOL!A:P,14,0)/1000</f>
        <v>26.92</v>
      </c>
      <c r="P166" s="7">
        <f>VLOOKUP(A166,VOL!A:P,15,0)/1000</f>
        <v>0</v>
      </c>
      <c r="Q166" s="7">
        <f>VLOOKUP(A166,VOL!A:P,16,0)/1000</f>
        <v>0</v>
      </c>
      <c r="R166" s="7">
        <f t="shared" si="31"/>
        <v>4903.3739999999998</v>
      </c>
    </row>
    <row r="167" spans="1:19" ht="22.5" customHeight="1" x14ac:dyDescent="0.45">
      <c r="A167">
        <v>164</v>
      </c>
      <c r="B167" s="5" t="str">
        <f>VLOOKUP(A167,VOL!A:P,2,0)</f>
        <v>นิวซีแลนด์</v>
      </c>
      <c r="C167" s="7">
        <f>VLOOKUP(A167,VOL!A:P,4,0)/1000</f>
        <v>7240.8519999999999</v>
      </c>
      <c r="D167" s="7">
        <f>VLOOKUP(A167,VOL!A:P,5,0)/1000</f>
        <v>125.639</v>
      </c>
      <c r="E167" s="7">
        <f t="shared" si="29"/>
        <v>7366.491</v>
      </c>
      <c r="F167" s="7">
        <f>VLOOKUP(A167,VOL!A:P,6,0)/1000</f>
        <v>679.70799999999997</v>
      </c>
      <c r="G167" s="7">
        <f>VLOOKUP(A167,VOL!A:P,7,0)/1000</f>
        <v>1472.9949999999999</v>
      </c>
      <c r="H167" s="7">
        <f>VLOOKUP(A167,VOL!A:P,8,0)/1000</f>
        <v>1603.837</v>
      </c>
      <c r="I167" s="7">
        <f>VLOOKUP(A167,VOL!A:P,9,0)/1000</f>
        <v>594.59900000000005</v>
      </c>
      <c r="J167" s="7">
        <f>VLOOKUP(A167,VOL!A:P,10,0)/1000</f>
        <v>0</v>
      </c>
      <c r="K167" s="7">
        <f>VLOOKUP(A167,VOL!A:P,11,0)/1000</f>
        <v>0</v>
      </c>
      <c r="L167" s="7">
        <f>VLOOKUP(A167,VOL!A:P,12,0)/1000</f>
        <v>74.12</v>
      </c>
      <c r="M167" s="7">
        <f>VLOOKUP(A167,VOL!A:P,13,0)/1000</f>
        <v>202</v>
      </c>
      <c r="N167" s="7">
        <f t="shared" si="30"/>
        <v>3947.5509999999999</v>
      </c>
      <c r="O167" s="7">
        <f>VLOOKUP(A167,VOL!A:P,14,0)/1000</f>
        <v>546.29399999999998</v>
      </c>
      <c r="P167" s="7">
        <f>VLOOKUP(A167,VOL!A:P,15,0)/1000</f>
        <v>377.74599999999998</v>
      </c>
      <c r="Q167" s="7">
        <f>VLOOKUP(A167,VOL!A:P,16,0)/1000</f>
        <v>7.0000000000000001E-3</v>
      </c>
      <c r="R167" s="7">
        <f t="shared" si="31"/>
        <v>12917.796999999999</v>
      </c>
    </row>
    <row r="168" spans="1:19" ht="22.5" customHeight="1" x14ac:dyDescent="0.45">
      <c r="A168">
        <v>165</v>
      </c>
      <c r="B168" s="5" t="str">
        <f>VLOOKUP(A168,VOL!A:P,2,0)</f>
        <v>ปาปัวนิวกินี</v>
      </c>
      <c r="C168" s="7">
        <f>VLOOKUP(A168,VOL!A:P,4,0)/1000</f>
        <v>11340.5</v>
      </c>
      <c r="D168" s="7">
        <f>VLOOKUP(A168,VOL!A:P,5,0)/1000</f>
        <v>304</v>
      </c>
      <c r="E168" s="7">
        <f t="shared" si="29"/>
        <v>11644.5</v>
      </c>
      <c r="F168" s="7">
        <f>VLOOKUP(A168,VOL!A:P,6,0)/1000</f>
        <v>939.78</v>
      </c>
      <c r="G168" s="7">
        <f>VLOOKUP(A168,VOL!A:P,7,0)/1000</f>
        <v>198</v>
      </c>
      <c r="H168" s="7">
        <f>VLOOKUP(A168,VOL!A:P,8,0)/1000</f>
        <v>865.6</v>
      </c>
      <c r="I168" s="7">
        <f>VLOOKUP(A168,VOL!A:P,9,0)/1000</f>
        <v>0</v>
      </c>
      <c r="J168" s="7">
        <f>VLOOKUP(A168,VOL!A:P,10,0)/1000</f>
        <v>472.5</v>
      </c>
      <c r="K168" s="7">
        <f>VLOOKUP(A168,VOL!A:P,11,0)/1000</f>
        <v>4815</v>
      </c>
      <c r="L168" s="7">
        <f>VLOOKUP(A168,VOL!A:P,12,0)/1000</f>
        <v>25394</v>
      </c>
      <c r="M168" s="7">
        <f>VLOOKUP(A168,VOL!A:P,13,0)/1000</f>
        <v>18653.400000000001</v>
      </c>
      <c r="N168" s="7">
        <f t="shared" si="30"/>
        <v>50398.5</v>
      </c>
      <c r="O168" s="7">
        <f>VLOOKUP(A168,VOL!A:P,14,0)/1000</f>
        <v>35.479999999999997</v>
      </c>
      <c r="P168" s="7">
        <f>VLOOKUP(A168,VOL!A:P,15,0)/1000</f>
        <v>0</v>
      </c>
      <c r="Q168" s="7">
        <f>VLOOKUP(A168,VOL!A:P,16,0)/1000</f>
        <v>0</v>
      </c>
      <c r="R168" s="7">
        <f t="shared" si="31"/>
        <v>63018.26</v>
      </c>
    </row>
    <row r="169" spans="1:19" ht="22.5" customHeight="1" x14ac:dyDescent="0.45">
      <c r="A169">
        <v>166</v>
      </c>
      <c r="B169" s="5" t="str">
        <f>VLOOKUP(A169,VOL!A:P,2,0)</f>
        <v>สาธารณรัฐปาเลา</v>
      </c>
      <c r="C169" s="7">
        <f>VLOOKUP(A169,VOL!A:P,4,0)/1000</f>
        <v>188.97300000000001</v>
      </c>
      <c r="D169" s="7">
        <f>VLOOKUP(A169,VOL!A:P,5,0)/1000</f>
        <v>0</v>
      </c>
      <c r="E169" s="7">
        <f t="shared" si="29"/>
        <v>188.97300000000001</v>
      </c>
      <c r="F169" s="7">
        <f>VLOOKUP(A169,VOL!A:P,6,0)/1000</f>
        <v>0</v>
      </c>
      <c r="G169" s="7">
        <f>VLOOKUP(A169,VOL!A:P,7,0)/1000</f>
        <v>0</v>
      </c>
      <c r="H169" s="7">
        <f>VLOOKUP(A169,VOL!A:P,8,0)/1000</f>
        <v>0</v>
      </c>
      <c r="I169" s="7">
        <f>VLOOKUP(A169,VOL!A:P,9,0)/1000</f>
        <v>0</v>
      </c>
      <c r="J169" s="7">
        <f>VLOOKUP(A169,VOL!A:P,10,0)/1000</f>
        <v>0</v>
      </c>
      <c r="K169" s="7">
        <f>VLOOKUP(A169,VOL!A:P,11,0)/1000</f>
        <v>0</v>
      </c>
      <c r="L169" s="7">
        <f>VLOOKUP(A169,VOL!A:P,12,0)/1000</f>
        <v>0</v>
      </c>
      <c r="M169" s="7">
        <f>VLOOKUP(A169,VOL!A:P,13,0)/1000</f>
        <v>0</v>
      </c>
      <c r="N169" s="7">
        <f t="shared" si="30"/>
        <v>0</v>
      </c>
      <c r="O169" s="7">
        <f>VLOOKUP(A169,VOL!A:P,14,0)/1000</f>
        <v>0</v>
      </c>
      <c r="P169" s="7">
        <f>VLOOKUP(A169,VOL!A:P,15,0)/1000</f>
        <v>0</v>
      </c>
      <c r="Q169" s="7">
        <f>VLOOKUP(A169,VOL!A:P,16,0)/1000</f>
        <v>0</v>
      </c>
      <c r="R169" s="7">
        <f t="shared" ref="R169" si="32">E169+F169+N169+O169+P169+Q169</f>
        <v>188.97300000000001</v>
      </c>
    </row>
    <row r="170" spans="1:19" ht="22.5" customHeight="1" x14ac:dyDescent="0.45">
      <c r="A170">
        <v>167</v>
      </c>
      <c r="B170" s="5" t="str">
        <f>VLOOKUP(A170,VOL!A:P,2,0)</f>
        <v>ฟิจิ</v>
      </c>
      <c r="C170" s="7">
        <f>VLOOKUP(A170,VOL!A:P,4,0)/1000</f>
        <v>118.497</v>
      </c>
      <c r="D170" s="7">
        <f>VLOOKUP(A170,VOL!A:P,5,0)/1000</f>
        <v>0.15</v>
      </c>
      <c r="E170" s="7">
        <f t="shared" si="29"/>
        <v>118.64700000000001</v>
      </c>
      <c r="F170" s="7">
        <f>VLOOKUP(A170,VOL!A:P,6,0)/1000</f>
        <v>0</v>
      </c>
      <c r="G170" s="7">
        <f>VLOOKUP(A170,VOL!A:P,7,0)/1000</f>
        <v>0</v>
      </c>
      <c r="H170" s="7">
        <f>VLOOKUP(A170,VOL!A:P,8,0)/1000</f>
        <v>2000</v>
      </c>
      <c r="I170" s="7">
        <f>VLOOKUP(A170,VOL!A:P,9,0)/1000</f>
        <v>11336.6</v>
      </c>
      <c r="J170" s="7">
        <f>VLOOKUP(A170,VOL!A:P,10,0)/1000</f>
        <v>0</v>
      </c>
      <c r="K170" s="7">
        <f>VLOOKUP(A170,VOL!A:P,11,0)/1000</f>
        <v>0</v>
      </c>
      <c r="L170" s="7">
        <f>VLOOKUP(A170,VOL!A:P,12,0)/1000</f>
        <v>3.08</v>
      </c>
      <c r="M170" s="7">
        <f>VLOOKUP(A170,VOL!A:P,13,0)/1000</f>
        <v>0</v>
      </c>
      <c r="N170" s="7">
        <f t="shared" si="30"/>
        <v>13339.68</v>
      </c>
      <c r="O170" s="7">
        <f>VLOOKUP(A170,VOL!A:P,14,0)/1000</f>
        <v>7.45</v>
      </c>
      <c r="P170" s="7">
        <f>VLOOKUP(A170,VOL!A:P,15,0)/1000</f>
        <v>149.85</v>
      </c>
      <c r="Q170" s="7">
        <f>VLOOKUP(A170,VOL!A:P,16,0)/1000</f>
        <v>0</v>
      </c>
      <c r="R170" s="7">
        <f t="shared" ref="R170:R174" si="33">E170+F170+N170+O170+P170+Q170</f>
        <v>13615.627000000002</v>
      </c>
    </row>
    <row r="171" spans="1:19" ht="22.5" customHeight="1" x14ac:dyDescent="0.45">
      <c r="A171">
        <v>168</v>
      </c>
      <c r="B171" s="5" t="str">
        <f>VLOOKUP(A171,VOL!A:P,2,0)</f>
        <v>มาเรียนนาไอแลนด์</v>
      </c>
      <c r="C171" s="7">
        <f>VLOOKUP(A171,VOL!A:P,4,0)/1000</f>
        <v>306.64400000000001</v>
      </c>
      <c r="D171" s="7">
        <f>VLOOKUP(A171,VOL!A:P,5,0)/1000</f>
        <v>0</v>
      </c>
      <c r="E171" s="7">
        <f t="shared" si="29"/>
        <v>306.64400000000001</v>
      </c>
      <c r="F171" s="7">
        <f>VLOOKUP(A171,VOL!A:P,6,0)/1000</f>
        <v>24.984999999999999</v>
      </c>
      <c r="G171" s="7">
        <f>VLOOKUP(A171,VOL!A:P,7,0)/1000</f>
        <v>0</v>
      </c>
      <c r="H171" s="7">
        <f>VLOOKUP(A171,VOL!A:P,8,0)/1000</f>
        <v>0</v>
      </c>
      <c r="I171" s="7">
        <f>VLOOKUP(A171,VOL!A:P,9,0)/1000</f>
        <v>0</v>
      </c>
      <c r="J171" s="7">
        <f>VLOOKUP(A171,VOL!A:P,10,0)/1000</f>
        <v>0</v>
      </c>
      <c r="K171" s="7">
        <f>VLOOKUP(A171,VOL!A:P,11,0)/1000</f>
        <v>0</v>
      </c>
      <c r="L171" s="7">
        <f>VLOOKUP(A171,VOL!A:P,12,0)/1000</f>
        <v>0</v>
      </c>
      <c r="M171" s="7">
        <f>VLOOKUP(A171,VOL!A:P,13,0)/1000</f>
        <v>0</v>
      </c>
      <c r="N171" s="7">
        <f t="shared" si="30"/>
        <v>0</v>
      </c>
      <c r="O171" s="7">
        <f>VLOOKUP(A171,VOL!A:P,14,0)/1000</f>
        <v>9</v>
      </c>
      <c r="P171" s="7">
        <f>VLOOKUP(A171,VOL!A:P,15,0)/1000</f>
        <v>0</v>
      </c>
      <c r="Q171" s="7">
        <f>VLOOKUP(A171,VOL!A:P,16,0)/1000</f>
        <v>0</v>
      </c>
      <c r="R171" s="7">
        <f t="shared" si="33"/>
        <v>340.62900000000002</v>
      </c>
    </row>
    <row r="172" spans="1:19" ht="22.5" customHeight="1" x14ac:dyDescent="0.45">
      <c r="A172">
        <v>169</v>
      </c>
      <c r="B172" s="5" t="str">
        <f>VLOOKUP(A172,VOL!A:P,2,0)</f>
        <v>วานัวตู</v>
      </c>
      <c r="C172" s="7">
        <f>VLOOKUP(A172,VOL!A:P,4,0)/1000</f>
        <v>61.6</v>
      </c>
      <c r="D172" s="7">
        <f>VLOOKUP(A172,VOL!A:P,5,0)/1000</f>
        <v>0</v>
      </c>
      <c r="E172" s="7">
        <f t="shared" si="29"/>
        <v>61.6</v>
      </c>
      <c r="F172" s="7">
        <f>VLOOKUP(A172,VOL!A:P,6,0)/1000</f>
        <v>0</v>
      </c>
      <c r="G172" s="7">
        <f>VLOOKUP(A172,VOL!A:P,7,0)/1000</f>
        <v>0</v>
      </c>
      <c r="H172" s="7">
        <f>VLOOKUP(A172,VOL!A:P,8,0)/1000</f>
        <v>890</v>
      </c>
      <c r="I172" s="7">
        <f>VLOOKUP(A172,VOL!A:P,9,0)/1000</f>
        <v>0</v>
      </c>
      <c r="J172" s="7">
        <f>VLOOKUP(A172,VOL!A:P,10,0)/1000</f>
        <v>0</v>
      </c>
      <c r="K172" s="7">
        <f>VLOOKUP(A172,VOL!A:P,11,0)/1000</f>
        <v>0</v>
      </c>
      <c r="L172" s="7">
        <f>VLOOKUP(A172,VOL!A:P,12,0)/1000</f>
        <v>0</v>
      </c>
      <c r="M172" s="7">
        <f>VLOOKUP(A172,VOL!A:P,13,0)/1000</f>
        <v>0</v>
      </c>
      <c r="N172" s="7">
        <f t="shared" si="30"/>
        <v>890</v>
      </c>
      <c r="O172" s="7">
        <f>VLOOKUP(A172,VOL!A:P,14,0)/1000</f>
        <v>0.6</v>
      </c>
      <c r="P172" s="7">
        <f>VLOOKUP(A172,VOL!A:P,15,0)/1000</f>
        <v>0</v>
      </c>
      <c r="Q172" s="7">
        <f>VLOOKUP(A172,VOL!A:P,16,0)/1000</f>
        <v>0</v>
      </c>
      <c r="R172" s="7">
        <f t="shared" si="33"/>
        <v>952.2</v>
      </c>
    </row>
    <row r="173" spans="1:19" ht="22.5" customHeight="1" x14ac:dyDescent="0.45">
      <c r="A173">
        <v>170</v>
      </c>
      <c r="B173" s="5" t="str">
        <f>VLOOKUP(A173,VOL!A:P,2,0)</f>
        <v>วาลลิสและฟุตูนา</v>
      </c>
      <c r="C173" s="7">
        <f>VLOOKUP(A173,VOL!A:P,4,0)/1000</f>
        <v>26.97</v>
      </c>
      <c r="D173" s="7">
        <f>VLOOKUP(A173,VOL!A:P,5,0)/1000</f>
        <v>0</v>
      </c>
      <c r="E173" s="7">
        <f t="shared" si="29"/>
        <v>26.97</v>
      </c>
      <c r="F173" s="7">
        <f>VLOOKUP(A173,VOL!A:P,6,0)/1000</f>
        <v>0</v>
      </c>
      <c r="G173" s="7">
        <f>VLOOKUP(A173,VOL!A:P,7,0)/1000</f>
        <v>0</v>
      </c>
      <c r="H173" s="7">
        <f>VLOOKUP(A173,VOL!A:P,8,0)/1000</f>
        <v>0</v>
      </c>
      <c r="I173" s="7">
        <f>VLOOKUP(A173,VOL!A:P,9,0)/1000</f>
        <v>0</v>
      </c>
      <c r="J173" s="7">
        <f>VLOOKUP(A173,VOL!A:P,10,0)/1000</f>
        <v>0</v>
      </c>
      <c r="K173" s="7">
        <f>VLOOKUP(A173,VOL!A:P,11,0)/1000</f>
        <v>0</v>
      </c>
      <c r="L173" s="7">
        <f>VLOOKUP(A173,VOL!A:P,12,0)/1000</f>
        <v>0</v>
      </c>
      <c r="M173" s="7">
        <f>VLOOKUP(A173,VOL!A:P,13,0)/1000</f>
        <v>0</v>
      </c>
      <c r="N173" s="7">
        <f t="shared" si="30"/>
        <v>0</v>
      </c>
      <c r="O173" s="7">
        <f>VLOOKUP(A173,VOL!A:P,14,0)/1000</f>
        <v>0</v>
      </c>
      <c r="P173" s="7">
        <f>VLOOKUP(A173,VOL!A:P,15,0)/1000</f>
        <v>0</v>
      </c>
      <c r="Q173" s="7">
        <f>VLOOKUP(A173,VOL!A:P,16,0)/1000</f>
        <v>0</v>
      </c>
      <c r="R173" s="7">
        <f t="shared" si="33"/>
        <v>26.97</v>
      </c>
    </row>
    <row r="174" spans="1:19" ht="22.5" customHeight="1" x14ac:dyDescent="0.45">
      <c r="A174">
        <v>171</v>
      </c>
      <c r="B174" s="5" t="str">
        <f>VLOOKUP(A174,VOL!A:P,2,0)</f>
        <v>ออสเตรเลีย</v>
      </c>
      <c r="C174" s="7">
        <f>VLOOKUP(A174,VOL!A:P,4,0)/1000</f>
        <v>45098.002999999997</v>
      </c>
      <c r="D174" s="7">
        <f>VLOOKUP(A174,VOL!A:P,5,0)/1000</f>
        <v>901.17</v>
      </c>
      <c r="E174" s="7">
        <f t="shared" si="29"/>
        <v>45999.172999999995</v>
      </c>
      <c r="F174" s="7">
        <f>VLOOKUP(A174,VOL!A:P,6,0)/1000</f>
        <v>540.80100000000004</v>
      </c>
      <c r="G174" s="7">
        <f>VLOOKUP(A174,VOL!A:P,7,0)/1000</f>
        <v>11109.564</v>
      </c>
      <c r="H174" s="7">
        <f>VLOOKUP(A174,VOL!A:P,8,0)/1000</f>
        <v>386.423</v>
      </c>
      <c r="I174" s="7">
        <f>VLOOKUP(A174,VOL!A:P,9,0)/1000</f>
        <v>7004.5820000000003</v>
      </c>
      <c r="J174" s="7">
        <f>VLOOKUP(A174,VOL!A:P,10,0)/1000</f>
        <v>786</v>
      </c>
      <c r="K174" s="7">
        <f>VLOOKUP(A174,VOL!A:P,11,0)/1000</f>
        <v>190</v>
      </c>
      <c r="L174" s="7">
        <f>VLOOKUP(A174,VOL!A:P,12,0)/1000</f>
        <v>761.096</v>
      </c>
      <c r="M174" s="7">
        <f>VLOOKUP(A174,VOL!A:P,13,0)/1000</f>
        <v>628.04</v>
      </c>
      <c r="N174" s="7">
        <f t="shared" si="30"/>
        <v>20865.705000000005</v>
      </c>
      <c r="O174" s="7">
        <f>VLOOKUP(A174,VOL!A:P,14,0)/1000</f>
        <v>3179.2179999999998</v>
      </c>
      <c r="P174" s="7">
        <f>VLOOKUP(A174,VOL!A:P,15,0)/1000</f>
        <v>1960.9349999999999</v>
      </c>
      <c r="Q174" s="7">
        <f>VLOOKUP(A174,VOL!A:P,16,0)/1000</f>
        <v>1.7999999999999999E-2</v>
      </c>
      <c r="R174" s="7">
        <f t="shared" si="33"/>
        <v>72545.849999999991</v>
      </c>
    </row>
    <row r="175" spans="1:19" ht="22.5" customHeight="1" x14ac:dyDescent="0.45">
      <c r="A175">
        <v>172</v>
      </c>
      <c r="B175" s="6" t="str">
        <f>VLOOKUP(A175,VOL!A:P,2,0)</f>
        <v>OTHER AUSTRALIAN TERR</v>
      </c>
      <c r="C175" s="8">
        <f>VLOOKUP(A175,VOL!A:P,4,0)/1000</f>
        <v>106.8</v>
      </c>
      <c r="D175" s="8">
        <f>VLOOKUP(A175,VOL!A:P,5,0)/1000</f>
        <v>0</v>
      </c>
      <c r="E175" s="8">
        <f t="shared" si="29"/>
        <v>106.8</v>
      </c>
      <c r="F175" s="8">
        <f>VLOOKUP(A175,VOL!A:P,6,0)/1000</f>
        <v>0</v>
      </c>
      <c r="G175" s="8">
        <f>VLOOKUP(A175,VOL!A:P,7,0)/1000</f>
        <v>4204.8</v>
      </c>
      <c r="H175" s="8">
        <f>VLOOKUP(A175,VOL!A:P,8,0)/1000</f>
        <v>0</v>
      </c>
      <c r="I175" s="8">
        <f>VLOOKUP(A175,VOL!A:P,9,0)/1000</f>
        <v>0</v>
      </c>
      <c r="J175" s="8">
        <f>VLOOKUP(A175,VOL!A:P,10,0)/1000</f>
        <v>0</v>
      </c>
      <c r="K175" s="8">
        <f>VLOOKUP(A175,VOL!A:P,11,0)/1000</f>
        <v>0</v>
      </c>
      <c r="L175" s="8">
        <f>VLOOKUP(A175,VOL!A:P,12,0)/1000</f>
        <v>0</v>
      </c>
      <c r="M175" s="8">
        <f>VLOOKUP(A175,VOL!A:P,13,0)/1000</f>
        <v>0</v>
      </c>
      <c r="N175" s="8">
        <f t="shared" si="30"/>
        <v>4204.8</v>
      </c>
      <c r="O175" s="8">
        <f>VLOOKUP(A175,VOL!A:P,14,0)/1000</f>
        <v>0</v>
      </c>
      <c r="P175" s="8">
        <f>VLOOKUP(A175,VOL!A:P,15,0)/1000</f>
        <v>0</v>
      </c>
      <c r="Q175" s="8">
        <f>VLOOKUP(A175,VOL!A:P,16,0)/1000</f>
        <v>0</v>
      </c>
      <c r="R175" s="8">
        <f>E175+F175+N175+O175+P175+Q175</f>
        <v>4311.6000000000004</v>
      </c>
    </row>
    <row r="176" spans="1:19" s="11" customFormat="1" ht="22.5" customHeight="1" x14ac:dyDescent="0.45">
      <c r="B176" s="15" t="s">
        <v>173</v>
      </c>
      <c r="C176" s="16">
        <f t="shared" ref="C176:R176" si="34">C5+C32+C47+C93+C141+C162</f>
        <v>1382529.0580000002</v>
      </c>
      <c r="D176" s="16">
        <f t="shared" si="34"/>
        <v>604684.69900000002</v>
      </c>
      <c r="E176" s="32">
        <f>E5+E32+E47+E93+E141+E162</f>
        <v>1987213.757</v>
      </c>
      <c r="F176" s="16">
        <f t="shared" si="34"/>
        <v>124400.73699999999</v>
      </c>
      <c r="G176" s="16">
        <f t="shared" si="34"/>
        <v>556148.40300000005</v>
      </c>
      <c r="H176" s="16">
        <f t="shared" si="34"/>
        <v>3002094.0400000005</v>
      </c>
      <c r="I176" s="16">
        <f t="shared" si="34"/>
        <v>66048.311000000002</v>
      </c>
      <c r="J176" s="16">
        <f t="shared" si="34"/>
        <v>361263.96399999992</v>
      </c>
      <c r="K176" s="16">
        <f t="shared" si="34"/>
        <v>767568.75</v>
      </c>
      <c r="L176" s="16">
        <f t="shared" si="34"/>
        <v>34679.273000000001</v>
      </c>
      <c r="M176" s="16">
        <f t="shared" si="34"/>
        <v>314185.70199999993</v>
      </c>
      <c r="N176" s="32">
        <f t="shared" si="34"/>
        <v>5102105.442999999</v>
      </c>
      <c r="O176" s="16">
        <f t="shared" si="34"/>
        <v>264432.342</v>
      </c>
      <c r="P176" s="16">
        <f t="shared" si="34"/>
        <v>2317608.3910000003</v>
      </c>
      <c r="Q176" s="16">
        <f t="shared" si="34"/>
        <v>1.968</v>
      </c>
      <c r="R176" s="16">
        <f t="shared" si="34"/>
        <v>9795762.6380000003</v>
      </c>
      <c r="S176" s="20"/>
    </row>
    <row r="177" spans="2:18" ht="22.5" customHeight="1" x14ac:dyDescent="0.45">
      <c r="B177" s="15" t="s">
        <v>168</v>
      </c>
      <c r="C177" s="21">
        <v>44925.530293999997</v>
      </c>
      <c r="D177" s="21">
        <v>7904.6251380000003</v>
      </c>
      <c r="E177" s="21">
        <f>SUM(C177:D177)</f>
        <v>52830.155432</v>
      </c>
      <c r="F177" s="21">
        <v>2389.428735</v>
      </c>
      <c r="G177" s="19">
        <v>7890.797877</v>
      </c>
      <c r="H177" s="21">
        <v>38109.250670000001</v>
      </c>
      <c r="I177" s="21">
        <v>867.75860599999999</v>
      </c>
      <c r="J177" s="21">
        <v>4678.5710769999996</v>
      </c>
      <c r="K177" s="21">
        <v>8942.6106479999999</v>
      </c>
      <c r="L177" s="21">
        <v>886.90428599999996</v>
      </c>
      <c r="M177" s="21">
        <v>3485.0315860000001</v>
      </c>
      <c r="N177" s="19">
        <f>SUM(G177:M177)</f>
        <v>64860.924749999998</v>
      </c>
      <c r="O177" s="19">
        <v>5628.3063069999998</v>
      </c>
      <c r="P177" s="19">
        <v>30202.978320999999</v>
      </c>
      <c r="Q177" s="22">
        <v>0.222773</v>
      </c>
      <c r="R177" s="19">
        <f>E177+F177+N177+O177+P177+Q177</f>
        <v>155912.01631799998</v>
      </c>
    </row>
    <row r="178" spans="2:18" ht="22.5" customHeight="1" x14ac:dyDescent="0.45">
      <c r="E178" s="18"/>
      <c r="N178" s="18"/>
      <c r="P178" s="18"/>
    </row>
    <row r="179" spans="2:18" ht="22.5" customHeight="1" x14ac:dyDescent="0.45">
      <c r="B179" s="1" t="s">
        <v>170</v>
      </c>
      <c r="R179" s="23" t="s">
        <v>191</v>
      </c>
    </row>
    <row r="186" spans="2:18" x14ac:dyDescent="0.45">
      <c r="R186" s="2"/>
    </row>
  </sheetData>
  <mergeCells count="9">
    <mergeCell ref="R3:R4"/>
    <mergeCell ref="B3:B4"/>
    <mergeCell ref="B1:R1"/>
    <mergeCell ref="C3:E3"/>
    <mergeCell ref="F3:F4"/>
    <mergeCell ref="G3:N3"/>
    <mergeCell ref="O3:O4"/>
    <mergeCell ref="P3:P4"/>
    <mergeCell ref="Q3:Q4"/>
  </mergeCells>
  <printOptions horizontalCentered="1"/>
  <pageMargins left="0.3" right="0.3" top="0.35" bottom="0.35" header="0.35" footer="0.35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"/>
  <sheetViews>
    <sheetView zoomScale="85" zoomScaleNormal="85" workbookViewId="0">
      <selection activeCell="D12" sqref="D12"/>
    </sheetView>
  </sheetViews>
  <sheetFormatPr defaultRowHeight="15" x14ac:dyDescent="0.25"/>
  <cols>
    <col min="2" max="2" width="22.5703125" customWidth="1"/>
    <col min="3" max="3" width="21.42578125" customWidth="1"/>
  </cols>
  <sheetData>
    <row r="1" spans="1:16" x14ac:dyDescent="0.25">
      <c r="A1" t="s">
        <v>174</v>
      </c>
      <c r="B1" t="s">
        <v>186</v>
      </c>
      <c r="C1" t="s">
        <v>185</v>
      </c>
      <c r="D1">
        <v>11</v>
      </c>
      <c r="E1">
        <v>12</v>
      </c>
      <c r="F1">
        <v>21</v>
      </c>
      <c r="G1">
        <v>31</v>
      </c>
      <c r="H1">
        <v>32</v>
      </c>
      <c r="I1">
        <v>33</v>
      </c>
      <c r="J1">
        <v>35</v>
      </c>
      <c r="K1">
        <v>36</v>
      </c>
      <c r="L1">
        <v>37</v>
      </c>
      <c r="M1">
        <v>38</v>
      </c>
      <c r="N1">
        <v>41</v>
      </c>
      <c r="O1">
        <v>51</v>
      </c>
      <c r="P1">
        <v>61</v>
      </c>
    </row>
    <row r="2" spans="1:16" x14ac:dyDescent="0.25">
      <c r="A2" s="25">
        <v>1</v>
      </c>
      <c r="B2" s="25" t="s">
        <v>94</v>
      </c>
      <c r="C2" s="25" t="s">
        <v>149</v>
      </c>
      <c r="D2" s="25">
        <v>70100</v>
      </c>
      <c r="E2" s="25">
        <v>1642390</v>
      </c>
      <c r="F2" s="25"/>
      <c r="G2" s="25">
        <v>5000</v>
      </c>
      <c r="H2" s="25"/>
      <c r="I2" s="25"/>
      <c r="J2" s="25"/>
      <c r="K2" s="25"/>
      <c r="L2" s="25">
        <v>15</v>
      </c>
      <c r="M2" s="25">
        <v>1129000</v>
      </c>
      <c r="N2" s="25">
        <v>2665048</v>
      </c>
      <c r="O2" s="25"/>
      <c r="P2" s="25"/>
    </row>
    <row r="3" spans="1:16" x14ac:dyDescent="0.25">
      <c r="A3" s="25">
        <v>2</v>
      </c>
      <c r="B3" s="25" t="s">
        <v>103</v>
      </c>
      <c r="C3" s="25" t="s">
        <v>149</v>
      </c>
      <c r="D3" s="25">
        <v>297480</v>
      </c>
      <c r="E3" s="25"/>
      <c r="F3" s="25"/>
      <c r="G3" s="25"/>
      <c r="H3" s="25"/>
      <c r="I3" s="25"/>
      <c r="J3" s="25">
        <v>17692135</v>
      </c>
      <c r="K3" s="25"/>
      <c r="L3" s="25"/>
      <c r="M3" s="25"/>
      <c r="N3" s="25"/>
      <c r="O3" s="25"/>
      <c r="P3" s="25"/>
    </row>
    <row r="4" spans="1:16" x14ac:dyDescent="0.25">
      <c r="A4" s="25">
        <v>3</v>
      </c>
      <c r="B4" s="25" t="s">
        <v>21</v>
      </c>
      <c r="C4" s="25" t="s">
        <v>149</v>
      </c>
      <c r="D4" s="25">
        <v>22347310</v>
      </c>
      <c r="E4" s="25"/>
      <c r="F4" s="25"/>
      <c r="G4" s="25">
        <v>2499650</v>
      </c>
      <c r="H4" s="25"/>
      <c r="I4" s="25"/>
      <c r="J4" s="25"/>
      <c r="K4" s="25"/>
      <c r="L4" s="25">
        <v>180</v>
      </c>
      <c r="M4" s="25"/>
      <c r="N4" s="25">
        <v>1113180</v>
      </c>
      <c r="O4" s="25">
        <v>396</v>
      </c>
      <c r="P4" s="25"/>
    </row>
    <row r="5" spans="1:16" x14ac:dyDescent="0.25">
      <c r="A5" s="25">
        <v>4</v>
      </c>
      <c r="B5" s="25" t="s">
        <v>28</v>
      </c>
      <c r="C5" s="25" t="s">
        <v>149</v>
      </c>
      <c r="D5" s="25">
        <v>37140</v>
      </c>
      <c r="E5" s="25">
        <v>100000</v>
      </c>
      <c r="F5" s="25"/>
      <c r="G5" s="25">
        <v>5600000</v>
      </c>
      <c r="H5" s="25">
        <v>307210703</v>
      </c>
      <c r="I5" s="25">
        <v>18415000</v>
      </c>
      <c r="J5" s="25">
        <v>115035100</v>
      </c>
      <c r="K5" s="25">
        <v>372789550</v>
      </c>
      <c r="L5" s="25">
        <v>50000</v>
      </c>
      <c r="M5" s="25"/>
      <c r="N5" s="25">
        <v>1850000</v>
      </c>
      <c r="O5" s="25"/>
      <c r="P5" s="25">
        <v>15</v>
      </c>
    </row>
    <row r="6" spans="1:16" x14ac:dyDescent="0.25">
      <c r="A6" s="25">
        <v>5</v>
      </c>
      <c r="B6" s="25" t="s">
        <v>87</v>
      </c>
      <c r="C6" s="25" t="s">
        <v>149</v>
      </c>
      <c r="D6" s="25">
        <v>20435000</v>
      </c>
      <c r="E6" s="25">
        <v>5730000</v>
      </c>
      <c r="F6" s="25">
        <v>5136025</v>
      </c>
      <c r="G6" s="25">
        <v>8529281</v>
      </c>
      <c r="H6" s="25">
        <v>367845950</v>
      </c>
      <c r="I6" s="25">
        <v>550000</v>
      </c>
      <c r="J6" s="25">
        <v>8074000</v>
      </c>
      <c r="K6" s="25"/>
      <c r="L6" s="25">
        <v>586075</v>
      </c>
      <c r="M6" s="25">
        <v>500002</v>
      </c>
      <c r="N6" s="25">
        <v>25783000</v>
      </c>
      <c r="O6" s="25"/>
      <c r="P6" s="25">
        <v>17</v>
      </c>
    </row>
    <row r="7" spans="1:16" x14ac:dyDescent="0.25">
      <c r="A7" s="25">
        <v>6</v>
      </c>
      <c r="B7" s="25" t="s">
        <v>136</v>
      </c>
      <c r="C7" s="25" t="s">
        <v>149</v>
      </c>
      <c r="D7" s="25">
        <v>20000</v>
      </c>
      <c r="E7" s="25">
        <v>240027</v>
      </c>
      <c r="F7" s="25"/>
      <c r="G7" s="25"/>
      <c r="H7" s="25">
        <v>4623405</v>
      </c>
      <c r="I7" s="25">
        <v>231000</v>
      </c>
      <c r="J7" s="25">
        <v>1752555</v>
      </c>
      <c r="K7" s="25">
        <v>484500</v>
      </c>
      <c r="L7" s="25">
        <v>369102</v>
      </c>
      <c r="M7" s="25">
        <v>366051</v>
      </c>
      <c r="N7" s="25">
        <v>1724040</v>
      </c>
      <c r="O7" s="25">
        <v>755000</v>
      </c>
      <c r="P7" s="25"/>
    </row>
    <row r="8" spans="1:16" x14ac:dyDescent="0.25">
      <c r="A8" s="25">
        <v>7</v>
      </c>
      <c r="B8" s="25" t="s">
        <v>34</v>
      </c>
      <c r="C8" s="25" t="s">
        <v>149</v>
      </c>
      <c r="D8" s="25">
        <v>518562</v>
      </c>
      <c r="E8" s="25">
        <v>4883000</v>
      </c>
      <c r="F8" s="25">
        <v>38282206</v>
      </c>
      <c r="G8" s="25">
        <v>1593390</v>
      </c>
      <c r="H8" s="25">
        <v>154130836</v>
      </c>
      <c r="I8" s="25"/>
      <c r="J8" s="25">
        <v>45300</v>
      </c>
      <c r="K8" s="25">
        <v>1466300</v>
      </c>
      <c r="L8" s="25">
        <v>960</v>
      </c>
      <c r="M8" s="25">
        <v>5029608</v>
      </c>
      <c r="N8" s="25">
        <v>5622104</v>
      </c>
      <c r="O8" s="25">
        <v>11732</v>
      </c>
      <c r="P8" s="25">
        <v>150</v>
      </c>
    </row>
    <row r="9" spans="1:16" x14ac:dyDescent="0.25">
      <c r="A9" s="25">
        <v>8</v>
      </c>
      <c r="B9" s="25" t="s">
        <v>66</v>
      </c>
      <c r="C9" s="25" t="s">
        <v>149</v>
      </c>
      <c r="D9" s="25">
        <v>2019295</v>
      </c>
      <c r="E9" s="25">
        <v>96390</v>
      </c>
      <c r="F9" s="25">
        <v>82500</v>
      </c>
      <c r="G9" s="25">
        <v>211000</v>
      </c>
      <c r="H9" s="25">
        <v>25000</v>
      </c>
      <c r="I9" s="25"/>
      <c r="J9" s="25"/>
      <c r="K9" s="25"/>
      <c r="L9" s="25">
        <v>3846</v>
      </c>
      <c r="M9" s="25">
        <v>923500</v>
      </c>
      <c r="N9" s="25">
        <v>5576410</v>
      </c>
      <c r="O9" s="25">
        <v>529003</v>
      </c>
      <c r="P9" s="25">
        <v>4</v>
      </c>
    </row>
    <row r="10" spans="1:16" x14ac:dyDescent="0.25">
      <c r="A10" s="25">
        <v>9</v>
      </c>
      <c r="B10" s="25" t="s">
        <v>43</v>
      </c>
      <c r="C10" s="25" t="s">
        <v>149</v>
      </c>
      <c r="D10" s="25">
        <v>80748856</v>
      </c>
      <c r="E10" s="25">
        <v>876490</v>
      </c>
      <c r="F10" s="25">
        <v>10397086</v>
      </c>
      <c r="G10" s="25">
        <v>6433558</v>
      </c>
      <c r="H10" s="25">
        <v>10829000</v>
      </c>
      <c r="I10" s="25">
        <v>357000</v>
      </c>
      <c r="J10" s="25">
        <v>2801500</v>
      </c>
      <c r="K10" s="25">
        <v>3547500</v>
      </c>
      <c r="L10" s="25">
        <v>1041376</v>
      </c>
      <c r="M10" s="25">
        <v>5675873</v>
      </c>
      <c r="N10" s="25">
        <v>5735850</v>
      </c>
      <c r="O10" s="25">
        <v>495548</v>
      </c>
      <c r="P10" s="25">
        <v>1080</v>
      </c>
    </row>
    <row r="11" spans="1:16" x14ac:dyDescent="0.25">
      <c r="A11" s="25">
        <v>10</v>
      </c>
      <c r="B11" s="25" t="s">
        <v>120</v>
      </c>
      <c r="C11" s="25" t="s">
        <v>149</v>
      </c>
      <c r="D11" s="25">
        <v>126000</v>
      </c>
      <c r="E11" s="25"/>
      <c r="F11" s="25"/>
      <c r="G11" s="25">
        <v>48000</v>
      </c>
      <c r="H11" s="25">
        <v>82050</v>
      </c>
      <c r="I11" s="25"/>
      <c r="J11" s="25">
        <v>171030000</v>
      </c>
      <c r="K11" s="25"/>
      <c r="L11" s="25">
        <v>2</v>
      </c>
      <c r="M11" s="25">
        <v>28486407</v>
      </c>
      <c r="N11" s="25">
        <v>74708150</v>
      </c>
      <c r="O11" s="25"/>
      <c r="P11" s="25">
        <v>2</v>
      </c>
    </row>
    <row r="12" spans="1:16" x14ac:dyDescent="0.25">
      <c r="A12" s="29">
        <v>11</v>
      </c>
      <c r="B12" s="29" t="s">
        <v>150</v>
      </c>
      <c r="C12" s="29" t="s">
        <v>171</v>
      </c>
      <c r="D12" s="29">
        <v>182500</v>
      </c>
      <c r="E12" s="29">
        <v>84</v>
      </c>
      <c r="F12" s="29">
        <v>2012</v>
      </c>
      <c r="G12" s="29">
        <v>2841000</v>
      </c>
      <c r="H12" s="29">
        <v>262000</v>
      </c>
      <c r="I12" s="29">
        <v>6752000</v>
      </c>
      <c r="J12" s="29"/>
      <c r="K12" s="29"/>
      <c r="L12" s="29">
        <v>85</v>
      </c>
      <c r="M12" s="29">
        <v>100</v>
      </c>
      <c r="N12" s="29">
        <v>5000</v>
      </c>
      <c r="O12" s="29"/>
      <c r="P12" s="29">
        <v>7</v>
      </c>
    </row>
    <row r="13" spans="1:16" x14ac:dyDescent="0.25">
      <c r="A13" s="29">
        <v>12</v>
      </c>
      <c r="B13" s="29" t="s">
        <v>151</v>
      </c>
      <c r="C13" s="29" t="s">
        <v>171</v>
      </c>
      <c r="D13" s="29">
        <v>175604355</v>
      </c>
      <c r="E13" s="29">
        <v>29727355</v>
      </c>
      <c r="F13" s="29">
        <v>3047521</v>
      </c>
      <c r="G13" s="29">
        <v>358525</v>
      </c>
      <c r="H13" s="29">
        <v>529745050</v>
      </c>
      <c r="I13" s="29"/>
      <c r="J13" s="29">
        <v>1815750</v>
      </c>
      <c r="K13" s="29">
        <v>1005000</v>
      </c>
      <c r="L13" s="29">
        <v>251160</v>
      </c>
      <c r="M13" s="29">
        <v>148479600</v>
      </c>
      <c r="N13" s="29">
        <v>67833229</v>
      </c>
      <c r="O13" s="29">
        <v>500000</v>
      </c>
      <c r="P13" s="29">
        <v>104</v>
      </c>
    </row>
    <row r="14" spans="1:16" x14ac:dyDescent="0.25">
      <c r="A14" s="29">
        <v>13</v>
      </c>
      <c r="B14" s="29" t="s">
        <v>15</v>
      </c>
      <c r="C14" s="29" t="s">
        <v>171</v>
      </c>
      <c r="D14" s="29">
        <v>2124296</v>
      </c>
      <c r="E14" s="29"/>
      <c r="F14" s="29">
        <v>1203</v>
      </c>
      <c r="G14" s="29">
        <v>268438381</v>
      </c>
      <c r="H14" s="29"/>
      <c r="I14" s="29"/>
      <c r="J14" s="29"/>
      <c r="K14" s="29"/>
      <c r="L14" s="29">
        <v>1012</v>
      </c>
      <c r="M14" s="29">
        <v>2640050</v>
      </c>
      <c r="N14" s="29">
        <v>9408000</v>
      </c>
      <c r="O14" s="29"/>
      <c r="P14" s="29">
        <v>48</v>
      </c>
    </row>
    <row r="15" spans="1:16" x14ac:dyDescent="0.25">
      <c r="A15" s="29">
        <v>14</v>
      </c>
      <c r="B15" s="29" t="s">
        <v>187</v>
      </c>
      <c r="C15" s="29" t="s">
        <v>171</v>
      </c>
      <c r="D15" s="29">
        <v>24986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x14ac:dyDescent="0.25">
      <c r="A16" s="29">
        <v>15</v>
      </c>
      <c r="B16" s="29" t="s">
        <v>91</v>
      </c>
      <c r="C16" s="29" t="s">
        <v>171</v>
      </c>
      <c r="D16" s="29">
        <v>2985100</v>
      </c>
      <c r="E16" s="29">
        <v>2</v>
      </c>
      <c r="F16" s="29">
        <v>5107653</v>
      </c>
      <c r="G16" s="29">
        <v>4433086</v>
      </c>
      <c r="H16" s="29">
        <v>4601525</v>
      </c>
      <c r="I16" s="29">
        <v>1333980</v>
      </c>
      <c r="J16" s="29"/>
      <c r="K16" s="29">
        <v>1</v>
      </c>
      <c r="L16" s="29">
        <v>29269</v>
      </c>
      <c r="M16" s="29">
        <v>914603</v>
      </c>
      <c r="N16" s="29">
        <v>6490812</v>
      </c>
      <c r="O16" s="29">
        <v>2</v>
      </c>
      <c r="P16" s="29">
        <v>35</v>
      </c>
    </row>
    <row r="17" spans="1:16" x14ac:dyDescent="0.25">
      <c r="A17" s="29">
        <v>17</v>
      </c>
      <c r="B17" s="29" t="s">
        <v>106</v>
      </c>
      <c r="C17" s="29" t="s">
        <v>171</v>
      </c>
      <c r="D17" s="29">
        <v>163267</v>
      </c>
      <c r="E17" s="29"/>
      <c r="F17" s="29"/>
      <c r="G17" s="29">
        <v>5000</v>
      </c>
      <c r="H17" s="29"/>
      <c r="I17" s="29"/>
      <c r="J17" s="29"/>
      <c r="K17" s="29"/>
      <c r="L17" s="29">
        <v>0</v>
      </c>
      <c r="M17" s="29"/>
      <c r="N17" s="29">
        <v>3008</v>
      </c>
      <c r="O17" s="29"/>
      <c r="P17" s="29">
        <v>2</v>
      </c>
    </row>
    <row r="18" spans="1:16" x14ac:dyDescent="0.25">
      <c r="A18" s="29">
        <v>18</v>
      </c>
      <c r="B18" s="29" t="s">
        <v>108</v>
      </c>
      <c r="C18" s="29" t="s">
        <v>171</v>
      </c>
      <c r="D18" s="29">
        <v>65960</v>
      </c>
      <c r="E18" s="29"/>
      <c r="F18" s="29"/>
      <c r="G18" s="29">
        <v>25000</v>
      </c>
      <c r="H18" s="29"/>
      <c r="I18" s="29"/>
      <c r="J18" s="29"/>
      <c r="K18" s="29"/>
      <c r="L18" s="29"/>
      <c r="M18" s="29"/>
      <c r="N18" s="29"/>
      <c r="O18" s="29"/>
      <c r="P18" s="29"/>
    </row>
    <row r="19" spans="1:16" x14ac:dyDescent="0.25">
      <c r="A19" s="29">
        <v>19</v>
      </c>
      <c r="B19" s="29" t="s">
        <v>110</v>
      </c>
      <c r="C19" s="29" t="s">
        <v>171</v>
      </c>
      <c r="D19" s="29">
        <v>39260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x14ac:dyDescent="0.25">
      <c r="A20" s="29">
        <v>20</v>
      </c>
      <c r="B20" s="29" t="s">
        <v>85</v>
      </c>
      <c r="C20" s="29" t="s">
        <v>171</v>
      </c>
      <c r="D20" s="29">
        <v>2468193</v>
      </c>
      <c r="E20" s="29">
        <v>0</v>
      </c>
      <c r="F20" s="29">
        <v>219800</v>
      </c>
      <c r="G20" s="29">
        <v>184675</v>
      </c>
      <c r="H20" s="29">
        <v>50000</v>
      </c>
      <c r="I20" s="29"/>
      <c r="J20" s="29"/>
      <c r="K20" s="29"/>
      <c r="L20" s="29">
        <v>4250</v>
      </c>
      <c r="M20" s="29"/>
      <c r="N20" s="29">
        <v>8000</v>
      </c>
      <c r="O20" s="29"/>
      <c r="P20" s="29"/>
    </row>
    <row r="21" spans="1:16" x14ac:dyDescent="0.25">
      <c r="A21" s="29">
        <v>21</v>
      </c>
      <c r="B21" s="29" t="s">
        <v>31</v>
      </c>
      <c r="C21" s="29" t="s">
        <v>171</v>
      </c>
      <c r="D21" s="29">
        <v>126510</v>
      </c>
      <c r="E21" s="29"/>
      <c r="F21" s="29"/>
      <c r="G21" s="29">
        <v>425700</v>
      </c>
      <c r="H21" s="29">
        <v>179800</v>
      </c>
      <c r="I21" s="29"/>
      <c r="J21" s="29"/>
      <c r="K21" s="29"/>
      <c r="L21" s="29">
        <v>7990</v>
      </c>
      <c r="M21" s="29"/>
      <c r="N21" s="29">
        <v>1315</v>
      </c>
      <c r="O21" s="29"/>
      <c r="P21" s="29"/>
    </row>
    <row r="22" spans="1:16" x14ac:dyDescent="0.25">
      <c r="A22" s="29">
        <v>22</v>
      </c>
      <c r="B22" s="29" t="s">
        <v>114</v>
      </c>
      <c r="C22" s="29" t="s">
        <v>171</v>
      </c>
      <c r="D22" s="29">
        <v>188501</v>
      </c>
      <c r="E22" s="29"/>
      <c r="F22" s="29"/>
      <c r="G22" s="29"/>
      <c r="H22" s="29"/>
      <c r="I22" s="29"/>
      <c r="J22" s="29"/>
      <c r="K22" s="29"/>
      <c r="L22" s="29">
        <v>2</v>
      </c>
      <c r="M22" s="29">
        <v>1</v>
      </c>
      <c r="N22" s="29">
        <v>3500</v>
      </c>
      <c r="O22" s="29"/>
      <c r="P22" s="29">
        <v>1</v>
      </c>
    </row>
    <row r="23" spans="1:16" x14ac:dyDescent="0.25">
      <c r="A23" s="29">
        <v>23</v>
      </c>
      <c r="B23" s="29" t="s">
        <v>48</v>
      </c>
      <c r="C23" s="29" t="s">
        <v>171</v>
      </c>
      <c r="D23" s="29">
        <v>192752</v>
      </c>
      <c r="E23" s="29">
        <v>2</v>
      </c>
      <c r="F23" s="29">
        <v>88000</v>
      </c>
      <c r="G23" s="29">
        <v>2122</v>
      </c>
      <c r="H23" s="29"/>
      <c r="I23" s="29"/>
      <c r="J23" s="29"/>
      <c r="K23" s="29"/>
      <c r="L23" s="29">
        <v>28279</v>
      </c>
      <c r="M23" s="29">
        <v>3</v>
      </c>
      <c r="N23" s="29">
        <v>18350</v>
      </c>
      <c r="O23" s="29">
        <v>14256</v>
      </c>
      <c r="P23" s="29">
        <v>25</v>
      </c>
    </row>
    <row r="24" spans="1:16" x14ac:dyDescent="0.25">
      <c r="A24" s="29">
        <v>24</v>
      </c>
      <c r="B24" s="29" t="s">
        <v>188</v>
      </c>
      <c r="C24" s="29" t="s">
        <v>171</v>
      </c>
      <c r="D24" s="29"/>
      <c r="E24" s="29"/>
      <c r="F24" s="29"/>
      <c r="G24" s="29"/>
      <c r="H24" s="29"/>
      <c r="I24" s="29"/>
      <c r="J24" s="29"/>
      <c r="K24" s="29"/>
      <c r="L24" s="29">
        <v>10</v>
      </c>
      <c r="M24" s="29"/>
      <c r="N24" s="29"/>
      <c r="O24" s="29"/>
      <c r="P24" s="29"/>
    </row>
    <row r="25" spans="1:16" x14ac:dyDescent="0.25">
      <c r="A25" s="29">
        <v>25</v>
      </c>
      <c r="B25" s="29" t="s">
        <v>54</v>
      </c>
      <c r="C25" s="29" t="s">
        <v>171</v>
      </c>
      <c r="D25" s="29">
        <v>151744133</v>
      </c>
      <c r="E25" s="29">
        <v>453770</v>
      </c>
      <c r="F25" s="29">
        <v>22336593</v>
      </c>
      <c r="G25" s="29">
        <v>2518085</v>
      </c>
      <c r="H25" s="29">
        <v>2890100</v>
      </c>
      <c r="I25" s="29"/>
      <c r="J25" s="29"/>
      <c r="K25" s="29"/>
      <c r="L25" s="29">
        <v>1849968</v>
      </c>
      <c r="M25" s="29">
        <v>893003</v>
      </c>
      <c r="N25" s="29">
        <v>6731547</v>
      </c>
      <c r="O25" s="29">
        <v>52000</v>
      </c>
      <c r="P25" s="29">
        <v>219</v>
      </c>
    </row>
    <row r="26" spans="1:16" x14ac:dyDescent="0.25">
      <c r="A26" s="24">
        <v>26</v>
      </c>
      <c r="B26" s="24" t="s">
        <v>4</v>
      </c>
      <c r="C26" s="24" t="s">
        <v>152</v>
      </c>
      <c r="D26" s="24">
        <v>2536367</v>
      </c>
      <c r="E26" s="24"/>
      <c r="F26" s="24">
        <v>120000</v>
      </c>
      <c r="G26" s="24">
        <v>104250</v>
      </c>
      <c r="H26" s="24"/>
      <c r="I26" s="24"/>
      <c r="J26" s="24"/>
      <c r="K26" s="24"/>
      <c r="L26" s="24">
        <v>3</v>
      </c>
      <c r="M26" s="24"/>
      <c r="N26" s="24">
        <v>121826</v>
      </c>
      <c r="O26" s="24">
        <v>3798582</v>
      </c>
      <c r="P26" s="24"/>
    </row>
    <row r="27" spans="1:16" x14ac:dyDescent="0.25">
      <c r="A27" s="24">
        <v>27</v>
      </c>
      <c r="B27" s="24" t="s">
        <v>8</v>
      </c>
      <c r="C27" s="24" t="s">
        <v>152</v>
      </c>
      <c r="D27" s="24">
        <v>5240444</v>
      </c>
      <c r="E27" s="24"/>
      <c r="F27" s="24">
        <v>80000</v>
      </c>
      <c r="G27" s="24">
        <v>74000</v>
      </c>
      <c r="H27" s="24">
        <v>334306</v>
      </c>
      <c r="I27" s="24"/>
      <c r="J27" s="24"/>
      <c r="K27" s="24"/>
      <c r="L27" s="24">
        <v>12002</v>
      </c>
      <c r="M27" s="24"/>
      <c r="N27" s="24">
        <v>94270</v>
      </c>
      <c r="O27" s="24">
        <v>2078680</v>
      </c>
      <c r="P27" s="24"/>
    </row>
    <row r="28" spans="1:16" x14ac:dyDescent="0.25">
      <c r="A28" s="24">
        <v>28</v>
      </c>
      <c r="B28" s="24" t="s">
        <v>10</v>
      </c>
      <c r="C28" s="24" t="s">
        <v>152</v>
      </c>
      <c r="D28" s="24">
        <v>184100</v>
      </c>
      <c r="E28" s="24"/>
      <c r="F28" s="24"/>
      <c r="G28" s="24"/>
      <c r="H28" s="24">
        <v>124620</v>
      </c>
      <c r="I28" s="24"/>
      <c r="J28" s="24"/>
      <c r="K28" s="24"/>
      <c r="L28" s="24">
        <v>240</v>
      </c>
      <c r="M28" s="24"/>
      <c r="N28" s="24">
        <v>2000</v>
      </c>
      <c r="O28" s="24">
        <v>13562015</v>
      </c>
      <c r="P28" s="24"/>
    </row>
    <row r="29" spans="1:16" x14ac:dyDescent="0.25">
      <c r="A29" s="24">
        <v>29</v>
      </c>
      <c r="B29" s="24" t="s">
        <v>12</v>
      </c>
      <c r="C29" s="24" t="s">
        <v>152</v>
      </c>
      <c r="D29" s="24">
        <v>30466726</v>
      </c>
      <c r="E29" s="24">
        <v>7099702</v>
      </c>
      <c r="F29" s="24">
        <v>1360990</v>
      </c>
      <c r="G29" s="24">
        <v>2268000</v>
      </c>
      <c r="H29" s="24">
        <v>10132560</v>
      </c>
      <c r="I29" s="24"/>
      <c r="J29" s="24">
        <v>325000</v>
      </c>
      <c r="K29" s="24"/>
      <c r="L29" s="24">
        <v>53</v>
      </c>
      <c r="M29" s="24"/>
      <c r="N29" s="24">
        <v>859474</v>
      </c>
      <c r="O29" s="24">
        <v>16829170</v>
      </c>
      <c r="P29" s="24">
        <v>6</v>
      </c>
    </row>
    <row r="30" spans="1:16" x14ac:dyDescent="0.25">
      <c r="A30" s="24">
        <v>30</v>
      </c>
      <c r="B30" s="24" t="s">
        <v>14</v>
      </c>
      <c r="C30" s="24" t="s">
        <v>152</v>
      </c>
      <c r="D30" s="24"/>
      <c r="E30" s="24"/>
      <c r="F30" s="24"/>
      <c r="G30" s="24">
        <v>6500000</v>
      </c>
      <c r="H30" s="24"/>
      <c r="I30" s="24"/>
      <c r="J30" s="24"/>
      <c r="K30" s="24"/>
      <c r="L30" s="24"/>
      <c r="M30" s="24"/>
      <c r="N30" s="24"/>
      <c r="O30" s="24">
        <v>2854000</v>
      </c>
      <c r="P30" s="24"/>
    </row>
    <row r="31" spans="1:16" x14ac:dyDescent="0.25">
      <c r="A31" s="24">
        <v>31</v>
      </c>
      <c r="B31" s="24" t="s">
        <v>16</v>
      </c>
      <c r="C31" s="24" t="s">
        <v>152</v>
      </c>
      <c r="D31" s="24">
        <v>4482625</v>
      </c>
      <c r="E31" s="24"/>
      <c r="F31" s="24">
        <v>12500</v>
      </c>
      <c r="G31" s="24">
        <v>440000</v>
      </c>
      <c r="H31" s="24">
        <v>3461010</v>
      </c>
      <c r="I31" s="24"/>
      <c r="J31" s="24"/>
      <c r="K31" s="24"/>
      <c r="L31" s="24">
        <v>27</v>
      </c>
      <c r="M31" s="24"/>
      <c r="N31" s="24">
        <v>6400</v>
      </c>
      <c r="O31" s="24">
        <v>1063500</v>
      </c>
      <c r="P31" s="24">
        <v>0</v>
      </c>
    </row>
    <row r="32" spans="1:16" x14ac:dyDescent="0.25">
      <c r="A32" s="24">
        <v>32</v>
      </c>
      <c r="B32" s="24" t="s">
        <v>23</v>
      </c>
      <c r="C32" s="24" t="s">
        <v>152</v>
      </c>
      <c r="D32" s="24">
        <v>2059805</v>
      </c>
      <c r="E32" s="24"/>
      <c r="F32" s="24"/>
      <c r="G32" s="24">
        <v>92000</v>
      </c>
      <c r="H32" s="24">
        <v>30000</v>
      </c>
      <c r="I32" s="24"/>
      <c r="J32" s="24"/>
      <c r="K32" s="24"/>
      <c r="L32" s="24">
        <v>5</v>
      </c>
      <c r="M32" s="24"/>
      <c r="N32" s="24">
        <v>83650</v>
      </c>
      <c r="O32" s="24">
        <v>1042240</v>
      </c>
      <c r="P32" s="24"/>
    </row>
    <row r="33" spans="1:16" x14ac:dyDescent="0.25">
      <c r="A33" s="24">
        <v>33</v>
      </c>
      <c r="B33" s="24" t="s">
        <v>153</v>
      </c>
      <c r="C33" s="24" t="s">
        <v>152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>
        <v>203937750</v>
      </c>
      <c r="P33" s="24"/>
    </row>
    <row r="34" spans="1:16" x14ac:dyDescent="0.25">
      <c r="A34" s="24">
        <v>34</v>
      </c>
      <c r="B34" s="24" t="s">
        <v>65</v>
      </c>
      <c r="C34" s="24" t="s">
        <v>152</v>
      </c>
      <c r="D34" s="24">
        <v>448727</v>
      </c>
      <c r="E34" s="24"/>
      <c r="F34" s="24"/>
      <c r="G34" s="24"/>
      <c r="H34" s="24">
        <v>10000</v>
      </c>
      <c r="I34" s="24"/>
      <c r="J34" s="24"/>
      <c r="K34" s="24"/>
      <c r="L34" s="24">
        <v>9003</v>
      </c>
      <c r="M34" s="24"/>
      <c r="N34" s="24">
        <v>22000</v>
      </c>
      <c r="O34" s="24">
        <v>15546444</v>
      </c>
      <c r="P34" s="24"/>
    </row>
    <row r="35" spans="1:16" x14ac:dyDescent="0.25">
      <c r="A35" s="24">
        <v>35</v>
      </c>
      <c r="B35" s="24" t="s">
        <v>39</v>
      </c>
      <c r="C35" s="24" t="s">
        <v>152</v>
      </c>
      <c r="D35" s="24">
        <v>6606925</v>
      </c>
      <c r="E35" s="24"/>
      <c r="F35" s="24">
        <v>298835</v>
      </c>
      <c r="G35" s="24">
        <v>97251</v>
      </c>
      <c r="H35" s="24">
        <v>1744333</v>
      </c>
      <c r="I35" s="24"/>
      <c r="J35" s="24"/>
      <c r="K35" s="24"/>
      <c r="L35" s="24">
        <v>4361</v>
      </c>
      <c r="M35" s="24"/>
      <c r="N35" s="24">
        <v>487664</v>
      </c>
      <c r="O35" s="24">
        <v>24960652</v>
      </c>
      <c r="P35" s="24">
        <v>1</v>
      </c>
    </row>
    <row r="36" spans="1:16" x14ac:dyDescent="0.25">
      <c r="A36" s="24">
        <v>36</v>
      </c>
      <c r="B36" s="24" t="s">
        <v>49</v>
      </c>
      <c r="C36" s="24" t="s">
        <v>152</v>
      </c>
      <c r="D36" s="24">
        <v>70340</v>
      </c>
      <c r="E36" s="24"/>
      <c r="F36" s="24"/>
      <c r="G36" s="24">
        <v>83850000</v>
      </c>
      <c r="H36" s="24">
        <v>15750000</v>
      </c>
      <c r="I36" s="24"/>
      <c r="J36" s="24"/>
      <c r="K36" s="24"/>
      <c r="L36" s="24">
        <v>0</v>
      </c>
      <c r="M36" s="24"/>
      <c r="N36" s="24"/>
      <c r="O36" s="24"/>
      <c r="P36" s="24">
        <v>5</v>
      </c>
    </row>
    <row r="37" spans="1:16" x14ac:dyDescent="0.25">
      <c r="A37" s="24">
        <v>37</v>
      </c>
      <c r="B37" s="24" t="s">
        <v>50</v>
      </c>
      <c r="C37" s="24" t="s">
        <v>152</v>
      </c>
      <c r="D37" s="24">
        <v>23173347</v>
      </c>
      <c r="E37" s="24">
        <v>21000</v>
      </c>
      <c r="F37" s="24">
        <v>1926175</v>
      </c>
      <c r="G37" s="24">
        <v>14349347</v>
      </c>
      <c r="H37" s="24">
        <v>7211100</v>
      </c>
      <c r="I37" s="24">
        <v>55000</v>
      </c>
      <c r="J37" s="24"/>
      <c r="K37" s="24"/>
      <c r="L37" s="24">
        <v>260013</v>
      </c>
      <c r="M37" s="24">
        <v>200101</v>
      </c>
      <c r="N37" s="24">
        <v>1716375</v>
      </c>
      <c r="O37" s="24">
        <v>2807500</v>
      </c>
      <c r="P37" s="24">
        <v>0</v>
      </c>
    </row>
    <row r="38" spans="1:16" x14ac:dyDescent="0.25">
      <c r="A38" s="24">
        <v>38</v>
      </c>
      <c r="B38" s="24" t="s">
        <v>51</v>
      </c>
      <c r="C38" s="24" t="s">
        <v>152</v>
      </c>
      <c r="D38" s="24">
        <v>1586206</v>
      </c>
      <c r="E38" s="24">
        <v>0</v>
      </c>
      <c r="F38" s="24">
        <v>0</v>
      </c>
      <c r="G38" s="24">
        <v>2087200</v>
      </c>
      <c r="H38" s="24">
        <v>296000</v>
      </c>
      <c r="I38" s="24"/>
      <c r="J38" s="24"/>
      <c r="K38" s="24"/>
      <c r="L38" s="24">
        <v>2</v>
      </c>
      <c r="M38" s="24">
        <v>4290</v>
      </c>
      <c r="N38" s="24"/>
      <c r="O38" s="24">
        <v>0</v>
      </c>
      <c r="P38" s="24"/>
    </row>
    <row r="39" spans="1:16" x14ac:dyDescent="0.25">
      <c r="A39" s="24">
        <v>39</v>
      </c>
      <c r="B39" s="24" t="s">
        <v>77</v>
      </c>
      <c r="C39" s="24" t="s">
        <v>152</v>
      </c>
      <c r="D39" s="24">
        <v>719925</v>
      </c>
      <c r="E39" s="24"/>
      <c r="F39" s="24"/>
      <c r="G39" s="24">
        <v>149000</v>
      </c>
      <c r="H39" s="24">
        <v>49860</v>
      </c>
      <c r="I39" s="24"/>
      <c r="J39" s="24"/>
      <c r="K39" s="24"/>
      <c r="L39" s="24"/>
      <c r="M39" s="24"/>
      <c r="N39" s="24">
        <v>11200</v>
      </c>
      <c r="O39" s="24">
        <v>3000079</v>
      </c>
      <c r="P39" s="24"/>
    </row>
    <row r="40" spans="1:16" x14ac:dyDescent="0.25">
      <c r="A40" s="28">
        <v>40</v>
      </c>
      <c r="B40" s="28" t="s">
        <v>2</v>
      </c>
      <c r="C40" s="28" t="s">
        <v>155</v>
      </c>
      <c r="D40" s="28">
        <v>374528</v>
      </c>
      <c r="E40" s="28"/>
      <c r="F40" s="28"/>
      <c r="G40" s="28"/>
      <c r="H40" s="28">
        <v>280000</v>
      </c>
      <c r="I40" s="28"/>
      <c r="J40" s="28"/>
      <c r="K40" s="28"/>
      <c r="L40" s="28"/>
      <c r="M40" s="28"/>
      <c r="N40" s="28">
        <v>18096</v>
      </c>
      <c r="O40" s="28">
        <v>8000</v>
      </c>
      <c r="P40" s="28"/>
    </row>
    <row r="41" spans="1:16" x14ac:dyDescent="0.25">
      <c r="A41" s="28">
        <v>41</v>
      </c>
      <c r="B41" s="28" t="s">
        <v>73</v>
      </c>
      <c r="C41" s="28" t="s">
        <v>155</v>
      </c>
      <c r="D41" s="28">
        <v>15000</v>
      </c>
      <c r="E41" s="28"/>
      <c r="F41" s="28"/>
      <c r="G41" s="28">
        <v>72000</v>
      </c>
      <c r="H41" s="28">
        <v>798400</v>
      </c>
      <c r="I41" s="28"/>
      <c r="J41" s="28"/>
      <c r="K41" s="28"/>
      <c r="L41" s="28"/>
      <c r="M41" s="28"/>
      <c r="N41" s="28"/>
      <c r="O41" s="28"/>
      <c r="P41" s="28"/>
    </row>
    <row r="42" spans="1:16" x14ac:dyDescent="0.25">
      <c r="A42" s="28">
        <v>42</v>
      </c>
      <c r="B42" s="28" t="s">
        <v>156</v>
      </c>
      <c r="C42" s="28" t="s">
        <v>155</v>
      </c>
      <c r="D42" s="28">
        <v>5896882</v>
      </c>
      <c r="E42" s="28"/>
      <c r="F42" s="28">
        <v>2</v>
      </c>
      <c r="G42" s="28">
        <v>26025</v>
      </c>
      <c r="H42" s="28"/>
      <c r="I42" s="28"/>
      <c r="J42" s="28"/>
      <c r="K42" s="28"/>
      <c r="L42" s="28">
        <v>4456</v>
      </c>
      <c r="M42" s="28">
        <v>142500</v>
      </c>
      <c r="N42" s="28">
        <v>36290</v>
      </c>
      <c r="O42" s="28">
        <v>964700</v>
      </c>
      <c r="P42" s="28"/>
    </row>
    <row r="43" spans="1:16" x14ac:dyDescent="0.25">
      <c r="A43" s="28">
        <v>43</v>
      </c>
      <c r="B43" s="28" t="s">
        <v>78</v>
      </c>
      <c r="C43" s="28" t="s">
        <v>155</v>
      </c>
      <c r="D43" s="28">
        <v>311005</v>
      </c>
      <c r="E43" s="28"/>
      <c r="F43" s="28"/>
      <c r="G43" s="28">
        <v>28000</v>
      </c>
      <c r="H43" s="28">
        <v>80000</v>
      </c>
      <c r="I43" s="28"/>
      <c r="J43" s="28"/>
      <c r="K43" s="28"/>
      <c r="L43" s="28"/>
      <c r="M43" s="28"/>
      <c r="N43" s="28">
        <v>26700</v>
      </c>
      <c r="O43" s="28">
        <v>139000</v>
      </c>
      <c r="P43" s="28"/>
    </row>
    <row r="44" spans="1:16" x14ac:dyDescent="0.25">
      <c r="A44" s="28">
        <v>44</v>
      </c>
      <c r="B44" s="28" t="s">
        <v>58</v>
      </c>
      <c r="C44" s="28" t="s">
        <v>155</v>
      </c>
      <c r="D44" s="28">
        <v>2956206</v>
      </c>
      <c r="E44" s="28"/>
      <c r="F44" s="28"/>
      <c r="G44" s="28"/>
      <c r="H44" s="28"/>
      <c r="I44" s="28"/>
      <c r="J44" s="28"/>
      <c r="K44" s="28"/>
      <c r="L44" s="28">
        <v>29736</v>
      </c>
      <c r="M44" s="28"/>
      <c r="N44" s="28">
        <v>87199</v>
      </c>
      <c r="O44" s="28">
        <v>1377400</v>
      </c>
      <c r="P44" s="28">
        <v>0</v>
      </c>
    </row>
    <row r="45" spans="1:16" x14ac:dyDescent="0.25">
      <c r="A45" s="28">
        <v>45</v>
      </c>
      <c r="B45" s="28" t="s">
        <v>59</v>
      </c>
      <c r="C45" s="28" t="s">
        <v>155</v>
      </c>
      <c r="D45" s="28">
        <v>14282785</v>
      </c>
      <c r="E45" s="28">
        <v>1565774</v>
      </c>
      <c r="F45" s="28">
        <v>12409321</v>
      </c>
      <c r="G45" s="28">
        <v>229322</v>
      </c>
      <c r="H45" s="28">
        <v>111180</v>
      </c>
      <c r="I45" s="28">
        <v>312960</v>
      </c>
      <c r="J45" s="28"/>
      <c r="K45" s="28"/>
      <c r="L45" s="28">
        <v>251062</v>
      </c>
      <c r="M45" s="28">
        <v>240570</v>
      </c>
      <c r="N45" s="28">
        <v>1441248</v>
      </c>
      <c r="O45" s="28">
        <v>11223029</v>
      </c>
      <c r="P45" s="28">
        <v>2</v>
      </c>
    </row>
    <row r="46" spans="1:16" x14ac:dyDescent="0.25">
      <c r="A46" s="28">
        <v>46</v>
      </c>
      <c r="B46" s="28" t="s">
        <v>131</v>
      </c>
      <c r="C46" s="28" t="s">
        <v>155</v>
      </c>
      <c r="D46" s="28"/>
      <c r="E46" s="28"/>
      <c r="F46" s="28"/>
      <c r="G46" s="28"/>
      <c r="H46" s="28"/>
      <c r="I46" s="28"/>
      <c r="J46" s="28"/>
      <c r="K46" s="28"/>
      <c r="L46" s="28">
        <v>25000</v>
      </c>
      <c r="M46" s="28"/>
      <c r="N46" s="28"/>
      <c r="O46" s="28"/>
      <c r="P46" s="28"/>
    </row>
    <row r="47" spans="1:16" x14ac:dyDescent="0.25">
      <c r="A47" s="28">
        <v>47</v>
      </c>
      <c r="B47" s="28" t="s">
        <v>61</v>
      </c>
      <c r="C47" s="28" t="s">
        <v>155</v>
      </c>
      <c r="D47" s="28">
        <v>9141694</v>
      </c>
      <c r="E47" s="28">
        <v>2113438</v>
      </c>
      <c r="F47" s="28">
        <v>4689500</v>
      </c>
      <c r="G47" s="28">
        <v>1842602</v>
      </c>
      <c r="H47" s="28">
        <v>43000</v>
      </c>
      <c r="I47" s="28">
        <v>560000</v>
      </c>
      <c r="J47" s="28">
        <v>2229000</v>
      </c>
      <c r="K47" s="28">
        <v>117000</v>
      </c>
      <c r="L47" s="28">
        <v>227136</v>
      </c>
      <c r="M47" s="28">
        <v>32965</v>
      </c>
      <c r="N47" s="28">
        <v>12445718</v>
      </c>
      <c r="O47" s="28">
        <v>25972206</v>
      </c>
      <c r="P47" s="28">
        <v>0</v>
      </c>
    </row>
    <row r="48" spans="1:16" x14ac:dyDescent="0.25">
      <c r="A48" s="28">
        <v>48</v>
      </c>
      <c r="B48" s="28" t="s">
        <v>126</v>
      </c>
      <c r="C48" s="28" t="s">
        <v>155</v>
      </c>
      <c r="D48" s="28">
        <v>1005780</v>
      </c>
      <c r="E48" s="28">
        <v>287976</v>
      </c>
      <c r="F48" s="28">
        <v>21500</v>
      </c>
      <c r="G48" s="28"/>
      <c r="H48" s="28"/>
      <c r="I48" s="28"/>
      <c r="J48" s="28"/>
      <c r="K48" s="28"/>
      <c r="L48" s="28"/>
      <c r="M48" s="28"/>
      <c r="N48" s="28">
        <v>45500</v>
      </c>
      <c r="O48" s="28">
        <v>2727000</v>
      </c>
      <c r="P48" s="28"/>
    </row>
    <row r="49" spans="1:16" x14ac:dyDescent="0.25">
      <c r="A49" s="28">
        <v>49</v>
      </c>
      <c r="B49" s="28" t="s">
        <v>127</v>
      </c>
      <c r="C49" s="28" t="s">
        <v>155</v>
      </c>
      <c r="D49" s="28">
        <v>2294169</v>
      </c>
      <c r="E49" s="28">
        <v>16670</v>
      </c>
      <c r="F49" s="28"/>
      <c r="G49" s="28">
        <v>158000</v>
      </c>
      <c r="H49" s="28">
        <v>144000</v>
      </c>
      <c r="I49" s="28">
        <v>12000</v>
      </c>
      <c r="J49" s="28"/>
      <c r="K49" s="28"/>
      <c r="L49" s="28">
        <v>66409</v>
      </c>
      <c r="M49" s="28"/>
      <c r="N49" s="28">
        <v>17896</v>
      </c>
      <c r="O49" s="28">
        <v>1970000</v>
      </c>
      <c r="P49" s="28">
        <v>0</v>
      </c>
    </row>
    <row r="50" spans="1:16" x14ac:dyDescent="0.25">
      <c r="A50" s="28">
        <v>50</v>
      </c>
      <c r="B50" s="28" t="s">
        <v>25</v>
      </c>
      <c r="C50" s="28" t="s">
        <v>155</v>
      </c>
      <c r="D50" s="28">
        <v>25747263</v>
      </c>
      <c r="E50" s="28">
        <v>8962832</v>
      </c>
      <c r="F50" s="28">
        <v>4236774</v>
      </c>
      <c r="G50" s="28">
        <v>14514</v>
      </c>
      <c r="H50" s="28">
        <v>33800</v>
      </c>
      <c r="I50" s="28"/>
      <c r="J50" s="28"/>
      <c r="K50" s="28"/>
      <c r="L50" s="28">
        <v>239747</v>
      </c>
      <c r="M50" s="28">
        <v>139700</v>
      </c>
      <c r="N50" s="28">
        <v>1502897</v>
      </c>
      <c r="O50" s="28">
        <v>5757002</v>
      </c>
      <c r="P50" s="28">
        <v>3</v>
      </c>
    </row>
    <row r="51" spans="1:16" x14ac:dyDescent="0.25">
      <c r="A51" s="28">
        <v>51</v>
      </c>
      <c r="B51" s="28" t="s">
        <v>27</v>
      </c>
      <c r="C51" s="28" t="s">
        <v>155</v>
      </c>
      <c r="D51" s="28">
        <v>636160</v>
      </c>
      <c r="E51" s="28">
        <v>839048</v>
      </c>
      <c r="F51" s="28">
        <v>5000</v>
      </c>
      <c r="G51" s="28">
        <v>28000</v>
      </c>
      <c r="H51" s="28">
        <v>50000</v>
      </c>
      <c r="I51" s="28"/>
      <c r="J51" s="28"/>
      <c r="K51" s="28"/>
      <c r="L51" s="28">
        <v>1400</v>
      </c>
      <c r="M51" s="28"/>
      <c r="N51" s="28">
        <v>24400</v>
      </c>
      <c r="O51" s="28">
        <v>91000</v>
      </c>
      <c r="P51" s="28">
        <v>1</v>
      </c>
    </row>
    <row r="52" spans="1:16" x14ac:dyDescent="0.25">
      <c r="A52" s="28">
        <v>52</v>
      </c>
      <c r="B52" s="28" t="s">
        <v>30</v>
      </c>
      <c r="C52" s="28" t="s">
        <v>155</v>
      </c>
      <c r="D52" s="28">
        <v>241100</v>
      </c>
      <c r="E52" s="28">
        <v>4500</v>
      </c>
      <c r="F52" s="28"/>
      <c r="G52" s="28">
        <v>73500</v>
      </c>
      <c r="H52" s="28"/>
      <c r="I52" s="28"/>
      <c r="J52" s="28"/>
      <c r="K52" s="28"/>
      <c r="L52" s="28">
        <v>480</v>
      </c>
      <c r="M52" s="28"/>
      <c r="N52" s="28">
        <v>4472</v>
      </c>
      <c r="O52" s="28">
        <v>147118</v>
      </c>
      <c r="P52" s="28"/>
    </row>
    <row r="53" spans="1:16" x14ac:dyDescent="0.25">
      <c r="A53" s="28">
        <v>53</v>
      </c>
      <c r="B53" s="28" t="s">
        <v>157</v>
      </c>
      <c r="C53" s="28" t="s">
        <v>155</v>
      </c>
      <c r="D53" s="28">
        <v>9303005</v>
      </c>
      <c r="E53" s="28">
        <v>1561472</v>
      </c>
      <c r="F53" s="28"/>
      <c r="G53" s="28">
        <v>99863</v>
      </c>
      <c r="H53" s="28">
        <v>48000</v>
      </c>
      <c r="I53" s="28">
        <v>50000</v>
      </c>
      <c r="J53" s="28"/>
      <c r="K53" s="28"/>
      <c r="L53" s="28">
        <v>109422</v>
      </c>
      <c r="M53" s="28">
        <v>20000</v>
      </c>
      <c r="N53" s="28">
        <v>414624</v>
      </c>
      <c r="O53" s="28">
        <v>5521582</v>
      </c>
      <c r="P53" s="28">
        <v>28</v>
      </c>
    </row>
    <row r="54" spans="1:16" x14ac:dyDescent="0.25">
      <c r="A54" s="28">
        <v>54</v>
      </c>
      <c r="B54" s="28" t="s">
        <v>175</v>
      </c>
      <c r="C54" s="28" t="s">
        <v>155</v>
      </c>
      <c r="D54" s="28"/>
      <c r="E54" s="28"/>
      <c r="F54" s="28"/>
      <c r="G54" s="28"/>
      <c r="H54" s="28">
        <v>2</v>
      </c>
      <c r="I54" s="28"/>
      <c r="J54" s="28"/>
      <c r="K54" s="28"/>
      <c r="L54" s="28"/>
      <c r="M54" s="28"/>
      <c r="N54" s="28"/>
      <c r="O54" s="28">
        <v>2</v>
      </c>
      <c r="P54" s="28"/>
    </row>
    <row r="55" spans="1:16" x14ac:dyDescent="0.25">
      <c r="A55" s="28">
        <v>56</v>
      </c>
      <c r="B55" s="28" t="s">
        <v>35</v>
      </c>
      <c r="C55" s="28" t="s">
        <v>155</v>
      </c>
      <c r="D55" s="28"/>
      <c r="E55" s="28"/>
      <c r="F55" s="28"/>
      <c r="G55" s="28">
        <v>25011</v>
      </c>
      <c r="H55" s="28">
        <v>399000</v>
      </c>
      <c r="I55" s="28">
        <v>14750</v>
      </c>
      <c r="J55" s="28"/>
      <c r="K55" s="28"/>
      <c r="L55" s="28">
        <v>46000</v>
      </c>
      <c r="M55" s="28"/>
      <c r="N55" s="28"/>
      <c r="O55" s="28">
        <v>1188000</v>
      </c>
      <c r="P55" s="28"/>
    </row>
    <row r="56" spans="1:16" x14ac:dyDescent="0.25">
      <c r="A56" s="28">
        <v>57</v>
      </c>
      <c r="B56" s="28" t="s">
        <v>44</v>
      </c>
      <c r="C56" s="28" t="s">
        <v>155</v>
      </c>
      <c r="D56" s="28">
        <v>4431087</v>
      </c>
      <c r="E56" s="28">
        <v>3553220</v>
      </c>
      <c r="F56" s="28">
        <v>25000</v>
      </c>
      <c r="G56" s="28">
        <v>1927000</v>
      </c>
      <c r="H56" s="28"/>
      <c r="I56" s="28"/>
      <c r="J56" s="28"/>
      <c r="K56" s="28"/>
      <c r="L56" s="28">
        <v>33091</v>
      </c>
      <c r="M56" s="28"/>
      <c r="N56" s="28">
        <v>379768</v>
      </c>
      <c r="O56" s="28">
        <v>24115680</v>
      </c>
      <c r="P56" s="28">
        <v>4</v>
      </c>
    </row>
    <row r="57" spans="1:16" x14ac:dyDescent="0.25">
      <c r="A57" s="28">
        <v>59</v>
      </c>
      <c r="B57" s="28" t="s">
        <v>38</v>
      </c>
      <c r="C57" s="28" t="s">
        <v>155</v>
      </c>
      <c r="D57" s="28">
        <v>8925997</v>
      </c>
      <c r="E57" s="28">
        <v>456471</v>
      </c>
      <c r="F57" s="28">
        <v>62175</v>
      </c>
      <c r="G57" s="28">
        <v>20052</v>
      </c>
      <c r="H57" s="28"/>
      <c r="I57" s="28"/>
      <c r="J57" s="28"/>
      <c r="K57" s="28"/>
      <c r="L57" s="28">
        <v>45751</v>
      </c>
      <c r="M57" s="28"/>
      <c r="N57" s="28">
        <v>411854</v>
      </c>
      <c r="O57" s="28">
        <v>140008</v>
      </c>
      <c r="P57" s="28">
        <v>6</v>
      </c>
    </row>
    <row r="58" spans="1:16" x14ac:dyDescent="0.25">
      <c r="A58" s="28">
        <v>60</v>
      </c>
      <c r="B58" s="28" t="s">
        <v>41</v>
      </c>
      <c r="C58" s="28" t="s">
        <v>155</v>
      </c>
      <c r="D58" s="28">
        <v>21230312</v>
      </c>
      <c r="E58" s="28">
        <v>628035</v>
      </c>
      <c r="F58" s="28">
        <v>1150300</v>
      </c>
      <c r="G58" s="28">
        <v>4279060</v>
      </c>
      <c r="H58" s="28">
        <v>18000</v>
      </c>
      <c r="I58" s="28">
        <v>225000</v>
      </c>
      <c r="J58" s="28"/>
      <c r="K58" s="28"/>
      <c r="L58" s="28">
        <v>82033</v>
      </c>
      <c r="M58" s="28">
        <v>124960</v>
      </c>
      <c r="N58" s="28">
        <v>1352350</v>
      </c>
      <c r="O58" s="28">
        <v>23270001</v>
      </c>
      <c r="P58" s="28">
        <v>18</v>
      </c>
    </row>
    <row r="59" spans="1:16" x14ac:dyDescent="0.25">
      <c r="A59" s="28">
        <v>61</v>
      </c>
      <c r="B59" s="28" t="s">
        <v>117</v>
      </c>
      <c r="C59" s="28" t="s">
        <v>155</v>
      </c>
      <c r="D59" s="28">
        <v>785978</v>
      </c>
      <c r="E59" s="28">
        <v>23944</v>
      </c>
      <c r="F59" s="28"/>
      <c r="G59" s="28"/>
      <c r="H59" s="28"/>
      <c r="I59" s="28"/>
      <c r="J59" s="28"/>
      <c r="K59" s="28"/>
      <c r="L59" s="28">
        <v>0</v>
      </c>
      <c r="M59" s="28">
        <v>23944</v>
      </c>
      <c r="N59" s="28">
        <v>4580</v>
      </c>
      <c r="O59" s="28"/>
      <c r="P59" s="28">
        <v>0</v>
      </c>
    </row>
    <row r="60" spans="1:16" x14ac:dyDescent="0.25">
      <c r="A60" s="28">
        <v>62</v>
      </c>
      <c r="B60" s="28" t="s">
        <v>47</v>
      </c>
      <c r="C60" s="28" t="s">
        <v>155</v>
      </c>
      <c r="D60" s="28">
        <v>7673360</v>
      </c>
      <c r="E60" s="28">
        <v>2310806</v>
      </c>
      <c r="F60" s="28">
        <v>2073000</v>
      </c>
      <c r="G60" s="28">
        <v>72000</v>
      </c>
      <c r="H60" s="28">
        <v>120000</v>
      </c>
      <c r="I60" s="28"/>
      <c r="J60" s="28"/>
      <c r="K60" s="28"/>
      <c r="L60" s="28">
        <v>475754</v>
      </c>
      <c r="M60" s="28">
        <v>13100</v>
      </c>
      <c r="N60" s="28">
        <v>499404</v>
      </c>
      <c r="O60" s="28">
        <v>1084003</v>
      </c>
      <c r="P60" s="28">
        <v>2</v>
      </c>
    </row>
    <row r="61" spans="1:16" x14ac:dyDescent="0.25">
      <c r="A61" s="28">
        <v>63</v>
      </c>
      <c r="B61" s="28" t="s">
        <v>137</v>
      </c>
      <c r="C61" s="28" t="s">
        <v>155</v>
      </c>
      <c r="D61" s="28"/>
      <c r="E61" s="28"/>
      <c r="F61" s="28"/>
      <c r="G61" s="28">
        <v>4980</v>
      </c>
      <c r="H61" s="28"/>
      <c r="I61" s="28"/>
      <c r="J61" s="28"/>
      <c r="K61" s="28"/>
      <c r="L61" s="28"/>
      <c r="M61" s="28"/>
      <c r="N61" s="28"/>
      <c r="O61" s="28"/>
      <c r="P61" s="28"/>
    </row>
    <row r="62" spans="1:16" x14ac:dyDescent="0.25">
      <c r="A62" s="28">
        <v>64</v>
      </c>
      <c r="B62" s="28" t="s">
        <v>129</v>
      </c>
      <c r="C62" s="28" t="s">
        <v>155</v>
      </c>
      <c r="D62" s="28">
        <v>1380765</v>
      </c>
      <c r="E62" s="28">
        <v>54000</v>
      </c>
      <c r="F62" s="28"/>
      <c r="G62" s="28"/>
      <c r="H62" s="28"/>
      <c r="I62" s="28"/>
      <c r="J62" s="28"/>
      <c r="K62" s="28"/>
      <c r="L62" s="28"/>
      <c r="M62" s="28"/>
      <c r="N62" s="28">
        <v>25683</v>
      </c>
      <c r="O62" s="28"/>
      <c r="P62" s="28">
        <v>2</v>
      </c>
    </row>
    <row r="63" spans="1:16" x14ac:dyDescent="0.25">
      <c r="A63" s="28">
        <v>65</v>
      </c>
      <c r="B63" s="28" t="s">
        <v>121</v>
      </c>
      <c r="C63" s="28" t="s">
        <v>155</v>
      </c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>
        <v>145000</v>
      </c>
      <c r="P63" s="28"/>
    </row>
    <row r="64" spans="1:16" x14ac:dyDescent="0.25">
      <c r="A64" s="27">
        <v>67</v>
      </c>
      <c r="B64" s="27" t="s">
        <v>3</v>
      </c>
      <c r="C64" s="27" t="s">
        <v>172</v>
      </c>
      <c r="D64" s="27"/>
      <c r="E64" s="27"/>
      <c r="F64" s="27">
        <v>427950</v>
      </c>
      <c r="G64" s="27">
        <v>56970</v>
      </c>
      <c r="H64" s="27"/>
      <c r="I64" s="27"/>
      <c r="J64" s="27"/>
      <c r="K64" s="27"/>
      <c r="L64" s="27"/>
      <c r="M64" s="27"/>
      <c r="N64" s="27"/>
      <c r="O64" s="27">
        <v>645000</v>
      </c>
      <c r="P64" s="27"/>
    </row>
    <row r="65" spans="1:16" x14ac:dyDescent="0.25">
      <c r="A65" s="27">
        <v>68</v>
      </c>
      <c r="B65" s="27" t="s">
        <v>9</v>
      </c>
      <c r="C65" s="27" t="s">
        <v>172</v>
      </c>
      <c r="D65" s="27">
        <v>832500</v>
      </c>
      <c r="E65" s="27"/>
      <c r="F65" s="27"/>
      <c r="G65" s="27">
        <v>5534500</v>
      </c>
      <c r="H65" s="27">
        <v>2136000</v>
      </c>
      <c r="I65" s="27">
        <v>78000</v>
      </c>
      <c r="J65" s="27"/>
      <c r="K65" s="27"/>
      <c r="L65" s="27"/>
      <c r="M65" s="27"/>
      <c r="N65" s="27"/>
      <c r="O65" s="27">
        <v>568425</v>
      </c>
      <c r="P65" s="27"/>
    </row>
    <row r="66" spans="1:16" x14ac:dyDescent="0.25">
      <c r="A66" s="27">
        <v>69</v>
      </c>
      <c r="B66" s="27" t="s">
        <v>135</v>
      </c>
      <c r="C66" s="27" t="s">
        <v>172</v>
      </c>
      <c r="D66" s="27"/>
      <c r="E66" s="27"/>
      <c r="F66" s="27"/>
      <c r="G66" s="27">
        <v>215000</v>
      </c>
      <c r="H66" s="27"/>
      <c r="I66" s="27"/>
      <c r="J66" s="27"/>
      <c r="K66" s="27"/>
      <c r="L66" s="27"/>
      <c r="M66" s="27"/>
      <c r="N66" s="27"/>
      <c r="O66" s="27"/>
      <c r="P66" s="27"/>
    </row>
    <row r="67" spans="1:16" x14ac:dyDescent="0.25">
      <c r="A67" s="27">
        <v>70</v>
      </c>
      <c r="B67" s="27" t="s">
        <v>18</v>
      </c>
      <c r="C67" s="27" t="s">
        <v>172</v>
      </c>
      <c r="D67" s="27">
        <v>7629470</v>
      </c>
      <c r="E67" s="27">
        <v>6132</v>
      </c>
      <c r="F67" s="27">
        <v>34982</v>
      </c>
      <c r="G67" s="27">
        <v>416653</v>
      </c>
      <c r="H67" s="27"/>
      <c r="I67" s="27"/>
      <c r="J67" s="27"/>
      <c r="K67" s="27"/>
      <c r="L67" s="27">
        <v>34788</v>
      </c>
      <c r="M67" s="27">
        <v>43800</v>
      </c>
      <c r="N67" s="27">
        <v>307068</v>
      </c>
      <c r="O67" s="27">
        <v>439001</v>
      </c>
      <c r="P67" s="27"/>
    </row>
    <row r="68" spans="1:16" x14ac:dyDescent="0.25">
      <c r="A68" s="27">
        <v>71</v>
      </c>
      <c r="B68" s="27" t="s">
        <v>130</v>
      </c>
      <c r="C68" s="27" t="s">
        <v>172</v>
      </c>
      <c r="D68" s="27"/>
      <c r="E68" s="27"/>
      <c r="F68" s="27"/>
      <c r="G68" s="27">
        <v>48000</v>
      </c>
      <c r="H68" s="27"/>
      <c r="I68" s="27"/>
      <c r="J68" s="27"/>
      <c r="K68" s="27"/>
      <c r="L68" s="27"/>
      <c r="M68" s="27"/>
      <c r="N68" s="27"/>
      <c r="O68" s="27"/>
      <c r="P68" s="27"/>
    </row>
    <row r="69" spans="1:16" x14ac:dyDescent="0.25">
      <c r="A69" s="27">
        <v>72</v>
      </c>
      <c r="B69" s="27" t="s">
        <v>123</v>
      </c>
      <c r="C69" s="27" t="s">
        <v>172</v>
      </c>
      <c r="D69" s="27">
        <v>445541</v>
      </c>
      <c r="E69" s="27">
        <v>122531</v>
      </c>
      <c r="F69" s="27"/>
      <c r="G69" s="27"/>
      <c r="H69" s="27"/>
      <c r="I69" s="27"/>
      <c r="J69" s="27"/>
      <c r="K69" s="27"/>
      <c r="L69" s="27"/>
      <c r="M69" s="27"/>
      <c r="N69" s="27">
        <v>7839</v>
      </c>
      <c r="O69" s="27"/>
      <c r="P69" s="27"/>
    </row>
    <row r="70" spans="1:16" x14ac:dyDescent="0.25">
      <c r="A70" s="27">
        <v>74</v>
      </c>
      <c r="B70" s="27" t="s">
        <v>133</v>
      </c>
      <c r="C70" s="27" t="s">
        <v>172</v>
      </c>
      <c r="D70" s="27"/>
      <c r="E70" s="27"/>
      <c r="F70" s="27"/>
      <c r="G70" s="27">
        <v>7000</v>
      </c>
      <c r="H70" s="27"/>
      <c r="I70" s="27"/>
      <c r="J70" s="27"/>
      <c r="K70" s="27"/>
      <c r="L70" s="27"/>
      <c r="M70" s="27"/>
      <c r="N70" s="27"/>
      <c r="O70" s="27">
        <v>3000</v>
      </c>
      <c r="P70" s="27"/>
    </row>
    <row r="71" spans="1:16" x14ac:dyDescent="0.25">
      <c r="A71" s="27">
        <v>75</v>
      </c>
      <c r="B71" s="27" t="s">
        <v>33</v>
      </c>
      <c r="C71" s="27" t="s">
        <v>172</v>
      </c>
      <c r="D71" s="27">
        <v>911500</v>
      </c>
      <c r="E71" s="27">
        <v>31847</v>
      </c>
      <c r="F71" s="27"/>
      <c r="G71" s="27">
        <v>471000</v>
      </c>
      <c r="H71" s="27">
        <v>8800</v>
      </c>
      <c r="I71" s="27"/>
      <c r="J71" s="27">
        <v>80800</v>
      </c>
      <c r="K71" s="27"/>
      <c r="L71" s="27"/>
      <c r="M71" s="27"/>
      <c r="N71" s="27">
        <v>360</v>
      </c>
      <c r="O71" s="27">
        <v>56400</v>
      </c>
      <c r="P71" s="27"/>
    </row>
    <row r="72" spans="1:16" x14ac:dyDescent="0.25">
      <c r="A72" s="27">
        <v>76</v>
      </c>
      <c r="B72" s="27" t="s">
        <v>176</v>
      </c>
      <c r="C72" s="27" t="s">
        <v>172</v>
      </c>
      <c r="D72" s="27"/>
      <c r="E72" s="27"/>
      <c r="F72" s="27"/>
      <c r="G72" s="27">
        <v>1000</v>
      </c>
      <c r="H72" s="27"/>
      <c r="I72" s="27"/>
      <c r="J72" s="27"/>
      <c r="K72" s="27"/>
      <c r="L72" s="27"/>
      <c r="M72" s="27"/>
      <c r="N72" s="27"/>
      <c r="O72" s="27"/>
      <c r="P72" s="27"/>
    </row>
    <row r="73" spans="1:16" x14ac:dyDescent="0.25">
      <c r="A73" s="27">
        <v>77</v>
      </c>
      <c r="B73" s="27" t="s">
        <v>42</v>
      </c>
      <c r="C73" s="27" t="s">
        <v>172</v>
      </c>
      <c r="D73" s="27">
        <v>80436</v>
      </c>
      <c r="E73" s="27"/>
      <c r="F73" s="27"/>
      <c r="G73" s="27">
        <v>352000</v>
      </c>
      <c r="H73" s="27">
        <v>844000</v>
      </c>
      <c r="I73" s="27"/>
      <c r="J73" s="27"/>
      <c r="K73" s="27"/>
      <c r="L73" s="27">
        <v>0</v>
      </c>
      <c r="M73" s="27"/>
      <c r="N73" s="27"/>
      <c r="O73" s="27">
        <v>1195000</v>
      </c>
      <c r="P73" s="27">
        <v>1</v>
      </c>
    </row>
    <row r="74" spans="1:16" x14ac:dyDescent="0.25">
      <c r="A74" s="27">
        <v>78</v>
      </c>
      <c r="B74" s="27" t="s">
        <v>158</v>
      </c>
      <c r="C74" s="27" t="s">
        <v>172</v>
      </c>
      <c r="D74" s="27">
        <v>566128</v>
      </c>
      <c r="E74" s="27">
        <v>25000</v>
      </c>
      <c r="F74" s="27"/>
      <c r="G74" s="27">
        <v>6358000</v>
      </c>
      <c r="H74" s="27">
        <v>3749850</v>
      </c>
      <c r="I74" s="27">
        <v>225000</v>
      </c>
      <c r="J74" s="27"/>
      <c r="K74" s="27"/>
      <c r="L74" s="27">
        <v>127712</v>
      </c>
      <c r="M74" s="27"/>
      <c r="N74" s="27">
        <v>2712</v>
      </c>
      <c r="O74" s="27">
        <v>22025001</v>
      </c>
      <c r="P74" s="27"/>
    </row>
    <row r="75" spans="1:16" x14ac:dyDescent="0.25">
      <c r="A75" s="27">
        <v>79</v>
      </c>
      <c r="B75" s="27" t="s">
        <v>164</v>
      </c>
      <c r="C75" s="27" t="s">
        <v>172</v>
      </c>
      <c r="D75" s="27">
        <v>4653068</v>
      </c>
      <c r="E75" s="27"/>
      <c r="F75" s="27">
        <v>216000</v>
      </c>
      <c r="G75" s="27">
        <v>170936</v>
      </c>
      <c r="H75" s="27"/>
      <c r="I75" s="27"/>
      <c r="J75" s="27"/>
      <c r="K75" s="27"/>
      <c r="L75" s="27">
        <v>2325</v>
      </c>
      <c r="M75" s="27"/>
      <c r="N75" s="27">
        <v>6942</v>
      </c>
      <c r="O75" s="27">
        <v>60000</v>
      </c>
      <c r="P75" s="27"/>
    </row>
    <row r="76" spans="1:16" x14ac:dyDescent="0.25">
      <c r="A76" s="27">
        <v>80</v>
      </c>
      <c r="B76" s="27" t="s">
        <v>37</v>
      </c>
      <c r="C76" s="27" t="s">
        <v>172</v>
      </c>
      <c r="D76" s="27">
        <v>7027271</v>
      </c>
      <c r="E76" s="27">
        <v>1145078</v>
      </c>
      <c r="F76" s="27">
        <v>3048865</v>
      </c>
      <c r="G76" s="27">
        <v>69321</v>
      </c>
      <c r="H76" s="27"/>
      <c r="I76" s="27">
        <v>2600</v>
      </c>
      <c r="J76" s="27"/>
      <c r="K76" s="27"/>
      <c r="L76" s="27">
        <v>139265</v>
      </c>
      <c r="M76" s="27">
        <v>540000</v>
      </c>
      <c r="N76" s="27">
        <v>162925</v>
      </c>
      <c r="O76" s="27">
        <v>1777810</v>
      </c>
      <c r="P76" s="27">
        <v>33</v>
      </c>
    </row>
    <row r="77" spans="1:16" x14ac:dyDescent="0.25">
      <c r="A77" s="27">
        <v>81</v>
      </c>
      <c r="B77" s="27" t="s">
        <v>134</v>
      </c>
      <c r="C77" s="27" t="s">
        <v>172</v>
      </c>
      <c r="D77" s="27"/>
      <c r="E77" s="27"/>
      <c r="F77" s="27"/>
      <c r="G77" s="27">
        <v>200000</v>
      </c>
      <c r="H77" s="27">
        <v>100000</v>
      </c>
      <c r="I77" s="27"/>
      <c r="J77" s="27"/>
      <c r="K77" s="27"/>
      <c r="L77" s="27">
        <v>1</v>
      </c>
      <c r="M77" s="27"/>
      <c r="N77" s="27"/>
      <c r="O77" s="27"/>
      <c r="P77" s="27"/>
    </row>
    <row r="78" spans="1:16" x14ac:dyDescent="0.25">
      <c r="A78" s="27">
        <v>82</v>
      </c>
      <c r="B78" s="27" t="s">
        <v>72</v>
      </c>
      <c r="C78" s="27" t="s">
        <v>172</v>
      </c>
      <c r="D78" s="27"/>
      <c r="E78" s="27"/>
      <c r="F78" s="27"/>
      <c r="G78" s="27"/>
      <c r="H78" s="27">
        <v>400000</v>
      </c>
      <c r="I78" s="27"/>
      <c r="J78" s="27"/>
      <c r="K78" s="27"/>
      <c r="L78" s="27">
        <v>0</v>
      </c>
      <c r="M78" s="27"/>
      <c r="N78" s="27"/>
      <c r="O78" s="27"/>
      <c r="P78" s="27"/>
    </row>
    <row r="79" spans="1:16" x14ac:dyDescent="0.25">
      <c r="A79" s="27">
        <v>83</v>
      </c>
      <c r="B79" s="27" t="s">
        <v>81</v>
      </c>
      <c r="C79" s="27" t="s">
        <v>172</v>
      </c>
      <c r="D79" s="27">
        <v>517974</v>
      </c>
      <c r="E79" s="27">
        <v>1135</v>
      </c>
      <c r="F79" s="27"/>
      <c r="G79" s="27"/>
      <c r="H79" s="27"/>
      <c r="I79" s="27"/>
      <c r="J79" s="27"/>
      <c r="K79" s="27"/>
      <c r="L79" s="27">
        <v>2730</v>
      </c>
      <c r="M79" s="27"/>
      <c r="N79" s="27">
        <v>24425</v>
      </c>
      <c r="O79" s="27">
        <v>16000</v>
      </c>
      <c r="P79" s="27">
        <v>0</v>
      </c>
    </row>
    <row r="80" spans="1:16" x14ac:dyDescent="0.25">
      <c r="A80" s="27">
        <v>84</v>
      </c>
      <c r="B80" s="27" t="s">
        <v>177</v>
      </c>
      <c r="C80" s="27" t="s">
        <v>172</v>
      </c>
      <c r="D80" s="27"/>
      <c r="E80" s="27"/>
      <c r="F80" s="27">
        <v>96000</v>
      </c>
      <c r="G80" s="27"/>
      <c r="H80" s="27"/>
      <c r="I80" s="27"/>
      <c r="J80" s="27"/>
      <c r="K80" s="27"/>
      <c r="L80" s="27">
        <v>0</v>
      </c>
      <c r="M80" s="27"/>
      <c r="N80" s="27"/>
      <c r="O80" s="27"/>
      <c r="P80" s="27"/>
    </row>
    <row r="81" spans="1:16" x14ac:dyDescent="0.25">
      <c r="A81" s="27">
        <v>85</v>
      </c>
      <c r="B81" s="27" t="s">
        <v>189</v>
      </c>
      <c r="C81" s="27" t="s">
        <v>172</v>
      </c>
      <c r="D81" s="27"/>
      <c r="E81" s="27"/>
      <c r="F81" s="27">
        <v>15</v>
      </c>
      <c r="G81" s="27"/>
      <c r="H81" s="27"/>
      <c r="I81" s="27"/>
      <c r="J81" s="27"/>
      <c r="K81" s="27"/>
      <c r="L81" s="27">
        <v>300</v>
      </c>
      <c r="M81" s="27"/>
      <c r="N81" s="27"/>
      <c r="O81" s="27"/>
      <c r="P81" s="27"/>
    </row>
    <row r="82" spans="1:16" x14ac:dyDescent="0.25">
      <c r="A82" s="27">
        <v>86</v>
      </c>
      <c r="B82" s="27" t="s">
        <v>178</v>
      </c>
      <c r="C82" s="27" t="s">
        <v>172</v>
      </c>
      <c r="D82" s="27"/>
      <c r="E82" s="27"/>
      <c r="F82" s="27"/>
      <c r="G82" s="27">
        <v>500000</v>
      </c>
      <c r="H82" s="27"/>
      <c r="I82" s="27"/>
      <c r="J82" s="27"/>
      <c r="K82" s="27"/>
      <c r="L82" s="27"/>
      <c r="M82" s="27"/>
      <c r="N82" s="27"/>
      <c r="O82" s="27"/>
      <c r="P82" s="27"/>
    </row>
    <row r="83" spans="1:16" x14ac:dyDescent="0.25">
      <c r="A83" s="31">
        <v>87</v>
      </c>
      <c r="B83" s="31" t="s">
        <v>5</v>
      </c>
      <c r="C83" s="31" t="s">
        <v>159</v>
      </c>
      <c r="D83" s="31">
        <v>55088987</v>
      </c>
      <c r="E83" s="31">
        <v>15703000</v>
      </c>
      <c r="F83" s="31">
        <v>288000</v>
      </c>
      <c r="G83" s="31">
        <v>640000</v>
      </c>
      <c r="H83" s="31">
        <v>17305490</v>
      </c>
      <c r="I83" s="31"/>
      <c r="J83" s="31"/>
      <c r="K83" s="31">
        <v>375000</v>
      </c>
      <c r="L83" s="31">
        <v>0</v>
      </c>
      <c r="M83" s="31">
        <v>25000</v>
      </c>
      <c r="N83" s="31"/>
      <c r="O83" s="31"/>
      <c r="P83" s="31"/>
    </row>
    <row r="84" spans="1:16" x14ac:dyDescent="0.25">
      <c r="A84" s="31">
        <v>88</v>
      </c>
      <c r="B84" s="31" t="s">
        <v>6</v>
      </c>
      <c r="C84" s="31" t="s">
        <v>159</v>
      </c>
      <c r="D84" s="31">
        <v>43591764</v>
      </c>
      <c r="E84" s="31"/>
      <c r="F84" s="31">
        <v>463711</v>
      </c>
      <c r="G84" s="31">
        <v>17848096</v>
      </c>
      <c r="H84" s="31">
        <v>4723365</v>
      </c>
      <c r="I84" s="31"/>
      <c r="J84" s="31"/>
      <c r="K84" s="31">
        <v>1111773</v>
      </c>
      <c r="L84" s="31"/>
      <c r="M84" s="31"/>
      <c r="N84" s="31"/>
      <c r="O84" s="31">
        <v>669306</v>
      </c>
      <c r="P84" s="31"/>
    </row>
    <row r="85" spans="1:16" x14ac:dyDescent="0.25">
      <c r="A85" s="31">
        <v>89</v>
      </c>
      <c r="B85" s="31" t="s">
        <v>7</v>
      </c>
      <c r="C85" s="31" t="s">
        <v>159</v>
      </c>
      <c r="D85" s="31">
        <v>255300</v>
      </c>
      <c r="E85" s="31">
        <v>5127700</v>
      </c>
      <c r="F85" s="31">
        <v>50000</v>
      </c>
      <c r="G85" s="31"/>
      <c r="H85" s="31">
        <v>5389697</v>
      </c>
      <c r="I85" s="31">
        <v>21500</v>
      </c>
      <c r="J85" s="31"/>
      <c r="K85" s="31">
        <v>5390000</v>
      </c>
      <c r="L85" s="31"/>
      <c r="M85" s="31"/>
      <c r="N85" s="31"/>
      <c r="O85" s="31"/>
      <c r="P85" s="31"/>
    </row>
    <row r="86" spans="1:16" x14ac:dyDescent="0.25">
      <c r="A86" s="31">
        <v>90</v>
      </c>
      <c r="B86" s="31" t="s">
        <v>95</v>
      </c>
      <c r="C86" s="31" t="s">
        <v>159</v>
      </c>
      <c r="D86" s="31"/>
      <c r="E86" s="31">
        <v>625000</v>
      </c>
      <c r="F86" s="31"/>
      <c r="G86" s="31"/>
      <c r="H86" s="31"/>
      <c r="I86" s="31"/>
      <c r="J86" s="31"/>
      <c r="K86" s="31"/>
      <c r="L86" s="31"/>
      <c r="M86" s="31">
        <v>11000000</v>
      </c>
      <c r="N86" s="31"/>
      <c r="O86" s="31"/>
      <c r="P86" s="31"/>
    </row>
    <row r="87" spans="1:16" x14ac:dyDescent="0.25">
      <c r="A87" s="31">
        <v>91</v>
      </c>
      <c r="B87" s="31" t="s">
        <v>67</v>
      </c>
      <c r="C87" s="31" t="s">
        <v>159</v>
      </c>
      <c r="D87" s="31">
        <v>44000</v>
      </c>
      <c r="E87" s="31">
        <v>5130000</v>
      </c>
      <c r="F87" s="31"/>
      <c r="G87" s="31"/>
      <c r="H87" s="31"/>
      <c r="I87" s="31"/>
      <c r="J87" s="31"/>
      <c r="K87" s="31"/>
      <c r="L87" s="31"/>
      <c r="M87" s="31">
        <v>9560000</v>
      </c>
      <c r="N87" s="31"/>
      <c r="O87" s="31">
        <v>490000</v>
      </c>
      <c r="P87" s="31"/>
    </row>
    <row r="88" spans="1:16" x14ac:dyDescent="0.25">
      <c r="A88" s="31">
        <v>92</v>
      </c>
      <c r="B88" s="31" t="s">
        <v>96</v>
      </c>
      <c r="C88" s="31" t="s">
        <v>159</v>
      </c>
      <c r="D88" s="31">
        <v>5002982</v>
      </c>
      <c r="E88" s="31">
        <v>5438425</v>
      </c>
      <c r="F88" s="31"/>
      <c r="G88" s="31"/>
      <c r="H88" s="31">
        <v>101751600</v>
      </c>
      <c r="I88" s="31"/>
      <c r="J88" s="31"/>
      <c r="K88" s="31">
        <v>6200000</v>
      </c>
      <c r="L88" s="31"/>
      <c r="M88" s="31"/>
      <c r="N88" s="31"/>
      <c r="O88" s="31">
        <v>1100000</v>
      </c>
      <c r="P88" s="31"/>
    </row>
    <row r="89" spans="1:16" x14ac:dyDescent="0.25">
      <c r="A89" s="31">
        <v>93</v>
      </c>
      <c r="B89" s="31" t="s">
        <v>116</v>
      </c>
      <c r="C89" s="31" t="s">
        <v>159</v>
      </c>
      <c r="D89" s="31">
        <v>48000</v>
      </c>
      <c r="E89" s="31"/>
      <c r="F89" s="31"/>
      <c r="G89" s="31"/>
      <c r="H89" s="31">
        <v>104000</v>
      </c>
      <c r="I89" s="31"/>
      <c r="J89" s="31"/>
      <c r="K89" s="31"/>
      <c r="L89" s="31"/>
      <c r="M89" s="31"/>
      <c r="N89" s="31"/>
      <c r="O89" s="31"/>
      <c r="P89" s="31"/>
    </row>
    <row r="90" spans="1:16" x14ac:dyDescent="0.25">
      <c r="A90" s="31">
        <v>94</v>
      </c>
      <c r="B90" s="31" t="s">
        <v>55</v>
      </c>
      <c r="C90" s="31" t="s">
        <v>159</v>
      </c>
      <c r="D90" s="31">
        <v>337242</v>
      </c>
      <c r="E90" s="31"/>
      <c r="F90" s="31"/>
      <c r="G90" s="31">
        <v>24900</v>
      </c>
      <c r="H90" s="31">
        <v>19587000</v>
      </c>
      <c r="I90" s="31"/>
      <c r="J90" s="31">
        <v>520000</v>
      </c>
      <c r="K90" s="31"/>
      <c r="L90" s="31"/>
      <c r="M90" s="31"/>
      <c r="N90" s="31"/>
      <c r="O90" s="31">
        <v>1730800</v>
      </c>
      <c r="P90" s="31">
        <v>0</v>
      </c>
    </row>
    <row r="91" spans="1:16" x14ac:dyDescent="0.25">
      <c r="A91" s="31">
        <v>95</v>
      </c>
      <c r="B91" s="31" t="s">
        <v>163</v>
      </c>
      <c r="C91" s="31" t="s">
        <v>159</v>
      </c>
      <c r="D91" s="31">
        <v>2283507</v>
      </c>
      <c r="E91" s="31"/>
      <c r="F91" s="31">
        <v>174000</v>
      </c>
      <c r="G91" s="31">
        <v>13498345</v>
      </c>
      <c r="H91" s="31">
        <v>14579503</v>
      </c>
      <c r="I91" s="31"/>
      <c r="J91" s="31"/>
      <c r="K91" s="31"/>
      <c r="L91" s="31"/>
      <c r="M91" s="31"/>
      <c r="N91" s="31"/>
      <c r="O91" s="31">
        <v>429800</v>
      </c>
      <c r="P91" s="31"/>
    </row>
    <row r="92" spans="1:16" x14ac:dyDescent="0.25">
      <c r="A92" s="31">
        <v>96</v>
      </c>
      <c r="B92" s="31" t="s">
        <v>69</v>
      </c>
      <c r="C92" s="31" t="s">
        <v>159</v>
      </c>
      <c r="D92" s="31">
        <v>4811397</v>
      </c>
      <c r="E92" s="31">
        <v>18167325</v>
      </c>
      <c r="F92" s="31">
        <v>146500</v>
      </c>
      <c r="G92" s="31">
        <v>998690</v>
      </c>
      <c r="H92" s="31">
        <v>280449475</v>
      </c>
      <c r="I92" s="31">
        <v>15230000</v>
      </c>
      <c r="J92" s="31">
        <v>2998250</v>
      </c>
      <c r="K92" s="31">
        <v>79856675</v>
      </c>
      <c r="L92" s="31">
        <v>1</v>
      </c>
      <c r="M92" s="31"/>
      <c r="N92" s="31"/>
      <c r="O92" s="31">
        <v>46638550</v>
      </c>
      <c r="P92" s="31"/>
    </row>
    <row r="93" spans="1:16" x14ac:dyDescent="0.25">
      <c r="A93" s="31">
        <v>97</v>
      </c>
      <c r="B93" s="31" t="s">
        <v>125</v>
      </c>
      <c r="C93" s="31" t="s">
        <v>159</v>
      </c>
      <c r="D93" s="31">
        <v>142000</v>
      </c>
      <c r="E93" s="31"/>
      <c r="F93" s="31"/>
      <c r="G93" s="31">
        <v>100000</v>
      </c>
      <c r="H93" s="31"/>
      <c r="I93" s="31"/>
      <c r="J93" s="31"/>
      <c r="K93" s="31"/>
      <c r="L93" s="31"/>
      <c r="M93" s="31"/>
      <c r="N93" s="31"/>
      <c r="O93" s="31"/>
      <c r="P93" s="31"/>
    </row>
    <row r="94" spans="1:16" x14ac:dyDescent="0.25">
      <c r="A94" s="31">
        <v>98</v>
      </c>
      <c r="B94" s="31" t="s">
        <v>98</v>
      </c>
      <c r="C94" s="31" t="s">
        <v>159</v>
      </c>
      <c r="D94" s="31"/>
      <c r="E94" s="31"/>
      <c r="F94" s="31"/>
      <c r="G94" s="31">
        <v>25000</v>
      </c>
      <c r="H94" s="31">
        <v>260000</v>
      </c>
      <c r="I94" s="31"/>
      <c r="J94" s="31"/>
      <c r="K94" s="31"/>
      <c r="L94" s="31"/>
      <c r="M94" s="31"/>
      <c r="N94" s="31"/>
      <c r="O94" s="31"/>
      <c r="P94" s="31"/>
    </row>
    <row r="95" spans="1:16" x14ac:dyDescent="0.25">
      <c r="A95" s="31">
        <v>99</v>
      </c>
      <c r="B95" s="31" t="s">
        <v>179</v>
      </c>
      <c r="C95" s="31" t="s">
        <v>159</v>
      </c>
      <c r="D95" s="31"/>
      <c r="E95" s="31"/>
      <c r="F95" s="31"/>
      <c r="G95" s="31"/>
      <c r="H95" s="31">
        <v>1000000</v>
      </c>
      <c r="I95" s="31"/>
      <c r="J95" s="31"/>
      <c r="K95" s="31"/>
      <c r="L95" s="31">
        <v>0</v>
      </c>
      <c r="M95" s="31"/>
      <c r="N95" s="31"/>
      <c r="O95" s="31"/>
      <c r="P95" s="31"/>
    </row>
    <row r="96" spans="1:16" x14ac:dyDescent="0.25">
      <c r="A96" s="31">
        <v>100</v>
      </c>
      <c r="B96" s="31" t="s">
        <v>13</v>
      </c>
      <c r="C96" s="31" t="s">
        <v>159</v>
      </c>
      <c r="D96" s="31">
        <v>20000</v>
      </c>
      <c r="E96" s="31"/>
      <c r="F96" s="31"/>
      <c r="G96" s="31">
        <v>2021000</v>
      </c>
      <c r="H96" s="31"/>
      <c r="I96" s="31"/>
      <c r="J96" s="31"/>
      <c r="K96" s="31"/>
      <c r="L96" s="31"/>
      <c r="M96" s="31"/>
      <c r="N96" s="31"/>
      <c r="O96" s="31">
        <v>627000</v>
      </c>
      <c r="P96" s="31"/>
    </row>
    <row r="97" spans="1:16" x14ac:dyDescent="0.25">
      <c r="A97" s="31">
        <v>101</v>
      </c>
      <c r="B97" s="31" t="s">
        <v>100</v>
      </c>
      <c r="C97" s="31" t="s">
        <v>159</v>
      </c>
      <c r="D97" s="31"/>
      <c r="E97" s="31"/>
      <c r="F97" s="31"/>
      <c r="G97" s="31"/>
      <c r="H97" s="31">
        <v>1200000</v>
      </c>
      <c r="I97" s="31"/>
      <c r="J97" s="31"/>
      <c r="K97" s="31"/>
      <c r="L97" s="31"/>
      <c r="M97" s="31"/>
      <c r="N97" s="31"/>
      <c r="O97" s="31">
        <v>49800</v>
      </c>
      <c r="P97" s="31"/>
    </row>
    <row r="98" spans="1:16" x14ac:dyDescent="0.25">
      <c r="A98" s="31">
        <v>103</v>
      </c>
      <c r="B98" s="31" t="s">
        <v>57</v>
      </c>
      <c r="C98" s="31" t="s">
        <v>159</v>
      </c>
      <c r="D98" s="31">
        <v>1376895</v>
      </c>
      <c r="E98" s="31">
        <v>182455380</v>
      </c>
      <c r="F98" s="31"/>
      <c r="G98" s="31">
        <v>260060</v>
      </c>
      <c r="H98" s="31">
        <v>1579416</v>
      </c>
      <c r="I98" s="31"/>
      <c r="J98" s="31"/>
      <c r="K98" s="31"/>
      <c r="L98" s="31"/>
      <c r="M98" s="31">
        <v>55630920</v>
      </c>
      <c r="N98" s="31"/>
      <c r="O98" s="31">
        <v>328035</v>
      </c>
      <c r="P98" s="31"/>
    </row>
    <row r="99" spans="1:16" x14ac:dyDescent="0.25">
      <c r="A99" s="31">
        <v>104</v>
      </c>
      <c r="B99" s="31" t="s">
        <v>56</v>
      </c>
      <c r="C99" s="31" t="s">
        <v>159</v>
      </c>
      <c r="D99" s="31">
        <v>112500</v>
      </c>
      <c r="E99" s="31"/>
      <c r="F99" s="31"/>
      <c r="G99" s="31">
        <v>125000</v>
      </c>
      <c r="H99" s="31">
        <v>725000</v>
      </c>
      <c r="I99" s="31"/>
      <c r="J99" s="31"/>
      <c r="K99" s="31"/>
      <c r="L99" s="31"/>
      <c r="M99" s="31"/>
      <c r="N99" s="31"/>
      <c r="O99" s="31">
        <v>125000</v>
      </c>
      <c r="P99" s="31"/>
    </row>
    <row r="100" spans="1:16" x14ac:dyDescent="0.25">
      <c r="A100" s="31">
        <v>105</v>
      </c>
      <c r="B100" s="31" t="s">
        <v>88</v>
      </c>
      <c r="C100" s="31" t="s">
        <v>159</v>
      </c>
      <c r="D100" s="31">
        <v>411600</v>
      </c>
      <c r="E100" s="31">
        <v>21429000</v>
      </c>
      <c r="F100" s="31"/>
      <c r="G100" s="31"/>
      <c r="H100" s="31">
        <v>1267000</v>
      </c>
      <c r="I100" s="31"/>
      <c r="J100" s="31"/>
      <c r="K100" s="31"/>
      <c r="L100" s="31"/>
      <c r="M100" s="31">
        <v>17400000</v>
      </c>
      <c r="N100" s="31"/>
      <c r="O100" s="31">
        <v>1300000</v>
      </c>
      <c r="P100" s="31"/>
    </row>
    <row r="101" spans="1:16" x14ac:dyDescent="0.25">
      <c r="A101" s="31">
        <v>106</v>
      </c>
      <c r="B101" s="31" t="s">
        <v>138</v>
      </c>
      <c r="C101" s="31" t="s">
        <v>159</v>
      </c>
      <c r="D101" s="31">
        <v>38000</v>
      </c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>
        <v>435050</v>
      </c>
      <c r="P101" s="31"/>
    </row>
    <row r="102" spans="1:16" x14ac:dyDescent="0.25">
      <c r="A102" s="31">
        <v>107</v>
      </c>
      <c r="B102" s="31" t="s">
        <v>17</v>
      </c>
      <c r="C102" s="31" t="s">
        <v>159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>
        <v>1298206</v>
      </c>
      <c r="P102" s="31"/>
    </row>
    <row r="103" spans="1:16" x14ac:dyDescent="0.25">
      <c r="A103" s="31">
        <v>108</v>
      </c>
      <c r="B103" s="31" t="s">
        <v>74</v>
      </c>
      <c r="C103" s="31" t="s">
        <v>159</v>
      </c>
      <c r="D103" s="31">
        <v>8691345</v>
      </c>
      <c r="E103" s="31">
        <v>12342000</v>
      </c>
      <c r="F103" s="31">
        <v>24500</v>
      </c>
      <c r="G103" s="31">
        <v>5200000</v>
      </c>
      <c r="H103" s="31">
        <v>107105450</v>
      </c>
      <c r="I103" s="31"/>
      <c r="J103" s="31">
        <v>1999100</v>
      </c>
      <c r="K103" s="31">
        <v>45572950</v>
      </c>
      <c r="L103" s="31"/>
      <c r="M103" s="31"/>
      <c r="N103" s="31"/>
      <c r="O103" s="31">
        <v>18958000</v>
      </c>
      <c r="P103" s="31">
        <v>0</v>
      </c>
    </row>
    <row r="104" spans="1:16" x14ac:dyDescent="0.25">
      <c r="A104" s="31">
        <v>109</v>
      </c>
      <c r="B104" s="31" t="s">
        <v>70</v>
      </c>
      <c r="C104" s="31" t="s">
        <v>159</v>
      </c>
      <c r="D104" s="31"/>
      <c r="E104" s="31"/>
      <c r="F104" s="31"/>
      <c r="G104" s="31">
        <v>500000</v>
      </c>
      <c r="H104" s="31">
        <v>11966000</v>
      </c>
      <c r="I104" s="31"/>
      <c r="J104" s="31">
        <v>2120000</v>
      </c>
      <c r="K104" s="31"/>
      <c r="L104" s="31"/>
      <c r="M104" s="31"/>
      <c r="N104" s="31"/>
      <c r="O104" s="31">
        <v>1533000</v>
      </c>
      <c r="P104" s="31"/>
    </row>
    <row r="105" spans="1:16" x14ac:dyDescent="0.25">
      <c r="A105" s="31">
        <v>110</v>
      </c>
      <c r="B105" s="31" t="s">
        <v>19</v>
      </c>
      <c r="C105" s="31" t="s">
        <v>159</v>
      </c>
      <c r="D105" s="31">
        <v>99000</v>
      </c>
      <c r="E105" s="31"/>
      <c r="F105" s="31"/>
      <c r="G105" s="31"/>
      <c r="H105" s="31">
        <v>230720</v>
      </c>
      <c r="I105" s="31"/>
      <c r="J105" s="31"/>
      <c r="K105" s="31"/>
      <c r="L105" s="31"/>
      <c r="M105" s="31"/>
      <c r="N105" s="31">
        <v>1000</v>
      </c>
      <c r="O105" s="31">
        <v>791160</v>
      </c>
      <c r="P105" s="31"/>
    </row>
    <row r="106" spans="1:16" x14ac:dyDescent="0.25">
      <c r="A106" s="31">
        <v>111</v>
      </c>
      <c r="B106" s="31" t="s">
        <v>79</v>
      </c>
      <c r="C106" s="31" t="s">
        <v>159</v>
      </c>
      <c r="D106" s="31">
        <v>173000</v>
      </c>
      <c r="E106" s="31"/>
      <c r="F106" s="31"/>
      <c r="G106" s="31"/>
      <c r="H106" s="31"/>
      <c r="I106" s="31"/>
      <c r="J106" s="31"/>
      <c r="K106" s="31"/>
      <c r="L106" s="31">
        <v>5</v>
      </c>
      <c r="M106" s="31"/>
      <c r="N106" s="31"/>
      <c r="O106" s="31">
        <v>643958219</v>
      </c>
      <c r="P106" s="31"/>
    </row>
    <row r="107" spans="1:16" x14ac:dyDescent="0.25">
      <c r="A107" s="31">
        <v>112</v>
      </c>
      <c r="B107" s="31" t="s">
        <v>80</v>
      </c>
      <c r="C107" s="31" t="s">
        <v>159</v>
      </c>
      <c r="D107" s="31">
        <v>534500</v>
      </c>
      <c r="E107" s="31">
        <v>1999500</v>
      </c>
      <c r="F107" s="31"/>
      <c r="G107" s="31">
        <v>200000</v>
      </c>
      <c r="H107" s="31">
        <v>17755000</v>
      </c>
      <c r="I107" s="31"/>
      <c r="J107" s="31"/>
      <c r="K107" s="31">
        <v>4000000</v>
      </c>
      <c r="L107" s="31"/>
      <c r="M107" s="31"/>
      <c r="N107" s="31"/>
      <c r="O107" s="31">
        <v>58607900</v>
      </c>
      <c r="P107" s="31"/>
    </row>
    <row r="108" spans="1:16" x14ac:dyDescent="0.25">
      <c r="A108" s="31">
        <v>113</v>
      </c>
      <c r="B108" s="31" t="s">
        <v>22</v>
      </c>
      <c r="C108" s="31" t="s">
        <v>159</v>
      </c>
      <c r="D108" s="31">
        <v>12980</v>
      </c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</row>
    <row r="109" spans="1:16" x14ac:dyDescent="0.25">
      <c r="A109" s="31">
        <v>114</v>
      </c>
      <c r="B109" s="31" t="s">
        <v>60</v>
      </c>
      <c r="C109" s="31" t="s">
        <v>159</v>
      </c>
      <c r="D109" s="31">
        <v>6648293</v>
      </c>
      <c r="E109" s="31">
        <v>5343000</v>
      </c>
      <c r="F109" s="31">
        <v>745000</v>
      </c>
      <c r="G109" s="31">
        <v>1702000</v>
      </c>
      <c r="H109" s="31">
        <v>244374750</v>
      </c>
      <c r="I109" s="31"/>
      <c r="J109" s="31"/>
      <c r="K109" s="31">
        <v>37325000</v>
      </c>
      <c r="L109" s="31">
        <v>4</v>
      </c>
      <c r="M109" s="31">
        <v>155000</v>
      </c>
      <c r="N109" s="31"/>
      <c r="O109" s="31">
        <v>509472150</v>
      </c>
      <c r="P109" s="31"/>
    </row>
    <row r="110" spans="1:16" x14ac:dyDescent="0.25">
      <c r="A110" s="31">
        <v>115</v>
      </c>
      <c r="B110" s="31" t="s">
        <v>62</v>
      </c>
      <c r="C110" s="31" t="s">
        <v>159</v>
      </c>
      <c r="D110" s="31">
        <v>170000</v>
      </c>
      <c r="E110" s="31">
        <v>6750000</v>
      </c>
      <c r="F110" s="31"/>
      <c r="G110" s="31">
        <v>325000</v>
      </c>
      <c r="H110" s="31">
        <v>5971000</v>
      </c>
      <c r="I110" s="31"/>
      <c r="J110" s="31"/>
      <c r="K110" s="31">
        <v>2002000</v>
      </c>
      <c r="L110" s="31"/>
      <c r="M110" s="31"/>
      <c r="N110" s="31"/>
      <c r="O110" s="31"/>
      <c r="P110" s="31"/>
    </row>
    <row r="111" spans="1:16" x14ac:dyDescent="0.25">
      <c r="A111" s="31">
        <v>116</v>
      </c>
      <c r="B111" s="31" t="s">
        <v>29</v>
      </c>
      <c r="C111" s="31" t="s">
        <v>159</v>
      </c>
      <c r="D111" s="31">
        <v>171255</v>
      </c>
      <c r="E111" s="31"/>
      <c r="F111" s="31"/>
      <c r="G111" s="31">
        <v>137258</v>
      </c>
      <c r="H111" s="31">
        <v>2050000</v>
      </c>
      <c r="I111" s="31"/>
      <c r="J111" s="31"/>
      <c r="K111" s="31"/>
      <c r="L111" s="31"/>
      <c r="M111" s="31"/>
      <c r="N111" s="31">
        <v>9375</v>
      </c>
      <c r="O111" s="31">
        <v>500</v>
      </c>
      <c r="P111" s="31">
        <v>1</v>
      </c>
    </row>
    <row r="112" spans="1:16" x14ac:dyDescent="0.25">
      <c r="A112" s="31">
        <v>117</v>
      </c>
      <c r="B112" s="31" t="s">
        <v>111</v>
      </c>
      <c r="C112" s="31" t="s">
        <v>159</v>
      </c>
      <c r="D112" s="31">
        <v>21500</v>
      </c>
      <c r="E112" s="31">
        <v>30386875</v>
      </c>
      <c r="F112" s="31"/>
      <c r="G112" s="31"/>
      <c r="H112" s="31"/>
      <c r="I112" s="31"/>
      <c r="J112" s="31"/>
      <c r="K112" s="31"/>
      <c r="L112" s="31"/>
      <c r="M112" s="31">
        <v>2375000</v>
      </c>
      <c r="N112" s="31"/>
      <c r="O112" s="31"/>
      <c r="P112" s="31"/>
    </row>
    <row r="113" spans="1:16" x14ac:dyDescent="0.25">
      <c r="A113" s="31">
        <v>118</v>
      </c>
      <c r="B113" s="31" t="s">
        <v>32</v>
      </c>
      <c r="C113" s="31" t="s">
        <v>159</v>
      </c>
      <c r="D113" s="31">
        <v>33000</v>
      </c>
      <c r="E113" s="31"/>
      <c r="F113" s="31"/>
      <c r="G113" s="31">
        <v>79000</v>
      </c>
      <c r="H113" s="31">
        <v>69000</v>
      </c>
      <c r="I113" s="31">
        <v>10000</v>
      </c>
      <c r="J113" s="31"/>
      <c r="K113" s="31"/>
      <c r="L113" s="31"/>
      <c r="M113" s="31"/>
      <c r="N113" s="31">
        <v>4000</v>
      </c>
      <c r="O113" s="31">
        <v>22300</v>
      </c>
      <c r="P113" s="31"/>
    </row>
    <row r="114" spans="1:16" x14ac:dyDescent="0.25">
      <c r="A114" s="31">
        <v>119</v>
      </c>
      <c r="B114" s="31" t="s">
        <v>84</v>
      </c>
      <c r="C114" s="31" t="s">
        <v>159</v>
      </c>
      <c r="D114" s="31">
        <v>10269200</v>
      </c>
      <c r="E114" s="31"/>
      <c r="F114" s="31">
        <v>10822</v>
      </c>
      <c r="G114" s="31">
        <v>1817001</v>
      </c>
      <c r="H114" s="31">
        <v>168500</v>
      </c>
      <c r="I114" s="31">
        <v>751740</v>
      </c>
      <c r="J114" s="31"/>
      <c r="K114" s="31"/>
      <c r="L114" s="31"/>
      <c r="M114" s="31"/>
      <c r="N114" s="31"/>
      <c r="O114" s="31"/>
      <c r="P114" s="31"/>
    </row>
    <row r="115" spans="1:16" x14ac:dyDescent="0.25">
      <c r="A115" s="31">
        <v>120</v>
      </c>
      <c r="B115" s="31" t="s">
        <v>112</v>
      </c>
      <c r="C115" s="31" t="s">
        <v>159</v>
      </c>
      <c r="D115" s="31">
        <v>308500</v>
      </c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</row>
    <row r="116" spans="1:16" x14ac:dyDescent="0.25">
      <c r="A116" s="31">
        <v>121</v>
      </c>
      <c r="B116" s="31" t="s">
        <v>75</v>
      </c>
      <c r="C116" s="31" t="s">
        <v>159</v>
      </c>
      <c r="D116" s="31">
        <v>568437</v>
      </c>
      <c r="E116" s="31"/>
      <c r="F116" s="31"/>
      <c r="G116" s="31">
        <v>8683360</v>
      </c>
      <c r="H116" s="31">
        <v>263969963</v>
      </c>
      <c r="I116" s="31"/>
      <c r="J116" s="31">
        <v>17000000</v>
      </c>
      <c r="K116" s="31">
        <v>14064000</v>
      </c>
      <c r="L116" s="31">
        <v>1</v>
      </c>
      <c r="M116" s="31"/>
      <c r="N116" s="31"/>
      <c r="O116" s="31">
        <v>10559988</v>
      </c>
      <c r="P116" s="31"/>
    </row>
    <row r="117" spans="1:16" x14ac:dyDescent="0.25">
      <c r="A117" s="31">
        <v>122</v>
      </c>
      <c r="B117" s="31" t="s">
        <v>76</v>
      </c>
      <c r="C117" s="31" t="s">
        <v>159</v>
      </c>
      <c r="D117" s="31">
        <v>19600</v>
      </c>
      <c r="E117" s="31"/>
      <c r="F117" s="31"/>
      <c r="G117" s="31">
        <v>25000</v>
      </c>
      <c r="H117" s="31"/>
      <c r="I117" s="31"/>
      <c r="J117" s="31"/>
      <c r="K117" s="31"/>
      <c r="L117" s="31"/>
      <c r="M117" s="31"/>
      <c r="N117" s="31"/>
      <c r="O117" s="31">
        <v>121000</v>
      </c>
      <c r="P117" s="31"/>
    </row>
    <row r="118" spans="1:16" x14ac:dyDescent="0.25">
      <c r="A118" s="31">
        <v>123</v>
      </c>
      <c r="B118" s="31" t="s">
        <v>180</v>
      </c>
      <c r="C118" s="31" t="s">
        <v>159</v>
      </c>
      <c r="D118" s="31">
        <v>3</v>
      </c>
      <c r="E118" s="31"/>
      <c r="F118" s="31"/>
      <c r="G118" s="31"/>
      <c r="H118" s="31">
        <v>390000</v>
      </c>
      <c r="I118" s="31"/>
      <c r="J118" s="31"/>
      <c r="K118" s="31"/>
      <c r="L118" s="31"/>
      <c r="M118" s="31"/>
      <c r="N118" s="31"/>
      <c r="O118" s="31"/>
      <c r="P118" s="31"/>
    </row>
    <row r="119" spans="1:16" x14ac:dyDescent="0.25">
      <c r="A119" s="31">
        <v>124</v>
      </c>
      <c r="B119" s="31" t="s">
        <v>132</v>
      </c>
      <c r="C119" s="31" t="s">
        <v>159</v>
      </c>
      <c r="D119" s="31"/>
      <c r="E119" s="31"/>
      <c r="F119" s="31"/>
      <c r="G119" s="31"/>
      <c r="H119" s="31">
        <v>130000</v>
      </c>
      <c r="I119" s="31"/>
      <c r="J119" s="31"/>
      <c r="K119" s="31"/>
      <c r="L119" s="31"/>
      <c r="M119" s="31"/>
      <c r="N119" s="31"/>
      <c r="O119" s="31"/>
      <c r="P119" s="31"/>
    </row>
    <row r="120" spans="1:16" x14ac:dyDescent="0.25">
      <c r="A120" s="31">
        <v>125</v>
      </c>
      <c r="B120" s="31" t="s">
        <v>36</v>
      </c>
      <c r="C120" s="31" t="s">
        <v>159</v>
      </c>
      <c r="D120" s="31"/>
      <c r="E120" s="31"/>
      <c r="F120" s="31"/>
      <c r="G120" s="31">
        <v>167440</v>
      </c>
      <c r="H120" s="31">
        <v>300000</v>
      </c>
      <c r="I120" s="31"/>
      <c r="J120" s="31"/>
      <c r="K120" s="31"/>
      <c r="L120" s="31"/>
      <c r="M120" s="31"/>
      <c r="N120" s="31"/>
      <c r="O120" s="31">
        <v>1275921</v>
      </c>
      <c r="P120" s="31"/>
    </row>
    <row r="121" spans="1:16" x14ac:dyDescent="0.25">
      <c r="A121" s="31">
        <v>126</v>
      </c>
      <c r="B121" s="31" t="s">
        <v>128</v>
      </c>
      <c r="C121" s="31" t="s">
        <v>159</v>
      </c>
      <c r="D121" s="31">
        <v>122000</v>
      </c>
      <c r="E121" s="31">
        <v>1000000</v>
      </c>
      <c r="F121" s="31"/>
      <c r="G121" s="31"/>
      <c r="H121" s="31">
        <v>500000</v>
      </c>
      <c r="I121" s="31"/>
      <c r="J121" s="31"/>
      <c r="K121" s="31"/>
      <c r="L121" s="31">
        <v>0</v>
      </c>
      <c r="M121" s="31"/>
      <c r="N121" s="31"/>
      <c r="O121" s="31"/>
      <c r="P121" s="31"/>
    </row>
    <row r="122" spans="1:16" x14ac:dyDescent="0.25">
      <c r="A122" s="31">
        <v>127</v>
      </c>
      <c r="B122" s="31" t="s">
        <v>181</v>
      </c>
      <c r="C122" s="31" t="s">
        <v>159</v>
      </c>
      <c r="D122" s="31"/>
      <c r="E122" s="31"/>
      <c r="F122" s="31"/>
      <c r="G122" s="31">
        <v>72000</v>
      </c>
      <c r="H122" s="31"/>
      <c r="I122" s="31"/>
      <c r="J122" s="31"/>
      <c r="K122" s="31"/>
      <c r="L122" s="31"/>
      <c r="M122" s="31"/>
      <c r="N122" s="31"/>
      <c r="O122" s="31"/>
      <c r="P122" s="31"/>
    </row>
    <row r="123" spans="1:16" x14ac:dyDescent="0.25">
      <c r="A123" s="31">
        <v>128</v>
      </c>
      <c r="B123" s="31" t="s">
        <v>46</v>
      </c>
      <c r="C123" s="31" t="s">
        <v>159</v>
      </c>
      <c r="D123" s="31">
        <v>2484875</v>
      </c>
      <c r="E123" s="31">
        <v>399880</v>
      </c>
      <c r="F123" s="31">
        <v>24033</v>
      </c>
      <c r="G123" s="31">
        <v>3452000</v>
      </c>
      <c r="H123" s="31">
        <v>308895402</v>
      </c>
      <c r="I123" s="31">
        <v>1250000</v>
      </c>
      <c r="J123" s="31"/>
      <c r="K123" s="31"/>
      <c r="L123" s="31">
        <v>0</v>
      </c>
      <c r="M123" s="31"/>
      <c r="N123" s="31"/>
      <c r="O123" s="31">
        <v>13680185</v>
      </c>
      <c r="P123" s="31"/>
    </row>
    <row r="124" spans="1:16" x14ac:dyDescent="0.25">
      <c r="A124" s="31">
        <v>129</v>
      </c>
      <c r="B124" s="31" t="s">
        <v>52</v>
      </c>
      <c r="C124" s="31" t="s">
        <v>159</v>
      </c>
      <c r="D124" s="31">
        <v>3231962</v>
      </c>
      <c r="E124" s="31"/>
      <c r="F124" s="31"/>
      <c r="G124" s="31"/>
      <c r="H124" s="31">
        <v>10069286</v>
      </c>
      <c r="I124" s="31"/>
      <c r="J124" s="31"/>
      <c r="K124" s="31"/>
      <c r="L124" s="31"/>
      <c r="M124" s="31"/>
      <c r="N124" s="31"/>
      <c r="O124" s="31"/>
      <c r="P124" s="31"/>
    </row>
    <row r="125" spans="1:16" x14ac:dyDescent="0.25">
      <c r="A125" s="31">
        <v>130</v>
      </c>
      <c r="B125" s="31" t="s">
        <v>53</v>
      </c>
      <c r="C125" s="31" t="s">
        <v>159</v>
      </c>
      <c r="D125" s="31">
        <v>552200</v>
      </c>
      <c r="E125" s="31"/>
      <c r="F125" s="31">
        <v>9000</v>
      </c>
      <c r="G125" s="31">
        <v>202500</v>
      </c>
      <c r="H125" s="31">
        <v>6000</v>
      </c>
      <c r="I125" s="31"/>
      <c r="J125" s="31"/>
      <c r="K125" s="31"/>
      <c r="L125" s="31">
        <v>2003</v>
      </c>
      <c r="M125" s="31"/>
      <c r="N125" s="31">
        <v>15250</v>
      </c>
      <c r="O125" s="31">
        <v>5069500</v>
      </c>
      <c r="P125" s="31"/>
    </row>
    <row r="126" spans="1:16" x14ac:dyDescent="0.25">
      <c r="A126" s="31">
        <v>131</v>
      </c>
      <c r="B126" s="31" t="s">
        <v>90</v>
      </c>
      <c r="C126" s="31" t="s">
        <v>159</v>
      </c>
      <c r="D126" s="31">
        <v>883377</v>
      </c>
      <c r="E126" s="31"/>
      <c r="F126" s="31"/>
      <c r="G126" s="31"/>
      <c r="H126" s="31"/>
      <c r="I126" s="31"/>
      <c r="J126" s="31"/>
      <c r="K126" s="31"/>
      <c r="L126" s="31">
        <v>600</v>
      </c>
      <c r="M126" s="31"/>
      <c r="N126" s="31">
        <v>4070</v>
      </c>
      <c r="O126" s="31"/>
      <c r="P126" s="31"/>
    </row>
    <row r="127" spans="1:16" x14ac:dyDescent="0.25">
      <c r="A127" s="31">
        <v>133</v>
      </c>
      <c r="B127" s="31" t="s">
        <v>160</v>
      </c>
      <c r="C127" s="31" t="s">
        <v>159</v>
      </c>
      <c r="D127" s="31">
        <v>8955330</v>
      </c>
      <c r="E127" s="31">
        <v>5000</v>
      </c>
      <c r="F127" s="31">
        <v>699000</v>
      </c>
      <c r="G127" s="31">
        <v>11172150</v>
      </c>
      <c r="H127" s="31">
        <v>4651340</v>
      </c>
      <c r="I127" s="31"/>
      <c r="J127" s="31"/>
      <c r="K127" s="31">
        <v>2441500</v>
      </c>
      <c r="L127" s="31">
        <v>3161</v>
      </c>
      <c r="M127" s="31">
        <v>1634000</v>
      </c>
      <c r="N127" s="31">
        <v>108450</v>
      </c>
      <c r="O127" s="31">
        <v>539080609</v>
      </c>
      <c r="P127" s="31"/>
    </row>
    <row r="128" spans="1:16" x14ac:dyDescent="0.25">
      <c r="A128" s="31">
        <v>134</v>
      </c>
      <c r="B128" s="31" t="s">
        <v>71</v>
      </c>
      <c r="C128" s="31" t="s">
        <v>159</v>
      </c>
      <c r="D128" s="31"/>
      <c r="E128" s="31"/>
      <c r="F128" s="31"/>
      <c r="G128" s="31"/>
      <c r="H128" s="31">
        <v>2962000</v>
      </c>
      <c r="I128" s="31"/>
      <c r="J128" s="31"/>
      <c r="K128" s="31"/>
      <c r="L128" s="31"/>
      <c r="M128" s="31"/>
      <c r="N128" s="31"/>
      <c r="O128" s="31">
        <v>9503200</v>
      </c>
      <c r="P128" s="31"/>
    </row>
    <row r="129" spans="1:16" x14ac:dyDescent="0.25">
      <c r="A129" s="31">
        <v>135</v>
      </c>
      <c r="B129" s="31" t="s">
        <v>82</v>
      </c>
      <c r="C129" s="31" t="s">
        <v>159</v>
      </c>
      <c r="D129" s="31">
        <v>24534505</v>
      </c>
      <c r="E129" s="31">
        <v>198701973</v>
      </c>
      <c r="F129" s="31"/>
      <c r="G129" s="31">
        <v>525000</v>
      </c>
      <c r="H129" s="31">
        <v>114706375</v>
      </c>
      <c r="I129" s="31"/>
      <c r="J129" s="31">
        <v>3580000</v>
      </c>
      <c r="K129" s="31">
        <v>184532750</v>
      </c>
      <c r="L129" s="31">
        <v>3</v>
      </c>
      <c r="M129" s="31"/>
      <c r="N129" s="31"/>
      <c r="O129" s="31">
        <v>16342000</v>
      </c>
      <c r="P129" s="31"/>
    </row>
    <row r="130" spans="1:16" x14ac:dyDescent="0.25">
      <c r="A130" s="26">
        <v>136</v>
      </c>
      <c r="B130" s="26" t="s">
        <v>93</v>
      </c>
      <c r="C130" s="26" t="s">
        <v>161</v>
      </c>
      <c r="D130" s="26">
        <v>1202476</v>
      </c>
      <c r="E130" s="26"/>
      <c r="F130" s="26"/>
      <c r="G130" s="26"/>
      <c r="H130" s="26"/>
      <c r="I130" s="26"/>
      <c r="J130" s="26"/>
      <c r="K130" s="26"/>
      <c r="L130" s="26"/>
      <c r="M130" s="26"/>
      <c r="N130" s="26">
        <v>3268</v>
      </c>
      <c r="O130" s="26"/>
      <c r="P130" s="26"/>
    </row>
    <row r="131" spans="1:16" x14ac:dyDescent="0.25">
      <c r="A131" s="26">
        <v>137</v>
      </c>
      <c r="B131" s="26" t="s">
        <v>68</v>
      </c>
      <c r="C131" s="26" t="s">
        <v>161</v>
      </c>
      <c r="D131" s="26">
        <v>76872928</v>
      </c>
      <c r="E131" s="26">
        <v>482130</v>
      </c>
      <c r="F131" s="26">
        <v>877305</v>
      </c>
      <c r="G131" s="26">
        <v>2346896</v>
      </c>
      <c r="H131" s="26">
        <v>737316</v>
      </c>
      <c r="I131" s="26"/>
      <c r="J131" s="26"/>
      <c r="K131" s="26">
        <v>160000</v>
      </c>
      <c r="L131" s="26">
        <v>376634</v>
      </c>
      <c r="M131" s="26">
        <v>358585</v>
      </c>
      <c r="N131" s="26">
        <v>2719058</v>
      </c>
      <c r="O131" s="26">
        <v>463366</v>
      </c>
      <c r="P131" s="26">
        <v>27</v>
      </c>
    </row>
    <row r="132" spans="1:16" x14ac:dyDescent="0.25">
      <c r="A132" s="26">
        <v>138</v>
      </c>
      <c r="B132" s="26" t="s">
        <v>124</v>
      </c>
      <c r="C132" s="26" t="s">
        <v>161</v>
      </c>
      <c r="D132" s="26">
        <v>107331</v>
      </c>
      <c r="E132" s="26"/>
      <c r="F132" s="26"/>
      <c r="G132" s="26"/>
      <c r="H132" s="26"/>
      <c r="I132" s="26">
        <v>675000</v>
      </c>
      <c r="J132" s="26"/>
      <c r="K132" s="26"/>
      <c r="L132" s="26"/>
      <c r="M132" s="26"/>
      <c r="N132" s="26">
        <v>4994</v>
      </c>
      <c r="O132" s="26"/>
      <c r="P132" s="26">
        <v>3</v>
      </c>
    </row>
    <row r="133" spans="1:16" x14ac:dyDescent="0.25">
      <c r="A133" s="26">
        <v>139</v>
      </c>
      <c r="B133" s="26" t="s">
        <v>97</v>
      </c>
      <c r="C133" s="26" t="s">
        <v>161</v>
      </c>
      <c r="D133" s="26">
        <v>759202</v>
      </c>
      <c r="E133" s="26"/>
      <c r="F133" s="26">
        <v>0</v>
      </c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spans="1:16" x14ac:dyDescent="0.25">
      <c r="A134" s="26">
        <v>140</v>
      </c>
      <c r="B134" s="26" t="s">
        <v>11</v>
      </c>
      <c r="C134" s="26" t="s">
        <v>161</v>
      </c>
      <c r="D134" s="26">
        <v>62792</v>
      </c>
      <c r="E134" s="26">
        <v>360</v>
      </c>
      <c r="F134" s="26">
        <v>25240</v>
      </c>
      <c r="G134" s="26">
        <v>1782700</v>
      </c>
      <c r="H134" s="26">
        <v>550000</v>
      </c>
      <c r="I134" s="26"/>
      <c r="J134" s="26">
        <v>46000</v>
      </c>
      <c r="K134" s="26"/>
      <c r="L134" s="26">
        <v>1085</v>
      </c>
      <c r="M134" s="26"/>
      <c r="N134" s="26">
        <v>6850</v>
      </c>
      <c r="O134" s="26">
        <v>1624600</v>
      </c>
      <c r="P134" s="26"/>
    </row>
    <row r="135" spans="1:16" x14ac:dyDescent="0.25">
      <c r="A135" s="26">
        <v>141</v>
      </c>
      <c r="B135" s="26" t="s">
        <v>122</v>
      </c>
      <c r="C135" s="26" t="s">
        <v>161</v>
      </c>
      <c r="D135" s="26">
        <v>3600</v>
      </c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1:16" x14ac:dyDescent="0.25">
      <c r="A136" s="26">
        <v>142</v>
      </c>
      <c r="B136" s="26" t="s">
        <v>182</v>
      </c>
      <c r="C136" s="26" t="s">
        <v>161</v>
      </c>
      <c r="D136" s="26"/>
      <c r="E136" s="26"/>
      <c r="F136" s="26"/>
      <c r="G136" s="26"/>
      <c r="H136" s="26"/>
      <c r="I136" s="26"/>
      <c r="J136" s="26"/>
      <c r="K136" s="26"/>
      <c r="L136" s="26">
        <v>6</v>
      </c>
      <c r="M136" s="26"/>
      <c r="N136" s="26"/>
      <c r="O136" s="26">
        <v>25000</v>
      </c>
      <c r="P136" s="26"/>
    </row>
    <row r="137" spans="1:16" x14ac:dyDescent="0.25">
      <c r="A137" s="26">
        <v>143</v>
      </c>
      <c r="B137" s="26" t="s">
        <v>101</v>
      </c>
      <c r="C137" s="26" t="s">
        <v>161</v>
      </c>
      <c r="D137" s="26">
        <v>545800</v>
      </c>
      <c r="E137" s="26">
        <v>6000</v>
      </c>
      <c r="F137" s="26"/>
      <c r="G137" s="26"/>
      <c r="H137" s="26"/>
      <c r="I137" s="26"/>
      <c r="J137" s="26"/>
      <c r="K137" s="26"/>
      <c r="L137" s="26">
        <v>6003</v>
      </c>
      <c r="M137" s="26"/>
      <c r="N137" s="26">
        <v>2500</v>
      </c>
      <c r="O137" s="26">
        <v>23533</v>
      </c>
      <c r="P137" s="26"/>
    </row>
    <row r="138" spans="1:16" x14ac:dyDescent="0.25">
      <c r="A138" s="26">
        <v>144</v>
      </c>
      <c r="B138" s="26" t="s">
        <v>166</v>
      </c>
      <c r="C138" s="26" t="s">
        <v>161</v>
      </c>
      <c r="D138" s="26">
        <v>284794</v>
      </c>
      <c r="E138" s="26">
        <v>100000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>
        <v>15980</v>
      </c>
      <c r="P138" s="26"/>
    </row>
    <row r="139" spans="1:16" x14ac:dyDescent="0.25">
      <c r="A139" s="26">
        <v>145</v>
      </c>
      <c r="B139" s="26" t="s">
        <v>105</v>
      </c>
      <c r="C139" s="26" t="s">
        <v>161</v>
      </c>
      <c r="D139" s="26">
        <v>215014</v>
      </c>
      <c r="E139" s="26"/>
      <c r="F139" s="26"/>
      <c r="G139" s="26"/>
      <c r="H139" s="26"/>
      <c r="I139" s="26"/>
      <c r="J139" s="26"/>
      <c r="K139" s="26"/>
      <c r="L139" s="26">
        <v>1</v>
      </c>
      <c r="M139" s="26"/>
      <c r="N139" s="26">
        <v>280857</v>
      </c>
      <c r="O139" s="26"/>
      <c r="P139" s="26">
        <v>1</v>
      </c>
    </row>
    <row r="140" spans="1:16" x14ac:dyDescent="0.25">
      <c r="A140" s="26">
        <v>146</v>
      </c>
      <c r="B140" s="26" t="s">
        <v>183</v>
      </c>
      <c r="C140" s="26" t="s">
        <v>161</v>
      </c>
      <c r="D140" s="26">
        <v>2478</v>
      </c>
      <c r="E140" s="26"/>
      <c r="F140" s="26"/>
      <c r="G140" s="26">
        <v>250</v>
      </c>
      <c r="H140" s="26"/>
      <c r="I140" s="26"/>
      <c r="J140" s="26"/>
      <c r="K140" s="26"/>
      <c r="L140" s="26">
        <v>24</v>
      </c>
      <c r="M140" s="26"/>
      <c r="N140" s="26">
        <v>48</v>
      </c>
      <c r="O140" s="26">
        <v>48578</v>
      </c>
      <c r="P140" s="26"/>
    </row>
    <row r="141" spans="1:16" x14ac:dyDescent="0.25">
      <c r="A141" s="26">
        <v>147</v>
      </c>
      <c r="B141" s="26" t="s">
        <v>107</v>
      </c>
      <c r="C141" s="26" t="s">
        <v>161</v>
      </c>
      <c r="D141" s="26">
        <v>74718</v>
      </c>
      <c r="E141" s="26"/>
      <c r="F141" s="26"/>
      <c r="G141" s="26"/>
      <c r="H141" s="26">
        <v>60000</v>
      </c>
      <c r="I141" s="26"/>
      <c r="J141" s="26"/>
      <c r="K141" s="26"/>
      <c r="L141" s="26"/>
      <c r="M141" s="26"/>
      <c r="N141" s="26"/>
      <c r="O141" s="26"/>
      <c r="P141" s="26"/>
    </row>
    <row r="142" spans="1:16" x14ac:dyDescent="0.25">
      <c r="A142" s="26">
        <v>148</v>
      </c>
      <c r="B142" s="26" t="s">
        <v>109</v>
      </c>
      <c r="C142" s="26" t="s">
        <v>161</v>
      </c>
      <c r="D142" s="26">
        <v>10</v>
      </c>
      <c r="E142" s="26"/>
      <c r="F142" s="26"/>
      <c r="G142" s="26"/>
      <c r="H142" s="26"/>
      <c r="I142" s="26"/>
      <c r="J142" s="26"/>
      <c r="K142" s="26"/>
      <c r="L142" s="26">
        <v>1</v>
      </c>
      <c r="M142" s="26"/>
      <c r="N142" s="26"/>
      <c r="O142" s="26"/>
      <c r="P142" s="26"/>
    </row>
    <row r="143" spans="1:16" x14ac:dyDescent="0.25">
      <c r="A143" s="26">
        <v>149</v>
      </c>
      <c r="B143" s="26" t="s">
        <v>89</v>
      </c>
      <c r="C143" s="26" t="s">
        <v>161</v>
      </c>
      <c r="D143" s="26"/>
      <c r="E143" s="26"/>
      <c r="F143" s="26"/>
      <c r="G143" s="26">
        <v>17780000</v>
      </c>
      <c r="H143" s="26">
        <v>474900</v>
      </c>
      <c r="I143" s="26"/>
      <c r="J143" s="26"/>
      <c r="K143" s="26"/>
      <c r="L143" s="26"/>
      <c r="M143" s="26"/>
      <c r="N143" s="26"/>
      <c r="O143" s="26"/>
      <c r="P143" s="26"/>
    </row>
    <row r="144" spans="1:16" x14ac:dyDescent="0.25">
      <c r="A144" s="26">
        <v>150</v>
      </c>
      <c r="B144" s="26" t="s">
        <v>63</v>
      </c>
      <c r="C144" s="26" t="s">
        <v>161</v>
      </c>
      <c r="D144" s="26">
        <v>1029002</v>
      </c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>
        <v>750000</v>
      </c>
      <c r="P144" s="26"/>
    </row>
    <row r="145" spans="1:16" x14ac:dyDescent="0.25">
      <c r="A145" s="26">
        <v>151</v>
      </c>
      <c r="B145" s="26" t="s">
        <v>64</v>
      </c>
      <c r="C145" s="26" t="s">
        <v>161</v>
      </c>
      <c r="D145" s="26">
        <v>222542</v>
      </c>
      <c r="E145" s="26"/>
      <c r="F145" s="26"/>
      <c r="G145" s="26">
        <v>5676072</v>
      </c>
      <c r="H145" s="26">
        <v>10216292</v>
      </c>
      <c r="I145" s="26"/>
      <c r="J145" s="26"/>
      <c r="K145" s="26"/>
      <c r="L145" s="26">
        <v>2001</v>
      </c>
      <c r="M145" s="26"/>
      <c r="N145" s="26">
        <v>1000</v>
      </c>
      <c r="O145" s="26">
        <v>49500</v>
      </c>
      <c r="P145" s="26">
        <v>0</v>
      </c>
    </row>
    <row r="146" spans="1:16" x14ac:dyDescent="0.25">
      <c r="A146" s="26">
        <v>153</v>
      </c>
      <c r="B146" s="26" t="s">
        <v>40</v>
      </c>
      <c r="C146" s="26" t="s">
        <v>161</v>
      </c>
      <c r="D146" s="26">
        <v>371275081</v>
      </c>
      <c r="E146" s="26">
        <v>13946071</v>
      </c>
      <c r="F146" s="26">
        <v>1682869</v>
      </c>
      <c r="G146" s="26">
        <v>4124986</v>
      </c>
      <c r="H146" s="26">
        <v>7111100</v>
      </c>
      <c r="I146" s="26"/>
      <c r="J146" s="26">
        <v>10860974</v>
      </c>
      <c r="K146" s="26">
        <v>239251</v>
      </c>
      <c r="L146" s="26">
        <v>1596868</v>
      </c>
      <c r="M146" s="26">
        <v>26</v>
      </c>
      <c r="N146" s="26">
        <v>19424143</v>
      </c>
      <c r="O146" s="26">
        <v>1457207</v>
      </c>
      <c r="P146" s="26">
        <v>90</v>
      </c>
    </row>
    <row r="147" spans="1:16" x14ac:dyDescent="0.25">
      <c r="A147" s="26">
        <v>154</v>
      </c>
      <c r="B147" s="26" t="s">
        <v>115</v>
      </c>
      <c r="C147" s="26" t="s">
        <v>161</v>
      </c>
      <c r="D147" s="26">
        <v>173281</v>
      </c>
      <c r="E147" s="26"/>
      <c r="F147" s="26"/>
      <c r="G147" s="26"/>
      <c r="H147" s="26"/>
      <c r="I147" s="26"/>
      <c r="J147" s="26"/>
      <c r="K147" s="26"/>
      <c r="L147" s="26"/>
      <c r="M147" s="26"/>
      <c r="N147" s="26">
        <v>64395</v>
      </c>
      <c r="O147" s="26"/>
      <c r="P147" s="26"/>
    </row>
    <row r="148" spans="1:16" x14ac:dyDescent="0.25">
      <c r="A148" s="26">
        <v>155</v>
      </c>
      <c r="B148" s="26" t="s">
        <v>119</v>
      </c>
      <c r="C148" s="26" t="s">
        <v>161</v>
      </c>
      <c r="D148" s="26">
        <v>26600</v>
      </c>
      <c r="E148" s="26"/>
      <c r="F148" s="26"/>
      <c r="G148" s="26"/>
      <c r="H148" s="26"/>
      <c r="I148" s="26"/>
      <c r="J148" s="26"/>
      <c r="K148" s="26"/>
      <c r="L148" s="26">
        <v>200</v>
      </c>
      <c r="M148" s="26"/>
      <c r="N148" s="26">
        <v>38000</v>
      </c>
      <c r="O148" s="26"/>
      <c r="P148" s="26"/>
    </row>
    <row r="149" spans="1:16" x14ac:dyDescent="0.25">
      <c r="A149" s="26">
        <v>156</v>
      </c>
      <c r="B149" s="26" t="s">
        <v>118</v>
      </c>
      <c r="C149" s="26" t="s">
        <v>161</v>
      </c>
      <c r="D149" s="26">
        <v>97975</v>
      </c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50" spans="1:16" x14ac:dyDescent="0.25">
      <c r="A150" s="30">
        <v>160</v>
      </c>
      <c r="B150" s="30" t="s">
        <v>99</v>
      </c>
      <c r="C150" s="30" t="s">
        <v>162</v>
      </c>
      <c r="D150" s="30">
        <v>2700</v>
      </c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</row>
    <row r="151" spans="1:16" x14ac:dyDescent="0.25">
      <c r="A151" s="30">
        <v>161</v>
      </c>
      <c r="B151" s="30" t="s">
        <v>184</v>
      </c>
      <c r="C151" s="30" t="s">
        <v>162</v>
      </c>
      <c r="D151" s="30">
        <v>48000</v>
      </c>
      <c r="E151" s="30"/>
      <c r="F151" s="30"/>
      <c r="G151" s="30"/>
      <c r="H151" s="30">
        <v>23000</v>
      </c>
      <c r="I151" s="30"/>
      <c r="J151" s="30"/>
      <c r="K151" s="30"/>
      <c r="L151" s="30"/>
      <c r="M151" s="30"/>
      <c r="N151" s="30"/>
      <c r="O151" s="30"/>
      <c r="P151" s="30"/>
    </row>
    <row r="152" spans="1:16" x14ac:dyDescent="0.25">
      <c r="A152" s="30">
        <v>162</v>
      </c>
      <c r="B152" s="30" t="s">
        <v>102</v>
      </c>
      <c r="C152" s="30" t="s">
        <v>162</v>
      </c>
      <c r="D152" s="30">
        <v>2050516</v>
      </c>
      <c r="E152" s="30"/>
      <c r="F152" s="30"/>
      <c r="G152" s="30">
        <v>83850</v>
      </c>
      <c r="H152" s="30"/>
      <c r="I152" s="30"/>
      <c r="J152" s="30"/>
      <c r="K152" s="30"/>
      <c r="L152" s="30"/>
      <c r="M152" s="30"/>
      <c r="N152" s="30">
        <v>3770</v>
      </c>
      <c r="O152" s="30"/>
      <c r="P152" s="30"/>
    </row>
    <row r="153" spans="1:16" x14ac:dyDescent="0.25">
      <c r="A153" s="30">
        <v>163</v>
      </c>
      <c r="B153" s="30" t="s">
        <v>104</v>
      </c>
      <c r="C153" s="30" t="s">
        <v>162</v>
      </c>
      <c r="D153" s="30">
        <v>1532286</v>
      </c>
      <c r="E153" s="30">
        <v>3235000</v>
      </c>
      <c r="F153" s="30"/>
      <c r="G153" s="30">
        <v>104680</v>
      </c>
      <c r="H153" s="30"/>
      <c r="I153" s="30"/>
      <c r="J153" s="30"/>
      <c r="K153" s="30"/>
      <c r="L153" s="30">
        <v>4488</v>
      </c>
      <c r="M153" s="30"/>
      <c r="N153" s="30">
        <v>26920</v>
      </c>
      <c r="O153" s="30"/>
      <c r="P153" s="30">
        <v>0</v>
      </c>
    </row>
    <row r="154" spans="1:16" x14ac:dyDescent="0.25">
      <c r="A154" s="30">
        <v>164</v>
      </c>
      <c r="B154" s="30" t="s">
        <v>20</v>
      </c>
      <c r="C154" s="30" t="s">
        <v>162</v>
      </c>
      <c r="D154" s="30">
        <v>7240852</v>
      </c>
      <c r="E154" s="30">
        <v>125639</v>
      </c>
      <c r="F154" s="30">
        <v>679708</v>
      </c>
      <c r="G154" s="30">
        <v>1472995</v>
      </c>
      <c r="H154" s="30">
        <v>1603837</v>
      </c>
      <c r="I154" s="30">
        <v>594599</v>
      </c>
      <c r="J154" s="30"/>
      <c r="K154" s="30"/>
      <c r="L154" s="30">
        <v>74120</v>
      </c>
      <c r="M154" s="30">
        <v>202000</v>
      </c>
      <c r="N154" s="30">
        <v>546294</v>
      </c>
      <c r="O154" s="30">
        <v>377746</v>
      </c>
      <c r="P154" s="30">
        <v>7</v>
      </c>
    </row>
    <row r="155" spans="1:16" x14ac:dyDescent="0.25">
      <c r="A155" s="30">
        <v>165</v>
      </c>
      <c r="B155" s="30" t="s">
        <v>24</v>
      </c>
      <c r="C155" s="30" t="s">
        <v>162</v>
      </c>
      <c r="D155" s="30">
        <v>11340500</v>
      </c>
      <c r="E155" s="30">
        <v>304000</v>
      </c>
      <c r="F155" s="30">
        <v>939780</v>
      </c>
      <c r="G155" s="30">
        <v>198000</v>
      </c>
      <c r="H155" s="30">
        <v>865600</v>
      </c>
      <c r="I155" s="30"/>
      <c r="J155" s="30">
        <v>472500</v>
      </c>
      <c r="K155" s="30">
        <v>4815000</v>
      </c>
      <c r="L155" s="30">
        <v>25394000</v>
      </c>
      <c r="M155" s="30">
        <v>18653400</v>
      </c>
      <c r="N155" s="30">
        <v>35480</v>
      </c>
      <c r="O155" s="30"/>
      <c r="P155" s="30"/>
    </row>
    <row r="156" spans="1:16" x14ac:dyDescent="0.25">
      <c r="A156" s="30">
        <v>166</v>
      </c>
      <c r="B156" s="30" t="s">
        <v>165</v>
      </c>
      <c r="C156" s="30" t="s">
        <v>162</v>
      </c>
      <c r="D156" s="30">
        <v>188973</v>
      </c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</row>
    <row r="157" spans="1:16" x14ac:dyDescent="0.25">
      <c r="A157" s="30">
        <v>167</v>
      </c>
      <c r="B157" s="30" t="s">
        <v>26</v>
      </c>
      <c r="C157" s="30" t="s">
        <v>162</v>
      </c>
      <c r="D157" s="30">
        <v>118497</v>
      </c>
      <c r="E157" s="30">
        <v>150</v>
      </c>
      <c r="F157" s="30"/>
      <c r="G157" s="30"/>
      <c r="H157" s="30">
        <v>2000000</v>
      </c>
      <c r="I157" s="30">
        <v>11336600</v>
      </c>
      <c r="J157" s="30"/>
      <c r="K157" s="30"/>
      <c r="L157" s="30">
        <v>3080</v>
      </c>
      <c r="M157" s="30"/>
      <c r="N157" s="30">
        <v>7450</v>
      </c>
      <c r="O157" s="30">
        <v>149850</v>
      </c>
      <c r="P157" s="30"/>
    </row>
    <row r="158" spans="1:16" x14ac:dyDescent="0.25">
      <c r="A158" s="30">
        <v>168</v>
      </c>
      <c r="B158" s="30" t="s">
        <v>86</v>
      </c>
      <c r="C158" s="30" t="s">
        <v>162</v>
      </c>
      <c r="D158" s="30">
        <v>306644</v>
      </c>
      <c r="E158" s="30"/>
      <c r="F158" s="30">
        <v>24985</v>
      </c>
      <c r="G158" s="30"/>
      <c r="H158" s="30"/>
      <c r="I158" s="30"/>
      <c r="J158" s="30"/>
      <c r="K158" s="30"/>
      <c r="L158" s="30"/>
      <c r="M158" s="30"/>
      <c r="N158" s="30">
        <v>9000</v>
      </c>
      <c r="O158" s="30"/>
      <c r="P158" s="30"/>
    </row>
    <row r="159" spans="1:16" x14ac:dyDescent="0.25">
      <c r="A159" s="30">
        <v>169</v>
      </c>
      <c r="B159" s="30" t="s">
        <v>113</v>
      </c>
      <c r="C159" s="30" t="s">
        <v>162</v>
      </c>
      <c r="D159" s="30">
        <v>61600</v>
      </c>
      <c r="E159" s="30"/>
      <c r="F159" s="30"/>
      <c r="G159" s="30"/>
      <c r="H159" s="30">
        <v>890000</v>
      </c>
      <c r="I159" s="30"/>
      <c r="J159" s="30"/>
      <c r="K159" s="30"/>
      <c r="L159" s="30"/>
      <c r="M159" s="30"/>
      <c r="N159" s="30">
        <v>600</v>
      </c>
      <c r="O159" s="30"/>
      <c r="P159" s="30"/>
    </row>
    <row r="160" spans="1:16" x14ac:dyDescent="0.25">
      <c r="A160" s="30">
        <v>170</v>
      </c>
      <c r="B160" s="30" t="s">
        <v>167</v>
      </c>
      <c r="C160" s="30" t="s">
        <v>162</v>
      </c>
      <c r="D160" s="30">
        <v>26970</v>
      </c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</row>
    <row r="161" spans="1:16" x14ac:dyDescent="0.25">
      <c r="A161" s="30">
        <v>171</v>
      </c>
      <c r="B161" s="30" t="s">
        <v>45</v>
      </c>
      <c r="C161" s="30" t="s">
        <v>162</v>
      </c>
      <c r="D161" s="30">
        <v>45098003</v>
      </c>
      <c r="E161" s="30">
        <v>901170</v>
      </c>
      <c r="F161" s="30">
        <v>540801</v>
      </c>
      <c r="G161" s="30">
        <v>11109564</v>
      </c>
      <c r="H161" s="30">
        <v>386423</v>
      </c>
      <c r="I161" s="30">
        <v>7004582</v>
      </c>
      <c r="J161" s="30">
        <v>786000</v>
      </c>
      <c r="K161" s="30">
        <v>190000</v>
      </c>
      <c r="L161" s="30">
        <v>761096</v>
      </c>
      <c r="M161" s="30">
        <v>628040</v>
      </c>
      <c r="N161" s="30">
        <v>3179218</v>
      </c>
      <c r="O161" s="30">
        <v>1960935</v>
      </c>
      <c r="P161" s="30">
        <v>18</v>
      </c>
    </row>
    <row r="162" spans="1:16" x14ac:dyDescent="0.25">
      <c r="A162" s="30">
        <v>172</v>
      </c>
      <c r="B162" s="30" t="s">
        <v>1</v>
      </c>
      <c r="C162" s="30" t="s">
        <v>162</v>
      </c>
      <c r="D162" s="30">
        <v>106800</v>
      </c>
      <c r="E162" s="30"/>
      <c r="F162" s="30"/>
      <c r="G162" s="30">
        <v>4204800</v>
      </c>
      <c r="H162" s="30"/>
      <c r="I162" s="30"/>
      <c r="J162" s="30"/>
      <c r="K162" s="30"/>
      <c r="L162" s="30"/>
      <c r="M162" s="30"/>
      <c r="N162" s="30"/>
      <c r="O162" s="30"/>
      <c r="P162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topLeftCell="B1" workbookViewId="0">
      <selection activeCell="E8" sqref="E8"/>
    </sheetView>
  </sheetViews>
  <sheetFormatPr defaultRowHeight="15" x14ac:dyDescent="0.25"/>
  <cols>
    <col min="4" max="4" width="11.5703125" bestFit="1" customWidth="1"/>
    <col min="5" max="5" width="11.28515625" bestFit="1" customWidth="1"/>
    <col min="6" max="7" width="10.5703125" bestFit="1" customWidth="1"/>
    <col min="8" max="8" width="11.5703125" bestFit="1" customWidth="1"/>
    <col min="9" max="9" width="9.42578125" bestFit="1" customWidth="1"/>
    <col min="10" max="11" width="10.5703125" bestFit="1" customWidth="1"/>
    <col min="12" max="12" width="9.42578125" bestFit="1" customWidth="1"/>
    <col min="13" max="14" width="10.5703125" bestFit="1" customWidth="1"/>
    <col min="15" max="15" width="11.5703125" bestFit="1" customWidth="1"/>
    <col min="16" max="16" width="9.42578125" bestFit="1" customWidth="1"/>
  </cols>
  <sheetData>
    <row r="1" spans="1:16" x14ac:dyDescent="0.25">
      <c r="A1" t="s">
        <v>174</v>
      </c>
      <c r="B1" t="s">
        <v>186</v>
      </c>
      <c r="C1" t="s">
        <v>185</v>
      </c>
      <c r="D1">
        <v>11</v>
      </c>
      <c r="E1">
        <v>12</v>
      </c>
      <c r="F1">
        <v>21</v>
      </c>
      <c r="G1">
        <v>31</v>
      </c>
      <c r="H1">
        <v>32</v>
      </c>
      <c r="I1">
        <v>33</v>
      </c>
      <c r="J1">
        <v>35</v>
      </c>
      <c r="K1">
        <v>36</v>
      </c>
      <c r="L1">
        <v>37</v>
      </c>
      <c r="M1">
        <v>38</v>
      </c>
      <c r="N1">
        <v>41</v>
      </c>
      <c r="O1">
        <v>51</v>
      </c>
      <c r="P1">
        <v>61</v>
      </c>
    </row>
    <row r="2" spans="1:16" x14ac:dyDescent="0.25">
      <c r="A2">
        <v>1</v>
      </c>
      <c r="B2" t="s">
        <v>94</v>
      </c>
      <c r="C2" t="s">
        <v>149</v>
      </c>
      <c r="D2">
        <v>2033071</v>
      </c>
      <c r="E2">
        <v>17012249</v>
      </c>
      <c r="G2">
        <v>342335</v>
      </c>
      <c r="L2">
        <v>1500</v>
      </c>
      <c r="M2">
        <v>10414500</v>
      </c>
      <c r="N2">
        <v>37708154</v>
      </c>
    </row>
    <row r="3" spans="1:16" x14ac:dyDescent="0.25">
      <c r="A3">
        <v>2</v>
      </c>
      <c r="B3" t="s">
        <v>103</v>
      </c>
      <c r="C3" t="s">
        <v>149</v>
      </c>
      <c r="D3">
        <v>8724202</v>
      </c>
      <c r="J3">
        <v>217434418</v>
      </c>
    </row>
    <row r="4" spans="1:16" x14ac:dyDescent="0.25">
      <c r="A4">
        <v>3</v>
      </c>
      <c r="B4" t="s">
        <v>21</v>
      </c>
      <c r="C4" t="s">
        <v>149</v>
      </c>
      <c r="D4">
        <v>750119104</v>
      </c>
      <c r="G4">
        <v>45411154</v>
      </c>
      <c r="L4">
        <v>10280</v>
      </c>
      <c r="N4">
        <v>31040929</v>
      </c>
      <c r="O4">
        <v>10373</v>
      </c>
    </row>
    <row r="5" spans="1:16" x14ac:dyDescent="0.25">
      <c r="A5">
        <v>4</v>
      </c>
      <c r="B5" t="s">
        <v>28</v>
      </c>
      <c r="C5" t="s">
        <v>149</v>
      </c>
      <c r="D5">
        <v>1348705</v>
      </c>
      <c r="E5">
        <v>2542528</v>
      </c>
      <c r="G5">
        <v>71709053</v>
      </c>
      <c r="H5">
        <v>3760523674</v>
      </c>
      <c r="I5">
        <v>215400092</v>
      </c>
      <c r="J5">
        <v>1390888631</v>
      </c>
      <c r="K5">
        <v>4593507763</v>
      </c>
      <c r="L5">
        <v>1873111</v>
      </c>
      <c r="N5">
        <v>42452988</v>
      </c>
      <c r="P5">
        <v>1159</v>
      </c>
    </row>
    <row r="6" spans="1:16" x14ac:dyDescent="0.25">
      <c r="A6">
        <v>5</v>
      </c>
      <c r="B6" t="s">
        <v>87</v>
      </c>
      <c r="C6" t="s">
        <v>149</v>
      </c>
      <c r="D6">
        <v>611587259</v>
      </c>
      <c r="E6">
        <v>84653800</v>
      </c>
      <c r="F6">
        <v>104080609</v>
      </c>
      <c r="G6">
        <v>117772799</v>
      </c>
      <c r="H6">
        <v>4533763973</v>
      </c>
      <c r="I6">
        <v>6047015</v>
      </c>
      <c r="J6">
        <v>99215758</v>
      </c>
      <c r="L6">
        <v>19817096</v>
      </c>
      <c r="M6">
        <v>6599248</v>
      </c>
      <c r="N6">
        <v>589547558</v>
      </c>
      <c r="P6">
        <v>1772</v>
      </c>
    </row>
    <row r="7" spans="1:16" x14ac:dyDescent="0.25">
      <c r="A7">
        <v>6</v>
      </c>
      <c r="B7" t="s">
        <v>136</v>
      </c>
      <c r="C7" t="s">
        <v>149</v>
      </c>
      <c r="D7">
        <v>684000</v>
      </c>
      <c r="E7">
        <v>2941912</v>
      </c>
      <c r="H7">
        <v>55560930</v>
      </c>
      <c r="I7">
        <v>2118994</v>
      </c>
      <c r="J7">
        <v>19338955</v>
      </c>
      <c r="K7">
        <v>8139600</v>
      </c>
      <c r="L7">
        <v>4344709</v>
      </c>
      <c r="M7">
        <v>7689099</v>
      </c>
      <c r="N7">
        <v>24828516</v>
      </c>
      <c r="O7">
        <v>8944273</v>
      </c>
    </row>
    <row r="8" spans="1:16" x14ac:dyDescent="0.25">
      <c r="A8">
        <v>7</v>
      </c>
      <c r="B8" t="s">
        <v>34</v>
      </c>
      <c r="C8" t="s">
        <v>149</v>
      </c>
      <c r="D8">
        <v>13164980</v>
      </c>
      <c r="E8">
        <v>14688971</v>
      </c>
      <c r="F8">
        <v>401765471</v>
      </c>
      <c r="G8">
        <v>21861313</v>
      </c>
      <c r="H8">
        <v>1812901057</v>
      </c>
      <c r="J8">
        <v>1176891</v>
      </c>
      <c r="K8">
        <v>17799713</v>
      </c>
      <c r="L8">
        <v>104280</v>
      </c>
      <c r="M8">
        <v>41111011</v>
      </c>
      <c r="N8">
        <v>93192055</v>
      </c>
      <c r="O8">
        <v>655176</v>
      </c>
      <c r="P8">
        <v>3300</v>
      </c>
    </row>
    <row r="9" spans="1:16" x14ac:dyDescent="0.25">
      <c r="A9">
        <v>8</v>
      </c>
      <c r="B9" t="s">
        <v>66</v>
      </c>
      <c r="C9" t="s">
        <v>149</v>
      </c>
      <c r="D9">
        <v>50887727</v>
      </c>
      <c r="E9">
        <v>1286128</v>
      </c>
      <c r="F9">
        <v>2511769</v>
      </c>
      <c r="G9">
        <v>2865726</v>
      </c>
      <c r="H9">
        <v>391990</v>
      </c>
      <c r="L9">
        <v>495996</v>
      </c>
      <c r="M9">
        <v>10098116</v>
      </c>
      <c r="N9">
        <v>109540304</v>
      </c>
      <c r="O9">
        <v>6754601</v>
      </c>
      <c r="P9">
        <v>448</v>
      </c>
    </row>
    <row r="10" spans="1:16" x14ac:dyDescent="0.25">
      <c r="A10">
        <v>9</v>
      </c>
      <c r="B10" t="s">
        <v>43</v>
      </c>
      <c r="C10" t="s">
        <v>149</v>
      </c>
      <c r="D10">
        <v>2730293727</v>
      </c>
      <c r="E10">
        <v>26841053</v>
      </c>
      <c r="F10">
        <v>279530402</v>
      </c>
      <c r="G10">
        <v>110172236</v>
      </c>
      <c r="H10">
        <v>142914173</v>
      </c>
      <c r="I10">
        <v>5679989</v>
      </c>
      <c r="J10">
        <v>36448034</v>
      </c>
      <c r="K10">
        <v>43839098</v>
      </c>
      <c r="L10">
        <v>48786874</v>
      </c>
      <c r="M10">
        <v>65883849</v>
      </c>
      <c r="N10">
        <v>135625182</v>
      </c>
      <c r="O10">
        <v>6750240</v>
      </c>
      <c r="P10">
        <v>123465</v>
      </c>
    </row>
    <row r="11" spans="1:16" x14ac:dyDescent="0.25">
      <c r="A11">
        <v>10</v>
      </c>
      <c r="B11" t="s">
        <v>120</v>
      </c>
      <c r="C11" t="s">
        <v>149</v>
      </c>
      <c r="D11">
        <v>3215435</v>
      </c>
      <c r="G11">
        <v>2088263</v>
      </c>
      <c r="H11">
        <v>991104</v>
      </c>
      <c r="J11">
        <v>2275055451</v>
      </c>
      <c r="L11">
        <v>137</v>
      </c>
      <c r="M11">
        <v>284955624</v>
      </c>
      <c r="N11">
        <v>1337529218</v>
      </c>
      <c r="P11">
        <v>730</v>
      </c>
    </row>
    <row r="12" spans="1:16" x14ac:dyDescent="0.25">
      <c r="A12">
        <v>11</v>
      </c>
      <c r="B12" t="s">
        <v>150</v>
      </c>
      <c r="C12" t="s">
        <v>171</v>
      </c>
      <c r="D12">
        <v>5859446</v>
      </c>
      <c r="E12">
        <v>2788</v>
      </c>
      <c r="F12">
        <v>54169</v>
      </c>
      <c r="G12">
        <v>51872531</v>
      </c>
      <c r="H12">
        <v>4171358</v>
      </c>
      <c r="I12">
        <v>94210839</v>
      </c>
      <c r="L12">
        <v>1426</v>
      </c>
      <c r="M12">
        <v>1710</v>
      </c>
      <c r="N12">
        <v>267753</v>
      </c>
      <c r="P12">
        <v>526</v>
      </c>
    </row>
    <row r="13" spans="1:16" x14ac:dyDescent="0.25">
      <c r="A13">
        <v>12</v>
      </c>
      <c r="B13" t="s">
        <v>151</v>
      </c>
      <c r="C13" t="s">
        <v>171</v>
      </c>
      <c r="D13">
        <v>5348267619</v>
      </c>
      <c r="E13">
        <v>472698733</v>
      </c>
      <c r="F13">
        <v>67178491</v>
      </c>
      <c r="G13">
        <v>4715893</v>
      </c>
      <c r="H13">
        <v>7468975535</v>
      </c>
      <c r="J13">
        <v>23921594</v>
      </c>
      <c r="K13">
        <v>14621954</v>
      </c>
      <c r="L13">
        <v>10624389</v>
      </c>
      <c r="M13">
        <v>1638624259</v>
      </c>
      <c r="N13">
        <v>1258744406</v>
      </c>
      <c r="O13">
        <v>7192374</v>
      </c>
      <c r="P13">
        <v>6228</v>
      </c>
    </row>
    <row r="14" spans="1:16" x14ac:dyDescent="0.25">
      <c r="A14">
        <v>13</v>
      </c>
      <c r="B14" t="s">
        <v>15</v>
      </c>
      <c r="C14" t="s">
        <v>171</v>
      </c>
      <c r="D14">
        <v>85260462</v>
      </c>
      <c r="F14">
        <v>212734</v>
      </c>
      <c r="G14">
        <v>3572888131</v>
      </c>
      <c r="L14">
        <v>198311</v>
      </c>
      <c r="M14">
        <v>34603975</v>
      </c>
      <c r="N14">
        <v>216161231</v>
      </c>
      <c r="P14">
        <v>24318</v>
      </c>
    </row>
    <row r="15" spans="1:16" x14ac:dyDescent="0.25">
      <c r="A15">
        <v>14</v>
      </c>
      <c r="B15" t="s">
        <v>187</v>
      </c>
      <c r="C15" t="s">
        <v>171</v>
      </c>
      <c r="D15">
        <v>880128</v>
      </c>
    </row>
    <row r="16" spans="1:16" x14ac:dyDescent="0.25">
      <c r="A16">
        <v>15</v>
      </c>
      <c r="B16" t="s">
        <v>91</v>
      </c>
      <c r="C16" t="s">
        <v>171</v>
      </c>
      <c r="D16">
        <v>90254838</v>
      </c>
      <c r="E16">
        <v>811</v>
      </c>
      <c r="F16">
        <v>109006328</v>
      </c>
      <c r="G16">
        <v>65167471</v>
      </c>
      <c r="H16">
        <v>58333747</v>
      </c>
      <c r="I16">
        <v>16338962</v>
      </c>
      <c r="K16">
        <v>437</v>
      </c>
      <c r="L16">
        <v>1099230</v>
      </c>
      <c r="M16">
        <v>10928131</v>
      </c>
      <c r="N16">
        <v>153532157</v>
      </c>
      <c r="O16">
        <v>918</v>
      </c>
      <c r="P16">
        <v>17635</v>
      </c>
    </row>
    <row r="17" spans="1:16" x14ac:dyDescent="0.25">
      <c r="A17">
        <v>17</v>
      </c>
      <c r="B17" t="s">
        <v>106</v>
      </c>
      <c r="C17" t="s">
        <v>171</v>
      </c>
      <c r="D17">
        <v>5646485</v>
      </c>
      <c r="G17">
        <v>80404</v>
      </c>
      <c r="L17">
        <v>17</v>
      </c>
      <c r="N17">
        <v>94220</v>
      </c>
      <c r="P17">
        <v>367</v>
      </c>
    </row>
    <row r="18" spans="1:16" x14ac:dyDescent="0.25">
      <c r="A18">
        <v>18</v>
      </c>
      <c r="B18" t="s">
        <v>108</v>
      </c>
      <c r="C18" t="s">
        <v>171</v>
      </c>
      <c r="D18">
        <v>2333967</v>
      </c>
      <c r="G18">
        <v>1149648</v>
      </c>
    </row>
    <row r="19" spans="1:16" x14ac:dyDescent="0.25">
      <c r="A19">
        <v>19</v>
      </c>
      <c r="B19" t="s">
        <v>110</v>
      </c>
      <c r="C19" t="s">
        <v>171</v>
      </c>
      <c r="D19">
        <v>1366123</v>
      </c>
    </row>
    <row r="20" spans="1:16" x14ac:dyDescent="0.25">
      <c r="A20">
        <v>20</v>
      </c>
      <c r="B20" t="s">
        <v>85</v>
      </c>
      <c r="C20" t="s">
        <v>171</v>
      </c>
      <c r="D20">
        <v>81081592</v>
      </c>
      <c r="E20">
        <v>176</v>
      </c>
      <c r="F20">
        <v>5116393</v>
      </c>
      <c r="G20">
        <v>3596765</v>
      </c>
      <c r="H20">
        <v>709951</v>
      </c>
      <c r="L20">
        <v>154867</v>
      </c>
      <c r="N20">
        <v>227701</v>
      </c>
    </row>
    <row r="21" spans="1:16" x14ac:dyDescent="0.25">
      <c r="A21">
        <v>21</v>
      </c>
      <c r="B21" t="s">
        <v>31</v>
      </c>
      <c r="C21" t="s">
        <v>171</v>
      </c>
      <c r="D21">
        <v>4315031</v>
      </c>
      <c r="G21">
        <v>7032078</v>
      </c>
      <c r="H21">
        <v>3045672</v>
      </c>
      <c r="L21">
        <v>119585</v>
      </c>
      <c r="N21">
        <v>40716</v>
      </c>
    </row>
    <row r="22" spans="1:16" x14ac:dyDescent="0.25">
      <c r="A22">
        <v>22</v>
      </c>
      <c r="B22" t="s">
        <v>114</v>
      </c>
      <c r="C22" t="s">
        <v>171</v>
      </c>
      <c r="D22">
        <v>6364663</v>
      </c>
      <c r="L22">
        <v>307</v>
      </c>
      <c r="M22">
        <v>64</v>
      </c>
      <c r="N22">
        <v>113421</v>
      </c>
      <c r="P22">
        <v>67</v>
      </c>
    </row>
    <row r="23" spans="1:16" x14ac:dyDescent="0.25">
      <c r="A23">
        <v>23</v>
      </c>
      <c r="B23" t="s">
        <v>48</v>
      </c>
      <c r="C23" t="s">
        <v>171</v>
      </c>
      <c r="D23">
        <v>7362888</v>
      </c>
      <c r="E23">
        <v>84</v>
      </c>
      <c r="F23">
        <v>2595902</v>
      </c>
      <c r="G23">
        <v>312546</v>
      </c>
      <c r="L23">
        <v>1396944</v>
      </c>
      <c r="M23">
        <v>162</v>
      </c>
      <c r="N23">
        <v>571403</v>
      </c>
      <c r="O23">
        <v>339938</v>
      </c>
      <c r="P23">
        <v>980</v>
      </c>
    </row>
    <row r="24" spans="1:16" x14ac:dyDescent="0.25">
      <c r="A24">
        <v>24</v>
      </c>
      <c r="B24" t="s">
        <v>188</v>
      </c>
      <c r="C24" t="s">
        <v>171</v>
      </c>
      <c r="L24">
        <v>500</v>
      </c>
    </row>
    <row r="25" spans="1:16" x14ac:dyDescent="0.25">
      <c r="A25">
        <v>25</v>
      </c>
      <c r="B25" t="s">
        <v>54</v>
      </c>
      <c r="C25" t="s">
        <v>171</v>
      </c>
      <c r="D25">
        <v>5102454162</v>
      </c>
      <c r="E25">
        <v>13100208</v>
      </c>
      <c r="F25">
        <v>491675336</v>
      </c>
      <c r="G25">
        <v>47853497</v>
      </c>
      <c r="H25">
        <v>40390469</v>
      </c>
      <c r="L25">
        <v>77039463</v>
      </c>
      <c r="M25">
        <v>15890560</v>
      </c>
      <c r="N25">
        <v>181957557</v>
      </c>
      <c r="O25">
        <v>674881</v>
      </c>
      <c r="P25">
        <v>12295</v>
      </c>
    </row>
    <row r="26" spans="1:16" x14ac:dyDescent="0.25">
      <c r="A26">
        <v>26</v>
      </c>
      <c r="B26" t="s">
        <v>4</v>
      </c>
      <c r="C26" t="s">
        <v>152</v>
      </c>
      <c r="D26">
        <v>89019664</v>
      </c>
      <c r="F26">
        <v>2855962</v>
      </c>
      <c r="G26">
        <v>1434696</v>
      </c>
      <c r="L26">
        <v>212</v>
      </c>
      <c r="N26">
        <v>3912298</v>
      </c>
      <c r="O26">
        <v>57387690</v>
      </c>
    </row>
    <row r="27" spans="1:16" x14ac:dyDescent="0.25">
      <c r="A27">
        <v>27</v>
      </c>
      <c r="B27" t="s">
        <v>8</v>
      </c>
      <c r="C27" t="s">
        <v>152</v>
      </c>
      <c r="D27">
        <v>171987445</v>
      </c>
      <c r="F27">
        <v>1750466</v>
      </c>
      <c r="G27">
        <v>955100</v>
      </c>
      <c r="H27">
        <v>5727648</v>
      </c>
      <c r="L27">
        <v>1336420</v>
      </c>
      <c r="N27">
        <v>3047177</v>
      </c>
      <c r="O27">
        <v>31564451</v>
      </c>
    </row>
    <row r="28" spans="1:16" x14ac:dyDescent="0.25">
      <c r="A28">
        <v>28</v>
      </c>
      <c r="B28" t="s">
        <v>10</v>
      </c>
      <c r="C28" t="s">
        <v>152</v>
      </c>
      <c r="D28">
        <v>6530712</v>
      </c>
      <c r="H28">
        <v>1719615</v>
      </c>
      <c r="L28">
        <v>42289</v>
      </c>
      <c r="N28">
        <v>72000</v>
      </c>
      <c r="O28">
        <v>194358816</v>
      </c>
    </row>
    <row r="29" spans="1:16" x14ac:dyDescent="0.25">
      <c r="A29">
        <v>29</v>
      </c>
      <c r="B29" t="s">
        <v>12</v>
      </c>
      <c r="C29" t="s">
        <v>152</v>
      </c>
      <c r="D29">
        <v>981992057</v>
      </c>
      <c r="E29">
        <v>219034880</v>
      </c>
      <c r="F29">
        <v>31569289</v>
      </c>
      <c r="G29">
        <v>31618732</v>
      </c>
      <c r="H29">
        <v>147654289</v>
      </c>
      <c r="J29">
        <v>4723976</v>
      </c>
      <c r="L29">
        <v>9578</v>
      </c>
      <c r="N29">
        <v>24558705</v>
      </c>
      <c r="O29">
        <v>260775648</v>
      </c>
      <c r="P29">
        <v>713</v>
      </c>
    </row>
    <row r="30" spans="1:16" x14ac:dyDescent="0.25">
      <c r="A30">
        <v>30</v>
      </c>
      <c r="B30" t="s">
        <v>14</v>
      </c>
      <c r="C30" t="s">
        <v>152</v>
      </c>
      <c r="G30">
        <v>81379836</v>
      </c>
      <c r="O30">
        <v>38830549</v>
      </c>
    </row>
    <row r="31" spans="1:16" x14ac:dyDescent="0.25">
      <c r="A31">
        <v>31</v>
      </c>
      <c r="B31" t="s">
        <v>16</v>
      </c>
      <c r="C31" t="s">
        <v>152</v>
      </c>
      <c r="D31">
        <v>147290892</v>
      </c>
      <c r="F31">
        <v>317143</v>
      </c>
      <c r="G31">
        <v>6467972</v>
      </c>
      <c r="H31">
        <v>43348968</v>
      </c>
      <c r="L31">
        <v>1941</v>
      </c>
      <c r="N31">
        <v>262925</v>
      </c>
      <c r="O31">
        <v>14887482</v>
      </c>
      <c r="P31">
        <v>722</v>
      </c>
    </row>
    <row r="32" spans="1:16" x14ac:dyDescent="0.25">
      <c r="A32">
        <v>32</v>
      </c>
      <c r="B32" t="s">
        <v>23</v>
      </c>
      <c r="C32" t="s">
        <v>152</v>
      </c>
      <c r="D32">
        <v>61964356</v>
      </c>
      <c r="G32">
        <v>1348925</v>
      </c>
      <c r="H32">
        <v>417634</v>
      </c>
      <c r="L32">
        <v>720</v>
      </c>
      <c r="N32">
        <v>2409539</v>
      </c>
      <c r="O32">
        <v>16260148</v>
      </c>
    </row>
    <row r="33" spans="1:16" x14ac:dyDescent="0.25">
      <c r="A33">
        <v>33</v>
      </c>
      <c r="B33" t="s">
        <v>153</v>
      </c>
      <c r="C33" t="s">
        <v>152</v>
      </c>
      <c r="O33">
        <v>2580941657</v>
      </c>
    </row>
    <row r="34" spans="1:16" x14ac:dyDescent="0.25">
      <c r="A34">
        <v>34</v>
      </c>
      <c r="B34" t="s">
        <v>65</v>
      </c>
      <c r="C34" t="s">
        <v>152</v>
      </c>
      <c r="D34">
        <v>15078406</v>
      </c>
      <c r="H34">
        <v>140868</v>
      </c>
      <c r="L34">
        <v>722492</v>
      </c>
      <c r="N34">
        <v>624664</v>
      </c>
      <c r="O34">
        <v>213698188</v>
      </c>
    </row>
    <row r="35" spans="1:16" x14ac:dyDescent="0.25">
      <c r="A35">
        <v>35</v>
      </c>
      <c r="B35" t="s">
        <v>39</v>
      </c>
      <c r="C35" t="s">
        <v>152</v>
      </c>
      <c r="D35">
        <v>199508135</v>
      </c>
      <c r="F35">
        <v>6296699</v>
      </c>
      <c r="G35">
        <v>2280192</v>
      </c>
      <c r="H35">
        <v>23445966</v>
      </c>
      <c r="L35">
        <v>748321</v>
      </c>
      <c r="N35">
        <v>14814032</v>
      </c>
      <c r="O35">
        <v>339515610</v>
      </c>
      <c r="P35">
        <v>72</v>
      </c>
    </row>
    <row r="36" spans="1:16" x14ac:dyDescent="0.25">
      <c r="A36">
        <v>36</v>
      </c>
      <c r="B36" t="s">
        <v>49</v>
      </c>
      <c r="C36" t="s">
        <v>152</v>
      </c>
      <c r="D36">
        <v>2306331</v>
      </c>
      <c r="G36">
        <v>1071875095</v>
      </c>
      <c r="H36">
        <v>214479654</v>
      </c>
      <c r="L36">
        <v>3660</v>
      </c>
      <c r="P36">
        <v>979</v>
      </c>
    </row>
    <row r="37" spans="1:16" x14ac:dyDescent="0.25">
      <c r="A37">
        <v>37</v>
      </c>
      <c r="B37" t="s">
        <v>50</v>
      </c>
      <c r="C37" t="s">
        <v>152</v>
      </c>
      <c r="D37">
        <v>718834503</v>
      </c>
      <c r="E37">
        <v>714665</v>
      </c>
      <c r="F37">
        <v>45673721</v>
      </c>
      <c r="G37">
        <v>362193119</v>
      </c>
      <c r="H37">
        <v>99504686</v>
      </c>
      <c r="I37">
        <v>766612</v>
      </c>
      <c r="L37">
        <v>9782936</v>
      </c>
      <c r="M37">
        <v>2645691</v>
      </c>
      <c r="N37">
        <v>43240941</v>
      </c>
      <c r="O37">
        <v>39926664</v>
      </c>
      <c r="P37">
        <v>149</v>
      </c>
    </row>
    <row r="38" spans="1:16" x14ac:dyDescent="0.25">
      <c r="A38">
        <v>38</v>
      </c>
      <c r="B38" t="s">
        <v>51</v>
      </c>
      <c r="C38" t="s">
        <v>152</v>
      </c>
      <c r="D38">
        <v>52974399</v>
      </c>
      <c r="E38">
        <v>160</v>
      </c>
      <c r="F38">
        <v>160</v>
      </c>
      <c r="G38">
        <v>40524058</v>
      </c>
      <c r="H38">
        <v>4209355</v>
      </c>
      <c r="L38">
        <v>353</v>
      </c>
      <c r="M38">
        <v>145034</v>
      </c>
      <c r="O38">
        <v>160</v>
      </c>
    </row>
    <row r="39" spans="1:16" x14ac:dyDescent="0.25">
      <c r="A39">
        <v>39</v>
      </c>
      <c r="B39" t="s">
        <v>77</v>
      </c>
      <c r="C39" t="s">
        <v>152</v>
      </c>
      <c r="D39">
        <v>23704841</v>
      </c>
      <c r="G39">
        <v>2179893</v>
      </c>
      <c r="H39">
        <v>685011</v>
      </c>
      <c r="N39">
        <v>361054</v>
      </c>
      <c r="O39">
        <v>42824086</v>
      </c>
    </row>
    <row r="40" spans="1:16" x14ac:dyDescent="0.25">
      <c r="A40">
        <v>40</v>
      </c>
      <c r="B40" t="s">
        <v>2</v>
      </c>
      <c r="C40" t="s">
        <v>155</v>
      </c>
      <c r="D40">
        <v>11756547</v>
      </c>
      <c r="H40">
        <v>3928753</v>
      </c>
      <c r="N40">
        <v>593515</v>
      </c>
      <c r="O40">
        <v>109209</v>
      </c>
    </row>
    <row r="41" spans="1:16" x14ac:dyDescent="0.25">
      <c r="A41">
        <v>41</v>
      </c>
      <c r="B41" t="s">
        <v>73</v>
      </c>
      <c r="C41" t="s">
        <v>155</v>
      </c>
      <c r="D41">
        <v>460577</v>
      </c>
      <c r="G41">
        <v>2096400</v>
      </c>
      <c r="H41">
        <v>13337149</v>
      </c>
    </row>
    <row r="42" spans="1:16" x14ac:dyDescent="0.25">
      <c r="A42">
        <v>42</v>
      </c>
      <c r="B42" t="s">
        <v>156</v>
      </c>
      <c r="C42" t="s">
        <v>155</v>
      </c>
      <c r="D42">
        <v>203686294</v>
      </c>
      <c r="F42">
        <v>66</v>
      </c>
      <c r="G42">
        <v>369429</v>
      </c>
      <c r="L42">
        <v>228516</v>
      </c>
      <c r="M42">
        <v>1787488</v>
      </c>
      <c r="N42">
        <v>1160711</v>
      </c>
      <c r="O42">
        <v>13100393</v>
      </c>
    </row>
    <row r="43" spans="1:16" x14ac:dyDescent="0.25">
      <c r="A43">
        <v>43</v>
      </c>
      <c r="B43" t="s">
        <v>78</v>
      </c>
      <c r="C43" t="s">
        <v>155</v>
      </c>
      <c r="D43">
        <v>10104730</v>
      </c>
      <c r="G43">
        <v>425604</v>
      </c>
      <c r="H43">
        <v>1075901</v>
      </c>
      <c r="N43">
        <v>862124</v>
      </c>
      <c r="O43">
        <v>1925726</v>
      </c>
    </row>
    <row r="44" spans="1:16" x14ac:dyDescent="0.25">
      <c r="A44">
        <v>44</v>
      </c>
      <c r="B44" t="s">
        <v>58</v>
      </c>
      <c r="C44" t="s">
        <v>155</v>
      </c>
      <c r="D44">
        <v>104547935</v>
      </c>
      <c r="L44">
        <v>1075951</v>
      </c>
      <c r="N44">
        <v>2847680</v>
      </c>
      <c r="O44">
        <v>27695801</v>
      </c>
      <c r="P44">
        <v>10</v>
      </c>
    </row>
    <row r="45" spans="1:16" x14ac:dyDescent="0.25">
      <c r="A45">
        <v>45</v>
      </c>
      <c r="B45" t="s">
        <v>59</v>
      </c>
      <c r="C45" t="s">
        <v>155</v>
      </c>
      <c r="D45">
        <v>500677675</v>
      </c>
      <c r="E45">
        <v>31527034</v>
      </c>
      <c r="F45">
        <v>262184871</v>
      </c>
      <c r="G45">
        <v>3542623</v>
      </c>
      <c r="H45">
        <v>1886381</v>
      </c>
      <c r="I45">
        <v>4472778</v>
      </c>
      <c r="L45">
        <v>9430701</v>
      </c>
      <c r="M45">
        <v>5085315</v>
      </c>
      <c r="N45">
        <v>49618132</v>
      </c>
      <c r="O45">
        <v>155829843</v>
      </c>
      <c r="P45">
        <v>337</v>
      </c>
    </row>
    <row r="46" spans="1:16" x14ac:dyDescent="0.25">
      <c r="A46">
        <v>46</v>
      </c>
      <c r="B46" t="s">
        <v>131</v>
      </c>
      <c r="C46" t="s">
        <v>155</v>
      </c>
      <c r="L46">
        <v>947368</v>
      </c>
    </row>
    <row r="47" spans="1:16" x14ac:dyDescent="0.25">
      <c r="A47">
        <v>47</v>
      </c>
      <c r="B47" t="s">
        <v>61</v>
      </c>
      <c r="C47" t="s">
        <v>155</v>
      </c>
      <c r="D47">
        <v>293060574</v>
      </c>
      <c r="E47">
        <v>44860837</v>
      </c>
      <c r="F47">
        <v>111768571</v>
      </c>
      <c r="G47">
        <v>33719500</v>
      </c>
      <c r="H47">
        <v>622302</v>
      </c>
      <c r="I47">
        <v>18475861</v>
      </c>
      <c r="J47">
        <v>69629492</v>
      </c>
      <c r="K47">
        <v>3552310</v>
      </c>
      <c r="L47">
        <v>7065350</v>
      </c>
      <c r="M47">
        <v>600846</v>
      </c>
      <c r="N47">
        <v>227247228</v>
      </c>
      <c r="O47">
        <v>360118947</v>
      </c>
      <c r="P47">
        <v>80</v>
      </c>
    </row>
    <row r="48" spans="1:16" x14ac:dyDescent="0.25">
      <c r="A48">
        <v>48</v>
      </c>
      <c r="B48" t="s">
        <v>126</v>
      </c>
      <c r="C48" t="s">
        <v>155</v>
      </c>
      <c r="D48">
        <v>32932433</v>
      </c>
      <c r="E48">
        <v>4513932</v>
      </c>
      <c r="F48">
        <v>438186</v>
      </c>
      <c r="N48">
        <v>1382716</v>
      </c>
      <c r="O48">
        <v>37053160</v>
      </c>
    </row>
    <row r="49" spans="1:16" x14ac:dyDescent="0.25">
      <c r="A49">
        <v>49</v>
      </c>
      <c r="B49" t="s">
        <v>127</v>
      </c>
      <c r="C49" t="s">
        <v>155</v>
      </c>
      <c r="D49">
        <v>69370738</v>
      </c>
      <c r="E49">
        <v>351146</v>
      </c>
      <c r="G49">
        <v>2308723</v>
      </c>
      <c r="H49">
        <v>1926946</v>
      </c>
      <c r="I49">
        <v>177464</v>
      </c>
      <c r="L49">
        <v>2213527</v>
      </c>
      <c r="N49">
        <v>728360</v>
      </c>
      <c r="O49">
        <v>25753850</v>
      </c>
      <c r="P49">
        <v>17</v>
      </c>
    </row>
    <row r="50" spans="1:16" x14ac:dyDescent="0.25">
      <c r="A50">
        <v>50</v>
      </c>
      <c r="B50" t="s">
        <v>25</v>
      </c>
      <c r="C50" t="s">
        <v>155</v>
      </c>
      <c r="D50">
        <v>897071737</v>
      </c>
      <c r="E50">
        <v>141295284</v>
      </c>
      <c r="F50">
        <v>97706025</v>
      </c>
      <c r="G50">
        <v>2510982</v>
      </c>
      <c r="H50">
        <v>567545</v>
      </c>
      <c r="L50">
        <v>8936592</v>
      </c>
      <c r="M50">
        <v>1985063</v>
      </c>
      <c r="N50">
        <v>47129363</v>
      </c>
      <c r="O50">
        <v>76285831</v>
      </c>
      <c r="P50">
        <v>489</v>
      </c>
    </row>
    <row r="51" spans="1:16" x14ac:dyDescent="0.25">
      <c r="A51">
        <v>51</v>
      </c>
      <c r="B51" t="s">
        <v>27</v>
      </c>
      <c r="C51" t="s">
        <v>155</v>
      </c>
      <c r="D51">
        <v>20067983</v>
      </c>
      <c r="E51">
        <v>15829732</v>
      </c>
      <c r="F51">
        <v>68162</v>
      </c>
      <c r="G51">
        <v>498570</v>
      </c>
      <c r="H51">
        <v>699306</v>
      </c>
      <c r="L51">
        <v>94142</v>
      </c>
      <c r="N51">
        <v>911622</v>
      </c>
      <c r="O51">
        <v>1760689</v>
      </c>
      <c r="P51">
        <v>34</v>
      </c>
    </row>
    <row r="52" spans="1:16" x14ac:dyDescent="0.25">
      <c r="A52">
        <v>52</v>
      </c>
      <c r="B52" t="s">
        <v>30</v>
      </c>
      <c r="C52" t="s">
        <v>155</v>
      </c>
      <c r="D52">
        <v>7862857</v>
      </c>
      <c r="E52">
        <v>118533</v>
      </c>
      <c r="G52">
        <v>1174399</v>
      </c>
      <c r="L52">
        <v>19527</v>
      </c>
      <c r="N52">
        <v>173365</v>
      </c>
      <c r="O52">
        <v>2423158</v>
      </c>
    </row>
    <row r="53" spans="1:16" x14ac:dyDescent="0.25">
      <c r="A53">
        <v>53</v>
      </c>
      <c r="B53" t="s">
        <v>157</v>
      </c>
      <c r="C53" t="s">
        <v>155</v>
      </c>
      <c r="D53">
        <v>318252437</v>
      </c>
      <c r="E53">
        <v>28534018</v>
      </c>
      <c r="G53">
        <v>1413988</v>
      </c>
      <c r="H53">
        <v>682491</v>
      </c>
      <c r="I53">
        <v>657163</v>
      </c>
      <c r="L53">
        <v>4122960</v>
      </c>
      <c r="M53">
        <v>236540</v>
      </c>
      <c r="N53">
        <v>14720563</v>
      </c>
      <c r="O53">
        <v>75077714</v>
      </c>
      <c r="P53">
        <v>1577</v>
      </c>
    </row>
    <row r="54" spans="1:16" x14ac:dyDescent="0.25">
      <c r="A54">
        <v>54</v>
      </c>
      <c r="B54" t="s">
        <v>175</v>
      </c>
      <c r="C54" t="s">
        <v>155</v>
      </c>
      <c r="H54">
        <v>28</v>
      </c>
      <c r="O54">
        <v>29</v>
      </c>
    </row>
    <row r="55" spans="1:16" x14ac:dyDescent="0.25">
      <c r="A55">
        <v>56</v>
      </c>
      <c r="B55" t="s">
        <v>35</v>
      </c>
      <c r="C55" t="s">
        <v>155</v>
      </c>
      <c r="G55">
        <v>351231</v>
      </c>
      <c r="H55">
        <v>5197367</v>
      </c>
      <c r="I55">
        <v>200673</v>
      </c>
      <c r="L55">
        <v>1566287</v>
      </c>
      <c r="O55">
        <v>15380445</v>
      </c>
    </row>
    <row r="56" spans="1:16" x14ac:dyDescent="0.25">
      <c r="A56">
        <v>57</v>
      </c>
      <c r="B56" t="s">
        <v>44</v>
      </c>
      <c r="C56" t="s">
        <v>155</v>
      </c>
      <c r="D56">
        <v>146733813</v>
      </c>
      <c r="E56">
        <v>53280310</v>
      </c>
      <c r="F56">
        <v>509518</v>
      </c>
      <c r="G56">
        <v>30692928</v>
      </c>
      <c r="L56">
        <v>1148627</v>
      </c>
      <c r="N56">
        <v>11504627</v>
      </c>
      <c r="O56">
        <v>376843106</v>
      </c>
      <c r="P56">
        <v>234</v>
      </c>
    </row>
    <row r="57" spans="1:16" x14ac:dyDescent="0.25">
      <c r="A57">
        <v>59</v>
      </c>
      <c r="B57" t="s">
        <v>38</v>
      </c>
      <c r="C57" t="s">
        <v>155</v>
      </c>
      <c r="D57">
        <v>303083313</v>
      </c>
      <c r="E57">
        <v>10150340</v>
      </c>
      <c r="F57">
        <v>1504582</v>
      </c>
      <c r="G57">
        <v>425965</v>
      </c>
      <c r="L57">
        <v>1753129</v>
      </c>
      <c r="N57">
        <v>13573126</v>
      </c>
      <c r="O57">
        <v>2714250</v>
      </c>
      <c r="P57">
        <v>1031</v>
      </c>
    </row>
    <row r="58" spans="1:16" x14ac:dyDescent="0.25">
      <c r="A58">
        <v>60</v>
      </c>
      <c r="B58" t="s">
        <v>41</v>
      </c>
      <c r="C58" t="s">
        <v>155</v>
      </c>
      <c r="D58">
        <v>667214804</v>
      </c>
      <c r="E58">
        <v>11737513</v>
      </c>
      <c r="F58">
        <v>27265599</v>
      </c>
      <c r="G58">
        <v>56779206</v>
      </c>
      <c r="H58">
        <v>254487</v>
      </c>
      <c r="I58">
        <v>3353364</v>
      </c>
      <c r="L58">
        <v>3749581</v>
      </c>
      <c r="M58">
        <v>1785482</v>
      </c>
      <c r="N58">
        <v>43998306</v>
      </c>
      <c r="O58">
        <v>310236430</v>
      </c>
      <c r="P58">
        <v>5141</v>
      </c>
    </row>
    <row r="59" spans="1:16" x14ac:dyDescent="0.25">
      <c r="A59">
        <v>61</v>
      </c>
      <c r="B59" t="s">
        <v>117</v>
      </c>
      <c r="C59" t="s">
        <v>155</v>
      </c>
      <c r="D59">
        <v>26909454</v>
      </c>
      <c r="E59">
        <v>381144</v>
      </c>
      <c r="L59">
        <v>35</v>
      </c>
      <c r="M59">
        <v>754614</v>
      </c>
      <c r="N59">
        <v>117306</v>
      </c>
      <c r="P59">
        <v>105</v>
      </c>
    </row>
    <row r="60" spans="1:16" x14ac:dyDescent="0.25">
      <c r="A60">
        <v>62</v>
      </c>
      <c r="B60" t="s">
        <v>47</v>
      </c>
      <c r="C60" t="s">
        <v>155</v>
      </c>
      <c r="D60">
        <v>266424189</v>
      </c>
      <c r="E60">
        <v>41953060</v>
      </c>
      <c r="F60">
        <v>48545316</v>
      </c>
      <c r="G60">
        <v>1024400</v>
      </c>
      <c r="H60">
        <v>1828547</v>
      </c>
      <c r="L60">
        <v>20822861</v>
      </c>
      <c r="M60">
        <v>164904</v>
      </c>
      <c r="N60">
        <v>15601094</v>
      </c>
      <c r="O60">
        <v>14281989</v>
      </c>
      <c r="P60">
        <v>1024</v>
      </c>
    </row>
    <row r="61" spans="1:16" x14ac:dyDescent="0.25">
      <c r="A61">
        <v>63</v>
      </c>
      <c r="B61" t="s">
        <v>137</v>
      </c>
      <c r="C61" t="s">
        <v>155</v>
      </c>
      <c r="G61">
        <v>270138</v>
      </c>
    </row>
    <row r="62" spans="1:16" x14ac:dyDescent="0.25">
      <c r="A62">
        <v>64</v>
      </c>
      <c r="B62" t="s">
        <v>129</v>
      </c>
      <c r="C62" t="s">
        <v>155</v>
      </c>
      <c r="D62">
        <v>46178309</v>
      </c>
      <c r="E62">
        <v>1194194</v>
      </c>
      <c r="N62">
        <v>1113267</v>
      </c>
      <c r="P62">
        <v>176</v>
      </c>
    </row>
    <row r="63" spans="1:16" x14ac:dyDescent="0.25">
      <c r="A63">
        <v>65</v>
      </c>
      <c r="B63" t="s">
        <v>121</v>
      </c>
      <c r="C63" t="s">
        <v>155</v>
      </c>
      <c r="O63">
        <v>2044955</v>
      </c>
    </row>
    <row r="64" spans="1:16" x14ac:dyDescent="0.25">
      <c r="A64">
        <v>67</v>
      </c>
      <c r="B64" t="s">
        <v>3</v>
      </c>
      <c r="C64" t="s">
        <v>172</v>
      </c>
      <c r="F64">
        <v>9967343</v>
      </c>
      <c r="G64">
        <v>1476168</v>
      </c>
      <c r="O64">
        <v>8833201</v>
      </c>
    </row>
    <row r="65" spans="1:16" x14ac:dyDescent="0.25">
      <c r="A65">
        <v>68</v>
      </c>
      <c r="B65" t="s">
        <v>9</v>
      </c>
      <c r="C65" t="s">
        <v>172</v>
      </c>
      <c r="D65">
        <v>25712511</v>
      </c>
      <c r="G65">
        <v>79959563</v>
      </c>
      <c r="H65">
        <v>28617979</v>
      </c>
      <c r="I65">
        <v>1009851</v>
      </c>
      <c r="O65">
        <v>9758462</v>
      </c>
    </row>
    <row r="66" spans="1:16" x14ac:dyDescent="0.25">
      <c r="A66">
        <v>69</v>
      </c>
      <c r="B66" t="s">
        <v>135</v>
      </c>
      <c r="C66" t="s">
        <v>172</v>
      </c>
      <c r="G66">
        <v>3296951</v>
      </c>
    </row>
    <row r="67" spans="1:16" x14ac:dyDescent="0.25">
      <c r="A67">
        <v>70</v>
      </c>
      <c r="B67" t="s">
        <v>18</v>
      </c>
      <c r="C67" t="s">
        <v>172</v>
      </c>
      <c r="D67">
        <v>249809555</v>
      </c>
      <c r="E67">
        <v>112385</v>
      </c>
      <c r="F67">
        <v>1630032</v>
      </c>
      <c r="G67">
        <v>8647562</v>
      </c>
      <c r="L67">
        <v>1572760</v>
      </c>
      <c r="M67">
        <v>565951</v>
      </c>
      <c r="N67">
        <v>11064795</v>
      </c>
      <c r="O67">
        <v>7949455</v>
      </c>
    </row>
    <row r="68" spans="1:16" x14ac:dyDescent="0.25">
      <c r="A68">
        <v>71</v>
      </c>
      <c r="B68" t="s">
        <v>130</v>
      </c>
      <c r="C68" t="s">
        <v>172</v>
      </c>
      <c r="G68">
        <v>662499</v>
      </c>
    </row>
    <row r="69" spans="1:16" x14ac:dyDescent="0.25">
      <c r="A69">
        <v>72</v>
      </c>
      <c r="B69" t="s">
        <v>123</v>
      </c>
      <c r="C69" t="s">
        <v>172</v>
      </c>
      <c r="D69">
        <v>15926335</v>
      </c>
      <c r="E69">
        <v>2634119</v>
      </c>
      <c r="N69">
        <v>252831</v>
      </c>
    </row>
    <row r="70" spans="1:16" x14ac:dyDescent="0.25">
      <c r="A70">
        <v>74</v>
      </c>
      <c r="B70" t="s">
        <v>133</v>
      </c>
      <c r="C70" t="s">
        <v>172</v>
      </c>
      <c r="G70">
        <v>100954</v>
      </c>
      <c r="O70">
        <v>41129</v>
      </c>
    </row>
    <row r="71" spans="1:16" x14ac:dyDescent="0.25">
      <c r="A71">
        <v>75</v>
      </c>
      <c r="B71" t="s">
        <v>33</v>
      </c>
      <c r="C71" t="s">
        <v>172</v>
      </c>
      <c r="D71">
        <v>35333352</v>
      </c>
      <c r="E71">
        <v>596144</v>
      </c>
      <c r="G71">
        <v>8749246</v>
      </c>
      <c r="H71">
        <v>163958</v>
      </c>
      <c r="J71">
        <v>1414320</v>
      </c>
      <c r="N71">
        <v>13718</v>
      </c>
      <c r="O71">
        <v>1106807</v>
      </c>
    </row>
    <row r="72" spans="1:16" x14ac:dyDescent="0.25">
      <c r="A72">
        <v>76</v>
      </c>
      <c r="B72" t="s">
        <v>176</v>
      </c>
      <c r="C72" t="s">
        <v>172</v>
      </c>
      <c r="G72">
        <v>142639</v>
      </c>
    </row>
    <row r="73" spans="1:16" x14ac:dyDescent="0.25">
      <c r="A73">
        <v>77</v>
      </c>
      <c r="B73" t="s">
        <v>42</v>
      </c>
      <c r="C73" t="s">
        <v>172</v>
      </c>
      <c r="D73">
        <v>2654883</v>
      </c>
      <c r="G73">
        <v>5154925</v>
      </c>
      <c r="H73">
        <v>13802315</v>
      </c>
      <c r="L73">
        <v>34</v>
      </c>
      <c r="O73">
        <v>18374658</v>
      </c>
      <c r="P73">
        <v>375</v>
      </c>
    </row>
    <row r="74" spans="1:16" x14ac:dyDescent="0.25">
      <c r="A74">
        <v>78</v>
      </c>
      <c r="B74" t="s">
        <v>158</v>
      </c>
      <c r="C74" t="s">
        <v>172</v>
      </c>
      <c r="D74">
        <v>22209939</v>
      </c>
      <c r="E74">
        <v>782036</v>
      </c>
      <c r="G74">
        <v>89965143</v>
      </c>
      <c r="H74">
        <v>50617638</v>
      </c>
      <c r="I74">
        <v>2804279</v>
      </c>
      <c r="L74">
        <v>6274139</v>
      </c>
      <c r="N74">
        <v>130051</v>
      </c>
      <c r="O74">
        <v>302995437</v>
      </c>
    </row>
    <row r="75" spans="1:16" x14ac:dyDescent="0.25">
      <c r="A75">
        <v>79</v>
      </c>
      <c r="B75" t="s">
        <v>164</v>
      </c>
      <c r="C75" t="s">
        <v>172</v>
      </c>
      <c r="D75">
        <v>161229073</v>
      </c>
      <c r="F75">
        <v>5105058</v>
      </c>
      <c r="G75">
        <v>2326299</v>
      </c>
      <c r="L75">
        <v>160236</v>
      </c>
      <c r="N75">
        <v>245785</v>
      </c>
      <c r="O75">
        <v>756075</v>
      </c>
    </row>
    <row r="76" spans="1:16" x14ac:dyDescent="0.25">
      <c r="A76">
        <v>80</v>
      </c>
      <c r="B76" t="s">
        <v>37</v>
      </c>
      <c r="C76" t="s">
        <v>172</v>
      </c>
      <c r="D76">
        <v>259195060</v>
      </c>
      <c r="E76">
        <v>40035505</v>
      </c>
      <c r="F76">
        <v>95007685</v>
      </c>
      <c r="G76">
        <v>1534225</v>
      </c>
      <c r="I76">
        <v>78065</v>
      </c>
      <c r="L76">
        <v>5916125</v>
      </c>
      <c r="M76">
        <v>5814037</v>
      </c>
      <c r="N76">
        <v>5150290</v>
      </c>
      <c r="O76">
        <v>25329256</v>
      </c>
      <c r="P76">
        <v>1745</v>
      </c>
    </row>
    <row r="77" spans="1:16" x14ac:dyDescent="0.25">
      <c r="A77">
        <v>81</v>
      </c>
      <c r="B77" t="s">
        <v>134</v>
      </c>
      <c r="C77" t="s">
        <v>172</v>
      </c>
      <c r="G77">
        <v>2715647</v>
      </c>
      <c r="H77">
        <v>1427548</v>
      </c>
      <c r="L77">
        <v>33</v>
      </c>
    </row>
    <row r="78" spans="1:16" x14ac:dyDescent="0.25">
      <c r="A78">
        <v>82</v>
      </c>
      <c r="B78" t="s">
        <v>72</v>
      </c>
      <c r="C78" t="s">
        <v>172</v>
      </c>
      <c r="H78">
        <v>5714068</v>
      </c>
      <c r="L78">
        <v>69</v>
      </c>
    </row>
    <row r="79" spans="1:16" x14ac:dyDescent="0.25">
      <c r="A79">
        <v>83</v>
      </c>
      <c r="B79" t="s">
        <v>81</v>
      </c>
      <c r="C79" t="s">
        <v>172</v>
      </c>
      <c r="D79">
        <v>17878874</v>
      </c>
      <c r="E79">
        <v>21740</v>
      </c>
      <c r="L79">
        <v>92570</v>
      </c>
      <c r="N79">
        <v>834480</v>
      </c>
      <c r="O79">
        <v>266771</v>
      </c>
      <c r="P79">
        <v>211</v>
      </c>
    </row>
    <row r="80" spans="1:16" x14ac:dyDescent="0.25">
      <c r="A80">
        <v>84</v>
      </c>
      <c r="B80" t="s">
        <v>177</v>
      </c>
      <c r="C80" t="s">
        <v>172</v>
      </c>
      <c r="F80">
        <v>2482758</v>
      </c>
      <c r="L80">
        <v>4</v>
      </c>
    </row>
    <row r="81" spans="1:16" x14ac:dyDescent="0.25">
      <c r="A81">
        <v>85</v>
      </c>
      <c r="B81" t="s">
        <v>189</v>
      </c>
      <c r="C81" t="s">
        <v>172</v>
      </c>
      <c r="F81">
        <v>472</v>
      </c>
      <c r="L81">
        <v>4419</v>
      </c>
    </row>
    <row r="82" spans="1:16" x14ac:dyDescent="0.25">
      <c r="A82">
        <v>86</v>
      </c>
      <c r="B82" t="s">
        <v>178</v>
      </c>
      <c r="C82" t="s">
        <v>172</v>
      </c>
      <c r="G82">
        <v>6977656</v>
      </c>
    </row>
    <row r="83" spans="1:16" x14ac:dyDescent="0.25">
      <c r="A83">
        <v>87</v>
      </c>
      <c r="B83" t="s">
        <v>5</v>
      </c>
      <c r="C83" t="s">
        <v>159</v>
      </c>
      <c r="D83">
        <v>1583109185</v>
      </c>
      <c r="E83">
        <v>186230269</v>
      </c>
      <c r="F83">
        <v>5639310</v>
      </c>
      <c r="G83">
        <v>8210547</v>
      </c>
      <c r="H83">
        <v>218057969</v>
      </c>
      <c r="K83">
        <v>4487641</v>
      </c>
      <c r="L83">
        <v>32</v>
      </c>
      <c r="M83">
        <v>284570</v>
      </c>
    </row>
    <row r="84" spans="1:16" x14ac:dyDescent="0.25">
      <c r="A84">
        <v>88</v>
      </c>
      <c r="B84" t="s">
        <v>6</v>
      </c>
      <c r="C84" t="s">
        <v>159</v>
      </c>
      <c r="D84">
        <v>1372973315</v>
      </c>
      <c r="F84">
        <v>11608440</v>
      </c>
      <c r="G84">
        <v>265410243</v>
      </c>
      <c r="H84">
        <v>59938077</v>
      </c>
      <c r="K84">
        <v>14716166</v>
      </c>
      <c r="O84">
        <v>13105266</v>
      </c>
    </row>
    <row r="85" spans="1:16" x14ac:dyDescent="0.25">
      <c r="A85">
        <v>89</v>
      </c>
      <c r="B85" t="s">
        <v>7</v>
      </c>
      <c r="C85" t="s">
        <v>159</v>
      </c>
      <c r="D85">
        <v>7908557</v>
      </c>
      <c r="E85">
        <v>63430253</v>
      </c>
      <c r="F85">
        <v>1192618</v>
      </c>
      <c r="H85">
        <v>59762978</v>
      </c>
      <c r="I85">
        <v>343427</v>
      </c>
      <c r="K85">
        <v>58051905</v>
      </c>
    </row>
    <row r="86" spans="1:16" x14ac:dyDescent="0.25">
      <c r="A86">
        <v>90</v>
      </c>
      <c r="B86" t="s">
        <v>95</v>
      </c>
      <c r="C86" t="s">
        <v>159</v>
      </c>
      <c r="E86">
        <v>7977253</v>
      </c>
      <c r="M86">
        <v>121473629</v>
      </c>
    </row>
    <row r="87" spans="1:16" x14ac:dyDescent="0.25">
      <c r="A87">
        <v>91</v>
      </c>
      <c r="B87" t="s">
        <v>67</v>
      </c>
      <c r="C87" t="s">
        <v>159</v>
      </c>
      <c r="D87">
        <v>1296760</v>
      </c>
      <c r="E87">
        <v>60312508</v>
      </c>
      <c r="M87">
        <v>91576012</v>
      </c>
      <c r="O87">
        <v>6350350</v>
      </c>
    </row>
    <row r="88" spans="1:16" x14ac:dyDescent="0.25">
      <c r="A88">
        <v>92</v>
      </c>
      <c r="B88" t="s">
        <v>96</v>
      </c>
      <c r="C88" t="s">
        <v>159</v>
      </c>
      <c r="D88">
        <v>164440555</v>
      </c>
      <c r="E88">
        <v>71238256</v>
      </c>
      <c r="H88">
        <v>1272981810</v>
      </c>
      <c r="K88">
        <v>71178343</v>
      </c>
      <c r="O88">
        <v>14136766</v>
      </c>
    </row>
    <row r="89" spans="1:16" x14ac:dyDescent="0.25">
      <c r="A89">
        <v>93</v>
      </c>
      <c r="B89" t="s">
        <v>116</v>
      </c>
      <c r="C89" t="s">
        <v>159</v>
      </c>
      <c r="D89">
        <v>1722318</v>
      </c>
      <c r="H89">
        <v>1277048</v>
      </c>
    </row>
    <row r="90" spans="1:16" x14ac:dyDescent="0.25">
      <c r="A90">
        <v>94</v>
      </c>
      <c r="B90" t="s">
        <v>55</v>
      </c>
      <c r="C90" t="s">
        <v>159</v>
      </c>
      <c r="D90">
        <v>13153718</v>
      </c>
      <c r="G90">
        <v>386651</v>
      </c>
      <c r="H90">
        <v>243760997</v>
      </c>
      <c r="J90">
        <v>11885655</v>
      </c>
      <c r="O90">
        <v>22760463</v>
      </c>
      <c r="P90">
        <v>35</v>
      </c>
    </row>
    <row r="91" spans="1:16" x14ac:dyDescent="0.25">
      <c r="A91">
        <v>95</v>
      </c>
      <c r="B91" t="s">
        <v>163</v>
      </c>
      <c r="C91" t="s">
        <v>159</v>
      </c>
      <c r="D91">
        <v>65904487</v>
      </c>
      <c r="F91">
        <v>3839775</v>
      </c>
      <c r="G91">
        <v>176070191</v>
      </c>
      <c r="H91">
        <v>168035855</v>
      </c>
      <c r="O91">
        <v>5643870</v>
      </c>
    </row>
    <row r="92" spans="1:16" x14ac:dyDescent="0.25">
      <c r="A92">
        <v>96</v>
      </c>
      <c r="B92" t="s">
        <v>69</v>
      </c>
      <c r="C92" t="s">
        <v>159</v>
      </c>
      <c r="D92">
        <v>161682018</v>
      </c>
      <c r="E92">
        <v>225234008</v>
      </c>
      <c r="F92">
        <v>3326137</v>
      </c>
      <c r="G92">
        <v>12420158</v>
      </c>
      <c r="H92">
        <v>3335704379</v>
      </c>
      <c r="I92">
        <v>162802340</v>
      </c>
      <c r="J92">
        <v>30078570</v>
      </c>
      <c r="K92">
        <v>858203084</v>
      </c>
      <c r="L92">
        <v>434</v>
      </c>
      <c r="O92">
        <v>591017612</v>
      </c>
    </row>
    <row r="93" spans="1:16" x14ac:dyDescent="0.25">
      <c r="A93">
        <v>97</v>
      </c>
      <c r="B93" t="s">
        <v>125</v>
      </c>
      <c r="C93" t="s">
        <v>159</v>
      </c>
      <c r="D93">
        <v>4463378</v>
      </c>
      <c r="G93">
        <v>1334308</v>
      </c>
    </row>
    <row r="94" spans="1:16" x14ac:dyDescent="0.25">
      <c r="A94">
        <v>98</v>
      </c>
      <c r="B94" t="s">
        <v>98</v>
      </c>
      <c r="C94" t="s">
        <v>159</v>
      </c>
      <c r="G94">
        <v>446109</v>
      </c>
      <c r="H94">
        <v>5906355</v>
      </c>
    </row>
    <row r="95" spans="1:16" x14ac:dyDescent="0.25">
      <c r="A95">
        <v>99</v>
      </c>
      <c r="B95" t="s">
        <v>179</v>
      </c>
      <c r="C95" t="s">
        <v>159</v>
      </c>
      <c r="H95">
        <v>11153911</v>
      </c>
      <c r="L95">
        <v>17</v>
      </c>
    </row>
    <row r="96" spans="1:16" x14ac:dyDescent="0.25">
      <c r="A96">
        <v>100</v>
      </c>
      <c r="B96" t="s">
        <v>13</v>
      </c>
      <c r="C96" t="s">
        <v>159</v>
      </c>
      <c r="D96">
        <v>771648</v>
      </c>
      <c r="G96">
        <v>29455186</v>
      </c>
      <c r="O96">
        <v>8755886</v>
      </c>
    </row>
    <row r="97" spans="1:16" x14ac:dyDescent="0.25">
      <c r="A97">
        <v>101</v>
      </c>
      <c r="B97" t="s">
        <v>100</v>
      </c>
      <c r="C97" t="s">
        <v>159</v>
      </c>
      <c r="H97">
        <v>15802167</v>
      </c>
      <c r="O97">
        <v>756603</v>
      </c>
    </row>
    <row r="98" spans="1:16" x14ac:dyDescent="0.25">
      <c r="A98">
        <v>103</v>
      </c>
      <c r="B98" t="s">
        <v>57</v>
      </c>
      <c r="C98" t="s">
        <v>159</v>
      </c>
      <c r="D98">
        <v>43435195</v>
      </c>
      <c r="E98">
        <v>2164854996</v>
      </c>
      <c r="G98">
        <v>3485868</v>
      </c>
      <c r="H98">
        <v>18862100</v>
      </c>
      <c r="M98">
        <v>579245264</v>
      </c>
      <c r="O98">
        <v>4743661</v>
      </c>
    </row>
    <row r="99" spans="1:16" x14ac:dyDescent="0.25">
      <c r="A99">
        <v>104</v>
      </c>
      <c r="B99" t="s">
        <v>56</v>
      </c>
      <c r="C99" t="s">
        <v>159</v>
      </c>
      <c r="D99">
        <v>3235956</v>
      </c>
      <c r="G99">
        <v>1644034</v>
      </c>
      <c r="H99">
        <v>10829811</v>
      </c>
      <c r="O99">
        <v>1619770</v>
      </c>
    </row>
    <row r="100" spans="1:16" x14ac:dyDescent="0.25">
      <c r="A100">
        <v>105</v>
      </c>
      <c r="B100" t="s">
        <v>88</v>
      </c>
      <c r="C100" t="s">
        <v>159</v>
      </c>
      <c r="D100">
        <v>12278211</v>
      </c>
      <c r="E100">
        <v>247262508</v>
      </c>
      <c r="H100">
        <v>14887048</v>
      </c>
      <c r="M100">
        <v>162625968</v>
      </c>
      <c r="O100">
        <v>16301842</v>
      </c>
    </row>
    <row r="101" spans="1:16" x14ac:dyDescent="0.25">
      <c r="A101">
        <v>106</v>
      </c>
      <c r="B101" t="s">
        <v>138</v>
      </c>
      <c r="C101" t="s">
        <v>159</v>
      </c>
      <c r="D101">
        <v>1234134</v>
      </c>
      <c r="O101">
        <v>6661048</v>
      </c>
    </row>
    <row r="102" spans="1:16" x14ac:dyDescent="0.25">
      <c r="A102">
        <v>107</v>
      </c>
      <c r="B102" t="s">
        <v>17</v>
      </c>
      <c r="C102" t="s">
        <v>159</v>
      </c>
      <c r="O102">
        <v>17577835</v>
      </c>
    </row>
    <row r="103" spans="1:16" x14ac:dyDescent="0.25">
      <c r="A103">
        <v>108</v>
      </c>
      <c r="B103" t="s">
        <v>74</v>
      </c>
      <c r="C103" t="s">
        <v>159</v>
      </c>
      <c r="D103">
        <v>279069104</v>
      </c>
      <c r="E103">
        <v>150253048</v>
      </c>
      <c r="F103">
        <v>608078</v>
      </c>
      <c r="G103">
        <v>70294554</v>
      </c>
      <c r="H103">
        <v>1296489681</v>
      </c>
      <c r="J103">
        <v>22222725</v>
      </c>
      <c r="K103">
        <v>496616325</v>
      </c>
      <c r="O103">
        <v>243730442</v>
      </c>
      <c r="P103">
        <v>276</v>
      </c>
    </row>
    <row r="104" spans="1:16" x14ac:dyDescent="0.25">
      <c r="A104">
        <v>109</v>
      </c>
      <c r="B104" t="s">
        <v>70</v>
      </c>
      <c r="C104" t="s">
        <v>159</v>
      </c>
      <c r="G104">
        <v>6769068</v>
      </c>
      <c r="H104">
        <v>159147518</v>
      </c>
      <c r="J104">
        <v>50094047</v>
      </c>
      <c r="O104">
        <v>19400960</v>
      </c>
    </row>
    <row r="105" spans="1:16" x14ac:dyDescent="0.25">
      <c r="A105">
        <v>110</v>
      </c>
      <c r="B105" t="s">
        <v>19</v>
      </c>
      <c r="C105" t="s">
        <v>159</v>
      </c>
      <c r="D105">
        <v>3525366</v>
      </c>
      <c r="H105">
        <v>3197650</v>
      </c>
      <c r="N105">
        <v>30343</v>
      </c>
      <c r="O105">
        <v>10675681</v>
      </c>
    </row>
    <row r="106" spans="1:16" x14ac:dyDescent="0.25">
      <c r="A106">
        <v>111</v>
      </c>
      <c r="B106" t="s">
        <v>79</v>
      </c>
      <c r="C106" t="s">
        <v>159</v>
      </c>
      <c r="D106">
        <v>5059165</v>
      </c>
      <c r="L106">
        <v>1026</v>
      </c>
      <c r="O106">
        <v>8285816809</v>
      </c>
    </row>
    <row r="107" spans="1:16" x14ac:dyDescent="0.25">
      <c r="A107">
        <v>112</v>
      </c>
      <c r="B107" t="s">
        <v>80</v>
      </c>
      <c r="C107" t="s">
        <v>159</v>
      </c>
      <c r="D107">
        <v>15676299</v>
      </c>
      <c r="E107">
        <v>23655059</v>
      </c>
      <c r="G107">
        <v>2857101</v>
      </c>
      <c r="H107">
        <v>279802176</v>
      </c>
      <c r="K107">
        <v>45602374</v>
      </c>
      <c r="O107">
        <v>756064319</v>
      </c>
    </row>
    <row r="108" spans="1:16" x14ac:dyDescent="0.25">
      <c r="A108">
        <v>113</v>
      </c>
      <c r="B108" t="s">
        <v>22</v>
      </c>
      <c r="C108" t="s">
        <v>159</v>
      </c>
      <c r="D108">
        <v>370860</v>
      </c>
    </row>
    <row r="109" spans="1:16" x14ac:dyDescent="0.25">
      <c r="A109">
        <v>114</v>
      </c>
      <c r="B109" t="s">
        <v>60</v>
      </c>
      <c r="C109" t="s">
        <v>159</v>
      </c>
      <c r="D109">
        <v>214251605</v>
      </c>
      <c r="E109">
        <v>64668252</v>
      </c>
      <c r="F109">
        <v>8500378</v>
      </c>
      <c r="G109">
        <v>26181531</v>
      </c>
      <c r="H109">
        <v>2990774596</v>
      </c>
      <c r="K109">
        <v>425491751</v>
      </c>
      <c r="L109">
        <v>633</v>
      </c>
      <c r="M109">
        <v>1784758</v>
      </c>
      <c r="O109">
        <v>6508561372</v>
      </c>
    </row>
    <row r="110" spans="1:16" x14ac:dyDescent="0.25">
      <c r="A110">
        <v>115</v>
      </c>
      <c r="B110" t="s">
        <v>62</v>
      </c>
      <c r="C110" t="s">
        <v>159</v>
      </c>
      <c r="D110">
        <v>5235388</v>
      </c>
      <c r="E110">
        <v>83032551</v>
      </c>
      <c r="G110">
        <v>3933008</v>
      </c>
      <c r="H110">
        <v>72904201</v>
      </c>
      <c r="K110">
        <v>21769487</v>
      </c>
    </row>
    <row r="111" spans="1:16" x14ac:dyDescent="0.25">
      <c r="A111">
        <v>116</v>
      </c>
      <c r="B111" t="s">
        <v>29</v>
      </c>
      <c r="C111" t="s">
        <v>159</v>
      </c>
      <c r="D111">
        <v>5668906</v>
      </c>
      <c r="G111">
        <v>1941617</v>
      </c>
      <c r="H111">
        <v>27762038</v>
      </c>
      <c r="N111">
        <v>265063</v>
      </c>
      <c r="O111">
        <v>9282</v>
      </c>
      <c r="P111">
        <v>35</v>
      </c>
    </row>
    <row r="112" spans="1:16" x14ac:dyDescent="0.25">
      <c r="A112">
        <v>117</v>
      </c>
      <c r="B112" t="s">
        <v>111</v>
      </c>
      <c r="C112" t="s">
        <v>159</v>
      </c>
      <c r="D112">
        <v>741866</v>
      </c>
      <c r="E112">
        <v>350606789</v>
      </c>
      <c r="M112">
        <v>23195627</v>
      </c>
    </row>
    <row r="113" spans="1:15" x14ac:dyDescent="0.25">
      <c r="A113">
        <v>118</v>
      </c>
      <c r="B113" t="s">
        <v>32</v>
      </c>
      <c r="C113" t="s">
        <v>159</v>
      </c>
      <c r="D113">
        <v>924768</v>
      </c>
      <c r="G113">
        <v>1324038</v>
      </c>
      <c r="H113">
        <v>922222</v>
      </c>
      <c r="I113">
        <v>143019</v>
      </c>
      <c r="N113">
        <v>117399</v>
      </c>
      <c r="O113">
        <v>349013</v>
      </c>
    </row>
    <row r="114" spans="1:15" x14ac:dyDescent="0.25">
      <c r="A114">
        <v>119</v>
      </c>
      <c r="B114" t="s">
        <v>84</v>
      </c>
      <c r="C114" t="s">
        <v>159</v>
      </c>
      <c r="D114">
        <v>330171174</v>
      </c>
      <c r="F114">
        <v>348228</v>
      </c>
      <c r="G114">
        <v>31937103</v>
      </c>
      <c r="H114">
        <v>2470800</v>
      </c>
      <c r="I114">
        <v>10016632</v>
      </c>
    </row>
    <row r="115" spans="1:15" x14ac:dyDescent="0.25">
      <c r="A115">
        <v>120</v>
      </c>
      <c r="B115" t="s">
        <v>112</v>
      </c>
      <c r="C115" t="s">
        <v>159</v>
      </c>
      <c r="D115">
        <v>9198807</v>
      </c>
    </row>
    <row r="116" spans="1:15" x14ac:dyDescent="0.25">
      <c r="A116">
        <v>121</v>
      </c>
      <c r="B116" t="s">
        <v>75</v>
      </c>
      <c r="C116" t="s">
        <v>159</v>
      </c>
      <c r="D116">
        <v>16917736</v>
      </c>
      <c r="G116">
        <v>113229848</v>
      </c>
      <c r="H116">
        <v>3252003289</v>
      </c>
      <c r="J116">
        <v>199098666</v>
      </c>
      <c r="K116">
        <v>156618922</v>
      </c>
      <c r="L116">
        <v>166</v>
      </c>
      <c r="O116">
        <v>134415556</v>
      </c>
    </row>
    <row r="117" spans="1:15" x14ac:dyDescent="0.25">
      <c r="A117">
        <v>122</v>
      </c>
      <c r="B117" t="s">
        <v>76</v>
      </c>
      <c r="C117" t="s">
        <v>159</v>
      </c>
      <c r="D117">
        <v>742509</v>
      </c>
      <c r="G117">
        <v>401501</v>
      </c>
      <c r="O117">
        <v>1999055</v>
      </c>
    </row>
    <row r="118" spans="1:15" x14ac:dyDescent="0.25">
      <c r="A118">
        <v>123</v>
      </c>
      <c r="B118" t="s">
        <v>180</v>
      </c>
      <c r="C118" t="s">
        <v>159</v>
      </c>
      <c r="D118">
        <v>97</v>
      </c>
      <c r="H118">
        <v>4783817</v>
      </c>
    </row>
    <row r="119" spans="1:15" x14ac:dyDescent="0.25">
      <c r="A119">
        <v>124</v>
      </c>
      <c r="B119" t="s">
        <v>132</v>
      </c>
      <c r="C119" t="s">
        <v>159</v>
      </c>
      <c r="H119">
        <v>1599171</v>
      </c>
    </row>
    <row r="120" spans="1:15" x14ac:dyDescent="0.25">
      <c r="A120">
        <v>125</v>
      </c>
      <c r="B120" t="s">
        <v>36</v>
      </c>
      <c r="C120" t="s">
        <v>159</v>
      </c>
      <c r="G120">
        <v>2482162</v>
      </c>
      <c r="H120">
        <v>5833043</v>
      </c>
      <c r="O120">
        <v>23740620</v>
      </c>
    </row>
    <row r="121" spans="1:15" x14ac:dyDescent="0.25">
      <c r="A121">
        <v>126</v>
      </c>
      <c r="B121" t="s">
        <v>128</v>
      </c>
      <c r="C121" t="s">
        <v>159</v>
      </c>
      <c r="D121">
        <v>3931807</v>
      </c>
      <c r="E121">
        <v>12103689</v>
      </c>
      <c r="H121">
        <v>5436935</v>
      </c>
      <c r="L121">
        <v>16</v>
      </c>
    </row>
    <row r="122" spans="1:15" x14ac:dyDescent="0.25">
      <c r="A122">
        <v>127</v>
      </c>
      <c r="B122" t="s">
        <v>181</v>
      </c>
      <c r="C122" t="s">
        <v>159</v>
      </c>
      <c r="G122">
        <v>1259820</v>
      </c>
    </row>
    <row r="123" spans="1:15" x14ac:dyDescent="0.25">
      <c r="A123">
        <v>128</v>
      </c>
      <c r="B123" t="s">
        <v>46</v>
      </c>
      <c r="C123" t="s">
        <v>159</v>
      </c>
      <c r="D123">
        <v>85301617</v>
      </c>
      <c r="E123">
        <v>7200119</v>
      </c>
      <c r="F123">
        <v>628717</v>
      </c>
      <c r="G123">
        <v>46825448</v>
      </c>
      <c r="H123">
        <v>4103101300</v>
      </c>
      <c r="I123">
        <v>16322910</v>
      </c>
      <c r="L123">
        <v>34</v>
      </c>
      <c r="O123">
        <v>188676385</v>
      </c>
    </row>
    <row r="124" spans="1:15" x14ac:dyDescent="0.25">
      <c r="A124">
        <v>129</v>
      </c>
      <c r="B124" t="s">
        <v>52</v>
      </c>
      <c r="C124" t="s">
        <v>159</v>
      </c>
      <c r="D124">
        <v>98523270</v>
      </c>
      <c r="H124">
        <v>132141854</v>
      </c>
    </row>
    <row r="125" spans="1:15" x14ac:dyDescent="0.25">
      <c r="A125">
        <v>130</v>
      </c>
      <c r="B125" t="s">
        <v>53</v>
      </c>
      <c r="C125" t="s">
        <v>159</v>
      </c>
      <c r="D125">
        <v>17435424</v>
      </c>
      <c r="F125">
        <v>234654</v>
      </c>
      <c r="G125">
        <v>3680266</v>
      </c>
      <c r="H125">
        <v>91695</v>
      </c>
      <c r="L125">
        <v>141041</v>
      </c>
      <c r="N125">
        <v>527311</v>
      </c>
      <c r="O125">
        <v>75052958</v>
      </c>
    </row>
    <row r="126" spans="1:15" x14ac:dyDescent="0.25">
      <c r="A126">
        <v>131</v>
      </c>
      <c r="B126" t="s">
        <v>90</v>
      </c>
      <c r="C126" t="s">
        <v>159</v>
      </c>
      <c r="D126">
        <v>25786925</v>
      </c>
      <c r="L126">
        <v>57160</v>
      </c>
      <c r="N126">
        <v>164975</v>
      </c>
    </row>
    <row r="127" spans="1:15" x14ac:dyDescent="0.25">
      <c r="A127">
        <v>133</v>
      </c>
      <c r="B127" t="s">
        <v>160</v>
      </c>
      <c r="C127" t="s">
        <v>159</v>
      </c>
      <c r="D127">
        <v>255087230</v>
      </c>
      <c r="E127">
        <v>69355</v>
      </c>
      <c r="F127">
        <v>15924140</v>
      </c>
      <c r="G127">
        <v>152604486</v>
      </c>
      <c r="H127">
        <v>60008746</v>
      </c>
      <c r="K127">
        <v>30116237</v>
      </c>
      <c r="L127">
        <v>124784</v>
      </c>
      <c r="M127">
        <v>18486469</v>
      </c>
      <c r="N127">
        <v>3086704</v>
      </c>
      <c r="O127">
        <v>7056782921</v>
      </c>
    </row>
    <row r="128" spans="1:15" x14ac:dyDescent="0.25">
      <c r="A128">
        <v>134</v>
      </c>
      <c r="B128" t="s">
        <v>71</v>
      </c>
      <c r="C128" t="s">
        <v>159</v>
      </c>
      <c r="H128">
        <v>37158010</v>
      </c>
      <c r="O128">
        <v>123538566</v>
      </c>
    </row>
    <row r="129" spans="1:16" x14ac:dyDescent="0.25">
      <c r="A129">
        <v>135</v>
      </c>
      <c r="B129" t="s">
        <v>82</v>
      </c>
      <c r="C129" t="s">
        <v>159</v>
      </c>
      <c r="D129">
        <v>706003475</v>
      </c>
      <c r="E129">
        <v>2444822526</v>
      </c>
      <c r="G129">
        <v>6924199</v>
      </c>
      <c r="H129">
        <v>1333982480</v>
      </c>
      <c r="J129">
        <v>39429075</v>
      </c>
      <c r="K129">
        <v>1996776455</v>
      </c>
      <c r="L129">
        <v>512</v>
      </c>
      <c r="O129">
        <v>214082322</v>
      </c>
    </row>
    <row r="130" spans="1:16" x14ac:dyDescent="0.25">
      <c r="A130">
        <v>136</v>
      </c>
      <c r="B130" t="s">
        <v>93</v>
      </c>
      <c r="C130" t="s">
        <v>161</v>
      </c>
      <c r="D130">
        <v>42056564</v>
      </c>
      <c r="N130">
        <v>113045</v>
      </c>
    </row>
    <row r="131" spans="1:16" x14ac:dyDescent="0.25">
      <c r="A131">
        <v>137</v>
      </c>
      <c r="B131" t="s">
        <v>68</v>
      </c>
      <c r="C131" t="s">
        <v>161</v>
      </c>
      <c r="D131">
        <v>2468167766</v>
      </c>
      <c r="E131">
        <v>8238592</v>
      </c>
      <c r="F131">
        <v>20359986</v>
      </c>
      <c r="G131">
        <v>38667655</v>
      </c>
      <c r="H131">
        <v>12460386</v>
      </c>
      <c r="K131">
        <v>2338774</v>
      </c>
      <c r="L131">
        <v>14266391</v>
      </c>
      <c r="M131">
        <v>5423593</v>
      </c>
      <c r="N131">
        <v>94155218</v>
      </c>
      <c r="O131">
        <v>8077485</v>
      </c>
      <c r="P131">
        <v>1513</v>
      </c>
    </row>
    <row r="132" spans="1:16" x14ac:dyDescent="0.25">
      <c r="A132">
        <v>138</v>
      </c>
      <c r="B132" t="s">
        <v>124</v>
      </c>
      <c r="C132" t="s">
        <v>161</v>
      </c>
      <c r="D132">
        <v>3692177</v>
      </c>
      <c r="I132">
        <v>9168933</v>
      </c>
      <c r="N132">
        <v>174308</v>
      </c>
      <c r="P132">
        <v>21</v>
      </c>
    </row>
    <row r="133" spans="1:16" x14ac:dyDescent="0.25">
      <c r="A133">
        <v>139</v>
      </c>
      <c r="B133" t="s">
        <v>97</v>
      </c>
      <c r="C133" t="s">
        <v>161</v>
      </c>
      <c r="D133">
        <v>27698905</v>
      </c>
      <c r="F133">
        <v>44</v>
      </c>
    </row>
    <row r="134" spans="1:16" x14ac:dyDescent="0.25">
      <c r="A134">
        <v>140</v>
      </c>
      <c r="B134" t="s">
        <v>11</v>
      </c>
      <c r="C134" t="s">
        <v>161</v>
      </c>
      <c r="D134">
        <v>2184906</v>
      </c>
      <c r="E134">
        <v>13079</v>
      </c>
      <c r="F134">
        <v>822379</v>
      </c>
      <c r="G134">
        <v>24697661</v>
      </c>
      <c r="H134">
        <v>7381847</v>
      </c>
      <c r="J134">
        <v>675915</v>
      </c>
      <c r="L134">
        <v>44919</v>
      </c>
      <c r="N134">
        <v>215680</v>
      </c>
      <c r="O134">
        <v>21474350</v>
      </c>
    </row>
    <row r="135" spans="1:16" x14ac:dyDescent="0.25">
      <c r="A135">
        <v>141</v>
      </c>
      <c r="B135" t="s">
        <v>122</v>
      </c>
      <c r="C135" t="s">
        <v>161</v>
      </c>
      <c r="D135">
        <v>118725</v>
      </c>
    </row>
    <row r="136" spans="1:16" x14ac:dyDescent="0.25">
      <c r="A136">
        <v>142</v>
      </c>
      <c r="B136" t="s">
        <v>182</v>
      </c>
      <c r="C136" t="s">
        <v>161</v>
      </c>
      <c r="L136">
        <v>232</v>
      </c>
      <c r="O136">
        <v>344607</v>
      </c>
    </row>
    <row r="137" spans="1:16" x14ac:dyDescent="0.25">
      <c r="A137">
        <v>143</v>
      </c>
      <c r="B137" t="s">
        <v>101</v>
      </c>
      <c r="C137" t="s">
        <v>161</v>
      </c>
      <c r="D137">
        <v>20790444</v>
      </c>
      <c r="E137">
        <v>232109</v>
      </c>
      <c r="L137">
        <v>219518</v>
      </c>
      <c r="N137">
        <v>88003</v>
      </c>
      <c r="O137">
        <v>451172</v>
      </c>
    </row>
    <row r="138" spans="1:16" x14ac:dyDescent="0.25">
      <c r="A138">
        <v>144</v>
      </c>
      <c r="B138" t="s">
        <v>166</v>
      </c>
      <c r="C138" t="s">
        <v>161</v>
      </c>
      <c r="D138">
        <v>9944443</v>
      </c>
      <c r="E138">
        <v>1517536</v>
      </c>
      <c r="O138">
        <v>292930</v>
      </c>
    </row>
    <row r="139" spans="1:16" x14ac:dyDescent="0.25">
      <c r="A139">
        <v>145</v>
      </c>
      <c r="B139" t="s">
        <v>105</v>
      </c>
      <c r="C139" t="s">
        <v>161</v>
      </c>
      <c r="D139">
        <v>6693804</v>
      </c>
      <c r="L139">
        <v>97</v>
      </c>
      <c r="N139">
        <v>7232590</v>
      </c>
      <c r="P139">
        <v>417</v>
      </c>
    </row>
    <row r="140" spans="1:16" x14ac:dyDescent="0.25">
      <c r="A140">
        <v>146</v>
      </c>
      <c r="B140" t="s">
        <v>183</v>
      </c>
      <c r="C140" t="s">
        <v>161</v>
      </c>
      <c r="D140">
        <v>98413</v>
      </c>
      <c r="G140">
        <v>5070</v>
      </c>
      <c r="L140">
        <v>1007</v>
      </c>
      <c r="N140">
        <v>1821</v>
      </c>
      <c r="O140">
        <v>1035270</v>
      </c>
    </row>
    <row r="141" spans="1:16" x14ac:dyDescent="0.25">
      <c r="A141">
        <v>147</v>
      </c>
      <c r="B141" t="s">
        <v>107</v>
      </c>
      <c r="C141" t="s">
        <v>161</v>
      </c>
      <c r="D141">
        <v>2541813</v>
      </c>
      <c r="H141">
        <v>869346</v>
      </c>
    </row>
    <row r="142" spans="1:16" x14ac:dyDescent="0.25">
      <c r="A142">
        <v>148</v>
      </c>
      <c r="B142" t="s">
        <v>109</v>
      </c>
      <c r="C142" t="s">
        <v>161</v>
      </c>
      <c r="D142">
        <v>431</v>
      </c>
      <c r="L142">
        <v>33</v>
      </c>
    </row>
    <row r="143" spans="1:16" x14ac:dyDescent="0.25">
      <c r="A143">
        <v>149</v>
      </c>
      <c r="B143" t="s">
        <v>89</v>
      </c>
      <c r="C143" t="s">
        <v>161</v>
      </c>
      <c r="G143">
        <v>238301867</v>
      </c>
      <c r="H143">
        <v>6271222</v>
      </c>
    </row>
    <row r="144" spans="1:16" x14ac:dyDescent="0.25">
      <c r="A144">
        <v>150</v>
      </c>
      <c r="B144" t="s">
        <v>63</v>
      </c>
      <c r="C144" t="s">
        <v>161</v>
      </c>
      <c r="D144">
        <v>31250793</v>
      </c>
      <c r="O144">
        <v>10253819</v>
      </c>
    </row>
    <row r="145" spans="1:16" x14ac:dyDescent="0.25">
      <c r="A145">
        <v>151</v>
      </c>
      <c r="B145" t="s">
        <v>64</v>
      </c>
      <c r="C145" t="s">
        <v>161</v>
      </c>
      <c r="D145">
        <v>7326741</v>
      </c>
      <c r="G145">
        <v>84856627</v>
      </c>
      <c r="H145">
        <v>135227919</v>
      </c>
      <c r="L145">
        <v>102121</v>
      </c>
      <c r="N145">
        <v>29207</v>
      </c>
      <c r="O145">
        <v>733419</v>
      </c>
      <c r="P145">
        <v>280</v>
      </c>
    </row>
    <row r="146" spans="1:16" x14ac:dyDescent="0.25">
      <c r="A146">
        <v>153</v>
      </c>
      <c r="B146" t="s">
        <v>40</v>
      </c>
      <c r="C146" t="s">
        <v>161</v>
      </c>
      <c r="D146">
        <v>12403294856</v>
      </c>
      <c r="E146">
        <v>319849177</v>
      </c>
      <c r="F146">
        <v>44451166</v>
      </c>
      <c r="G146">
        <v>60403298</v>
      </c>
      <c r="H146">
        <v>92443762</v>
      </c>
      <c r="J146">
        <v>160895161</v>
      </c>
      <c r="K146">
        <v>5028694</v>
      </c>
      <c r="L146">
        <v>64545328</v>
      </c>
      <c r="M146">
        <v>3532</v>
      </c>
      <c r="N146">
        <v>630888529</v>
      </c>
      <c r="O146">
        <v>29922990</v>
      </c>
      <c r="P146">
        <v>9425</v>
      </c>
    </row>
    <row r="147" spans="1:16" x14ac:dyDescent="0.25">
      <c r="A147">
        <v>154</v>
      </c>
      <c r="B147" t="s">
        <v>115</v>
      </c>
      <c r="C147" t="s">
        <v>161</v>
      </c>
      <c r="D147">
        <v>5804746</v>
      </c>
      <c r="N147">
        <v>2100504</v>
      </c>
    </row>
    <row r="148" spans="1:16" x14ac:dyDescent="0.25">
      <c r="A148">
        <v>155</v>
      </c>
      <c r="B148" t="s">
        <v>119</v>
      </c>
      <c r="C148" t="s">
        <v>161</v>
      </c>
      <c r="D148">
        <v>912264</v>
      </c>
      <c r="L148">
        <v>9700</v>
      </c>
      <c r="N148">
        <v>1306380</v>
      </c>
    </row>
    <row r="149" spans="1:16" x14ac:dyDescent="0.25">
      <c r="A149">
        <v>156</v>
      </c>
      <c r="B149" t="s">
        <v>118</v>
      </c>
      <c r="C149" t="s">
        <v>161</v>
      </c>
      <c r="D149">
        <v>3168417</v>
      </c>
    </row>
    <row r="150" spans="1:16" x14ac:dyDescent="0.25">
      <c r="A150">
        <v>160</v>
      </c>
      <c r="B150" t="s">
        <v>99</v>
      </c>
      <c r="C150" t="s">
        <v>162</v>
      </c>
      <c r="D150">
        <v>106045</v>
      </c>
    </row>
    <row r="151" spans="1:16" x14ac:dyDescent="0.25">
      <c r="A151">
        <v>161</v>
      </c>
      <c r="B151" t="s">
        <v>184</v>
      </c>
      <c r="C151" t="s">
        <v>162</v>
      </c>
      <c r="D151">
        <v>1716236</v>
      </c>
      <c r="H151">
        <v>651051</v>
      </c>
    </row>
    <row r="152" spans="1:16" x14ac:dyDescent="0.25">
      <c r="A152">
        <v>162</v>
      </c>
      <c r="B152" t="s">
        <v>102</v>
      </c>
      <c r="C152" t="s">
        <v>162</v>
      </c>
      <c r="D152">
        <v>71784109</v>
      </c>
      <c r="G152">
        <v>1995669</v>
      </c>
      <c r="N152">
        <v>162422</v>
      </c>
    </row>
    <row r="153" spans="1:16" x14ac:dyDescent="0.25">
      <c r="A153">
        <v>163</v>
      </c>
      <c r="B153" t="s">
        <v>104</v>
      </c>
      <c r="C153" t="s">
        <v>162</v>
      </c>
      <c r="D153">
        <v>55493468</v>
      </c>
      <c r="E153">
        <v>100952327</v>
      </c>
      <c r="G153">
        <v>2130483</v>
      </c>
      <c r="L153">
        <v>180655</v>
      </c>
      <c r="N153">
        <v>1000947</v>
      </c>
      <c r="P153">
        <v>16</v>
      </c>
    </row>
    <row r="154" spans="1:16" x14ac:dyDescent="0.25">
      <c r="A154">
        <v>164</v>
      </c>
      <c r="B154" t="s">
        <v>20</v>
      </c>
      <c r="C154" t="s">
        <v>162</v>
      </c>
      <c r="D154">
        <v>239637023</v>
      </c>
      <c r="E154">
        <v>3575299</v>
      </c>
      <c r="F154">
        <v>19345605</v>
      </c>
      <c r="G154">
        <v>26576302</v>
      </c>
      <c r="H154">
        <v>32178086</v>
      </c>
      <c r="I154">
        <v>12098934</v>
      </c>
      <c r="L154">
        <v>3343284</v>
      </c>
      <c r="M154">
        <v>3112557</v>
      </c>
      <c r="N154">
        <v>17436637</v>
      </c>
      <c r="O154">
        <v>6843636</v>
      </c>
      <c r="P154">
        <v>408</v>
      </c>
    </row>
    <row r="155" spans="1:16" x14ac:dyDescent="0.25">
      <c r="A155">
        <v>165</v>
      </c>
      <c r="B155" t="s">
        <v>24</v>
      </c>
      <c r="C155" t="s">
        <v>162</v>
      </c>
      <c r="D155">
        <v>369944293</v>
      </c>
      <c r="E155">
        <v>5546246</v>
      </c>
      <c r="F155">
        <v>24247067</v>
      </c>
      <c r="G155">
        <v>3450979</v>
      </c>
      <c r="H155">
        <v>16246381</v>
      </c>
      <c r="J155">
        <v>8190483</v>
      </c>
      <c r="K155">
        <v>66623365</v>
      </c>
      <c r="L155">
        <v>503371425</v>
      </c>
      <c r="M155">
        <v>319926669</v>
      </c>
      <c r="N155">
        <v>1138011</v>
      </c>
    </row>
    <row r="156" spans="1:16" x14ac:dyDescent="0.25">
      <c r="A156">
        <v>166</v>
      </c>
      <c r="B156" t="s">
        <v>165</v>
      </c>
      <c r="C156" t="s">
        <v>162</v>
      </c>
      <c r="D156">
        <v>6177066</v>
      </c>
    </row>
    <row r="157" spans="1:16" x14ac:dyDescent="0.25">
      <c r="A157">
        <v>167</v>
      </c>
      <c r="B157" t="s">
        <v>26</v>
      </c>
      <c r="C157" t="s">
        <v>162</v>
      </c>
      <c r="D157">
        <v>3839254</v>
      </c>
      <c r="E157">
        <v>2411</v>
      </c>
      <c r="H157">
        <v>24327430</v>
      </c>
      <c r="I157">
        <v>145673655</v>
      </c>
      <c r="L157">
        <v>151891</v>
      </c>
      <c r="N157">
        <v>250897</v>
      </c>
      <c r="O157">
        <v>2033983</v>
      </c>
    </row>
    <row r="158" spans="1:16" x14ac:dyDescent="0.25">
      <c r="A158">
        <v>168</v>
      </c>
      <c r="B158" t="s">
        <v>86</v>
      </c>
      <c r="C158" t="s">
        <v>162</v>
      </c>
      <c r="D158">
        <v>10043347</v>
      </c>
      <c r="F158">
        <v>646547</v>
      </c>
      <c r="N158">
        <v>304062</v>
      </c>
    </row>
    <row r="159" spans="1:16" x14ac:dyDescent="0.25">
      <c r="A159">
        <v>169</v>
      </c>
      <c r="B159" t="s">
        <v>113</v>
      </c>
      <c r="C159" t="s">
        <v>162</v>
      </c>
      <c r="D159">
        <v>2003694</v>
      </c>
      <c r="H159">
        <v>11844166</v>
      </c>
      <c r="N159">
        <v>21256</v>
      </c>
    </row>
    <row r="160" spans="1:16" x14ac:dyDescent="0.25">
      <c r="A160">
        <v>170</v>
      </c>
      <c r="B160" t="s">
        <v>167</v>
      </c>
      <c r="C160" t="s">
        <v>162</v>
      </c>
      <c r="D160">
        <v>988536</v>
      </c>
    </row>
    <row r="161" spans="1:16" x14ac:dyDescent="0.25">
      <c r="A161">
        <v>171</v>
      </c>
      <c r="B161" t="s">
        <v>45</v>
      </c>
      <c r="C161" t="s">
        <v>162</v>
      </c>
      <c r="D161">
        <v>1505172973</v>
      </c>
      <c r="E161">
        <v>16318771</v>
      </c>
      <c r="F161">
        <v>11330178</v>
      </c>
      <c r="G161">
        <v>217221365</v>
      </c>
      <c r="H161">
        <v>6419311</v>
      </c>
      <c r="I161">
        <v>139396755</v>
      </c>
      <c r="J161">
        <v>16753260</v>
      </c>
      <c r="K161">
        <v>7530250</v>
      </c>
      <c r="L161">
        <v>44428343</v>
      </c>
      <c r="M161">
        <v>9521665</v>
      </c>
      <c r="N161">
        <v>110041136</v>
      </c>
      <c r="O161">
        <v>32846728</v>
      </c>
      <c r="P161">
        <v>1836</v>
      </c>
    </row>
    <row r="162" spans="1:16" x14ac:dyDescent="0.25">
      <c r="A162">
        <v>172</v>
      </c>
      <c r="B162" t="s">
        <v>1</v>
      </c>
      <c r="C162" t="s">
        <v>162</v>
      </c>
      <c r="D162">
        <v>4601873</v>
      </c>
      <c r="G162">
        <v>142518832</v>
      </c>
    </row>
    <row r="163" spans="1:16" x14ac:dyDescent="0.25">
      <c r="B163" t="s">
        <v>192</v>
      </c>
      <c r="D163" s="33">
        <f>SUM(D2:D162)/1000000</f>
        <v>44925.530293999997</v>
      </c>
      <c r="E163" s="33">
        <f t="shared" ref="E163:O163" si="0">SUM(E2:E162)/1000000</f>
        <v>7904.6251380000003</v>
      </c>
      <c r="F163" s="33">
        <f t="shared" si="0"/>
        <v>2389.428735</v>
      </c>
      <c r="G163" s="33">
        <f t="shared" si="0"/>
        <v>7890.797877</v>
      </c>
      <c r="H163" s="33">
        <f t="shared" si="0"/>
        <v>38109.250670000001</v>
      </c>
      <c r="I163" s="33">
        <f t="shared" si="0"/>
        <v>867.75860599999999</v>
      </c>
      <c r="J163" s="33">
        <f t="shared" si="0"/>
        <v>4678.5710769999996</v>
      </c>
      <c r="K163" s="33">
        <f t="shared" si="0"/>
        <v>8942.6106479999999</v>
      </c>
      <c r="L163" s="33">
        <f t="shared" si="0"/>
        <v>886.90428599999996</v>
      </c>
      <c r="M163" s="33">
        <f t="shared" si="0"/>
        <v>3485.0315860000001</v>
      </c>
      <c r="N163" s="33">
        <f t="shared" si="0"/>
        <v>5628.3063069999998</v>
      </c>
      <c r="O163" s="33">
        <f t="shared" si="0"/>
        <v>30202.978320999999</v>
      </c>
      <c r="P163" s="33">
        <f>SUM(P2:P162)/1000000</f>
        <v>0.222773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opLeftCell="A10" zoomScale="85" zoomScaleNormal="85" workbookViewId="0">
      <selection activeCell="L9" sqref="L9"/>
    </sheetView>
  </sheetViews>
  <sheetFormatPr defaultColWidth="9" defaultRowHeight="28.5" x14ac:dyDescent="0.5"/>
  <cols>
    <col min="1" max="1" width="13.140625" style="37" customWidth="1"/>
    <col min="2" max="2" width="13.28515625" style="37" customWidth="1"/>
    <col min="3" max="3" width="14.140625" style="39" customWidth="1"/>
    <col min="4" max="5" width="9" style="37"/>
    <col min="6" max="6" width="11.28515625" style="37" customWidth="1"/>
    <col min="7" max="7" width="17.42578125" style="37" customWidth="1"/>
    <col min="8" max="8" width="16.140625" style="37" customWidth="1"/>
    <col min="9" max="9" width="15.85546875" style="37" customWidth="1"/>
    <col min="10" max="10" width="13" style="37" customWidth="1"/>
    <col min="11" max="16384" width="9" style="37"/>
  </cols>
  <sheetData>
    <row r="1" spans="1:10" x14ac:dyDescent="0.5">
      <c r="A1" s="37" t="s">
        <v>186</v>
      </c>
      <c r="B1" s="37" t="s">
        <v>185</v>
      </c>
      <c r="C1" s="39" t="s">
        <v>193</v>
      </c>
      <c r="H1" s="55" t="s">
        <v>194</v>
      </c>
      <c r="I1" s="57">
        <v>2558</v>
      </c>
      <c r="J1" s="57"/>
    </row>
    <row r="2" spans="1:10" x14ac:dyDescent="0.5">
      <c r="A2" s="37" t="s">
        <v>28</v>
      </c>
      <c r="B2" s="37" t="s">
        <v>149</v>
      </c>
      <c r="C2" s="39">
        <v>821087.50800000003</v>
      </c>
      <c r="F2" s="37" t="s">
        <v>151</v>
      </c>
      <c r="G2" s="39">
        <v>958367.64899999998</v>
      </c>
      <c r="H2" s="56"/>
      <c r="I2" s="36" t="s">
        <v>195</v>
      </c>
      <c r="J2" s="36" t="s">
        <v>196</v>
      </c>
    </row>
    <row r="3" spans="1:10" x14ac:dyDescent="0.5">
      <c r="A3" s="37" t="s">
        <v>87</v>
      </c>
      <c r="B3" s="37" t="s">
        <v>149</v>
      </c>
      <c r="C3" s="39">
        <v>443169.35</v>
      </c>
      <c r="F3" s="37" t="s">
        <v>60</v>
      </c>
      <c r="G3" s="39">
        <v>805765.19700000004</v>
      </c>
      <c r="H3" s="40" t="s">
        <v>197</v>
      </c>
      <c r="I3" s="44">
        <v>9795762.638000004</v>
      </c>
      <c r="J3" s="40"/>
    </row>
    <row r="4" spans="1:10" x14ac:dyDescent="0.5">
      <c r="A4" s="37" t="s">
        <v>120</v>
      </c>
      <c r="B4" s="37" t="s">
        <v>149</v>
      </c>
      <c r="C4" s="39">
        <v>274480.61099999998</v>
      </c>
      <c r="F4" s="37" t="s">
        <v>79</v>
      </c>
      <c r="G4" s="39">
        <v>644131.22400000005</v>
      </c>
      <c r="H4" s="41" t="s">
        <v>151</v>
      </c>
      <c r="I4" s="45">
        <v>958367.64899999998</v>
      </c>
      <c r="J4" s="41">
        <f>I4*100/I$3</f>
        <v>9.7834919486745484</v>
      </c>
    </row>
    <row r="5" spans="1:10" x14ac:dyDescent="0.5">
      <c r="A5" s="37" t="s">
        <v>34</v>
      </c>
      <c r="B5" s="37" t="s">
        <v>149</v>
      </c>
      <c r="C5" s="39">
        <v>211584.14799999999</v>
      </c>
      <c r="F5" s="37" t="s">
        <v>160</v>
      </c>
      <c r="G5" s="39">
        <v>568750.54</v>
      </c>
      <c r="H5" s="37" t="s">
        <v>60</v>
      </c>
      <c r="I5" s="39">
        <v>805765.19700000004</v>
      </c>
      <c r="J5" s="41">
        <f t="shared" ref="J5:J8" si="0">I5*100/I$3</f>
        <v>8.2256504855911121</v>
      </c>
    </row>
    <row r="6" spans="1:10" x14ac:dyDescent="0.5">
      <c r="A6" s="37" t="s">
        <v>43</v>
      </c>
      <c r="B6" s="37" t="s">
        <v>149</v>
      </c>
      <c r="C6" s="39">
        <v>128940.717</v>
      </c>
      <c r="F6" s="37" t="s">
        <v>82</v>
      </c>
      <c r="G6" s="39">
        <v>542922.60600000003</v>
      </c>
      <c r="H6" s="37" t="s">
        <v>79</v>
      </c>
      <c r="I6" s="39">
        <v>644131.22400000005</v>
      </c>
      <c r="J6" s="41">
        <f t="shared" si="0"/>
        <v>6.5756107799230223</v>
      </c>
    </row>
    <row r="7" spans="1:10" x14ac:dyDescent="0.5">
      <c r="A7" s="37" t="s">
        <v>21</v>
      </c>
      <c r="B7" s="37" t="s">
        <v>149</v>
      </c>
      <c r="C7" s="39">
        <v>25960.716</v>
      </c>
      <c r="F7" s="37" t="s">
        <v>28</v>
      </c>
      <c r="G7" s="39">
        <v>821087.50800000003</v>
      </c>
      <c r="H7" s="37" t="s">
        <v>160</v>
      </c>
      <c r="I7" s="39">
        <v>568750.54</v>
      </c>
      <c r="J7" s="41">
        <f t="shared" si="0"/>
        <v>5.8060873973577776</v>
      </c>
    </row>
    <row r="8" spans="1:10" x14ac:dyDescent="0.5">
      <c r="A8" s="37" t="s">
        <v>103</v>
      </c>
      <c r="B8" s="37" t="s">
        <v>149</v>
      </c>
      <c r="C8" s="39">
        <v>17989.615000000002</v>
      </c>
      <c r="F8" s="37" t="s">
        <v>87</v>
      </c>
      <c r="G8" s="39">
        <v>443169.35</v>
      </c>
      <c r="H8" s="37" t="s">
        <v>82</v>
      </c>
      <c r="I8" s="39">
        <v>542922.60600000003</v>
      </c>
      <c r="J8" s="41">
        <f t="shared" si="0"/>
        <v>5.5424230462044788</v>
      </c>
    </row>
    <row r="9" spans="1:10" x14ac:dyDescent="0.5">
      <c r="A9" s="37" t="s">
        <v>136</v>
      </c>
      <c r="B9" s="37" t="s">
        <v>149</v>
      </c>
      <c r="C9" s="39">
        <v>10565.68</v>
      </c>
      <c r="F9" s="37" t="s">
        <v>120</v>
      </c>
      <c r="G9" s="39">
        <v>274480.61099999998</v>
      </c>
      <c r="H9" s="42" t="s">
        <v>149</v>
      </c>
      <c r="I9" s="38"/>
      <c r="J9" s="42"/>
    </row>
    <row r="10" spans="1:10" x14ac:dyDescent="0.5">
      <c r="A10" s="37" t="s">
        <v>66</v>
      </c>
      <c r="B10" s="37" t="s">
        <v>149</v>
      </c>
      <c r="C10" s="39">
        <v>9466.9480000000003</v>
      </c>
      <c r="F10" s="37" t="s">
        <v>34</v>
      </c>
      <c r="G10" s="39">
        <v>211584.14799999999</v>
      </c>
      <c r="H10" s="43" t="s">
        <v>28</v>
      </c>
      <c r="I10" s="38">
        <v>821087.50800000003</v>
      </c>
      <c r="J10" s="42">
        <f>I10*100/I$3</f>
        <v>8.382068230347004</v>
      </c>
    </row>
    <row r="11" spans="1:10" x14ac:dyDescent="0.5">
      <c r="A11" s="37" t="s">
        <v>94</v>
      </c>
      <c r="B11" s="37" t="s">
        <v>149</v>
      </c>
      <c r="C11" s="39">
        <v>5511.5529999999999</v>
      </c>
      <c r="F11" s="37" t="s">
        <v>43</v>
      </c>
      <c r="G11" s="39">
        <v>128940.717</v>
      </c>
      <c r="H11" s="43" t="s">
        <v>87</v>
      </c>
      <c r="I11" s="46">
        <v>443169.35</v>
      </c>
      <c r="J11" s="42">
        <f t="shared" ref="J11:J15" si="1">I11*100/I$3</f>
        <v>4.5240923690907406</v>
      </c>
    </row>
    <row r="12" spans="1:10" x14ac:dyDescent="0.5">
      <c r="F12" s="37" t="s">
        <v>142</v>
      </c>
      <c r="G12" s="39">
        <f>SUM(C7:C11)</f>
        <v>69494.512000000002</v>
      </c>
      <c r="H12" s="43" t="s">
        <v>120</v>
      </c>
      <c r="I12" s="46">
        <v>274480.61099999998</v>
      </c>
      <c r="J12" s="42">
        <f t="shared" si="1"/>
        <v>2.802034115600422</v>
      </c>
    </row>
    <row r="13" spans="1:10" x14ac:dyDescent="0.5">
      <c r="A13" s="37" t="s">
        <v>151</v>
      </c>
      <c r="B13" s="37" t="s">
        <v>171</v>
      </c>
      <c r="C13" s="39">
        <v>958367.64899999998</v>
      </c>
      <c r="H13" s="43" t="s">
        <v>34</v>
      </c>
      <c r="I13" s="38">
        <v>211584.14799999999</v>
      </c>
      <c r="J13" s="42">
        <f t="shared" si="1"/>
        <v>2.1599558484524386</v>
      </c>
    </row>
    <row r="14" spans="1:10" x14ac:dyDescent="0.5">
      <c r="A14" s="37" t="s">
        <v>60</v>
      </c>
      <c r="B14" s="37" t="s">
        <v>159</v>
      </c>
      <c r="C14" s="39">
        <v>805765.19700000004</v>
      </c>
      <c r="H14" s="43" t="s">
        <v>43</v>
      </c>
      <c r="I14" s="46">
        <v>128940.717</v>
      </c>
      <c r="J14" s="42">
        <f t="shared" si="1"/>
        <v>1.3162907449370964</v>
      </c>
    </row>
    <row r="15" spans="1:10" x14ac:dyDescent="0.5">
      <c r="A15" s="37" t="s">
        <v>79</v>
      </c>
      <c r="B15" s="37" t="s">
        <v>159</v>
      </c>
      <c r="C15" s="39">
        <v>644131.22400000005</v>
      </c>
      <c r="H15" s="47" t="s">
        <v>142</v>
      </c>
      <c r="I15" s="48">
        <v>69494.512000000002</v>
      </c>
      <c r="J15" s="49">
        <f t="shared" si="1"/>
        <v>0.70943442147541314</v>
      </c>
    </row>
    <row r="16" spans="1:10" x14ac:dyDescent="0.5">
      <c r="A16" s="37" t="s">
        <v>160</v>
      </c>
      <c r="B16" s="37" t="s">
        <v>159</v>
      </c>
      <c r="C16" s="39">
        <v>568750.54</v>
      </c>
    </row>
    <row r="17" spans="1:3" x14ac:dyDescent="0.5">
      <c r="A17" s="37" t="s">
        <v>82</v>
      </c>
      <c r="B17" s="37" t="s">
        <v>159</v>
      </c>
      <c r="C17" s="39">
        <v>542922.60600000003</v>
      </c>
    </row>
    <row r="18" spans="1:3" x14ac:dyDescent="0.5">
      <c r="A18" s="37" t="s">
        <v>69</v>
      </c>
      <c r="B18" s="37" t="s">
        <v>159</v>
      </c>
      <c r="C18" s="39">
        <v>449296.86300000001</v>
      </c>
    </row>
    <row r="19" spans="1:3" x14ac:dyDescent="0.5">
      <c r="A19" s="37" t="s">
        <v>40</v>
      </c>
      <c r="B19" s="37" t="s">
        <v>161</v>
      </c>
      <c r="C19" s="39">
        <v>431718.66600000003</v>
      </c>
    </row>
    <row r="20" spans="1:3" x14ac:dyDescent="0.5">
      <c r="A20" s="37" t="s">
        <v>46</v>
      </c>
      <c r="B20" s="37" t="s">
        <v>159</v>
      </c>
      <c r="C20" s="39">
        <v>330186.375</v>
      </c>
    </row>
    <row r="21" spans="1:3" x14ac:dyDescent="0.5">
      <c r="A21" s="37" t="s">
        <v>75</v>
      </c>
      <c r="B21" s="37" t="s">
        <v>159</v>
      </c>
      <c r="C21" s="39">
        <v>314845.74900000001</v>
      </c>
    </row>
    <row r="22" spans="1:3" x14ac:dyDescent="0.5">
      <c r="A22" s="37" t="s">
        <v>15</v>
      </c>
      <c r="B22" s="37" t="s">
        <v>171</v>
      </c>
      <c r="C22" s="39">
        <v>282612.99</v>
      </c>
    </row>
    <row r="23" spans="1:3" x14ac:dyDescent="0.5">
      <c r="A23" s="37" t="s">
        <v>57</v>
      </c>
      <c r="B23" s="37" t="s">
        <v>159</v>
      </c>
      <c r="C23" s="39">
        <v>241630.70600000001</v>
      </c>
    </row>
    <row r="24" spans="1:3" x14ac:dyDescent="0.5">
      <c r="A24" s="37" t="s">
        <v>153</v>
      </c>
      <c r="B24" s="37" t="s">
        <v>152</v>
      </c>
      <c r="C24" s="39">
        <v>203937.75</v>
      </c>
    </row>
    <row r="25" spans="1:3" x14ac:dyDescent="0.5">
      <c r="A25" s="37" t="s">
        <v>74</v>
      </c>
      <c r="B25" s="37" t="s">
        <v>159</v>
      </c>
      <c r="C25" s="39">
        <v>199893.345</v>
      </c>
    </row>
    <row r="26" spans="1:3" x14ac:dyDescent="0.5">
      <c r="A26" s="37" t="s">
        <v>54</v>
      </c>
      <c r="B26" s="37" t="s">
        <v>171</v>
      </c>
      <c r="C26" s="39">
        <v>189469.41800000001</v>
      </c>
    </row>
    <row r="27" spans="1:3" x14ac:dyDescent="0.5">
      <c r="A27" s="37" t="s">
        <v>96</v>
      </c>
      <c r="B27" s="37" t="s">
        <v>159</v>
      </c>
      <c r="C27" s="39">
        <v>119493.007</v>
      </c>
    </row>
    <row r="28" spans="1:3" x14ac:dyDescent="0.5">
      <c r="A28" s="37" t="s">
        <v>49</v>
      </c>
      <c r="B28" s="37" t="s">
        <v>152</v>
      </c>
      <c r="C28" s="39">
        <v>99670.345000000001</v>
      </c>
    </row>
    <row r="29" spans="1:3" x14ac:dyDescent="0.5">
      <c r="A29" s="37" t="s">
        <v>5</v>
      </c>
      <c r="B29" s="37" t="s">
        <v>159</v>
      </c>
      <c r="C29" s="39">
        <v>89425.476999999999</v>
      </c>
    </row>
    <row r="30" spans="1:3" x14ac:dyDescent="0.5">
      <c r="A30" s="37" t="s">
        <v>68</v>
      </c>
      <c r="B30" s="37" t="s">
        <v>161</v>
      </c>
      <c r="C30" s="39">
        <v>85394.244999999995</v>
      </c>
    </row>
    <row r="31" spans="1:3" x14ac:dyDescent="0.5">
      <c r="A31" s="37" t="s">
        <v>80</v>
      </c>
      <c r="B31" s="37" t="s">
        <v>159</v>
      </c>
      <c r="C31" s="39">
        <v>83096.899999999994</v>
      </c>
    </row>
    <row r="32" spans="1:3" x14ac:dyDescent="0.5">
      <c r="A32" s="37" t="s">
        <v>45</v>
      </c>
      <c r="B32" s="37" t="s">
        <v>162</v>
      </c>
      <c r="C32" s="39">
        <v>72545.850000000006</v>
      </c>
    </row>
    <row r="33" spans="1:3" x14ac:dyDescent="0.5">
      <c r="A33" s="37" t="s">
        <v>12</v>
      </c>
      <c r="B33" s="37" t="s">
        <v>152</v>
      </c>
      <c r="C33" s="39">
        <v>69341.680999999997</v>
      </c>
    </row>
    <row r="34" spans="1:3" x14ac:dyDescent="0.5">
      <c r="A34" s="37" t="s">
        <v>6</v>
      </c>
      <c r="B34" s="37" t="s">
        <v>159</v>
      </c>
      <c r="C34" s="39">
        <v>68408.014999999999</v>
      </c>
    </row>
    <row r="35" spans="1:3" x14ac:dyDescent="0.5">
      <c r="A35" s="37" t="s">
        <v>24</v>
      </c>
      <c r="B35" s="37" t="s">
        <v>162</v>
      </c>
      <c r="C35" s="39">
        <v>63018.26</v>
      </c>
    </row>
    <row r="36" spans="1:3" x14ac:dyDescent="0.5">
      <c r="A36" s="37" t="s">
        <v>61</v>
      </c>
      <c r="B36" s="37" t="s">
        <v>155</v>
      </c>
      <c r="C36" s="39">
        <v>59414.258999999998</v>
      </c>
    </row>
    <row r="37" spans="1:3" x14ac:dyDescent="0.5">
      <c r="A37" s="37" t="s">
        <v>41</v>
      </c>
      <c r="B37" s="37" t="s">
        <v>155</v>
      </c>
      <c r="C37" s="39">
        <v>52360.069000000003</v>
      </c>
    </row>
    <row r="38" spans="1:3" x14ac:dyDescent="0.5">
      <c r="A38" s="37" t="s">
        <v>50</v>
      </c>
      <c r="B38" s="37" t="s">
        <v>152</v>
      </c>
      <c r="C38" s="39">
        <v>51719.957999999999</v>
      </c>
    </row>
    <row r="39" spans="1:3" x14ac:dyDescent="0.5">
      <c r="A39" s="37" t="s">
        <v>25</v>
      </c>
      <c r="B39" s="37" t="s">
        <v>155</v>
      </c>
      <c r="C39" s="39">
        <v>46634.531999999999</v>
      </c>
    </row>
    <row r="40" spans="1:3" x14ac:dyDescent="0.5">
      <c r="A40" s="37" t="s">
        <v>59</v>
      </c>
      <c r="B40" s="37" t="s">
        <v>155</v>
      </c>
      <c r="C40" s="39">
        <v>42067.252999999997</v>
      </c>
    </row>
    <row r="41" spans="1:3" x14ac:dyDescent="0.5">
      <c r="A41" s="37" t="s">
        <v>88</v>
      </c>
      <c r="B41" s="37" t="s">
        <v>159</v>
      </c>
      <c r="C41" s="39">
        <v>41807.599999999999</v>
      </c>
    </row>
    <row r="42" spans="1:3" x14ac:dyDescent="0.5">
      <c r="A42" s="37" t="s">
        <v>44</v>
      </c>
      <c r="B42" s="37" t="s">
        <v>155</v>
      </c>
      <c r="C42" s="39">
        <v>34464.85</v>
      </c>
    </row>
    <row r="43" spans="1:3" x14ac:dyDescent="0.5">
      <c r="A43" s="37" t="s">
        <v>39</v>
      </c>
      <c r="B43" s="37" t="s">
        <v>152</v>
      </c>
      <c r="C43" s="39">
        <v>34200.021999999997</v>
      </c>
    </row>
    <row r="44" spans="1:3" x14ac:dyDescent="0.5">
      <c r="A44" s="37" t="s">
        <v>158</v>
      </c>
      <c r="B44" s="37" t="s">
        <v>172</v>
      </c>
      <c r="C44" s="39">
        <v>33079.402999999998</v>
      </c>
    </row>
    <row r="45" spans="1:3" x14ac:dyDescent="0.5">
      <c r="A45" s="37" t="s">
        <v>111</v>
      </c>
      <c r="B45" s="37" t="s">
        <v>159</v>
      </c>
      <c r="C45" s="39">
        <v>32783.375</v>
      </c>
    </row>
    <row r="46" spans="1:3" x14ac:dyDescent="0.5">
      <c r="A46" s="37" t="s">
        <v>163</v>
      </c>
      <c r="B46" s="37" t="s">
        <v>159</v>
      </c>
      <c r="C46" s="39">
        <v>30965.154999999999</v>
      </c>
    </row>
    <row r="47" spans="1:3" x14ac:dyDescent="0.5">
      <c r="A47" s="37" t="s">
        <v>91</v>
      </c>
      <c r="B47" s="37" t="s">
        <v>171</v>
      </c>
      <c r="C47" s="39">
        <v>25896.067999999999</v>
      </c>
    </row>
    <row r="48" spans="1:3" x14ac:dyDescent="0.5">
      <c r="A48" s="37" t="s">
        <v>55</v>
      </c>
      <c r="B48" s="37" t="s">
        <v>159</v>
      </c>
      <c r="C48" s="39">
        <v>22199.941999999999</v>
      </c>
    </row>
    <row r="49" spans="1:3" x14ac:dyDescent="0.5">
      <c r="A49" s="37" t="s">
        <v>89</v>
      </c>
      <c r="B49" s="37" t="s">
        <v>161</v>
      </c>
      <c r="C49" s="39">
        <v>18254.900000000001</v>
      </c>
    </row>
    <row r="50" spans="1:3" x14ac:dyDescent="0.5">
      <c r="A50" s="37" t="s">
        <v>157</v>
      </c>
      <c r="B50" s="37" t="s">
        <v>155</v>
      </c>
      <c r="C50" s="39">
        <v>17127.995999999999</v>
      </c>
    </row>
    <row r="51" spans="1:3" x14ac:dyDescent="0.5">
      <c r="A51" s="37" t="s">
        <v>7</v>
      </c>
      <c r="B51" s="37" t="s">
        <v>159</v>
      </c>
      <c r="C51" s="39">
        <v>16234.197</v>
      </c>
    </row>
    <row r="52" spans="1:3" x14ac:dyDescent="0.5">
      <c r="A52" s="37" t="s">
        <v>64</v>
      </c>
      <c r="B52" s="37" t="s">
        <v>161</v>
      </c>
      <c r="C52" s="39">
        <v>16167.406999999999</v>
      </c>
    </row>
    <row r="53" spans="1:3" x14ac:dyDescent="0.5">
      <c r="A53" s="37" t="s">
        <v>70</v>
      </c>
      <c r="B53" s="37" t="s">
        <v>159</v>
      </c>
      <c r="C53" s="39">
        <v>16119</v>
      </c>
    </row>
    <row r="54" spans="1:3" x14ac:dyDescent="0.5">
      <c r="A54" s="37" t="s">
        <v>65</v>
      </c>
      <c r="B54" s="37" t="s">
        <v>152</v>
      </c>
      <c r="C54" s="39">
        <v>16036.174000000001</v>
      </c>
    </row>
    <row r="55" spans="1:3" x14ac:dyDescent="0.5">
      <c r="A55" s="37" t="s">
        <v>67</v>
      </c>
      <c r="B55" s="37" t="s">
        <v>159</v>
      </c>
      <c r="C55" s="39">
        <v>15224</v>
      </c>
    </row>
    <row r="56" spans="1:3" x14ac:dyDescent="0.5">
      <c r="A56" s="37" t="s">
        <v>62</v>
      </c>
      <c r="B56" s="37" t="s">
        <v>159</v>
      </c>
      <c r="C56" s="39">
        <v>15218</v>
      </c>
    </row>
    <row r="57" spans="1:3" x14ac:dyDescent="0.5">
      <c r="A57" s="37" t="s">
        <v>47</v>
      </c>
      <c r="B57" s="37" t="s">
        <v>155</v>
      </c>
      <c r="C57" s="39">
        <v>14321.429</v>
      </c>
    </row>
    <row r="58" spans="1:3" x14ac:dyDescent="0.5">
      <c r="A58" s="37" t="s">
        <v>37</v>
      </c>
      <c r="B58" s="37" t="s">
        <v>172</v>
      </c>
      <c r="C58" s="39">
        <v>13913.168</v>
      </c>
    </row>
    <row r="59" spans="1:3" x14ac:dyDescent="0.5">
      <c r="A59" s="37" t="s">
        <v>10</v>
      </c>
      <c r="B59" s="37" t="s">
        <v>152</v>
      </c>
      <c r="C59" s="39">
        <v>13872.975</v>
      </c>
    </row>
    <row r="60" spans="1:3" x14ac:dyDescent="0.5">
      <c r="A60" s="37" t="s">
        <v>26</v>
      </c>
      <c r="B60" s="37" t="s">
        <v>162</v>
      </c>
      <c r="C60" s="39">
        <v>13615.627</v>
      </c>
    </row>
    <row r="61" spans="1:3" x14ac:dyDescent="0.5">
      <c r="A61" s="37" t="s">
        <v>52</v>
      </c>
      <c r="B61" s="37" t="s">
        <v>159</v>
      </c>
      <c r="C61" s="39">
        <v>13301.248</v>
      </c>
    </row>
    <row r="62" spans="1:3" x14ac:dyDescent="0.5">
      <c r="A62" s="37" t="s">
        <v>84</v>
      </c>
      <c r="B62" s="37" t="s">
        <v>159</v>
      </c>
      <c r="C62" s="39">
        <v>13017.263000000001</v>
      </c>
    </row>
    <row r="63" spans="1:3" x14ac:dyDescent="0.5">
      <c r="A63" s="37" t="s">
        <v>20</v>
      </c>
      <c r="B63" s="37" t="s">
        <v>162</v>
      </c>
      <c r="C63" s="39">
        <v>12917.797</v>
      </c>
    </row>
    <row r="64" spans="1:3" x14ac:dyDescent="0.5">
      <c r="A64" s="37" t="s">
        <v>71</v>
      </c>
      <c r="B64" s="37" t="s">
        <v>159</v>
      </c>
      <c r="C64" s="39">
        <v>12465.2</v>
      </c>
    </row>
    <row r="65" spans="1:3" x14ac:dyDescent="0.5">
      <c r="A65" s="37" t="s">
        <v>95</v>
      </c>
      <c r="B65" s="37" t="s">
        <v>159</v>
      </c>
      <c r="C65" s="39">
        <v>11625</v>
      </c>
    </row>
    <row r="66" spans="1:3" x14ac:dyDescent="0.5">
      <c r="A66" s="37" t="s">
        <v>38</v>
      </c>
      <c r="B66" s="37" t="s">
        <v>155</v>
      </c>
      <c r="C66" s="39">
        <v>10062.314</v>
      </c>
    </row>
    <row r="67" spans="1:3" x14ac:dyDescent="0.5">
      <c r="A67" s="37" t="s">
        <v>150</v>
      </c>
      <c r="B67" s="37" t="s">
        <v>171</v>
      </c>
      <c r="C67" s="39">
        <v>10044.788</v>
      </c>
    </row>
    <row r="68" spans="1:3" x14ac:dyDescent="0.5">
      <c r="A68" s="37" t="s">
        <v>16</v>
      </c>
      <c r="B68" s="37" t="s">
        <v>152</v>
      </c>
      <c r="C68" s="39">
        <v>9466.0619999999999</v>
      </c>
    </row>
    <row r="69" spans="1:3" x14ac:dyDescent="0.5">
      <c r="A69" s="37" t="s">
        <v>14</v>
      </c>
      <c r="B69" s="37" t="s">
        <v>152</v>
      </c>
      <c r="C69" s="39">
        <v>9354</v>
      </c>
    </row>
    <row r="70" spans="1:3" x14ac:dyDescent="0.5">
      <c r="A70" s="37" t="s">
        <v>9</v>
      </c>
      <c r="B70" s="37" t="s">
        <v>172</v>
      </c>
      <c r="C70" s="39">
        <v>9149.4249999999993</v>
      </c>
    </row>
    <row r="71" spans="1:3" x14ac:dyDescent="0.5">
      <c r="A71" s="37" t="s">
        <v>18</v>
      </c>
      <c r="B71" s="37" t="s">
        <v>172</v>
      </c>
      <c r="C71" s="39">
        <v>8911.8940000000002</v>
      </c>
    </row>
    <row r="72" spans="1:3" x14ac:dyDescent="0.5">
      <c r="A72" s="37" t="s">
        <v>8</v>
      </c>
      <c r="B72" s="37" t="s">
        <v>152</v>
      </c>
      <c r="C72" s="39">
        <v>7913.7020000000002</v>
      </c>
    </row>
    <row r="73" spans="1:3" x14ac:dyDescent="0.5">
      <c r="A73" s="37" t="s">
        <v>156</v>
      </c>
      <c r="B73" s="37" t="s">
        <v>155</v>
      </c>
      <c r="C73" s="39">
        <v>7070.8549999999996</v>
      </c>
    </row>
    <row r="74" spans="1:3" x14ac:dyDescent="0.5">
      <c r="A74" s="37" t="s">
        <v>4</v>
      </c>
      <c r="B74" s="37" t="s">
        <v>152</v>
      </c>
      <c r="C74" s="39">
        <v>6681.0280000000002</v>
      </c>
    </row>
    <row r="75" spans="1:3" x14ac:dyDescent="0.5">
      <c r="A75" s="37" t="s">
        <v>53</v>
      </c>
      <c r="B75" s="37" t="s">
        <v>159</v>
      </c>
      <c r="C75" s="39">
        <v>5856.4530000000004</v>
      </c>
    </row>
    <row r="76" spans="1:3" x14ac:dyDescent="0.5">
      <c r="A76" s="37" t="s">
        <v>164</v>
      </c>
      <c r="B76" s="37" t="s">
        <v>172</v>
      </c>
      <c r="C76" s="39">
        <v>5109.2709999999997</v>
      </c>
    </row>
    <row r="77" spans="1:3" x14ac:dyDescent="0.5">
      <c r="A77" s="37" t="s">
        <v>104</v>
      </c>
      <c r="B77" s="37" t="s">
        <v>162</v>
      </c>
      <c r="C77" s="39">
        <v>4903.3739999999998</v>
      </c>
    </row>
    <row r="78" spans="1:3" x14ac:dyDescent="0.5">
      <c r="A78" s="37" t="s">
        <v>127</v>
      </c>
      <c r="B78" s="37" t="s">
        <v>155</v>
      </c>
      <c r="C78" s="39">
        <v>4679.1440000000002</v>
      </c>
    </row>
    <row r="79" spans="1:3" x14ac:dyDescent="0.5">
      <c r="A79" s="37" t="s">
        <v>58</v>
      </c>
      <c r="B79" s="37" t="s">
        <v>155</v>
      </c>
      <c r="C79" s="39">
        <v>4450.5410000000002</v>
      </c>
    </row>
    <row r="80" spans="1:3" x14ac:dyDescent="0.5">
      <c r="A80" s="37" t="s">
        <v>1</v>
      </c>
      <c r="B80" s="37" t="s">
        <v>162</v>
      </c>
      <c r="C80" s="39">
        <v>4311.6000000000004</v>
      </c>
    </row>
    <row r="81" spans="1:3" x14ac:dyDescent="0.5">
      <c r="A81" s="37" t="s">
        <v>11</v>
      </c>
      <c r="B81" s="37" t="s">
        <v>161</v>
      </c>
      <c r="C81" s="39">
        <v>4099.6270000000004</v>
      </c>
    </row>
    <row r="82" spans="1:3" x14ac:dyDescent="0.5">
      <c r="A82" s="37" t="s">
        <v>126</v>
      </c>
      <c r="B82" s="37" t="s">
        <v>155</v>
      </c>
      <c r="C82" s="39">
        <v>4087.7559999999999</v>
      </c>
    </row>
    <row r="83" spans="1:3" x14ac:dyDescent="0.5">
      <c r="A83" s="37" t="s">
        <v>51</v>
      </c>
      <c r="B83" s="37" t="s">
        <v>152</v>
      </c>
      <c r="C83" s="39">
        <v>3973.6979999999999</v>
      </c>
    </row>
    <row r="84" spans="1:3" x14ac:dyDescent="0.5">
      <c r="A84" s="37" t="s">
        <v>77</v>
      </c>
      <c r="B84" s="37" t="s">
        <v>152</v>
      </c>
      <c r="C84" s="39">
        <v>3930.0639999999999</v>
      </c>
    </row>
    <row r="85" spans="1:3" x14ac:dyDescent="0.5">
      <c r="A85" s="37" t="s">
        <v>23</v>
      </c>
      <c r="B85" s="37" t="s">
        <v>152</v>
      </c>
      <c r="C85" s="39">
        <v>3307.7</v>
      </c>
    </row>
    <row r="86" spans="1:3" x14ac:dyDescent="0.5">
      <c r="A86" s="37" t="s">
        <v>85</v>
      </c>
      <c r="B86" s="37" t="s">
        <v>171</v>
      </c>
      <c r="C86" s="39">
        <v>2934.9180000000001</v>
      </c>
    </row>
    <row r="87" spans="1:3" x14ac:dyDescent="0.5">
      <c r="A87" s="37" t="s">
        <v>13</v>
      </c>
      <c r="B87" s="37" t="s">
        <v>159</v>
      </c>
      <c r="C87" s="39">
        <v>2668</v>
      </c>
    </row>
    <row r="88" spans="1:3" x14ac:dyDescent="0.5">
      <c r="A88" s="37" t="s">
        <v>42</v>
      </c>
      <c r="B88" s="37" t="s">
        <v>172</v>
      </c>
      <c r="C88" s="39">
        <v>2471.4369999999999</v>
      </c>
    </row>
    <row r="89" spans="1:3" x14ac:dyDescent="0.5">
      <c r="A89" s="37" t="s">
        <v>29</v>
      </c>
      <c r="B89" s="37" t="s">
        <v>159</v>
      </c>
      <c r="C89" s="39">
        <v>2368.3890000000001</v>
      </c>
    </row>
    <row r="90" spans="1:3" x14ac:dyDescent="0.5">
      <c r="A90" s="37" t="s">
        <v>102</v>
      </c>
      <c r="B90" s="37" t="s">
        <v>162</v>
      </c>
      <c r="C90" s="39">
        <v>2138.136</v>
      </c>
    </row>
    <row r="91" spans="1:3" x14ac:dyDescent="0.5">
      <c r="A91" s="37" t="s">
        <v>63</v>
      </c>
      <c r="B91" s="37" t="s">
        <v>161</v>
      </c>
      <c r="C91" s="39">
        <v>1779.002</v>
      </c>
    </row>
    <row r="92" spans="1:3" x14ac:dyDescent="0.5">
      <c r="A92" s="37" t="s">
        <v>36</v>
      </c>
      <c r="B92" s="37" t="s">
        <v>159</v>
      </c>
      <c r="C92" s="39">
        <v>1743.3610000000001</v>
      </c>
    </row>
    <row r="93" spans="1:3" x14ac:dyDescent="0.5">
      <c r="A93" s="37" t="s">
        <v>27</v>
      </c>
      <c r="B93" s="37" t="s">
        <v>155</v>
      </c>
      <c r="C93" s="39">
        <v>1675.009</v>
      </c>
    </row>
    <row r="94" spans="1:3" x14ac:dyDescent="0.5">
      <c r="A94" s="37" t="s">
        <v>35</v>
      </c>
      <c r="B94" s="37" t="s">
        <v>155</v>
      </c>
      <c r="C94" s="39">
        <v>1672.761</v>
      </c>
    </row>
    <row r="95" spans="1:3" x14ac:dyDescent="0.5">
      <c r="A95" s="37" t="s">
        <v>128</v>
      </c>
      <c r="B95" s="37" t="s">
        <v>159</v>
      </c>
      <c r="C95" s="39">
        <v>1622</v>
      </c>
    </row>
    <row r="96" spans="1:3" x14ac:dyDescent="0.5">
      <c r="A96" s="37" t="s">
        <v>33</v>
      </c>
      <c r="B96" s="37" t="s">
        <v>172</v>
      </c>
      <c r="C96" s="39">
        <v>1560.7070000000001</v>
      </c>
    </row>
    <row r="97" spans="1:3" x14ac:dyDescent="0.5">
      <c r="A97" s="37" t="s">
        <v>129</v>
      </c>
      <c r="B97" s="37" t="s">
        <v>155</v>
      </c>
      <c r="C97" s="39">
        <v>1460.45</v>
      </c>
    </row>
    <row r="98" spans="1:3" x14ac:dyDescent="0.5">
      <c r="A98" s="37" t="s">
        <v>17</v>
      </c>
      <c r="B98" s="37" t="s">
        <v>159</v>
      </c>
      <c r="C98" s="39">
        <v>1298.2059999999999</v>
      </c>
    </row>
    <row r="99" spans="1:3" x14ac:dyDescent="0.5">
      <c r="A99" s="37" t="s">
        <v>100</v>
      </c>
      <c r="B99" s="37" t="s">
        <v>159</v>
      </c>
      <c r="C99" s="39">
        <v>1249.8</v>
      </c>
    </row>
    <row r="100" spans="1:3" x14ac:dyDescent="0.5">
      <c r="A100" s="37" t="s">
        <v>93</v>
      </c>
      <c r="B100" s="37" t="s">
        <v>161</v>
      </c>
      <c r="C100" s="39">
        <v>1205.7439999999999</v>
      </c>
    </row>
    <row r="101" spans="1:3" x14ac:dyDescent="0.5">
      <c r="A101" s="37" t="s">
        <v>3</v>
      </c>
      <c r="B101" s="37" t="s">
        <v>172</v>
      </c>
      <c r="C101" s="39">
        <v>1129.92</v>
      </c>
    </row>
    <row r="102" spans="1:3" x14ac:dyDescent="0.5">
      <c r="A102" s="37" t="s">
        <v>19</v>
      </c>
      <c r="B102" s="37" t="s">
        <v>159</v>
      </c>
      <c r="C102" s="39">
        <v>1121.8800000000001</v>
      </c>
    </row>
    <row r="103" spans="1:3" x14ac:dyDescent="0.5">
      <c r="A103" s="37" t="s">
        <v>56</v>
      </c>
      <c r="B103" s="37" t="s">
        <v>159</v>
      </c>
      <c r="C103" s="39">
        <v>1087.5</v>
      </c>
    </row>
    <row r="104" spans="1:3" x14ac:dyDescent="0.5">
      <c r="A104" s="37" t="s">
        <v>179</v>
      </c>
      <c r="B104" s="37" t="s">
        <v>159</v>
      </c>
      <c r="C104" s="39">
        <v>1000</v>
      </c>
    </row>
    <row r="105" spans="1:3" x14ac:dyDescent="0.5">
      <c r="A105" s="37" t="s">
        <v>113</v>
      </c>
      <c r="B105" s="37" t="s">
        <v>162</v>
      </c>
      <c r="C105" s="39">
        <v>952.2</v>
      </c>
    </row>
    <row r="106" spans="1:3" x14ac:dyDescent="0.5">
      <c r="A106" s="37" t="s">
        <v>90</v>
      </c>
      <c r="B106" s="37" t="s">
        <v>159</v>
      </c>
      <c r="C106" s="39">
        <v>888.04700000000003</v>
      </c>
    </row>
    <row r="107" spans="1:3" x14ac:dyDescent="0.5">
      <c r="A107" s="37" t="s">
        <v>73</v>
      </c>
      <c r="B107" s="37" t="s">
        <v>155</v>
      </c>
      <c r="C107" s="39">
        <v>885.4</v>
      </c>
    </row>
    <row r="108" spans="1:3" x14ac:dyDescent="0.5">
      <c r="A108" s="37" t="s">
        <v>117</v>
      </c>
      <c r="B108" s="37" t="s">
        <v>155</v>
      </c>
      <c r="C108" s="39">
        <v>838.44600000000003</v>
      </c>
    </row>
    <row r="109" spans="1:3" x14ac:dyDescent="0.5">
      <c r="A109" s="37" t="s">
        <v>124</v>
      </c>
      <c r="B109" s="37" t="s">
        <v>161</v>
      </c>
      <c r="C109" s="39">
        <v>787.32799999999997</v>
      </c>
    </row>
    <row r="110" spans="1:3" x14ac:dyDescent="0.5">
      <c r="A110" s="37" t="s">
        <v>97</v>
      </c>
      <c r="B110" s="37" t="s">
        <v>161</v>
      </c>
      <c r="C110" s="39">
        <v>759.202</v>
      </c>
    </row>
    <row r="111" spans="1:3" x14ac:dyDescent="0.5">
      <c r="A111" s="37" t="s">
        <v>31</v>
      </c>
      <c r="B111" s="37" t="s">
        <v>171</v>
      </c>
      <c r="C111" s="39">
        <v>741.31500000000005</v>
      </c>
    </row>
    <row r="112" spans="1:3" x14ac:dyDescent="0.5">
      <c r="A112" s="37" t="s">
        <v>2</v>
      </c>
      <c r="B112" s="37" t="s">
        <v>155</v>
      </c>
      <c r="C112" s="39">
        <v>680.62400000000002</v>
      </c>
    </row>
    <row r="113" spans="1:3" x14ac:dyDescent="0.5">
      <c r="A113" s="37" t="s">
        <v>78</v>
      </c>
      <c r="B113" s="37" t="s">
        <v>155</v>
      </c>
      <c r="C113" s="39">
        <v>584.70500000000004</v>
      </c>
    </row>
    <row r="114" spans="1:3" x14ac:dyDescent="0.5">
      <c r="A114" s="37" t="s">
        <v>101</v>
      </c>
      <c r="B114" s="37" t="s">
        <v>161</v>
      </c>
      <c r="C114" s="39">
        <v>583.83600000000001</v>
      </c>
    </row>
    <row r="115" spans="1:3" x14ac:dyDescent="0.5">
      <c r="A115" s="37" t="s">
        <v>123</v>
      </c>
      <c r="B115" s="37" t="s">
        <v>172</v>
      </c>
      <c r="C115" s="39">
        <v>575.91099999999994</v>
      </c>
    </row>
    <row r="116" spans="1:3" x14ac:dyDescent="0.5">
      <c r="A116" s="37" t="s">
        <v>81</v>
      </c>
      <c r="B116" s="37" t="s">
        <v>172</v>
      </c>
      <c r="C116" s="39">
        <v>562.26400000000001</v>
      </c>
    </row>
    <row r="117" spans="1:3" x14ac:dyDescent="0.5">
      <c r="A117" s="37" t="s">
        <v>178</v>
      </c>
      <c r="B117" s="37" t="s">
        <v>172</v>
      </c>
      <c r="C117" s="39">
        <v>500</v>
      </c>
    </row>
    <row r="118" spans="1:3" x14ac:dyDescent="0.5">
      <c r="A118" s="37" t="s">
        <v>105</v>
      </c>
      <c r="B118" s="37" t="s">
        <v>161</v>
      </c>
      <c r="C118" s="39">
        <v>495.87299999999999</v>
      </c>
    </row>
    <row r="119" spans="1:3" x14ac:dyDescent="0.5">
      <c r="A119" s="37" t="s">
        <v>138</v>
      </c>
      <c r="B119" s="37" t="s">
        <v>159</v>
      </c>
      <c r="C119" s="39">
        <v>473.05</v>
      </c>
    </row>
    <row r="120" spans="1:3" x14ac:dyDescent="0.5">
      <c r="A120" s="37" t="s">
        <v>30</v>
      </c>
      <c r="B120" s="37" t="s">
        <v>155</v>
      </c>
      <c r="C120" s="39">
        <v>471.17</v>
      </c>
    </row>
    <row r="121" spans="1:3" x14ac:dyDescent="0.5">
      <c r="A121" s="37" t="s">
        <v>166</v>
      </c>
      <c r="B121" s="37" t="s">
        <v>161</v>
      </c>
      <c r="C121" s="39">
        <v>400.774</v>
      </c>
    </row>
    <row r="122" spans="1:3" x14ac:dyDescent="0.5">
      <c r="A122" s="37" t="s">
        <v>72</v>
      </c>
      <c r="B122" s="37" t="s">
        <v>172</v>
      </c>
      <c r="C122" s="39">
        <v>400</v>
      </c>
    </row>
    <row r="123" spans="1:3" x14ac:dyDescent="0.5">
      <c r="A123" s="37" t="s">
        <v>180</v>
      </c>
      <c r="B123" s="37" t="s">
        <v>159</v>
      </c>
      <c r="C123" s="39">
        <v>390.00299999999999</v>
      </c>
    </row>
    <row r="124" spans="1:3" x14ac:dyDescent="0.5">
      <c r="A124" s="37" t="s">
        <v>48</v>
      </c>
      <c r="B124" s="37" t="s">
        <v>171</v>
      </c>
      <c r="C124" s="39">
        <v>343.78899999999999</v>
      </c>
    </row>
    <row r="125" spans="1:3" x14ac:dyDescent="0.5">
      <c r="A125" s="37" t="s">
        <v>86</v>
      </c>
      <c r="B125" s="37" t="s">
        <v>162</v>
      </c>
      <c r="C125" s="39">
        <v>340.62900000000002</v>
      </c>
    </row>
    <row r="126" spans="1:3" x14ac:dyDescent="0.5">
      <c r="A126" s="37" t="s">
        <v>112</v>
      </c>
      <c r="B126" s="37" t="s">
        <v>159</v>
      </c>
      <c r="C126" s="39">
        <v>308.5</v>
      </c>
    </row>
    <row r="127" spans="1:3" x14ac:dyDescent="0.5">
      <c r="A127" s="37" t="s">
        <v>134</v>
      </c>
      <c r="B127" s="37" t="s">
        <v>172</v>
      </c>
      <c r="C127" s="39">
        <v>300.00099999999998</v>
      </c>
    </row>
    <row r="128" spans="1:3" x14ac:dyDescent="0.5">
      <c r="A128" s="37" t="s">
        <v>98</v>
      </c>
      <c r="B128" s="37" t="s">
        <v>159</v>
      </c>
      <c r="C128" s="39">
        <v>285</v>
      </c>
    </row>
    <row r="129" spans="1:3" x14ac:dyDescent="0.5">
      <c r="A129" s="37" t="s">
        <v>125</v>
      </c>
      <c r="B129" s="37" t="s">
        <v>159</v>
      </c>
      <c r="C129" s="39">
        <v>242</v>
      </c>
    </row>
    <row r="130" spans="1:3" x14ac:dyDescent="0.5">
      <c r="A130" s="37" t="s">
        <v>115</v>
      </c>
      <c r="B130" s="37" t="s">
        <v>161</v>
      </c>
      <c r="C130" s="39">
        <v>237.67599999999999</v>
      </c>
    </row>
    <row r="131" spans="1:3" x14ac:dyDescent="0.5">
      <c r="A131" s="37" t="s">
        <v>32</v>
      </c>
      <c r="B131" s="37" t="s">
        <v>159</v>
      </c>
      <c r="C131" s="39">
        <v>217.3</v>
      </c>
    </row>
    <row r="132" spans="1:3" x14ac:dyDescent="0.5">
      <c r="A132" s="37" t="s">
        <v>135</v>
      </c>
      <c r="B132" s="37" t="s">
        <v>172</v>
      </c>
      <c r="C132" s="39">
        <v>215</v>
      </c>
    </row>
    <row r="133" spans="1:3" x14ac:dyDescent="0.5">
      <c r="A133" s="37" t="s">
        <v>114</v>
      </c>
      <c r="B133" s="37" t="s">
        <v>171</v>
      </c>
      <c r="C133" s="39">
        <v>192.005</v>
      </c>
    </row>
    <row r="134" spans="1:3" x14ac:dyDescent="0.5">
      <c r="A134" s="37" t="s">
        <v>165</v>
      </c>
      <c r="B134" s="37" t="s">
        <v>162</v>
      </c>
      <c r="C134" s="39">
        <v>188.97300000000001</v>
      </c>
    </row>
    <row r="135" spans="1:3" x14ac:dyDescent="0.5">
      <c r="A135" s="37" t="s">
        <v>106</v>
      </c>
      <c r="B135" s="37" t="s">
        <v>171</v>
      </c>
      <c r="C135" s="39">
        <v>171.27699999999999</v>
      </c>
    </row>
    <row r="136" spans="1:3" x14ac:dyDescent="0.5">
      <c r="A136" s="37" t="s">
        <v>76</v>
      </c>
      <c r="B136" s="37" t="s">
        <v>159</v>
      </c>
      <c r="C136" s="39">
        <v>165.6</v>
      </c>
    </row>
    <row r="137" spans="1:3" x14ac:dyDescent="0.5">
      <c r="A137" s="37" t="s">
        <v>116</v>
      </c>
      <c r="B137" s="37" t="s">
        <v>159</v>
      </c>
      <c r="C137" s="39">
        <v>152</v>
      </c>
    </row>
    <row r="138" spans="1:3" x14ac:dyDescent="0.5">
      <c r="A138" s="37" t="s">
        <v>121</v>
      </c>
      <c r="B138" s="37" t="s">
        <v>155</v>
      </c>
      <c r="C138" s="39">
        <v>145</v>
      </c>
    </row>
    <row r="139" spans="1:3" x14ac:dyDescent="0.5">
      <c r="A139" s="37" t="s">
        <v>107</v>
      </c>
      <c r="B139" s="37" t="s">
        <v>161</v>
      </c>
      <c r="C139" s="39">
        <v>134.71799999999999</v>
      </c>
    </row>
    <row r="140" spans="1:3" x14ac:dyDescent="0.5">
      <c r="A140" s="37" t="s">
        <v>132</v>
      </c>
      <c r="B140" s="37" t="s">
        <v>159</v>
      </c>
      <c r="C140" s="39">
        <v>130</v>
      </c>
    </row>
    <row r="141" spans="1:3" x14ac:dyDescent="0.5">
      <c r="A141" s="37" t="s">
        <v>118</v>
      </c>
      <c r="B141" s="37" t="s">
        <v>161</v>
      </c>
      <c r="C141" s="39">
        <v>97.974999999999994</v>
      </c>
    </row>
    <row r="142" spans="1:3" x14ac:dyDescent="0.5">
      <c r="A142" s="37" t="s">
        <v>177</v>
      </c>
      <c r="B142" s="37" t="s">
        <v>172</v>
      </c>
      <c r="C142" s="39">
        <v>96</v>
      </c>
    </row>
    <row r="143" spans="1:3" x14ac:dyDescent="0.5">
      <c r="A143" s="37" t="s">
        <v>108</v>
      </c>
      <c r="B143" s="37" t="s">
        <v>171</v>
      </c>
      <c r="C143" s="39">
        <v>90.96</v>
      </c>
    </row>
    <row r="144" spans="1:3" x14ac:dyDescent="0.5">
      <c r="A144" s="37" t="s">
        <v>181</v>
      </c>
      <c r="B144" s="37" t="s">
        <v>159</v>
      </c>
      <c r="C144" s="39">
        <v>72</v>
      </c>
    </row>
    <row r="145" spans="1:3" x14ac:dyDescent="0.5">
      <c r="A145" s="37" t="s">
        <v>184</v>
      </c>
      <c r="B145" s="37" t="s">
        <v>162</v>
      </c>
      <c r="C145" s="39">
        <v>71</v>
      </c>
    </row>
    <row r="146" spans="1:3" x14ac:dyDescent="0.5">
      <c r="A146" s="37" t="s">
        <v>119</v>
      </c>
      <c r="B146" s="37" t="s">
        <v>161</v>
      </c>
      <c r="C146" s="39">
        <v>64.8</v>
      </c>
    </row>
    <row r="147" spans="1:3" x14ac:dyDescent="0.5">
      <c r="A147" s="37" t="s">
        <v>183</v>
      </c>
      <c r="B147" s="37" t="s">
        <v>161</v>
      </c>
      <c r="C147" s="39">
        <v>51.378</v>
      </c>
    </row>
    <row r="148" spans="1:3" x14ac:dyDescent="0.5">
      <c r="A148" s="37" t="s">
        <v>130</v>
      </c>
      <c r="B148" s="37" t="s">
        <v>172</v>
      </c>
      <c r="C148" s="39">
        <v>48</v>
      </c>
    </row>
    <row r="149" spans="1:3" x14ac:dyDescent="0.5">
      <c r="A149" s="37" t="s">
        <v>110</v>
      </c>
      <c r="B149" s="37" t="s">
        <v>171</v>
      </c>
      <c r="C149" s="39">
        <v>39.26</v>
      </c>
    </row>
    <row r="150" spans="1:3" x14ac:dyDescent="0.5">
      <c r="A150" s="37" t="s">
        <v>167</v>
      </c>
      <c r="B150" s="37" t="s">
        <v>162</v>
      </c>
      <c r="C150" s="39">
        <v>26.97</v>
      </c>
    </row>
    <row r="151" spans="1:3" x14ac:dyDescent="0.5">
      <c r="A151" s="37" t="s">
        <v>182</v>
      </c>
      <c r="B151" s="37" t="s">
        <v>161</v>
      </c>
      <c r="C151" s="39">
        <v>25.006</v>
      </c>
    </row>
    <row r="152" spans="1:3" x14ac:dyDescent="0.5">
      <c r="A152" s="37" t="s">
        <v>131</v>
      </c>
      <c r="B152" s="37" t="s">
        <v>155</v>
      </c>
      <c r="C152" s="39">
        <v>25</v>
      </c>
    </row>
    <row r="153" spans="1:3" x14ac:dyDescent="0.5">
      <c r="A153" s="37" t="s">
        <v>187</v>
      </c>
      <c r="B153" s="37" t="s">
        <v>171</v>
      </c>
      <c r="C153" s="39">
        <v>24.986000000000001</v>
      </c>
    </row>
    <row r="154" spans="1:3" x14ac:dyDescent="0.5">
      <c r="A154" s="37" t="s">
        <v>22</v>
      </c>
      <c r="B154" s="37" t="s">
        <v>159</v>
      </c>
      <c r="C154" s="39">
        <v>12.98</v>
      </c>
    </row>
    <row r="155" spans="1:3" x14ac:dyDescent="0.5">
      <c r="A155" s="37" t="s">
        <v>133</v>
      </c>
      <c r="B155" s="37" t="s">
        <v>172</v>
      </c>
      <c r="C155" s="39">
        <v>10</v>
      </c>
    </row>
    <row r="156" spans="1:3" x14ac:dyDescent="0.5">
      <c r="A156" s="37" t="s">
        <v>137</v>
      </c>
      <c r="B156" s="37" t="s">
        <v>155</v>
      </c>
      <c r="C156" s="39">
        <v>4.9800000000000004</v>
      </c>
    </row>
    <row r="157" spans="1:3" x14ac:dyDescent="0.5">
      <c r="A157" s="37" t="s">
        <v>122</v>
      </c>
      <c r="B157" s="37" t="s">
        <v>161</v>
      </c>
      <c r="C157" s="39">
        <v>3.6</v>
      </c>
    </row>
    <row r="158" spans="1:3" x14ac:dyDescent="0.5">
      <c r="A158" s="37" t="s">
        <v>99</v>
      </c>
      <c r="B158" s="37" t="s">
        <v>162</v>
      </c>
      <c r="C158" s="39">
        <v>2.7</v>
      </c>
    </row>
    <row r="159" spans="1:3" x14ac:dyDescent="0.5">
      <c r="A159" s="37" t="s">
        <v>176</v>
      </c>
      <c r="B159" s="37" t="s">
        <v>172</v>
      </c>
      <c r="C159" s="39">
        <v>1</v>
      </c>
    </row>
    <row r="160" spans="1:3" x14ac:dyDescent="0.5">
      <c r="A160" s="37" t="s">
        <v>189</v>
      </c>
      <c r="B160" s="37" t="s">
        <v>172</v>
      </c>
      <c r="C160" s="39">
        <v>0.315</v>
      </c>
    </row>
    <row r="161" spans="1:3" x14ac:dyDescent="0.5">
      <c r="A161" s="37" t="s">
        <v>109</v>
      </c>
      <c r="B161" s="37" t="s">
        <v>161</v>
      </c>
      <c r="C161" s="39">
        <v>1.0999999999999999E-2</v>
      </c>
    </row>
    <row r="162" spans="1:3" x14ac:dyDescent="0.5">
      <c r="A162" s="37" t="s">
        <v>188</v>
      </c>
      <c r="B162" s="37" t="s">
        <v>171</v>
      </c>
      <c r="C162" s="39">
        <v>0.01</v>
      </c>
    </row>
    <row r="163" spans="1:3" x14ac:dyDescent="0.5">
      <c r="A163" s="37" t="s">
        <v>175</v>
      </c>
      <c r="B163" s="37" t="s">
        <v>155</v>
      </c>
      <c r="C163" s="39">
        <v>4.0000000000000001E-3</v>
      </c>
    </row>
  </sheetData>
  <sortState ref="A1:C11">
    <sortCondition descending="1" ref="C1:C11"/>
  </sortState>
  <mergeCells count="2">
    <mergeCell ref="H1:H2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2558</vt:lpstr>
      <vt:lpstr>VOL</vt:lpstr>
      <vt:lpstr>VAL</vt:lpstr>
      <vt:lpstr>Sheet1</vt:lpstr>
      <vt:lpstr>'2558'!Print_Area</vt:lpstr>
      <vt:lpstr>'2558'!Print_Titles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jitraporn.j</dc:creator>
  <cp:lastModifiedBy>piyayut.chi</cp:lastModifiedBy>
  <cp:lastPrinted>2016-02-07T15:06:02Z</cp:lastPrinted>
  <dcterms:created xsi:type="dcterms:W3CDTF">2015-03-09T03:59:53Z</dcterms:created>
  <dcterms:modified xsi:type="dcterms:W3CDTF">2016-12-14T06:51:49Z</dcterms:modified>
</cp:coreProperties>
</file>