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สวศ.-ส่วนวิจัยเศรษฐกิจพืชไร่นา\ฐานข้อมูลข้าว\ส่งออก-นำเข้า\"/>
    </mc:Choice>
  </mc:AlternateContent>
  <bookViews>
    <workbookView xWindow="120" yWindow="30" windowWidth="19095" windowHeight="11640" activeTab="3"/>
  </bookViews>
  <sheets>
    <sheet name="2559" sheetId="9" r:id="rId1"/>
    <sheet name="VOL" sheetId="10" r:id="rId2"/>
    <sheet name="VAL" sheetId="12" r:id="rId3"/>
    <sheet name="Sheet2" sheetId="14" r:id="rId4"/>
    <sheet name="Sheet1" sheetId="13" r:id="rId5"/>
  </sheets>
  <definedNames>
    <definedName name="_xlnm._FilterDatabase" localSheetId="0" hidden="1">'2559'!$A$4:$S$174</definedName>
    <definedName name="_xlnm.Print_Area" localSheetId="0">'2559'!$B$1:$R$176</definedName>
    <definedName name="_xlnm.Print_Titles" localSheetId="0">'2559'!$3:$4</definedName>
  </definedNames>
  <calcPr calcId="152511"/>
</workbook>
</file>

<file path=xl/calcChain.xml><?xml version="1.0" encoding="utf-8"?>
<calcChain xmlns="http://schemas.openxmlformats.org/spreadsheetml/2006/main">
  <c r="B1" i="14" l="1"/>
  <c r="Q154" i="9" l="1"/>
  <c r="Q63" i="9"/>
  <c r="P63" i="9"/>
  <c r="O63" i="9"/>
  <c r="M63" i="9"/>
  <c r="L63" i="9"/>
  <c r="K63" i="9"/>
  <c r="J63" i="9"/>
  <c r="I63" i="9"/>
  <c r="H63" i="9"/>
  <c r="G63" i="9"/>
  <c r="F63" i="9"/>
  <c r="D63" i="9"/>
  <c r="C63" i="9"/>
  <c r="B63" i="9"/>
  <c r="N63" i="9" l="1"/>
  <c r="E63" i="9"/>
  <c r="R63" i="9" s="1"/>
  <c r="Q174" i="9"/>
  <c r="P174" i="9"/>
  <c r="O174" i="9"/>
  <c r="G174" i="9"/>
  <c r="H174" i="9"/>
  <c r="I174" i="9"/>
  <c r="J174" i="9"/>
  <c r="K174" i="9"/>
  <c r="L174" i="9"/>
  <c r="M174" i="9"/>
  <c r="F174" i="9"/>
  <c r="D174" i="9"/>
  <c r="C174" i="9"/>
  <c r="Q158" i="9"/>
  <c r="P158" i="9"/>
  <c r="O158" i="9"/>
  <c r="M158" i="9"/>
  <c r="L158" i="9"/>
  <c r="K158" i="9"/>
  <c r="J158" i="9"/>
  <c r="I158" i="9"/>
  <c r="H158" i="9"/>
  <c r="G158" i="9"/>
  <c r="F158" i="9"/>
  <c r="D158" i="9"/>
  <c r="C158" i="9"/>
  <c r="B158" i="9"/>
  <c r="Q157" i="9"/>
  <c r="P157" i="9"/>
  <c r="O157" i="9"/>
  <c r="M157" i="9"/>
  <c r="L157" i="9"/>
  <c r="K157" i="9"/>
  <c r="J157" i="9"/>
  <c r="I157" i="9"/>
  <c r="H157" i="9"/>
  <c r="G157" i="9"/>
  <c r="F157" i="9"/>
  <c r="D157" i="9"/>
  <c r="C157" i="9"/>
  <c r="B157" i="9"/>
  <c r="Q137" i="9"/>
  <c r="P137" i="9"/>
  <c r="O137" i="9"/>
  <c r="M137" i="9"/>
  <c r="L137" i="9"/>
  <c r="K137" i="9"/>
  <c r="J137" i="9"/>
  <c r="I137" i="9"/>
  <c r="H137" i="9"/>
  <c r="G137" i="9"/>
  <c r="F137" i="9"/>
  <c r="D137" i="9"/>
  <c r="C137" i="9"/>
  <c r="B137" i="9"/>
  <c r="E157" i="9" l="1"/>
  <c r="R157" i="9" s="1"/>
  <c r="N158" i="9"/>
  <c r="E158" i="9"/>
  <c r="N157" i="9"/>
  <c r="N137" i="9"/>
  <c r="E137" i="9"/>
  <c r="R137" i="9" s="1"/>
  <c r="C8" i="13"/>
  <c r="D8" i="13"/>
  <c r="E8" i="13"/>
  <c r="F8" i="13"/>
  <c r="G8" i="13"/>
  <c r="H8" i="13"/>
  <c r="I8" i="13"/>
  <c r="J8" i="13"/>
  <c r="K8" i="13"/>
  <c r="B8" i="13"/>
  <c r="R158" i="9" l="1"/>
  <c r="Q172" i="9"/>
  <c r="P172" i="9"/>
  <c r="O172" i="9"/>
  <c r="M172" i="9"/>
  <c r="L172" i="9"/>
  <c r="K172" i="9"/>
  <c r="J172" i="9"/>
  <c r="I172" i="9"/>
  <c r="H172" i="9"/>
  <c r="G172" i="9"/>
  <c r="F172" i="9"/>
  <c r="D172" i="9"/>
  <c r="C172" i="9"/>
  <c r="B172" i="9"/>
  <c r="Q171" i="9"/>
  <c r="P171" i="9"/>
  <c r="O171" i="9"/>
  <c r="M171" i="9"/>
  <c r="L171" i="9"/>
  <c r="K171" i="9"/>
  <c r="J171" i="9"/>
  <c r="I171" i="9"/>
  <c r="H171" i="9"/>
  <c r="G171" i="9"/>
  <c r="F171" i="9"/>
  <c r="D171" i="9"/>
  <c r="C171" i="9"/>
  <c r="E171" i="9" s="1"/>
  <c r="B171" i="9"/>
  <c r="Q170" i="9"/>
  <c r="P170" i="9"/>
  <c r="O170" i="9"/>
  <c r="M170" i="9"/>
  <c r="L170" i="9"/>
  <c r="K170" i="9"/>
  <c r="J170" i="9"/>
  <c r="I170" i="9"/>
  <c r="H170" i="9"/>
  <c r="G170" i="9"/>
  <c r="F170" i="9"/>
  <c r="D170" i="9"/>
  <c r="C170" i="9"/>
  <c r="B170" i="9"/>
  <c r="Q169" i="9"/>
  <c r="P169" i="9"/>
  <c r="O169" i="9"/>
  <c r="M169" i="9"/>
  <c r="L169" i="9"/>
  <c r="K169" i="9"/>
  <c r="J169" i="9"/>
  <c r="I169" i="9"/>
  <c r="H169" i="9"/>
  <c r="G169" i="9"/>
  <c r="F169" i="9"/>
  <c r="D169" i="9"/>
  <c r="C169" i="9"/>
  <c r="B169" i="9"/>
  <c r="Q168" i="9"/>
  <c r="P168" i="9"/>
  <c r="O168" i="9"/>
  <c r="M168" i="9"/>
  <c r="L168" i="9"/>
  <c r="K168" i="9"/>
  <c r="J168" i="9"/>
  <c r="I168" i="9"/>
  <c r="H168" i="9"/>
  <c r="G168" i="9"/>
  <c r="F168" i="9"/>
  <c r="D168" i="9"/>
  <c r="C168" i="9"/>
  <c r="B168" i="9"/>
  <c r="Q167" i="9"/>
  <c r="P167" i="9"/>
  <c r="O167" i="9"/>
  <c r="M167" i="9"/>
  <c r="L167" i="9"/>
  <c r="K167" i="9"/>
  <c r="J167" i="9"/>
  <c r="I167" i="9"/>
  <c r="H167" i="9"/>
  <c r="G167" i="9"/>
  <c r="F167" i="9"/>
  <c r="D167" i="9"/>
  <c r="C167" i="9"/>
  <c r="B167" i="9"/>
  <c r="Q166" i="9"/>
  <c r="P166" i="9"/>
  <c r="O166" i="9"/>
  <c r="M166" i="9"/>
  <c r="L166" i="9"/>
  <c r="K166" i="9"/>
  <c r="J166" i="9"/>
  <c r="I166" i="9"/>
  <c r="H166" i="9"/>
  <c r="G166" i="9"/>
  <c r="F166" i="9"/>
  <c r="D166" i="9"/>
  <c r="C166" i="9"/>
  <c r="B166" i="9"/>
  <c r="Q165" i="9"/>
  <c r="P165" i="9"/>
  <c r="O165" i="9"/>
  <c r="M165" i="9"/>
  <c r="L165" i="9"/>
  <c r="K165" i="9"/>
  <c r="J165" i="9"/>
  <c r="I165" i="9"/>
  <c r="H165" i="9"/>
  <c r="G165" i="9"/>
  <c r="F165" i="9"/>
  <c r="D165" i="9"/>
  <c r="C165" i="9"/>
  <c r="B165" i="9"/>
  <c r="Q164" i="9"/>
  <c r="P164" i="9"/>
  <c r="O164" i="9"/>
  <c r="M164" i="9"/>
  <c r="L164" i="9"/>
  <c r="K164" i="9"/>
  <c r="J164" i="9"/>
  <c r="I164" i="9"/>
  <c r="H164" i="9"/>
  <c r="G164" i="9"/>
  <c r="F164" i="9"/>
  <c r="D164" i="9"/>
  <c r="C164" i="9"/>
  <c r="B164" i="9"/>
  <c r="Q163" i="9"/>
  <c r="P163" i="9"/>
  <c r="O163" i="9"/>
  <c r="M163" i="9"/>
  <c r="L163" i="9"/>
  <c r="K163" i="9"/>
  <c r="J163" i="9"/>
  <c r="I163" i="9"/>
  <c r="H163" i="9"/>
  <c r="G163" i="9"/>
  <c r="F163" i="9"/>
  <c r="D163" i="9"/>
  <c r="C163" i="9"/>
  <c r="B163" i="9"/>
  <c r="Q162" i="9"/>
  <c r="P162" i="9"/>
  <c r="O162" i="9"/>
  <c r="M162" i="9"/>
  <c r="L162" i="9"/>
  <c r="K162" i="9"/>
  <c r="J162" i="9"/>
  <c r="I162" i="9"/>
  <c r="H162" i="9"/>
  <c r="G162" i="9"/>
  <c r="F162" i="9"/>
  <c r="D162" i="9"/>
  <c r="C162" i="9"/>
  <c r="B162" i="9"/>
  <c r="Q160" i="9"/>
  <c r="P160" i="9"/>
  <c r="O160" i="9"/>
  <c r="M160" i="9"/>
  <c r="L160" i="9"/>
  <c r="K160" i="9"/>
  <c r="J160" i="9"/>
  <c r="I160" i="9"/>
  <c r="H160" i="9"/>
  <c r="G160" i="9"/>
  <c r="F160" i="9"/>
  <c r="D160" i="9"/>
  <c r="C160" i="9"/>
  <c r="E160" i="9" s="1"/>
  <c r="B160" i="9"/>
  <c r="Q159" i="9"/>
  <c r="P159" i="9"/>
  <c r="O159" i="9"/>
  <c r="M159" i="9"/>
  <c r="L159" i="9"/>
  <c r="K159" i="9"/>
  <c r="J159" i="9"/>
  <c r="I159" i="9"/>
  <c r="H159" i="9"/>
  <c r="G159" i="9"/>
  <c r="F159" i="9"/>
  <c r="D159" i="9"/>
  <c r="C159" i="9"/>
  <c r="B159" i="9"/>
  <c r="Q156" i="9"/>
  <c r="P156" i="9"/>
  <c r="O156" i="9"/>
  <c r="M156" i="9"/>
  <c r="L156" i="9"/>
  <c r="K156" i="9"/>
  <c r="J156" i="9"/>
  <c r="I156" i="9"/>
  <c r="H156" i="9"/>
  <c r="G156" i="9"/>
  <c r="F156" i="9"/>
  <c r="D156" i="9"/>
  <c r="C156" i="9"/>
  <c r="B156" i="9"/>
  <c r="Q155" i="9"/>
  <c r="P155" i="9"/>
  <c r="O155" i="9"/>
  <c r="M155" i="9"/>
  <c r="L155" i="9"/>
  <c r="K155" i="9"/>
  <c r="J155" i="9"/>
  <c r="I155" i="9"/>
  <c r="H155" i="9"/>
  <c r="G155" i="9"/>
  <c r="F155" i="9"/>
  <c r="D155" i="9"/>
  <c r="C155" i="9"/>
  <c r="B155" i="9"/>
  <c r="P154" i="9"/>
  <c r="O154" i="9"/>
  <c r="M154" i="9"/>
  <c r="L154" i="9"/>
  <c r="K154" i="9"/>
  <c r="J154" i="9"/>
  <c r="I154" i="9"/>
  <c r="H154" i="9"/>
  <c r="G154" i="9"/>
  <c r="F154" i="9"/>
  <c r="D154" i="9"/>
  <c r="C154" i="9"/>
  <c r="E154" i="9" s="1"/>
  <c r="B154" i="9"/>
  <c r="Q153" i="9"/>
  <c r="P153" i="9"/>
  <c r="O153" i="9"/>
  <c r="M153" i="9"/>
  <c r="L153" i="9"/>
  <c r="K153" i="9"/>
  <c r="J153" i="9"/>
  <c r="I153" i="9"/>
  <c r="H153" i="9"/>
  <c r="G153" i="9"/>
  <c r="F153" i="9"/>
  <c r="D153" i="9"/>
  <c r="C153" i="9"/>
  <c r="B153" i="9"/>
  <c r="Q152" i="9"/>
  <c r="P152" i="9"/>
  <c r="O152" i="9"/>
  <c r="M152" i="9"/>
  <c r="L152" i="9"/>
  <c r="K152" i="9"/>
  <c r="J152" i="9"/>
  <c r="I152" i="9"/>
  <c r="H152" i="9"/>
  <c r="G152" i="9"/>
  <c r="F152" i="9"/>
  <c r="D152" i="9"/>
  <c r="C152" i="9"/>
  <c r="E152" i="9" s="1"/>
  <c r="B152" i="9"/>
  <c r="Q151" i="9"/>
  <c r="P151" i="9"/>
  <c r="O151" i="9"/>
  <c r="M151" i="9"/>
  <c r="L151" i="9"/>
  <c r="K151" i="9"/>
  <c r="J151" i="9"/>
  <c r="I151" i="9"/>
  <c r="H151" i="9"/>
  <c r="G151" i="9"/>
  <c r="F151" i="9"/>
  <c r="D151" i="9"/>
  <c r="C151" i="9"/>
  <c r="B151" i="9"/>
  <c r="Q150" i="9"/>
  <c r="P150" i="9"/>
  <c r="O150" i="9"/>
  <c r="M150" i="9"/>
  <c r="L150" i="9"/>
  <c r="K150" i="9"/>
  <c r="J150" i="9"/>
  <c r="I150" i="9"/>
  <c r="H150" i="9"/>
  <c r="G150" i="9"/>
  <c r="F150" i="9"/>
  <c r="D150" i="9"/>
  <c r="C150" i="9"/>
  <c r="B150" i="9"/>
  <c r="Q149" i="9"/>
  <c r="P149" i="9"/>
  <c r="O149" i="9"/>
  <c r="M149" i="9"/>
  <c r="L149" i="9"/>
  <c r="K149" i="9"/>
  <c r="J149" i="9"/>
  <c r="I149" i="9"/>
  <c r="H149" i="9"/>
  <c r="G149" i="9"/>
  <c r="F149" i="9"/>
  <c r="D149" i="9"/>
  <c r="C149" i="9"/>
  <c r="B149" i="9"/>
  <c r="Q148" i="9"/>
  <c r="P148" i="9"/>
  <c r="O148" i="9"/>
  <c r="M148" i="9"/>
  <c r="L148" i="9"/>
  <c r="K148" i="9"/>
  <c r="J148" i="9"/>
  <c r="I148" i="9"/>
  <c r="H148" i="9"/>
  <c r="G148" i="9"/>
  <c r="F148" i="9"/>
  <c r="D148" i="9"/>
  <c r="C148" i="9"/>
  <c r="B148" i="9"/>
  <c r="Q147" i="9"/>
  <c r="P147" i="9"/>
  <c r="O147" i="9"/>
  <c r="M147" i="9"/>
  <c r="L147" i="9"/>
  <c r="K147" i="9"/>
  <c r="J147" i="9"/>
  <c r="I147" i="9"/>
  <c r="H147" i="9"/>
  <c r="G147" i="9"/>
  <c r="F147" i="9"/>
  <c r="D147" i="9"/>
  <c r="C147" i="9"/>
  <c r="B147" i="9"/>
  <c r="Q146" i="9"/>
  <c r="P146" i="9"/>
  <c r="O146" i="9"/>
  <c r="M146" i="9"/>
  <c r="L146" i="9"/>
  <c r="K146" i="9"/>
  <c r="J146" i="9"/>
  <c r="I146" i="9"/>
  <c r="H146" i="9"/>
  <c r="G146" i="9"/>
  <c r="F146" i="9"/>
  <c r="D146" i="9"/>
  <c r="C146" i="9"/>
  <c r="B146" i="9"/>
  <c r="Q145" i="9"/>
  <c r="P145" i="9"/>
  <c r="O145" i="9"/>
  <c r="M145" i="9"/>
  <c r="L145" i="9"/>
  <c r="K145" i="9"/>
  <c r="J145" i="9"/>
  <c r="I145" i="9"/>
  <c r="H145" i="9"/>
  <c r="G145" i="9"/>
  <c r="F145" i="9"/>
  <c r="D145" i="9"/>
  <c r="C145" i="9"/>
  <c r="B145" i="9"/>
  <c r="Q144" i="9"/>
  <c r="P144" i="9"/>
  <c r="O144" i="9"/>
  <c r="M144" i="9"/>
  <c r="L144" i="9"/>
  <c r="K144" i="9"/>
  <c r="J144" i="9"/>
  <c r="I144" i="9"/>
  <c r="H144" i="9"/>
  <c r="G144" i="9"/>
  <c r="F144" i="9"/>
  <c r="D144" i="9"/>
  <c r="C144" i="9"/>
  <c r="B144" i="9"/>
  <c r="Q143" i="9"/>
  <c r="P143" i="9"/>
  <c r="O143" i="9"/>
  <c r="M143" i="9"/>
  <c r="L143" i="9"/>
  <c r="K143" i="9"/>
  <c r="J143" i="9"/>
  <c r="I143" i="9"/>
  <c r="H143" i="9"/>
  <c r="G143" i="9"/>
  <c r="F143" i="9"/>
  <c r="D143" i="9"/>
  <c r="C143" i="9"/>
  <c r="B143" i="9"/>
  <c r="Q142" i="9"/>
  <c r="P142" i="9"/>
  <c r="O142" i="9"/>
  <c r="M142" i="9"/>
  <c r="L142" i="9"/>
  <c r="K142" i="9"/>
  <c r="J142" i="9"/>
  <c r="I142" i="9"/>
  <c r="H142" i="9"/>
  <c r="G142" i="9"/>
  <c r="F142" i="9"/>
  <c r="D142" i="9"/>
  <c r="C142" i="9"/>
  <c r="B142" i="9"/>
  <c r="Q141" i="9"/>
  <c r="P141" i="9"/>
  <c r="O141" i="9"/>
  <c r="M141" i="9"/>
  <c r="L141" i="9"/>
  <c r="K141" i="9"/>
  <c r="J141" i="9"/>
  <c r="I141" i="9"/>
  <c r="H141" i="9"/>
  <c r="G141" i="9"/>
  <c r="F141" i="9"/>
  <c r="D141" i="9"/>
  <c r="C141" i="9"/>
  <c r="B141" i="9"/>
  <c r="Q140" i="9"/>
  <c r="P140" i="9"/>
  <c r="O140" i="9"/>
  <c r="M140" i="9"/>
  <c r="L140" i="9"/>
  <c r="K140" i="9"/>
  <c r="J140" i="9"/>
  <c r="I140" i="9"/>
  <c r="H140" i="9"/>
  <c r="G140" i="9"/>
  <c r="F140" i="9"/>
  <c r="D140" i="9"/>
  <c r="C140" i="9"/>
  <c r="B140" i="9"/>
  <c r="Q138" i="9"/>
  <c r="P138" i="9"/>
  <c r="O138" i="9"/>
  <c r="M138" i="9"/>
  <c r="L138" i="9"/>
  <c r="K138" i="9"/>
  <c r="J138" i="9"/>
  <c r="I138" i="9"/>
  <c r="H138" i="9"/>
  <c r="G138" i="9"/>
  <c r="F138" i="9"/>
  <c r="D138" i="9"/>
  <c r="C138" i="9"/>
  <c r="B138" i="9"/>
  <c r="Q136" i="9"/>
  <c r="P136" i="9"/>
  <c r="O136" i="9"/>
  <c r="M136" i="9"/>
  <c r="L136" i="9"/>
  <c r="K136" i="9"/>
  <c r="J136" i="9"/>
  <c r="I136" i="9"/>
  <c r="H136" i="9"/>
  <c r="G136" i="9"/>
  <c r="F136" i="9"/>
  <c r="D136" i="9"/>
  <c r="C136" i="9"/>
  <c r="B136" i="9"/>
  <c r="Q135" i="9"/>
  <c r="P135" i="9"/>
  <c r="O135" i="9"/>
  <c r="M135" i="9"/>
  <c r="L135" i="9"/>
  <c r="K135" i="9"/>
  <c r="J135" i="9"/>
  <c r="I135" i="9"/>
  <c r="H135" i="9"/>
  <c r="G135" i="9"/>
  <c r="F135" i="9"/>
  <c r="D135" i="9"/>
  <c r="C135" i="9"/>
  <c r="B135" i="9"/>
  <c r="Q134" i="9"/>
  <c r="P134" i="9"/>
  <c r="O134" i="9"/>
  <c r="M134" i="9"/>
  <c r="L134" i="9"/>
  <c r="K134" i="9"/>
  <c r="J134" i="9"/>
  <c r="I134" i="9"/>
  <c r="H134" i="9"/>
  <c r="G134" i="9"/>
  <c r="F134" i="9"/>
  <c r="D134" i="9"/>
  <c r="C134" i="9"/>
  <c r="B134" i="9"/>
  <c r="Q133" i="9"/>
  <c r="P133" i="9"/>
  <c r="O133" i="9"/>
  <c r="M133" i="9"/>
  <c r="L133" i="9"/>
  <c r="K133" i="9"/>
  <c r="J133" i="9"/>
  <c r="I133" i="9"/>
  <c r="H133" i="9"/>
  <c r="G133" i="9"/>
  <c r="F133" i="9"/>
  <c r="D133" i="9"/>
  <c r="C133" i="9"/>
  <c r="B133" i="9"/>
  <c r="Q132" i="9"/>
  <c r="P132" i="9"/>
  <c r="O132" i="9"/>
  <c r="M132" i="9"/>
  <c r="L132" i="9"/>
  <c r="K132" i="9"/>
  <c r="J132" i="9"/>
  <c r="I132" i="9"/>
  <c r="H132" i="9"/>
  <c r="G132" i="9"/>
  <c r="F132" i="9"/>
  <c r="D132" i="9"/>
  <c r="C132" i="9"/>
  <c r="B132" i="9"/>
  <c r="Q131" i="9"/>
  <c r="P131" i="9"/>
  <c r="O131" i="9"/>
  <c r="M131" i="9"/>
  <c r="L131" i="9"/>
  <c r="K131" i="9"/>
  <c r="J131" i="9"/>
  <c r="I131" i="9"/>
  <c r="H131" i="9"/>
  <c r="G131" i="9"/>
  <c r="F131" i="9"/>
  <c r="D131" i="9"/>
  <c r="C131" i="9"/>
  <c r="B131" i="9"/>
  <c r="Q130" i="9"/>
  <c r="P130" i="9"/>
  <c r="O130" i="9"/>
  <c r="M130" i="9"/>
  <c r="L130" i="9"/>
  <c r="K130" i="9"/>
  <c r="J130" i="9"/>
  <c r="I130" i="9"/>
  <c r="H130" i="9"/>
  <c r="G130" i="9"/>
  <c r="F130" i="9"/>
  <c r="D130" i="9"/>
  <c r="C130" i="9"/>
  <c r="B130" i="9"/>
  <c r="Q129" i="9"/>
  <c r="P129" i="9"/>
  <c r="O129" i="9"/>
  <c r="M129" i="9"/>
  <c r="L129" i="9"/>
  <c r="K129" i="9"/>
  <c r="J129" i="9"/>
  <c r="I129" i="9"/>
  <c r="H129" i="9"/>
  <c r="G129" i="9"/>
  <c r="F129" i="9"/>
  <c r="D129" i="9"/>
  <c r="C129" i="9"/>
  <c r="B129" i="9"/>
  <c r="Q128" i="9"/>
  <c r="P128" i="9"/>
  <c r="O128" i="9"/>
  <c r="M128" i="9"/>
  <c r="L128" i="9"/>
  <c r="K128" i="9"/>
  <c r="J128" i="9"/>
  <c r="I128" i="9"/>
  <c r="H128" i="9"/>
  <c r="G128" i="9"/>
  <c r="F128" i="9"/>
  <c r="D128" i="9"/>
  <c r="C128" i="9"/>
  <c r="B128" i="9"/>
  <c r="Q127" i="9"/>
  <c r="P127" i="9"/>
  <c r="O127" i="9"/>
  <c r="M127" i="9"/>
  <c r="L127" i="9"/>
  <c r="K127" i="9"/>
  <c r="J127" i="9"/>
  <c r="I127" i="9"/>
  <c r="H127" i="9"/>
  <c r="G127" i="9"/>
  <c r="F127" i="9"/>
  <c r="D127" i="9"/>
  <c r="C127" i="9"/>
  <c r="B127" i="9"/>
  <c r="Q126" i="9"/>
  <c r="P126" i="9"/>
  <c r="O126" i="9"/>
  <c r="M126" i="9"/>
  <c r="L126" i="9"/>
  <c r="K126" i="9"/>
  <c r="J126" i="9"/>
  <c r="I126" i="9"/>
  <c r="H126" i="9"/>
  <c r="G126" i="9"/>
  <c r="F126" i="9"/>
  <c r="D126" i="9"/>
  <c r="C126" i="9"/>
  <c r="B126" i="9"/>
  <c r="Q125" i="9"/>
  <c r="P125" i="9"/>
  <c r="O125" i="9"/>
  <c r="M125" i="9"/>
  <c r="L125" i="9"/>
  <c r="K125" i="9"/>
  <c r="J125" i="9"/>
  <c r="I125" i="9"/>
  <c r="H125" i="9"/>
  <c r="G125" i="9"/>
  <c r="F125" i="9"/>
  <c r="D125" i="9"/>
  <c r="C125" i="9"/>
  <c r="B125" i="9"/>
  <c r="Q124" i="9"/>
  <c r="P124" i="9"/>
  <c r="O124" i="9"/>
  <c r="M124" i="9"/>
  <c r="L124" i="9"/>
  <c r="K124" i="9"/>
  <c r="J124" i="9"/>
  <c r="I124" i="9"/>
  <c r="H124" i="9"/>
  <c r="G124" i="9"/>
  <c r="F124" i="9"/>
  <c r="D124" i="9"/>
  <c r="C124" i="9"/>
  <c r="B124" i="9"/>
  <c r="Q123" i="9"/>
  <c r="P123" i="9"/>
  <c r="O123" i="9"/>
  <c r="M123" i="9"/>
  <c r="L123" i="9"/>
  <c r="K123" i="9"/>
  <c r="J123" i="9"/>
  <c r="I123" i="9"/>
  <c r="H123" i="9"/>
  <c r="G123" i="9"/>
  <c r="F123" i="9"/>
  <c r="D123" i="9"/>
  <c r="C123" i="9"/>
  <c r="B123" i="9"/>
  <c r="Q122" i="9"/>
  <c r="P122" i="9"/>
  <c r="O122" i="9"/>
  <c r="M122" i="9"/>
  <c r="L122" i="9"/>
  <c r="K122" i="9"/>
  <c r="J122" i="9"/>
  <c r="I122" i="9"/>
  <c r="H122" i="9"/>
  <c r="G122" i="9"/>
  <c r="F122" i="9"/>
  <c r="D122" i="9"/>
  <c r="C122" i="9"/>
  <c r="B122" i="9"/>
  <c r="Q121" i="9"/>
  <c r="P121" i="9"/>
  <c r="O121" i="9"/>
  <c r="M121" i="9"/>
  <c r="L121" i="9"/>
  <c r="K121" i="9"/>
  <c r="J121" i="9"/>
  <c r="I121" i="9"/>
  <c r="H121" i="9"/>
  <c r="G121" i="9"/>
  <c r="F121" i="9"/>
  <c r="D121" i="9"/>
  <c r="C121" i="9"/>
  <c r="B121" i="9"/>
  <c r="Q120" i="9"/>
  <c r="P120" i="9"/>
  <c r="O120" i="9"/>
  <c r="M120" i="9"/>
  <c r="L120" i="9"/>
  <c r="K120" i="9"/>
  <c r="J120" i="9"/>
  <c r="I120" i="9"/>
  <c r="H120" i="9"/>
  <c r="G120" i="9"/>
  <c r="F120" i="9"/>
  <c r="D120" i="9"/>
  <c r="C120" i="9"/>
  <c r="B120" i="9"/>
  <c r="Q119" i="9"/>
  <c r="P119" i="9"/>
  <c r="O119" i="9"/>
  <c r="M119" i="9"/>
  <c r="L119" i="9"/>
  <c r="K119" i="9"/>
  <c r="J119" i="9"/>
  <c r="I119" i="9"/>
  <c r="H119" i="9"/>
  <c r="G119" i="9"/>
  <c r="F119" i="9"/>
  <c r="D119" i="9"/>
  <c r="C119" i="9"/>
  <c r="B119" i="9"/>
  <c r="Q118" i="9"/>
  <c r="P118" i="9"/>
  <c r="O118" i="9"/>
  <c r="M118" i="9"/>
  <c r="L118" i="9"/>
  <c r="K118" i="9"/>
  <c r="J118" i="9"/>
  <c r="I118" i="9"/>
  <c r="H118" i="9"/>
  <c r="G118" i="9"/>
  <c r="F118" i="9"/>
  <c r="D118" i="9"/>
  <c r="C118" i="9"/>
  <c r="B118" i="9"/>
  <c r="Q117" i="9"/>
  <c r="P117" i="9"/>
  <c r="O117" i="9"/>
  <c r="M117" i="9"/>
  <c r="L117" i="9"/>
  <c r="K117" i="9"/>
  <c r="J117" i="9"/>
  <c r="I117" i="9"/>
  <c r="H117" i="9"/>
  <c r="G117" i="9"/>
  <c r="F117" i="9"/>
  <c r="D117" i="9"/>
  <c r="C117" i="9"/>
  <c r="B117" i="9"/>
  <c r="Q116" i="9"/>
  <c r="P116" i="9"/>
  <c r="O116" i="9"/>
  <c r="M116" i="9"/>
  <c r="L116" i="9"/>
  <c r="K116" i="9"/>
  <c r="J116" i="9"/>
  <c r="I116" i="9"/>
  <c r="H116" i="9"/>
  <c r="G116" i="9"/>
  <c r="F116" i="9"/>
  <c r="D116" i="9"/>
  <c r="C116" i="9"/>
  <c r="B116" i="9"/>
  <c r="Q115" i="9"/>
  <c r="P115" i="9"/>
  <c r="O115" i="9"/>
  <c r="M115" i="9"/>
  <c r="L115" i="9"/>
  <c r="K115" i="9"/>
  <c r="J115" i="9"/>
  <c r="I115" i="9"/>
  <c r="H115" i="9"/>
  <c r="G115" i="9"/>
  <c r="F115" i="9"/>
  <c r="D115" i="9"/>
  <c r="C115" i="9"/>
  <c r="B115" i="9"/>
  <c r="Q114" i="9"/>
  <c r="P114" i="9"/>
  <c r="O114" i="9"/>
  <c r="M114" i="9"/>
  <c r="L114" i="9"/>
  <c r="K114" i="9"/>
  <c r="J114" i="9"/>
  <c r="I114" i="9"/>
  <c r="H114" i="9"/>
  <c r="G114" i="9"/>
  <c r="F114" i="9"/>
  <c r="D114" i="9"/>
  <c r="C114" i="9"/>
  <c r="B114" i="9"/>
  <c r="Q113" i="9"/>
  <c r="P113" i="9"/>
  <c r="O113" i="9"/>
  <c r="M113" i="9"/>
  <c r="L113" i="9"/>
  <c r="K113" i="9"/>
  <c r="J113" i="9"/>
  <c r="I113" i="9"/>
  <c r="H113" i="9"/>
  <c r="G113" i="9"/>
  <c r="F113" i="9"/>
  <c r="D113" i="9"/>
  <c r="C113" i="9"/>
  <c r="B113" i="9"/>
  <c r="Q112" i="9"/>
  <c r="P112" i="9"/>
  <c r="O112" i="9"/>
  <c r="M112" i="9"/>
  <c r="L112" i="9"/>
  <c r="K112" i="9"/>
  <c r="J112" i="9"/>
  <c r="I112" i="9"/>
  <c r="H112" i="9"/>
  <c r="G112" i="9"/>
  <c r="F112" i="9"/>
  <c r="D112" i="9"/>
  <c r="C112" i="9"/>
  <c r="B112" i="9"/>
  <c r="Q111" i="9"/>
  <c r="P111" i="9"/>
  <c r="O111" i="9"/>
  <c r="M111" i="9"/>
  <c r="L111" i="9"/>
  <c r="K111" i="9"/>
  <c r="J111" i="9"/>
  <c r="I111" i="9"/>
  <c r="H111" i="9"/>
  <c r="G111" i="9"/>
  <c r="F111" i="9"/>
  <c r="D111" i="9"/>
  <c r="C111" i="9"/>
  <c r="B111" i="9"/>
  <c r="Q110" i="9"/>
  <c r="P110" i="9"/>
  <c r="O110" i="9"/>
  <c r="M110" i="9"/>
  <c r="L110" i="9"/>
  <c r="K110" i="9"/>
  <c r="J110" i="9"/>
  <c r="I110" i="9"/>
  <c r="H110" i="9"/>
  <c r="G110" i="9"/>
  <c r="F110" i="9"/>
  <c r="D110" i="9"/>
  <c r="C110" i="9"/>
  <c r="B110" i="9"/>
  <c r="Q109" i="9"/>
  <c r="P109" i="9"/>
  <c r="O109" i="9"/>
  <c r="M109" i="9"/>
  <c r="L109" i="9"/>
  <c r="K109" i="9"/>
  <c r="J109" i="9"/>
  <c r="I109" i="9"/>
  <c r="H109" i="9"/>
  <c r="G109" i="9"/>
  <c r="F109" i="9"/>
  <c r="D109" i="9"/>
  <c r="C109" i="9"/>
  <c r="B109" i="9"/>
  <c r="Q108" i="9"/>
  <c r="P108" i="9"/>
  <c r="O108" i="9"/>
  <c r="M108" i="9"/>
  <c r="L108" i="9"/>
  <c r="K108" i="9"/>
  <c r="J108" i="9"/>
  <c r="I108" i="9"/>
  <c r="H108" i="9"/>
  <c r="G108" i="9"/>
  <c r="F108" i="9"/>
  <c r="D108" i="9"/>
  <c r="C108" i="9"/>
  <c r="B108" i="9"/>
  <c r="Q107" i="9"/>
  <c r="P107" i="9"/>
  <c r="O107" i="9"/>
  <c r="M107" i="9"/>
  <c r="L107" i="9"/>
  <c r="K107" i="9"/>
  <c r="J107" i="9"/>
  <c r="I107" i="9"/>
  <c r="H107" i="9"/>
  <c r="G107" i="9"/>
  <c r="F107" i="9"/>
  <c r="D107" i="9"/>
  <c r="C107" i="9"/>
  <c r="B107" i="9"/>
  <c r="Q106" i="9"/>
  <c r="P106" i="9"/>
  <c r="O106" i="9"/>
  <c r="M106" i="9"/>
  <c r="L106" i="9"/>
  <c r="K106" i="9"/>
  <c r="J106" i="9"/>
  <c r="I106" i="9"/>
  <c r="H106" i="9"/>
  <c r="G106" i="9"/>
  <c r="F106" i="9"/>
  <c r="D106" i="9"/>
  <c r="C106" i="9"/>
  <c r="B106" i="9"/>
  <c r="Q105" i="9"/>
  <c r="P105" i="9"/>
  <c r="O105" i="9"/>
  <c r="M105" i="9"/>
  <c r="L105" i="9"/>
  <c r="K105" i="9"/>
  <c r="J105" i="9"/>
  <c r="I105" i="9"/>
  <c r="H105" i="9"/>
  <c r="G105" i="9"/>
  <c r="F105" i="9"/>
  <c r="D105" i="9"/>
  <c r="C105" i="9"/>
  <c r="B105" i="9"/>
  <c r="Q104" i="9"/>
  <c r="P104" i="9"/>
  <c r="O104" i="9"/>
  <c r="M104" i="9"/>
  <c r="L104" i="9"/>
  <c r="K104" i="9"/>
  <c r="J104" i="9"/>
  <c r="I104" i="9"/>
  <c r="H104" i="9"/>
  <c r="G104" i="9"/>
  <c r="F104" i="9"/>
  <c r="D104" i="9"/>
  <c r="C104" i="9"/>
  <c r="B104" i="9"/>
  <c r="Q103" i="9"/>
  <c r="P103" i="9"/>
  <c r="O103" i="9"/>
  <c r="M103" i="9"/>
  <c r="L103" i="9"/>
  <c r="K103" i="9"/>
  <c r="J103" i="9"/>
  <c r="I103" i="9"/>
  <c r="H103" i="9"/>
  <c r="G103" i="9"/>
  <c r="F103" i="9"/>
  <c r="D103" i="9"/>
  <c r="C103" i="9"/>
  <c r="B103" i="9"/>
  <c r="Q102" i="9"/>
  <c r="P102" i="9"/>
  <c r="O102" i="9"/>
  <c r="M102" i="9"/>
  <c r="L102" i="9"/>
  <c r="K102" i="9"/>
  <c r="J102" i="9"/>
  <c r="I102" i="9"/>
  <c r="H102" i="9"/>
  <c r="G102" i="9"/>
  <c r="F102" i="9"/>
  <c r="D102" i="9"/>
  <c r="C102" i="9"/>
  <c r="B102" i="9"/>
  <c r="Q101" i="9"/>
  <c r="P101" i="9"/>
  <c r="O101" i="9"/>
  <c r="M101" i="9"/>
  <c r="L101" i="9"/>
  <c r="K101" i="9"/>
  <c r="J101" i="9"/>
  <c r="I101" i="9"/>
  <c r="H101" i="9"/>
  <c r="G101" i="9"/>
  <c r="F101" i="9"/>
  <c r="D101" i="9"/>
  <c r="C101" i="9"/>
  <c r="B101" i="9"/>
  <c r="Q100" i="9"/>
  <c r="P100" i="9"/>
  <c r="O100" i="9"/>
  <c r="M100" i="9"/>
  <c r="L100" i="9"/>
  <c r="K100" i="9"/>
  <c r="J100" i="9"/>
  <c r="I100" i="9"/>
  <c r="H100" i="9"/>
  <c r="G100" i="9"/>
  <c r="F100" i="9"/>
  <c r="D100" i="9"/>
  <c r="C100" i="9"/>
  <c r="B100" i="9"/>
  <c r="Q99" i="9"/>
  <c r="P99" i="9"/>
  <c r="O99" i="9"/>
  <c r="M99" i="9"/>
  <c r="L99" i="9"/>
  <c r="K99" i="9"/>
  <c r="J99" i="9"/>
  <c r="I99" i="9"/>
  <c r="H99" i="9"/>
  <c r="G99" i="9"/>
  <c r="F99" i="9"/>
  <c r="D99" i="9"/>
  <c r="C99" i="9"/>
  <c r="B99" i="9"/>
  <c r="Q98" i="9"/>
  <c r="P98" i="9"/>
  <c r="O98" i="9"/>
  <c r="M98" i="9"/>
  <c r="L98" i="9"/>
  <c r="K98" i="9"/>
  <c r="J98" i="9"/>
  <c r="I98" i="9"/>
  <c r="H98" i="9"/>
  <c r="G98" i="9"/>
  <c r="F98" i="9"/>
  <c r="D98" i="9"/>
  <c r="C98" i="9"/>
  <c r="B98" i="9"/>
  <c r="Q97" i="9"/>
  <c r="P97" i="9"/>
  <c r="O97" i="9"/>
  <c r="M97" i="9"/>
  <c r="L97" i="9"/>
  <c r="K97" i="9"/>
  <c r="J97" i="9"/>
  <c r="I97" i="9"/>
  <c r="H97" i="9"/>
  <c r="G97" i="9"/>
  <c r="F97" i="9"/>
  <c r="D97" i="9"/>
  <c r="C97" i="9"/>
  <c r="B97" i="9"/>
  <c r="Q96" i="9"/>
  <c r="P96" i="9"/>
  <c r="O96" i="9"/>
  <c r="M96" i="9"/>
  <c r="L96" i="9"/>
  <c r="K96" i="9"/>
  <c r="J96" i="9"/>
  <c r="I96" i="9"/>
  <c r="H96" i="9"/>
  <c r="G96" i="9"/>
  <c r="F96" i="9"/>
  <c r="D96" i="9"/>
  <c r="C96" i="9"/>
  <c r="B96" i="9"/>
  <c r="Q95" i="9"/>
  <c r="P95" i="9"/>
  <c r="O95" i="9"/>
  <c r="M95" i="9"/>
  <c r="L95" i="9"/>
  <c r="K95" i="9"/>
  <c r="J95" i="9"/>
  <c r="I95" i="9"/>
  <c r="H95" i="9"/>
  <c r="G95" i="9"/>
  <c r="F95" i="9"/>
  <c r="D95" i="9"/>
  <c r="C95" i="9"/>
  <c r="B95" i="9"/>
  <c r="Q93" i="9"/>
  <c r="P93" i="9"/>
  <c r="O93" i="9"/>
  <c r="M93" i="9"/>
  <c r="L93" i="9"/>
  <c r="K93" i="9"/>
  <c r="J93" i="9"/>
  <c r="I93" i="9"/>
  <c r="H93" i="9"/>
  <c r="G93" i="9"/>
  <c r="F93" i="9"/>
  <c r="D93" i="9"/>
  <c r="C93" i="9"/>
  <c r="B93" i="9"/>
  <c r="Q92" i="9"/>
  <c r="P92" i="9"/>
  <c r="O92" i="9"/>
  <c r="M92" i="9"/>
  <c r="L92" i="9"/>
  <c r="K92" i="9"/>
  <c r="J92" i="9"/>
  <c r="I92" i="9"/>
  <c r="H92" i="9"/>
  <c r="G92" i="9"/>
  <c r="F92" i="9"/>
  <c r="D92" i="9"/>
  <c r="C92" i="9"/>
  <c r="B92" i="9"/>
  <c r="Q91" i="9"/>
  <c r="P91" i="9"/>
  <c r="O91" i="9"/>
  <c r="M91" i="9"/>
  <c r="L91" i="9"/>
  <c r="K91" i="9"/>
  <c r="J91" i="9"/>
  <c r="I91" i="9"/>
  <c r="H91" i="9"/>
  <c r="G91" i="9"/>
  <c r="F91" i="9"/>
  <c r="D91" i="9"/>
  <c r="C91" i="9"/>
  <c r="B91" i="9"/>
  <c r="Q90" i="9"/>
  <c r="P90" i="9"/>
  <c r="O90" i="9"/>
  <c r="M90" i="9"/>
  <c r="L90" i="9"/>
  <c r="K90" i="9"/>
  <c r="J90" i="9"/>
  <c r="I90" i="9"/>
  <c r="H90" i="9"/>
  <c r="G90" i="9"/>
  <c r="F90" i="9"/>
  <c r="D90" i="9"/>
  <c r="C90" i="9"/>
  <c r="B90" i="9"/>
  <c r="Q89" i="9"/>
  <c r="P89" i="9"/>
  <c r="O89" i="9"/>
  <c r="M89" i="9"/>
  <c r="L89" i="9"/>
  <c r="K89" i="9"/>
  <c r="J89" i="9"/>
  <c r="I89" i="9"/>
  <c r="H89" i="9"/>
  <c r="G89" i="9"/>
  <c r="F89" i="9"/>
  <c r="D89" i="9"/>
  <c r="C89" i="9"/>
  <c r="B89" i="9"/>
  <c r="Q88" i="9"/>
  <c r="P88" i="9"/>
  <c r="O88" i="9"/>
  <c r="M88" i="9"/>
  <c r="L88" i="9"/>
  <c r="K88" i="9"/>
  <c r="J88" i="9"/>
  <c r="I88" i="9"/>
  <c r="H88" i="9"/>
  <c r="G88" i="9"/>
  <c r="F88" i="9"/>
  <c r="D88" i="9"/>
  <c r="C88" i="9"/>
  <c r="B88" i="9"/>
  <c r="Q87" i="9"/>
  <c r="P87" i="9"/>
  <c r="O87" i="9"/>
  <c r="M87" i="9"/>
  <c r="L87" i="9"/>
  <c r="K87" i="9"/>
  <c r="J87" i="9"/>
  <c r="I87" i="9"/>
  <c r="H87" i="9"/>
  <c r="G87" i="9"/>
  <c r="F87" i="9"/>
  <c r="D87" i="9"/>
  <c r="C87" i="9"/>
  <c r="B87" i="9"/>
  <c r="Q86" i="9"/>
  <c r="P86" i="9"/>
  <c r="O86" i="9"/>
  <c r="M86" i="9"/>
  <c r="L86" i="9"/>
  <c r="K86" i="9"/>
  <c r="J86" i="9"/>
  <c r="I86" i="9"/>
  <c r="H86" i="9"/>
  <c r="G86" i="9"/>
  <c r="F86" i="9"/>
  <c r="D86" i="9"/>
  <c r="C86" i="9"/>
  <c r="B86" i="9"/>
  <c r="Q85" i="9"/>
  <c r="P85" i="9"/>
  <c r="O85" i="9"/>
  <c r="M85" i="9"/>
  <c r="L85" i="9"/>
  <c r="K85" i="9"/>
  <c r="J85" i="9"/>
  <c r="I85" i="9"/>
  <c r="H85" i="9"/>
  <c r="G85" i="9"/>
  <c r="F85" i="9"/>
  <c r="D85" i="9"/>
  <c r="C85" i="9"/>
  <c r="B85" i="9"/>
  <c r="Q84" i="9"/>
  <c r="P84" i="9"/>
  <c r="O84" i="9"/>
  <c r="M84" i="9"/>
  <c r="L84" i="9"/>
  <c r="K84" i="9"/>
  <c r="J84" i="9"/>
  <c r="I84" i="9"/>
  <c r="H84" i="9"/>
  <c r="G84" i="9"/>
  <c r="F84" i="9"/>
  <c r="D84" i="9"/>
  <c r="C84" i="9"/>
  <c r="B84" i="9"/>
  <c r="Q83" i="9"/>
  <c r="P83" i="9"/>
  <c r="O83" i="9"/>
  <c r="M83" i="9"/>
  <c r="L83" i="9"/>
  <c r="K83" i="9"/>
  <c r="J83" i="9"/>
  <c r="I83" i="9"/>
  <c r="H83" i="9"/>
  <c r="G83" i="9"/>
  <c r="F83" i="9"/>
  <c r="D83" i="9"/>
  <c r="C83" i="9"/>
  <c r="B83" i="9"/>
  <c r="Q82" i="9"/>
  <c r="P82" i="9"/>
  <c r="O82" i="9"/>
  <c r="M82" i="9"/>
  <c r="L82" i="9"/>
  <c r="K82" i="9"/>
  <c r="J82" i="9"/>
  <c r="I82" i="9"/>
  <c r="H82" i="9"/>
  <c r="G82" i="9"/>
  <c r="F82" i="9"/>
  <c r="D82" i="9"/>
  <c r="C82" i="9"/>
  <c r="B82" i="9"/>
  <c r="Q81" i="9"/>
  <c r="P81" i="9"/>
  <c r="O81" i="9"/>
  <c r="M81" i="9"/>
  <c r="L81" i="9"/>
  <c r="K81" i="9"/>
  <c r="J81" i="9"/>
  <c r="I81" i="9"/>
  <c r="H81" i="9"/>
  <c r="G81" i="9"/>
  <c r="F81" i="9"/>
  <c r="D81" i="9"/>
  <c r="C81" i="9"/>
  <c r="B81" i="9"/>
  <c r="Q80" i="9"/>
  <c r="P80" i="9"/>
  <c r="O80" i="9"/>
  <c r="M80" i="9"/>
  <c r="L80" i="9"/>
  <c r="K80" i="9"/>
  <c r="J80" i="9"/>
  <c r="I80" i="9"/>
  <c r="H80" i="9"/>
  <c r="G80" i="9"/>
  <c r="F80" i="9"/>
  <c r="D80" i="9"/>
  <c r="C80" i="9"/>
  <c r="B80" i="9"/>
  <c r="Q79" i="9"/>
  <c r="P79" i="9"/>
  <c r="O79" i="9"/>
  <c r="M79" i="9"/>
  <c r="L79" i="9"/>
  <c r="K79" i="9"/>
  <c r="J79" i="9"/>
  <c r="I79" i="9"/>
  <c r="H79" i="9"/>
  <c r="G79" i="9"/>
  <c r="F79" i="9"/>
  <c r="D79" i="9"/>
  <c r="C79" i="9"/>
  <c r="B79" i="9"/>
  <c r="Q78" i="9"/>
  <c r="P78" i="9"/>
  <c r="O78" i="9"/>
  <c r="M78" i="9"/>
  <c r="L78" i="9"/>
  <c r="K78" i="9"/>
  <c r="J78" i="9"/>
  <c r="I78" i="9"/>
  <c r="H78" i="9"/>
  <c r="G78" i="9"/>
  <c r="F78" i="9"/>
  <c r="D78" i="9"/>
  <c r="C78" i="9"/>
  <c r="B78" i="9"/>
  <c r="Q77" i="9"/>
  <c r="P77" i="9"/>
  <c r="O77" i="9"/>
  <c r="M77" i="9"/>
  <c r="L77" i="9"/>
  <c r="K77" i="9"/>
  <c r="J77" i="9"/>
  <c r="I77" i="9"/>
  <c r="H77" i="9"/>
  <c r="G77" i="9"/>
  <c r="F77" i="9"/>
  <c r="D77" i="9"/>
  <c r="C77" i="9"/>
  <c r="B77" i="9"/>
  <c r="Q76" i="9"/>
  <c r="P76" i="9"/>
  <c r="O76" i="9"/>
  <c r="M76" i="9"/>
  <c r="L76" i="9"/>
  <c r="K76" i="9"/>
  <c r="J76" i="9"/>
  <c r="I76" i="9"/>
  <c r="H76" i="9"/>
  <c r="G76" i="9"/>
  <c r="F76" i="9"/>
  <c r="D76" i="9"/>
  <c r="C76" i="9"/>
  <c r="B76" i="9"/>
  <c r="Q74" i="9"/>
  <c r="P74" i="9"/>
  <c r="O74" i="9"/>
  <c r="M74" i="9"/>
  <c r="L74" i="9"/>
  <c r="K74" i="9"/>
  <c r="J74" i="9"/>
  <c r="I74" i="9"/>
  <c r="H74" i="9"/>
  <c r="G74" i="9"/>
  <c r="F74" i="9"/>
  <c r="D74" i="9"/>
  <c r="C74" i="9"/>
  <c r="Q73" i="9"/>
  <c r="P73" i="9"/>
  <c r="O73" i="9"/>
  <c r="M73" i="9"/>
  <c r="L73" i="9"/>
  <c r="K73" i="9"/>
  <c r="J73" i="9"/>
  <c r="I73" i="9"/>
  <c r="H73" i="9"/>
  <c r="G73" i="9"/>
  <c r="F73" i="9"/>
  <c r="D73" i="9"/>
  <c r="C73" i="9"/>
  <c r="Q72" i="9"/>
  <c r="P72" i="9"/>
  <c r="O72" i="9"/>
  <c r="M72" i="9"/>
  <c r="L72" i="9"/>
  <c r="K72" i="9"/>
  <c r="J72" i="9"/>
  <c r="I72" i="9"/>
  <c r="H72" i="9"/>
  <c r="G72" i="9"/>
  <c r="F72" i="9"/>
  <c r="D72" i="9"/>
  <c r="C72" i="9"/>
  <c r="Q71" i="9"/>
  <c r="P71" i="9"/>
  <c r="O71" i="9"/>
  <c r="M71" i="9"/>
  <c r="L71" i="9"/>
  <c r="K71" i="9"/>
  <c r="J71" i="9"/>
  <c r="I71" i="9"/>
  <c r="H71" i="9"/>
  <c r="G71" i="9"/>
  <c r="F71" i="9"/>
  <c r="D71" i="9"/>
  <c r="C71" i="9"/>
  <c r="Q70" i="9"/>
  <c r="P70" i="9"/>
  <c r="O70" i="9"/>
  <c r="M70" i="9"/>
  <c r="L70" i="9"/>
  <c r="K70" i="9"/>
  <c r="J70" i="9"/>
  <c r="I70" i="9"/>
  <c r="H70" i="9"/>
  <c r="G70" i="9"/>
  <c r="F70" i="9"/>
  <c r="D70" i="9"/>
  <c r="C70" i="9"/>
  <c r="Q69" i="9"/>
  <c r="P69" i="9"/>
  <c r="O69" i="9"/>
  <c r="M69" i="9"/>
  <c r="L69" i="9"/>
  <c r="K69" i="9"/>
  <c r="J69" i="9"/>
  <c r="I69" i="9"/>
  <c r="H69" i="9"/>
  <c r="G69" i="9"/>
  <c r="F69" i="9"/>
  <c r="D69" i="9"/>
  <c r="C69" i="9"/>
  <c r="Q68" i="9"/>
  <c r="P68" i="9"/>
  <c r="O68" i="9"/>
  <c r="M68" i="9"/>
  <c r="L68" i="9"/>
  <c r="K68" i="9"/>
  <c r="J68" i="9"/>
  <c r="I68" i="9"/>
  <c r="H68" i="9"/>
  <c r="G68" i="9"/>
  <c r="F68" i="9"/>
  <c r="D68" i="9"/>
  <c r="C68" i="9"/>
  <c r="Q67" i="9"/>
  <c r="P67" i="9"/>
  <c r="O67" i="9"/>
  <c r="M67" i="9"/>
  <c r="L67" i="9"/>
  <c r="K67" i="9"/>
  <c r="J67" i="9"/>
  <c r="I67" i="9"/>
  <c r="H67" i="9"/>
  <c r="G67" i="9"/>
  <c r="F67" i="9"/>
  <c r="D67" i="9"/>
  <c r="C67" i="9"/>
  <c r="Q66" i="9"/>
  <c r="P66" i="9"/>
  <c r="O66" i="9"/>
  <c r="M66" i="9"/>
  <c r="L66" i="9"/>
  <c r="K66" i="9"/>
  <c r="J66" i="9"/>
  <c r="I66" i="9"/>
  <c r="H66" i="9"/>
  <c r="G66" i="9"/>
  <c r="F66" i="9"/>
  <c r="D66" i="9"/>
  <c r="C66" i="9"/>
  <c r="Q65" i="9"/>
  <c r="P65" i="9"/>
  <c r="O65" i="9"/>
  <c r="M65" i="9"/>
  <c r="L65" i="9"/>
  <c r="K65" i="9"/>
  <c r="J65" i="9"/>
  <c r="I65" i="9"/>
  <c r="H65" i="9"/>
  <c r="G65" i="9"/>
  <c r="F65" i="9"/>
  <c r="D65" i="9"/>
  <c r="C65" i="9"/>
  <c r="Q64" i="9"/>
  <c r="P64" i="9"/>
  <c r="O64" i="9"/>
  <c r="M64" i="9"/>
  <c r="L64" i="9"/>
  <c r="K64" i="9"/>
  <c r="J64" i="9"/>
  <c r="I64" i="9"/>
  <c r="H64" i="9"/>
  <c r="G64" i="9"/>
  <c r="F64" i="9"/>
  <c r="D64" i="9"/>
  <c r="C64" i="9"/>
  <c r="Q62" i="9"/>
  <c r="P62" i="9"/>
  <c r="O62" i="9"/>
  <c r="M62" i="9"/>
  <c r="L62" i="9"/>
  <c r="K62" i="9"/>
  <c r="J62" i="9"/>
  <c r="I62" i="9"/>
  <c r="H62" i="9"/>
  <c r="G62" i="9"/>
  <c r="F62" i="9"/>
  <c r="D62" i="9"/>
  <c r="C62" i="9"/>
  <c r="Q61" i="9"/>
  <c r="P61" i="9"/>
  <c r="O61" i="9"/>
  <c r="M61" i="9"/>
  <c r="L61" i="9"/>
  <c r="K61" i="9"/>
  <c r="J61" i="9"/>
  <c r="I61" i="9"/>
  <c r="H61" i="9"/>
  <c r="G61" i="9"/>
  <c r="F61" i="9"/>
  <c r="D61" i="9"/>
  <c r="C61" i="9"/>
  <c r="Q60" i="9"/>
  <c r="P60" i="9"/>
  <c r="O60" i="9"/>
  <c r="M60" i="9"/>
  <c r="L60" i="9"/>
  <c r="K60" i="9"/>
  <c r="J60" i="9"/>
  <c r="I60" i="9"/>
  <c r="H60" i="9"/>
  <c r="G60" i="9"/>
  <c r="F60" i="9"/>
  <c r="D60" i="9"/>
  <c r="C60" i="9"/>
  <c r="Q59" i="9"/>
  <c r="P59" i="9"/>
  <c r="O59" i="9"/>
  <c r="M59" i="9"/>
  <c r="L59" i="9"/>
  <c r="K59" i="9"/>
  <c r="J59" i="9"/>
  <c r="I59" i="9"/>
  <c r="H59" i="9"/>
  <c r="G59" i="9"/>
  <c r="F59" i="9"/>
  <c r="D59" i="9"/>
  <c r="C59" i="9"/>
  <c r="Q58" i="9"/>
  <c r="P58" i="9"/>
  <c r="O58" i="9"/>
  <c r="M58" i="9"/>
  <c r="L58" i="9"/>
  <c r="K58" i="9"/>
  <c r="J58" i="9"/>
  <c r="I58" i="9"/>
  <c r="H58" i="9"/>
  <c r="G58" i="9"/>
  <c r="F58" i="9"/>
  <c r="D58" i="9"/>
  <c r="C58" i="9"/>
  <c r="Q57" i="9"/>
  <c r="P57" i="9"/>
  <c r="O57" i="9"/>
  <c r="M57" i="9"/>
  <c r="L57" i="9"/>
  <c r="K57" i="9"/>
  <c r="J57" i="9"/>
  <c r="I57" i="9"/>
  <c r="H57" i="9"/>
  <c r="G57" i="9"/>
  <c r="F57" i="9"/>
  <c r="D57" i="9"/>
  <c r="C57" i="9"/>
  <c r="Q56" i="9"/>
  <c r="P56" i="9"/>
  <c r="O56" i="9"/>
  <c r="M56" i="9"/>
  <c r="L56" i="9"/>
  <c r="K56" i="9"/>
  <c r="J56" i="9"/>
  <c r="I56" i="9"/>
  <c r="H56" i="9"/>
  <c r="G56" i="9"/>
  <c r="F56" i="9"/>
  <c r="D56" i="9"/>
  <c r="C56" i="9"/>
  <c r="Q55" i="9"/>
  <c r="P55" i="9"/>
  <c r="O55" i="9"/>
  <c r="M55" i="9"/>
  <c r="L55" i="9"/>
  <c r="K55" i="9"/>
  <c r="J55" i="9"/>
  <c r="I55" i="9"/>
  <c r="H55" i="9"/>
  <c r="G55" i="9"/>
  <c r="F55" i="9"/>
  <c r="D55" i="9"/>
  <c r="C55" i="9"/>
  <c r="Q54" i="9"/>
  <c r="P54" i="9"/>
  <c r="O54" i="9"/>
  <c r="M54" i="9"/>
  <c r="L54" i="9"/>
  <c r="K54" i="9"/>
  <c r="J54" i="9"/>
  <c r="I54" i="9"/>
  <c r="H54" i="9"/>
  <c r="G54" i="9"/>
  <c r="F54" i="9"/>
  <c r="D54" i="9"/>
  <c r="C54" i="9"/>
  <c r="Q53" i="9"/>
  <c r="P53" i="9"/>
  <c r="O53" i="9"/>
  <c r="M53" i="9"/>
  <c r="L53" i="9"/>
  <c r="K53" i="9"/>
  <c r="J53" i="9"/>
  <c r="I53" i="9"/>
  <c r="H53" i="9"/>
  <c r="G53" i="9"/>
  <c r="F53" i="9"/>
  <c r="D53" i="9"/>
  <c r="C53" i="9"/>
  <c r="Q52" i="9"/>
  <c r="P52" i="9"/>
  <c r="O52" i="9"/>
  <c r="M52" i="9"/>
  <c r="L52" i="9"/>
  <c r="K52" i="9"/>
  <c r="J52" i="9"/>
  <c r="I52" i="9"/>
  <c r="H52" i="9"/>
  <c r="G52" i="9"/>
  <c r="F52" i="9"/>
  <c r="D52" i="9"/>
  <c r="C52" i="9"/>
  <c r="Q51" i="9"/>
  <c r="P51" i="9"/>
  <c r="O51" i="9"/>
  <c r="M51" i="9"/>
  <c r="L51" i="9"/>
  <c r="K51" i="9"/>
  <c r="J51" i="9"/>
  <c r="I51" i="9"/>
  <c r="H51" i="9"/>
  <c r="G51" i="9"/>
  <c r="F51" i="9"/>
  <c r="D51" i="9"/>
  <c r="C51" i="9"/>
  <c r="Q50" i="9"/>
  <c r="P50" i="9"/>
  <c r="O50" i="9"/>
  <c r="M50" i="9"/>
  <c r="L50" i="9"/>
  <c r="K50" i="9"/>
  <c r="J50" i="9"/>
  <c r="I50" i="9"/>
  <c r="H50" i="9"/>
  <c r="G50" i="9"/>
  <c r="F50" i="9"/>
  <c r="D50" i="9"/>
  <c r="C50" i="9"/>
  <c r="Q49" i="9"/>
  <c r="P49" i="9"/>
  <c r="O49" i="9"/>
  <c r="M49" i="9"/>
  <c r="L49" i="9"/>
  <c r="K49" i="9"/>
  <c r="J49" i="9"/>
  <c r="I49" i="9"/>
  <c r="H49" i="9"/>
  <c r="G49" i="9"/>
  <c r="F49" i="9"/>
  <c r="D49" i="9"/>
  <c r="C49" i="9"/>
  <c r="Q48" i="9"/>
  <c r="P48" i="9"/>
  <c r="O48" i="9"/>
  <c r="M48" i="9"/>
  <c r="L48" i="9"/>
  <c r="K48" i="9"/>
  <c r="J48" i="9"/>
  <c r="I48" i="9"/>
  <c r="H48" i="9"/>
  <c r="G48" i="9"/>
  <c r="F48" i="9"/>
  <c r="D48" i="9"/>
  <c r="C48" i="9"/>
  <c r="Q45" i="9"/>
  <c r="P45" i="9"/>
  <c r="O45" i="9"/>
  <c r="M45" i="9"/>
  <c r="L45" i="9"/>
  <c r="K45" i="9"/>
  <c r="J45" i="9"/>
  <c r="I45" i="9"/>
  <c r="H45" i="9"/>
  <c r="G45" i="9"/>
  <c r="F45" i="9"/>
  <c r="D45" i="9"/>
  <c r="C45" i="9"/>
  <c r="Q44" i="9"/>
  <c r="P44" i="9"/>
  <c r="O44" i="9"/>
  <c r="M44" i="9"/>
  <c r="L44" i="9"/>
  <c r="K44" i="9"/>
  <c r="J44" i="9"/>
  <c r="I44" i="9"/>
  <c r="H44" i="9"/>
  <c r="G44" i="9"/>
  <c r="F44" i="9"/>
  <c r="D44" i="9"/>
  <c r="C44" i="9"/>
  <c r="Q43" i="9"/>
  <c r="P43" i="9"/>
  <c r="O43" i="9"/>
  <c r="M43" i="9"/>
  <c r="L43" i="9"/>
  <c r="K43" i="9"/>
  <c r="J43" i="9"/>
  <c r="I43" i="9"/>
  <c r="H43" i="9"/>
  <c r="G43" i="9"/>
  <c r="F43" i="9"/>
  <c r="D43" i="9"/>
  <c r="C43" i="9"/>
  <c r="Q42" i="9"/>
  <c r="P42" i="9"/>
  <c r="O42" i="9"/>
  <c r="M42" i="9"/>
  <c r="L42" i="9"/>
  <c r="K42" i="9"/>
  <c r="J42" i="9"/>
  <c r="I42" i="9"/>
  <c r="H42" i="9"/>
  <c r="G42" i="9"/>
  <c r="F42" i="9"/>
  <c r="D42" i="9"/>
  <c r="C42" i="9"/>
  <c r="Q41" i="9"/>
  <c r="P41" i="9"/>
  <c r="O41" i="9"/>
  <c r="M41" i="9"/>
  <c r="L41" i="9"/>
  <c r="K41" i="9"/>
  <c r="J41" i="9"/>
  <c r="I41" i="9"/>
  <c r="H41" i="9"/>
  <c r="G41" i="9"/>
  <c r="F41" i="9"/>
  <c r="D41" i="9"/>
  <c r="C41" i="9"/>
  <c r="Q40" i="9"/>
  <c r="P40" i="9"/>
  <c r="O40" i="9"/>
  <c r="M40" i="9"/>
  <c r="L40" i="9"/>
  <c r="K40" i="9"/>
  <c r="J40" i="9"/>
  <c r="I40" i="9"/>
  <c r="H40" i="9"/>
  <c r="G40" i="9"/>
  <c r="F40" i="9"/>
  <c r="D40" i="9"/>
  <c r="C40" i="9"/>
  <c r="Q39" i="9"/>
  <c r="P39" i="9"/>
  <c r="O39" i="9"/>
  <c r="M39" i="9"/>
  <c r="L39" i="9"/>
  <c r="K39" i="9"/>
  <c r="J39" i="9"/>
  <c r="I39" i="9"/>
  <c r="H39" i="9"/>
  <c r="G39" i="9"/>
  <c r="F39" i="9"/>
  <c r="D39" i="9"/>
  <c r="C39" i="9"/>
  <c r="Q38" i="9"/>
  <c r="P38" i="9"/>
  <c r="O38" i="9"/>
  <c r="M38" i="9"/>
  <c r="L38" i="9"/>
  <c r="K38" i="9"/>
  <c r="J38" i="9"/>
  <c r="I38" i="9"/>
  <c r="H38" i="9"/>
  <c r="G38" i="9"/>
  <c r="F38" i="9"/>
  <c r="D38" i="9"/>
  <c r="C38" i="9"/>
  <c r="Q37" i="9"/>
  <c r="P37" i="9"/>
  <c r="O37" i="9"/>
  <c r="M37" i="9"/>
  <c r="L37" i="9"/>
  <c r="K37" i="9"/>
  <c r="J37" i="9"/>
  <c r="I37" i="9"/>
  <c r="H37" i="9"/>
  <c r="G37" i="9"/>
  <c r="F37" i="9"/>
  <c r="D37" i="9"/>
  <c r="C37" i="9"/>
  <c r="Q36" i="9"/>
  <c r="P36" i="9"/>
  <c r="O36" i="9"/>
  <c r="M36" i="9"/>
  <c r="L36" i="9"/>
  <c r="K36" i="9"/>
  <c r="J36" i="9"/>
  <c r="I36" i="9"/>
  <c r="H36" i="9"/>
  <c r="G36" i="9"/>
  <c r="F36" i="9"/>
  <c r="D36" i="9"/>
  <c r="C36" i="9"/>
  <c r="Q35" i="9"/>
  <c r="P35" i="9"/>
  <c r="O35" i="9"/>
  <c r="M35" i="9"/>
  <c r="L35" i="9"/>
  <c r="K35" i="9"/>
  <c r="J35" i="9"/>
  <c r="I35" i="9"/>
  <c r="H35" i="9"/>
  <c r="G35" i="9"/>
  <c r="F35" i="9"/>
  <c r="D35" i="9"/>
  <c r="C35" i="9"/>
  <c r="Q34" i="9"/>
  <c r="P34" i="9"/>
  <c r="O34" i="9"/>
  <c r="M34" i="9"/>
  <c r="L34" i="9"/>
  <c r="K34" i="9"/>
  <c r="J34" i="9"/>
  <c r="I34" i="9"/>
  <c r="H34" i="9"/>
  <c r="G34" i="9"/>
  <c r="F34" i="9"/>
  <c r="D34" i="9"/>
  <c r="C34" i="9"/>
  <c r="Q33" i="9"/>
  <c r="P33" i="9"/>
  <c r="O33" i="9"/>
  <c r="M33" i="9"/>
  <c r="L33" i="9"/>
  <c r="K33" i="9"/>
  <c r="J33" i="9"/>
  <c r="I33" i="9"/>
  <c r="H33" i="9"/>
  <c r="G33" i="9"/>
  <c r="F33" i="9"/>
  <c r="D33" i="9"/>
  <c r="C33" i="9"/>
  <c r="Q32" i="9"/>
  <c r="P32" i="9"/>
  <c r="O32" i="9"/>
  <c r="M32" i="9"/>
  <c r="L32" i="9"/>
  <c r="K32" i="9"/>
  <c r="J32" i="9"/>
  <c r="I32" i="9"/>
  <c r="H32" i="9"/>
  <c r="G32" i="9"/>
  <c r="F32" i="9"/>
  <c r="D32" i="9"/>
  <c r="C32" i="9"/>
  <c r="Q30" i="9"/>
  <c r="P30" i="9"/>
  <c r="O30" i="9"/>
  <c r="M30" i="9"/>
  <c r="L30" i="9"/>
  <c r="K30" i="9"/>
  <c r="J30" i="9"/>
  <c r="I30" i="9"/>
  <c r="H30" i="9"/>
  <c r="G30" i="9"/>
  <c r="F30" i="9"/>
  <c r="D30" i="9"/>
  <c r="C30" i="9"/>
  <c r="Q29" i="9"/>
  <c r="P29" i="9"/>
  <c r="O29" i="9"/>
  <c r="M29" i="9"/>
  <c r="L29" i="9"/>
  <c r="K29" i="9"/>
  <c r="J29" i="9"/>
  <c r="I29" i="9"/>
  <c r="H29" i="9"/>
  <c r="G29" i="9"/>
  <c r="F29" i="9"/>
  <c r="D29" i="9"/>
  <c r="C29" i="9"/>
  <c r="Q28" i="9"/>
  <c r="P28" i="9"/>
  <c r="O28" i="9"/>
  <c r="M28" i="9"/>
  <c r="L28" i="9"/>
  <c r="K28" i="9"/>
  <c r="J28" i="9"/>
  <c r="I28" i="9"/>
  <c r="H28" i="9"/>
  <c r="G28" i="9"/>
  <c r="F28" i="9"/>
  <c r="D28" i="9"/>
  <c r="C28" i="9"/>
  <c r="Q27" i="9"/>
  <c r="P27" i="9"/>
  <c r="O27" i="9"/>
  <c r="M27" i="9"/>
  <c r="L27" i="9"/>
  <c r="K27" i="9"/>
  <c r="J27" i="9"/>
  <c r="I27" i="9"/>
  <c r="H27" i="9"/>
  <c r="G27" i="9"/>
  <c r="F27" i="9"/>
  <c r="D27" i="9"/>
  <c r="C27" i="9"/>
  <c r="Q26" i="9"/>
  <c r="P26" i="9"/>
  <c r="O26" i="9"/>
  <c r="M26" i="9"/>
  <c r="L26" i="9"/>
  <c r="K26" i="9"/>
  <c r="J26" i="9"/>
  <c r="I26" i="9"/>
  <c r="H26" i="9"/>
  <c r="G26" i="9"/>
  <c r="F26" i="9"/>
  <c r="D26" i="9"/>
  <c r="C26" i="9"/>
  <c r="Q25" i="9"/>
  <c r="P25" i="9"/>
  <c r="O25" i="9"/>
  <c r="M25" i="9"/>
  <c r="L25" i="9"/>
  <c r="K25" i="9"/>
  <c r="J25" i="9"/>
  <c r="I25" i="9"/>
  <c r="H25" i="9"/>
  <c r="G25" i="9"/>
  <c r="F25" i="9"/>
  <c r="D25" i="9"/>
  <c r="C25" i="9"/>
  <c r="Q24" i="9"/>
  <c r="P24" i="9"/>
  <c r="O24" i="9"/>
  <c r="M24" i="9"/>
  <c r="L24" i="9"/>
  <c r="K24" i="9"/>
  <c r="J24" i="9"/>
  <c r="I24" i="9"/>
  <c r="H24" i="9"/>
  <c r="G24" i="9"/>
  <c r="F24" i="9"/>
  <c r="D24" i="9"/>
  <c r="C24" i="9"/>
  <c r="Q23" i="9"/>
  <c r="P23" i="9"/>
  <c r="O23" i="9"/>
  <c r="M23" i="9"/>
  <c r="L23" i="9"/>
  <c r="K23" i="9"/>
  <c r="J23" i="9"/>
  <c r="I23" i="9"/>
  <c r="H23" i="9"/>
  <c r="G23" i="9"/>
  <c r="F23" i="9"/>
  <c r="D23" i="9"/>
  <c r="C23" i="9"/>
  <c r="Q22" i="9"/>
  <c r="P22" i="9"/>
  <c r="O22" i="9"/>
  <c r="M22" i="9"/>
  <c r="L22" i="9"/>
  <c r="K22" i="9"/>
  <c r="J22" i="9"/>
  <c r="I22" i="9"/>
  <c r="H22" i="9"/>
  <c r="G22" i="9"/>
  <c r="F22" i="9"/>
  <c r="D22" i="9"/>
  <c r="C22" i="9"/>
  <c r="Q21" i="9"/>
  <c r="P21" i="9"/>
  <c r="O21" i="9"/>
  <c r="M21" i="9"/>
  <c r="L21" i="9"/>
  <c r="K21" i="9"/>
  <c r="J21" i="9"/>
  <c r="I21" i="9"/>
  <c r="H21" i="9"/>
  <c r="G21" i="9"/>
  <c r="F21" i="9"/>
  <c r="D21" i="9"/>
  <c r="C21" i="9"/>
  <c r="Q20" i="9"/>
  <c r="P20" i="9"/>
  <c r="O20" i="9"/>
  <c r="M20" i="9"/>
  <c r="L20" i="9"/>
  <c r="K20" i="9"/>
  <c r="J20" i="9"/>
  <c r="I20" i="9"/>
  <c r="H20" i="9"/>
  <c r="G20" i="9"/>
  <c r="F20" i="9"/>
  <c r="D20" i="9"/>
  <c r="C20" i="9"/>
  <c r="Q19" i="9"/>
  <c r="P19" i="9"/>
  <c r="O19" i="9"/>
  <c r="M19" i="9"/>
  <c r="L19" i="9"/>
  <c r="K19" i="9"/>
  <c r="J19" i="9"/>
  <c r="I19" i="9"/>
  <c r="H19" i="9"/>
  <c r="G19" i="9"/>
  <c r="F19" i="9"/>
  <c r="D19" i="9"/>
  <c r="C19" i="9"/>
  <c r="Q18" i="9"/>
  <c r="P18" i="9"/>
  <c r="O18" i="9"/>
  <c r="M18" i="9"/>
  <c r="L18" i="9"/>
  <c r="K18" i="9"/>
  <c r="J18" i="9"/>
  <c r="I18" i="9"/>
  <c r="H18" i="9"/>
  <c r="G18" i="9"/>
  <c r="F18" i="9"/>
  <c r="D18" i="9"/>
  <c r="C18" i="9"/>
  <c r="Q16" i="9"/>
  <c r="P16" i="9"/>
  <c r="O16" i="9"/>
  <c r="M16" i="9"/>
  <c r="L16" i="9"/>
  <c r="K16" i="9"/>
  <c r="J16" i="9"/>
  <c r="I16" i="9"/>
  <c r="H16" i="9"/>
  <c r="G16" i="9"/>
  <c r="F16" i="9"/>
  <c r="D16" i="9"/>
  <c r="C16" i="9"/>
  <c r="Q15" i="9"/>
  <c r="P15" i="9"/>
  <c r="O15" i="9"/>
  <c r="M15" i="9"/>
  <c r="L15" i="9"/>
  <c r="K15" i="9"/>
  <c r="J15" i="9"/>
  <c r="I15" i="9"/>
  <c r="H15" i="9"/>
  <c r="G15" i="9"/>
  <c r="F15" i="9"/>
  <c r="D15" i="9"/>
  <c r="C15" i="9"/>
  <c r="Q14" i="9"/>
  <c r="P14" i="9"/>
  <c r="O14" i="9"/>
  <c r="M14" i="9"/>
  <c r="L14" i="9"/>
  <c r="K14" i="9"/>
  <c r="J14" i="9"/>
  <c r="I14" i="9"/>
  <c r="H14" i="9"/>
  <c r="G14" i="9"/>
  <c r="F14" i="9"/>
  <c r="D14" i="9"/>
  <c r="C14" i="9"/>
  <c r="Q13" i="9"/>
  <c r="P13" i="9"/>
  <c r="O13" i="9"/>
  <c r="M13" i="9"/>
  <c r="L13" i="9"/>
  <c r="K13" i="9"/>
  <c r="J13" i="9"/>
  <c r="I13" i="9"/>
  <c r="H13" i="9"/>
  <c r="G13" i="9"/>
  <c r="F13" i="9"/>
  <c r="D13" i="9"/>
  <c r="C13" i="9"/>
  <c r="Q12" i="9"/>
  <c r="P12" i="9"/>
  <c r="O12" i="9"/>
  <c r="M12" i="9"/>
  <c r="L12" i="9"/>
  <c r="K12" i="9"/>
  <c r="J12" i="9"/>
  <c r="I12" i="9"/>
  <c r="H12" i="9"/>
  <c r="G12" i="9"/>
  <c r="F12" i="9"/>
  <c r="D12" i="9"/>
  <c r="C12" i="9"/>
  <c r="Q11" i="9"/>
  <c r="P11" i="9"/>
  <c r="O11" i="9"/>
  <c r="M11" i="9"/>
  <c r="L11" i="9"/>
  <c r="K11" i="9"/>
  <c r="J11" i="9"/>
  <c r="I11" i="9"/>
  <c r="H11" i="9"/>
  <c r="G11" i="9"/>
  <c r="F11" i="9"/>
  <c r="D11" i="9"/>
  <c r="C11" i="9"/>
  <c r="Q10" i="9"/>
  <c r="P10" i="9"/>
  <c r="O10" i="9"/>
  <c r="M10" i="9"/>
  <c r="L10" i="9"/>
  <c r="K10" i="9"/>
  <c r="J10" i="9"/>
  <c r="I10" i="9"/>
  <c r="H10" i="9"/>
  <c r="G10" i="9"/>
  <c r="F10" i="9"/>
  <c r="D10" i="9"/>
  <c r="C10" i="9"/>
  <c r="Q9" i="9"/>
  <c r="P9" i="9"/>
  <c r="O9" i="9"/>
  <c r="M9" i="9"/>
  <c r="L9" i="9"/>
  <c r="K9" i="9"/>
  <c r="J9" i="9"/>
  <c r="I9" i="9"/>
  <c r="H9" i="9"/>
  <c r="G9" i="9"/>
  <c r="F9" i="9"/>
  <c r="D9" i="9"/>
  <c r="C9" i="9"/>
  <c r="Q8" i="9"/>
  <c r="P8" i="9"/>
  <c r="O8" i="9"/>
  <c r="M8" i="9"/>
  <c r="L8" i="9"/>
  <c r="K8" i="9"/>
  <c r="J8" i="9"/>
  <c r="I8" i="9"/>
  <c r="H8" i="9"/>
  <c r="G8" i="9"/>
  <c r="F8" i="9"/>
  <c r="D8" i="9"/>
  <c r="C8" i="9"/>
  <c r="Q7" i="9"/>
  <c r="P7" i="9"/>
  <c r="O7" i="9"/>
  <c r="M7" i="9"/>
  <c r="L7" i="9"/>
  <c r="K7" i="9"/>
  <c r="J7" i="9"/>
  <c r="I7" i="9"/>
  <c r="H7" i="9"/>
  <c r="G7" i="9"/>
  <c r="F7" i="9"/>
  <c r="D7" i="9"/>
  <c r="C7" i="9"/>
  <c r="N174" i="9" l="1"/>
  <c r="E143" i="9"/>
  <c r="E153" i="9"/>
  <c r="E155" i="9"/>
  <c r="E159" i="9"/>
  <c r="E162" i="9"/>
  <c r="E170" i="9"/>
  <c r="E103" i="9"/>
  <c r="E119" i="9"/>
  <c r="E123" i="9"/>
  <c r="E125" i="9"/>
  <c r="E127" i="9"/>
  <c r="E131" i="9"/>
  <c r="E133" i="9"/>
  <c r="E135" i="9"/>
  <c r="E141" i="9"/>
  <c r="E148" i="9"/>
  <c r="N166" i="9"/>
  <c r="N168" i="9"/>
  <c r="E169" i="9"/>
  <c r="E126" i="9"/>
  <c r="E134" i="9"/>
  <c r="E142" i="9"/>
  <c r="E151" i="9"/>
  <c r="E14" i="9"/>
  <c r="E95" i="9"/>
  <c r="E97" i="9"/>
  <c r="E99" i="9"/>
  <c r="E108" i="9"/>
  <c r="E112" i="9"/>
  <c r="E136" i="9"/>
  <c r="E140" i="9"/>
  <c r="E144" i="9"/>
  <c r="E146" i="9"/>
  <c r="E150" i="9"/>
  <c r="N165" i="9"/>
  <c r="E166" i="9"/>
  <c r="N163" i="9"/>
  <c r="N126" i="9"/>
  <c r="E9" i="9"/>
  <c r="E13" i="9"/>
  <c r="E43" i="9"/>
  <c r="E49" i="9"/>
  <c r="E53" i="9"/>
  <c r="E57" i="9"/>
  <c r="E74" i="9"/>
  <c r="N78" i="9"/>
  <c r="E79" i="9"/>
  <c r="E83" i="9"/>
  <c r="E87" i="9"/>
  <c r="E91" i="9"/>
  <c r="E102" i="9"/>
  <c r="N103" i="9"/>
  <c r="N104" i="9"/>
  <c r="E145" i="9"/>
  <c r="E147" i="9"/>
  <c r="E149" i="9"/>
  <c r="E156" i="9"/>
  <c r="E165" i="9"/>
  <c r="N171" i="9"/>
  <c r="R171" i="9" s="1"/>
  <c r="E27" i="9"/>
  <c r="E32" i="9"/>
  <c r="E40" i="9"/>
  <c r="E44" i="9"/>
  <c r="E67" i="9"/>
  <c r="E96" i="9"/>
  <c r="N97" i="9"/>
  <c r="E106" i="9"/>
  <c r="E110" i="9"/>
  <c r="E118" i="9"/>
  <c r="N119" i="9"/>
  <c r="N120" i="9"/>
  <c r="R120" i="9" s="1"/>
  <c r="N141" i="9"/>
  <c r="N143" i="9"/>
  <c r="R143" i="9" s="1"/>
  <c r="N144" i="9"/>
  <c r="N146" i="9"/>
  <c r="N149" i="9"/>
  <c r="N151" i="9"/>
  <c r="N152" i="9"/>
  <c r="R152" i="9" s="1"/>
  <c r="N154" i="9"/>
  <c r="R154" i="9" s="1"/>
  <c r="N159" i="9"/>
  <c r="R159" i="9" s="1"/>
  <c r="E163" i="9"/>
  <c r="R163" i="9" s="1"/>
  <c r="E168" i="9"/>
  <c r="R168" i="9" s="1"/>
  <c r="N113" i="9"/>
  <c r="N135" i="9"/>
  <c r="N136" i="9"/>
  <c r="N162" i="9"/>
  <c r="N164" i="9"/>
  <c r="N167" i="9"/>
  <c r="N169" i="9"/>
  <c r="N170" i="9"/>
  <c r="R170" i="9" s="1"/>
  <c r="N172" i="9"/>
  <c r="E7" i="9"/>
  <c r="E11" i="9"/>
  <c r="E12" i="9"/>
  <c r="E16" i="9"/>
  <c r="E21" i="9"/>
  <c r="E25" i="9"/>
  <c r="E52" i="9"/>
  <c r="E60" i="9"/>
  <c r="E78" i="9"/>
  <c r="E86" i="9"/>
  <c r="N87" i="9"/>
  <c r="R87" i="9" s="1"/>
  <c r="N89" i="9"/>
  <c r="E107" i="9"/>
  <c r="E109" i="9"/>
  <c r="N110" i="9"/>
  <c r="E111" i="9"/>
  <c r="E113" i="9"/>
  <c r="E115" i="9"/>
  <c r="E120" i="9"/>
  <c r="E124" i="9"/>
  <c r="E128" i="9"/>
  <c r="N129" i="9"/>
  <c r="N140" i="9"/>
  <c r="N142" i="9"/>
  <c r="R142" i="9" s="1"/>
  <c r="N145" i="9"/>
  <c r="N147" i="9"/>
  <c r="N148" i="9"/>
  <c r="N150" i="9"/>
  <c r="R150" i="9" s="1"/>
  <c r="N153" i="9"/>
  <c r="R153" i="9" s="1"/>
  <c r="N155" i="9"/>
  <c r="N156" i="9"/>
  <c r="N160" i="9"/>
  <c r="R160" i="9" s="1"/>
  <c r="E164" i="9"/>
  <c r="E167" i="9"/>
  <c r="E172" i="9"/>
  <c r="N40" i="9"/>
  <c r="N41" i="9"/>
  <c r="N73" i="9"/>
  <c r="N76" i="9"/>
  <c r="N86" i="9"/>
  <c r="R86" i="9" s="1"/>
  <c r="N98" i="9"/>
  <c r="E100" i="9"/>
  <c r="N101" i="9"/>
  <c r="N107" i="9"/>
  <c r="N108" i="9"/>
  <c r="N114" i="9"/>
  <c r="E116" i="9"/>
  <c r="N117" i="9"/>
  <c r="E122" i="9"/>
  <c r="N123" i="9"/>
  <c r="R123" i="9" s="1"/>
  <c r="N124" i="9"/>
  <c r="E129" i="9"/>
  <c r="R129" i="9" s="1"/>
  <c r="N130" i="9"/>
  <c r="E132" i="9"/>
  <c r="N133" i="9"/>
  <c r="R133" i="9" s="1"/>
  <c r="E50" i="9"/>
  <c r="E69" i="9"/>
  <c r="E82" i="9"/>
  <c r="N84" i="9"/>
  <c r="N95" i="9"/>
  <c r="R95" i="9" s="1"/>
  <c r="N96" i="9"/>
  <c r="E101" i="9"/>
  <c r="N102" i="9"/>
  <c r="E104" i="9"/>
  <c r="R104" i="9" s="1"/>
  <c r="N105" i="9"/>
  <c r="N111" i="9"/>
  <c r="N112" i="9"/>
  <c r="R112" i="9" s="1"/>
  <c r="E117" i="9"/>
  <c r="R117" i="9" s="1"/>
  <c r="N118" i="9"/>
  <c r="R118" i="9" s="1"/>
  <c r="N121" i="9"/>
  <c r="N127" i="9"/>
  <c r="N134" i="9"/>
  <c r="R134" i="9" s="1"/>
  <c r="N138" i="9"/>
  <c r="N18" i="9"/>
  <c r="E20" i="9"/>
  <c r="E24" i="9"/>
  <c r="E37" i="9"/>
  <c r="N56" i="9"/>
  <c r="E58" i="9"/>
  <c r="N59" i="9"/>
  <c r="E61" i="9"/>
  <c r="E66" i="9"/>
  <c r="E70" i="9"/>
  <c r="N79" i="9"/>
  <c r="N81" i="9"/>
  <c r="E90" i="9"/>
  <c r="N92" i="9"/>
  <c r="E98" i="9"/>
  <c r="N99" i="9"/>
  <c r="N100" i="9"/>
  <c r="E105" i="9"/>
  <c r="N106" i="9"/>
  <c r="N109" i="9"/>
  <c r="R109" i="9" s="1"/>
  <c r="E114" i="9"/>
  <c r="N115" i="9"/>
  <c r="N116" i="9"/>
  <c r="E121" i="9"/>
  <c r="N122" i="9"/>
  <c r="N125" i="9"/>
  <c r="N128" i="9"/>
  <c r="E130" i="9"/>
  <c r="N131" i="9"/>
  <c r="N132" i="9"/>
  <c r="E138" i="9"/>
  <c r="R136" i="9"/>
  <c r="N10" i="9"/>
  <c r="N11" i="9"/>
  <c r="N13" i="9"/>
  <c r="E15" i="9"/>
  <c r="E56" i="9"/>
  <c r="E59" i="9"/>
  <c r="E73" i="9"/>
  <c r="E76" i="9"/>
  <c r="E81" i="9"/>
  <c r="R81" i="9" s="1"/>
  <c r="E84" i="9"/>
  <c r="E89" i="9"/>
  <c r="E92" i="9"/>
  <c r="N34" i="9"/>
  <c r="E36" i="9"/>
  <c r="N48" i="9"/>
  <c r="N51" i="9"/>
  <c r="N65" i="9"/>
  <c r="N68" i="9"/>
  <c r="N77" i="9"/>
  <c r="N80" i="9"/>
  <c r="N82" i="9"/>
  <c r="N83" i="9"/>
  <c r="N85" i="9"/>
  <c r="N88" i="9"/>
  <c r="N90" i="9"/>
  <c r="N91" i="9"/>
  <c r="R91" i="9" s="1"/>
  <c r="N93" i="9"/>
  <c r="E23" i="9"/>
  <c r="N24" i="9"/>
  <c r="E26" i="9"/>
  <c r="N27" i="9"/>
  <c r="E29" i="9"/>
  <c r="E34" i="9"/>
  <c r="E48" i="9"/>
  <c r="E51" i="9"/>
  <c r="E65" i="9"/>
  <c r="E68" i="9"/>
  <c r="E77" i="9"/>
  <c r="E80" i="9"/>
  <c r="E85" i="9"/>
  <c r="E88" i="9"/>
  <c r="E93" i="9"/>
  <c r="N22" i="9"/>
  <c r="N35" i="9"/>
  <c r="N38" i="9"/>
  <c r="N44" i="9"/>
  <c r="N45" i="9"/>
  <c r="N49" i="9"/>
  <c r="N54" i="9"/>
  <c r="N57" i="9"/>
  <c r="N62" i="9"/>
  <c r="N66" i="9"/>
  <c r="N71" i="9"/>
  <c r="N74" i="9"/>
  <c r="N14" i="9"/>
  <c r="N15" i="9"/>
  <c r="N21" i="9"/>
  <c r="N28" i="9"/>
  <c r="E33" i="9"/>
  <c r="E10" i="9"/>
  <c r="N12" i="9"/>
  <c r="E18" i="9"/>
  <c r="N19" i="9"/>
  <c r="N25" i="9"/>
  <c r="N26" i="9"/>
  <c r="E28" i="9"/>
  <c r="E30" i="9"/>
  <c r="N32" i="9"/>
  <c r="N33" i="9"/>
  <c r="E35" i="9"/>
  <c r="E38" i="9"/>
  <c r="N39" i="9"/>
  <c r="E41" i="9"/>
  <c r="N42" i="9"/>
  <c r="N52" i="9"/>
  <c r="E54" i="9"/>
  <c r="N55" i="9"/>
  <c r="N60" i="9"/>
  <c r="E62" i="9"/>
  <c r="N64" i="9"/>
  <c r="N69" i="9"/>
  <c r="E71" i="9"/>
  <c r="N72" i="9"/>
  <c r="N8" i="9"/>
  <c r="E8" i="9"/>
  <c r="N9" i="9"/>
  <c r="N16" i="9"/>
  <c r="E19" i="9"/>
  <c r="N20" i="9"/>
  <c r="E22" i="9"/>
  <c r="N23" i="9"/>
  <c r="N29" i="9"/>
  <c r="N30" i="9"/>
  <c r="N36" i="9"/>
  <c r="N37" i="9"/>
  <c r="E39" i="9"/>
  <c r="E42" i="9"/>
  <c r="N43" i="9"/>
  <c r="E45" i="9"/>
  <c r="N50" i="9"/>
  <c r="N53" i="9"/>
  <c r="E55" i="9"/>
  <c r="N58" i="9"/>
  <c r="N61" i="9"/>
  <c r="E64" i="9"/>
  <c r="N67" i="9"/>
  <c r="N70" i="9"/>
  <c r="E72" i="9"/>
  <c r="N7" i="9"/>
  <c r="R103" i="9" l="1"/>
  <c r="R166" i="9"/>
  <c r="R85" i="9"/>
  <c r="R126" i="9"/>
  <c r="R164" i="9"/>
  <c r="R146" i="9"/>
  <c r="R172" i="9"/>
  <c r="R80" i="9"/>
  <c r="R132" i="9"/>
  <c r="R108" i="9"/>
  <c r="R119" i="9"/>
  <c r="R151" i="9"/>
  <c r="R162" i="9"/>
  <c r="R141" i="9"/>
  <c r="R149" i="9"/>
  <c r="R105" i="9"/>
  <c r="R93" i="9"/>
  <c r="R77" i="9"/>
  <c r="R83" i="9"/>
  <c r="R130" i="9"/>
  <c r="R127" i="9"/>
  <c r="R102" i="9"/>
  <c r="R148" i="9"/>
  <c r="R144" i="9"/>
  <c r="R165" i="9"/>
  <c r="R145" i="9"/>
  <c r="R131" i="9"/>
  <c r="R155" i="9"/>
  <c r="R169" i="9"/>
  <c r="R138" i="9"/>
  <c r="R116" i="9"/>
  <c r="R97" i="9"/>
  <c r="R89" i="9"/>
  <c r="R125" i="9"/>
  <c r="R115" i="9"/>
  <c r="R106" i="9"/>
  <c r="R79" i="9"/>
  <c r="R82" i="9"/>
  <c r="R113" i="9"/>
  <c r="R78" i="9"/>
  <c r="R135" i="9"/>
  <c r="R96" i="9"/>
  <c r="R156" i="9"/>
  <c r="R110" i="9"/>
  <c r="R147" i="9"/>
  <c r="R140" i="9"/>
  <c r="R84" i="9"/>
  <c r="R111" i="9"/>
  <c r="R88" i="9"/>
  <c r="R121" i="9"/>
  <c r="R100" i="9"/>
  <c r="R167" i="9"/>
  <c r="R76" i="9"/>
  <c r="R128" i="9"/>
  <c r="R99" i="9"/>
  <c r="R107" i="9"/>
  <c r="R90" i="9"/>
  <c r="R114" i="9"/>
  <c r="R124" i="9"/>
  <c r="R101" i="9"/>
  <c r="R92" i="9"/>
  <c r="R122" i="9"/>
  <c r="R98" i="9"/>
  <c r="R71" i="9" l="1"/>
  <c r="B71" i="9"/>
  <c r="B18" i="9"/>
  <c r="E174" i="9"/>
  <c r="G161" i="9"/>
  <c r="K161" i="9"/>
  <c r="O161" i="9"/>
  <c r="D75" i="9"/>
  <c r="F75" i="9"/>
  <c r="G75" i="9"/>
  <c r="I75" i="9"/>
  <c r="J75" i="9"/>
  <c r="K75" i="9"/>
  <c r="M75" i="9"/>
  <c r="O75" i="9"/>
  <c r="Q75" i="9"/>
  <c r="C75" i="9"/>
  <c r="H75" i="9"/>
  <c r="L75" i="9"/>
  <c r="P75" i="9"/>
  <c r="K47" i="9"/>
  <c r="C47" i="9"/>
  <c r="B7" i="9"/>
  <c r="B67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4" i="9"/>
  <c r="B65" i="9"/>
  <c r="B66" i="9"/>
  <c r="B68" i="9"/>
  <c r="B69" i="9"/>
  <c r="B70" i="9"/>
  <c r="B72" i="9"/>
  <c r="B73" i="9"/>
  <c r="B74" i="9"/>
  <c r="B48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32" i="9"/>
  <c r="B19" i="9"/>
  <c r="B20" i="9"/>
  <c r="B21" i="9"/>
  <c r="B22" i="9"/>
  <c r="B23" i="9"/>
  <c r="B24" i="9"/>
  <c r="B25" i="9"/>
  <c r="B26" i="9"/>
  <c r="B27" i="9"/>
  <c r="B28" i="9"/>
  <c r="B29" i="9"/>
  <c r="B30" i="9"/>
  <c r="B8" i="9"/>
  <c r="B9" i="9"/>
  <c r="B10" i="9"/>
  <c r="B11" i="9"/>
  <c r="B12" i="9"/>
  <c r="B13" i="9"/>
  <c r="B14" i="9"/>
  <c r="B15" i="9"/>
  <c r="B16" i="9"/>
  <c r="K46" i="9" l="1"/>
  <c r="R174" i="9"/>
  <c r="Q31" i="9"/>
  <c r="G139" i="9"/>
  <c r="P6" i="9"/>
  <c r="H31" i="9"/>
  <c r="F94" i="9"/>
  <c r="F139" i="9"/>
  <c r="F47" i="9"/>
  <c r="F6" i="9"/>
  <c r="C17" i="9"/>
  <c r="H17" i="9"/>
  <c r="L17" i="9"/>
  <c r="Q17" i="9"/>
  <c r="G17" i="9"/>
  <c r="K17" i="9"/>
  <c r="P17" i="9"/>
  <c r="P5" i="9" s="1"/>
  <c r="P161" i="9"/>
  <c r="C6" i="9"/>
  <c r="F17" i="9"/>
  <c r="J17" i="9"/>
  <c r="O17" i="9"/>
  <c r="D17" i="9"/>
  <c r="I17" i="9"/>
  <c r="M17" i="9"/>
  <c r="I47" i="9"/>
  <c r="D139" i="9"/>
  <c r="J139" i="9"/>
  <c r="Q139" i="9"/>
  <c r="H139" i="9"/>
  <c r="Q161" i="9"/>
  <c r="M161" i="9"/>
  <c r="I161" i="9"/>
  <c r="J161" i="9"/>
  <c r="F161" i="9"/>
  <c r="L161" i="9"/>
  <c r="H161" i="9"/>
  <c r="D161" i="9"/>
  <c r="M6" i="9"/>
  <c r="C31" i="9"/>
  <c r="I31" i="9"/>
  <c r="O47" i="9"/>
  <c r="R12" i="9"/>
  <c r="K6" i="9"/>
  <c r="R45" i="9"/>
  <c r="M31" i="9"/>
  <c r="L47" i="9"/>
  <c r="R73" i="9"/>
  <c r="C139" i="9"/>
  <c r="D31" i="9"/>
  <c r="G31" i="9"/>
  <c r="C161" i="9"/>
  <c r="G47" i="9"/>
  <c r="H6" i="9"/>
  <c r="L6" i="9"/>
  <c r="Q6" i="9"/>
  <c r="I6" i="9"/>
  <c r="G6" i="9"/>
  <c r="R13" i="9"/>
  <c r="H47" i="9"/>
  <c r="J47" i="9"/>
  <c r="P31" i="9"/>
  <c r="K31" i="9"/>
  <c r="L31" i="9"/>
  <c r="Q47" i="9"/>
  <c r="M47" i="9"/>
  <c r="D47" i="9"/>
  <c r="M94" i="9"/>
  <c r="I94" i="9"/>
  <c r="O94" i="9"/>
  <c r="J94" i="9"/>
  <c r="M139" i="9"/>
  <c r="D6" i="9"/>
  <c r="J6" i="9"/>
  <c r="P94" i="9"/>
  <c r="K94" i="9"/>
  <c r="G94" i="9"/>
  <c r="Q94" i="9"/>
  <c r="L94" i="9"/>
  <c r="H94" i="9"/>
  <c r="C94" i="9"/>
  <c r="O139" i="9"/>
  <c r="O6" i="9"/>
  <c r="P47" i="9"/>
  <c r="D94" i="9"/>
  <c r="P139" i="9"/>
  <c r="K139" i="9"/>
  <c r="L139" i="9"/>
  <c r="I139" i="9"/>
  <c r="J31" i="9"/>
  <c r="O31" i="9"/>
  <c r="F31" i="9"/>
  <c r="K5" i="9" l="1"/>
  <c r="K173" i="9" s="1"/>
  <c r="E75" i="9"/>
  <c r="N75" i="9"/>
  <c r="R54" i="9"/>
  <c r="R51" i="9"/>
  <c r="L5" i="9"/>
  <c r="F5" i="9"/>
  <c r="O5" i="9"/>
  <c r="D5" i="9"/>
  <c r="Q5" i="9"/>
  <c r="R60" i="9"/>
  <c r="R28" i="9"/>
  <c r="R49" i="9"/>
  <c r="R66" i="9"/>
  <c r="R39" i="9"/>
  <c r="C5" i="9"/>
  <c r="N6" i="9"/>
  <c r="R62" i="9"/>
  <c r="R14" i="9"/>
  <c r="R9" i="9"/>
  <c r="R20" i="9"/>
  <c r="R67" i="9"/>
  <c r="R69" i="9"/>
  <c r="R59" i="9"/>
  <c r="R42" i="9"/>
  <c r="R43" i="9"/>
  <c r="R58" i="9"/>
  <c r="R34" i="9"/>
  <c r="R37" i="9"/>
  <c r="R25" i="9"/>
  <c r="R18" i="9"/>
  <c r="R26" i="9"/>
  <c r="R19" i="9"/>
  <c r="R57" i="9"/>
  <c r="M5" i="9"/>
  <c r="G5" i="9"/>
  <c r="H5" i="9"/>
  <c r="R70" i="9"/>
  <c r="I5" i="9"/>
  <c r="R35" i="9"/>
  <c r="R38" i="9"/>
  <c r="R65" i="9"/>
  <c r="R36" i="9"/>
  <c r="R41" i="9"/>
  <c r="R29" i="9"/>
  <c r="R8" i="9"/>
  <c r="R53" i="9"/>
  <c r="R72" i="9"/>
  <c r="R30" i="9"/>
  <c r="R55" i="9"/>
  <c r="E139" i="9"/>
  <c r="E47" i="9"/>
  <c r="R10" i="9"/>
  <c r="R56" i="9"/>
  <c r="R61" i="9"/>
  <c r="R21" i="9"/>
  <c r="N47" i="9"/>
  <c r="R44" i="9"/>
  <c r="R11" i="9"/>
  <c r="R15" i="9"/>
  <c r="J5" i="9"/>
  <c r="R50" i="9"/>
  <c r="R68" i="9"/>
  <c r="R40" i="9"/>
  <c r="R16" i="9"/>
  <c r="R74" i="9"/>
  <c r="R64" i="9"/>
  <c r="N31" i="9"/>
  <c r="R24" i="9"/>
  <c r="R32" i="9"/>
  <c r="R22" i="9"/>
  <c r="R52" i="9"/>
  <c r="N94" i="9"/>
  <c r="R33" i="9"/>
  <c r="E31" i="9"/>
  <c r="N139" i="9"/>
  <c r="E161" i="9"/>
  <c r="R27" i="9"/>
  <c r="N17" i="9"/>
  <c r="R23" i="9"/>
  <c r="E94" i="9"/>
  <c r="E6" i="9"/>
  <c r="R48" i="9"/>
  <c r="E17" i="9"/>
  <c r="N161" i="9"/>
  <c r="R7" i="9"/>
  <c r="R75" i="9" l="1"/>
  <c r="R161" i="9"/>
  <c r="N5" i="9"/>
  <c r="E5" i="9"/>
  <c r="R47" i="9"/>
  <c r="R31" i="9"/>
  <c r="R6" i="9"/>
  <c r="R17" i="9"/>
  <c r="R94" i="9"/>
  <c r="R139" i="9"/>
  <c r="R5" i="9" l="1"/>
  <c r="C46" i="9" l="1"/>
  <c r="C173" i="9" s="1"/>
  <c r="J46" i="9"/>
  <c r="J173" i="9" s="1"/>
  <c r="L46" i="9"/>
  <c r="L173" i="9" s="1"/>
  <c r="H46" i="9"/>
  <c r="H173" i="9" s="1"/>
  <c r="Q46" i="9"/>
  <c r="Q173" i="9" s="1"/>
  <c r="E46" i="9"/>
  <c r="E173" i="9" s="1"/>
  <c r="G46" i="9"/>
  <c r="G173" i="9" s="1"/>
  <c r="O46" i="9"/>
  <c r="O173" i="9" s="1"/>
  <c r="N46" i="9"/>
  <c r="N173" i="9" s="1"/>
  <c r="F46" i="9"/>
  <c r="F173" i="9" s="1"/>
  <c r="D46" i="9"/>
  <c r="D173" i="9" s="1"/>
  <c r="I46" i="9"/>
  <c r="I173" i="9" s="1"/>
  <c r="R46" i="9"/>
  <c r="R173" i="9" s="1"/>
  <c r="P46" i="9"/>
  <c r="P173" i="9" s="1"/>
  <c r="M46" i="9"/>
  <c r="M173" i="9" s="1"/>
</calcChain>
</file>

<file path=xl/sharedStrings.xml><?xml version="1.0" encoding="utf-8"?>
<sst xmlns="http://schemas.openxmlformats.org/spreadsheetml/2006/main" count="1315" uniqueCount="197">
  <si>
    <t>ข้าวนึ่ง</t>
  </si>
  <si>
    <t>กรีซ</t>
  </si>
  <si>
    <t>กลาดิลูป</t>
  </si>
  <si>
    <t>กาตาร์</t>
  </si>
  <si>
    <t>กานา</t>
  </si>
  <si>
    <t>กาบอง</t>
  </si>
  <si>
    <t>กินี</t>
  </si>
  <si>
    <t>คูเวต</t>
  </si>
  <si>
    <t>จอร์เจีย</t>
  </si>
  <si>
    <t>จอร์แดน</t>
  </si>
  <si>
    <t>ชิลี</t>
  </si>
  <si>
    <t>ซาอุดิอาระเบีย</t>
  </si>
  <si>
    <t>ซิมบับเว</t>
  </si>
  <si>
    <t>ซีเรีย</t>
  </si>
  <si>
    <t>ญี่ปุ่น</t>
  </si>
  <si>
    <t>ตุรกี</t>
  </si>
  <si>
    <t>ตูนิเซีย</t>
  </si>
  <si>
    <t>นอรเว</t>
  </si>
  <si>
    <t>นามิเบีย</t>
  </si>
  <si>
    <t>นิวซีแลนด์</t>
  </si>
  <si>
    <t>บรูไน</t>
  </si>
  <si>
    <t>บาห์เรน</t>
  </si>
  <si>
    <t>ปาปัวนิวกินี</t>
  </si>
  <si>
    <t>ฝรั่งเศส</t>
  </si>
  <si>
    <t>ฟิจิ</t>
  </si>
  <si>
    <t>ฟินแลนด์</t>
  </si>
  <si>
    <t>ฟิลิปปินส์</t>
  </si>
  <si>
    <t>มอริเชียส</t>
  </si>
  <si>
    <t>มอลตา</t>
  </si>
  <si>
    <t>มัลดีฟส์</t>
  </si>
  <si>
    <t>มาดากัสการ์</t>
  </si>
  <si>
    <t>มาตินิคร์</t>
  </si>
  <si>
    <t>ลาว</t>
  </si>
  <si>
    <t>ลิทัวเนีย</t>
  </si>
  <si>
    <t>ลิเบีย</t>
  </si>
  <si>
    <t>สวิตเซอร์แลนด์</t>
  </si>
  <si>
    <t>สวีเดน</t>
  </si>
  <si>
    <t>สหรัฐอาหรับ</t>
  </si>
  <si>
    <t>สหรัฐอเมริกา</t>
  </si>
  <si>
    <t>สหราชอาณาจักร</t>
  </si>
  <si>
    <t>สิงคโปร์</t>
  </si>
  <si>
    <t>สเปน</t>
  </si>
  <si>
    <t>ออสเตรเลีย</t>
  </si>
  <si>
    <t>อังโกลา</t>
  </si>
  <si>
    <t>อิตาลี</t>
  </si>
  <si>
    <t>อินเดีย</t>
  </si>
  <si>
    <t>อิรัก</t>
  </si>
  <si>
    <t>อิสราเอล</t>
  </si>
  <si>
    <t>อิหร่าน</t>
  </si>
  <si>
    <t>อิเควทอเรียลกินี</t>
  </si>
  <si>
    <t>อียิปต์</t>
  </si>
  <si>
    <t>ฮ่องกง</t>
  </si>
  <si>
    <t>เคนยา</t>
  </si>
  <si>
    <t>เซาโตเมและปรินซิเป</t>
  </si>
  <si>
    <t>เซเนกัล</t>
  </si>
  <si>
    <t>เดนมาร์ก</t>
  </si>
  <si>
    <t>เนเธอร์แลนด์</t>
  </si>
  <si>
    <t>เบนิน</t>
  </si>
  <si>
    <t>เบลเยียม</t>
  </si>
  <si>
    <t>เบอร์กินา ฟาโซ</t>
  </si>
  <si>
    <t>เปอร์โตริโก</t>
  </si>
  <si>
    <t>เม็กซิโก</t>
  </si>
  <si>
    <t>เลบานอน</t>
  </si>
  <si>
    <t>เวียดนาม</t>
  </si>
  <si>
    <t>แกมเบีย</t>
  </si>
  <si>
    <t>แคนาดา</t>
  </si>
  <si>
    <t>แคเมอรูน</t>
  </si>
  <si>
    <t>แทนซาเนีย</t>
  </si>
  <si>
    <t>แอลจีเรีย</t>
  </si>
  <si>
    <t>แอลเบเนีย</t>
  </si>
  <si>
    <t>โครเอเซีย</t>
  </si>
  <si>
    <t>โตโก</t>
  </si>
  <si>
    <t>โมซัมบิก</t>
  </si>
  <si>
    <t>โมร็อกโก</t>
  </si>
  <si>
    <t>โอมาน</t>
  </si>
  <si>
    <t>ไซปรัส</t>
  </si>
  <si>
    <t>ไนจีเรีย</t>
  </si>
  <si>
    <t>ไนเจอร์</t>
  </si>
  <si>
    <t>ไอซแลนด์</t>
  </si>
  <si>
    <t>ไอวอรีโคสต์</t>
  </si>
  <si>
    <t>ข้าวหอมปทุมธานี</t>
  </si>
  <si>
    <t>มายอต</t>
  </si>
  <si>
    <t>มาเก๊า</t>
  </si>
  <si>
    <t>มาเรียนนาไอแลนด์</t>
  </si>
  <si>
    <t>มาเลเซีย</t>
  </si>
  <si>
    <t>เซียราเลโอน</t>
  </si>
  <si>
    <t>เปรู</t>
  </si>
  <si>
    <t>เอธิโอเปีย</t>
  </si>
  <si>
    <t>ไต้หวัน</t>
  </si>
  <si>
    <t>ข้าวหอมมะลิไทย</t>
  </si>
  <si>
    <t>กวม</t>
  </si>
  <si>
    <t>กัมพูชา</t>
  </si>
  <si>
    <t>กินีบิสเซา</t>
  </si>
  <si>
    <t>คองโก</t>
  </si>
  <si>
    <t>จาเมกา</t>
  </si>
  <si>
    <t>จีบูตี</t>
  </si>
  <si>
    <t>ซูดาน</t>
  </si>
  <si>
    <t>ตรินิแดดและโตเบโก</t>
  </si>
  <si>
    <t>ตาฮิติ</t>
  </si>
  <si>
    <t>ติมอร์ตะวันออก</t>
  </si>
  <si>
    <t>นิวคาลิโดเนีย</t>
  </si>
  <si>
    <t>บราซิล</t>
  </si>
  <si>
    <t>บังกลาเทศ</t>
  </si>
  <si>
    <t>บาฮามาส</t>
  </si>
  <si>
    <t>ปากีสถาน</t>
  </si>
  <si>
    <t>มองโกเลีย</t>
  </si>
  <si>
    <t>มอริเตเนีย</t>
  </si>
  <si>
    <t>มาลี</t>
  </si>
  <si>
    <t>วานัวตู</t>
  </si>
  <si>
    <t>ศรีลังกา</t>
  </si>
  <si>
    <t>สุรินัม</t>
  </si>
  <si>
    <t>ออสเตรีย</t>
  </si>
  <si>
    <t>อารูบาร์</t>
  </si>
  <si>
    <t>อินโดนีเซีย</t>
  </si>
  <si>
    <t>ฮังการี</t>
  </si>
  <si>
    <t>เฟร็นชกัวนา</t>
  </si>
  <si>
    <t>โคลัมเบีย</t>
  </si>
  <si>
    <t>โคโมรอส</t>
  </si>
  <si>
    <t>โปรตุเกส</t>
  </si>
  <si>
    <t>โปแลนด์</t>
  </si>
  <si>
    <t>ไลบีเรีย</t>
  </si>
  <si>
    <t>ไอร์แลนด์</t>
  </si>
  <si>
    <t>บัลแกเรีย</t>
  </si>
  <si>
    <t>รวันดา</t>
  </si>
  <si>
    <t>อาร์เมเนีย</t>
  </si>
  <si>
    <t>เซอร์เบียร์</t>
  </si>
  <si>
    <t>เมียนมาร์</t>
  </si>
  <si>
    <t>เอสโตเนีย</t>
  </si>
  <si>
    <t>ข้าวเปลือก</t>
  </si>
  <si>
    <t>ข้าวเหนียว</t>
  </si>
  <si>
    <t>ประเทศ</t>
  </si>
  <si>
    <t>อื่นๆ</t>
  </si>
  <si>
    <t>รวม</t>
  </si>
  <si>
    <t>ข้าวเจ้า</t>
  </si>
  <si>
    <t>อื่น</t>
  </si>
  <si>
    <t>ปลายข้าว</t>
  </si>
  <si>
    <t>รวมรายประเทศ</t>
  </si>
  <si>
    <t>เอเชีย</t>
  </si>
  <si>
    <t>อาเซียน</t>
  </si>
  <si>
    <t>ตะวันออกกลาง</t>
  </si>
  <si>
    <t>ยุโรป</t>
  </si>
  <si>
    <t>EU28</t>
  </si>
  <si>
    <t>แอฟริกา</t>
  </si>
  <si>
    <t>อเมริกา</t>
  </si>
  <si>
    <t>โอเชียเนีย</t>
  </si>
  <si>
    <t>มูลค่า (ล้านบาท)</t>
  </si>
  <si>
    <t>หน่วย : ตัน</t>
  </si>
  <si>
    <t>ที่มา : .สำนักงานเศรษฐกิจการเกษตร โดยความร่วมมือของกรมศุลกากร</t>
  </si>
  <si>
    <t>เอเชียอื่นๆ</t>
  </si>
  <si>
    <t>ยุโรปอื่นๆ</t>
  </si>
  <si>
    <t>รวมรายชนิดข้าว (ตัน)</t>
  </si>
  <si>
    <t>COUNTRYCODE</t>
  </si>
  <si>
    <t>โรมาเนีย</t>
  </si>
  <si>
    <t>สโลวะเกีย</t>
  </si>
  <si>
    <t>ยูกันดา</t>
  </si>
  <si>
    <t>SUBCONTINENTNAME</t>
  </si>
  <si>
    <t>ปริมาณการส่งออกข้าวของไทยแยกรายประเทศผู้นำเข้าและรายชนิดข้าว ปี 2559</t>
  </si>
  <si>
    <t>COUNTRY</t>
  </si>
  <si>
    <t>เนปาล</t>
  </si>
  <si>
    <t>ลัตเวีย</t>
  </si>
  <si>
    <t>มอนเทเนโก</t>
  </si>
  <si>
    <t>เบลารุส</t>
  </si>
  <si>
    <t>เกาะเคปเวอร์ด</t>
  </si>
  <si>
    <t>ไฮตี</t>
  </si>
  <si>
    <t>COUNTRYNAME</t>
  </si>
  <si>
    <t>เกาหลีใต้</t>
  </si>
  <si>
    <t>จีน</t>
  </si>
  <si>
    <t>เยเมน</t>
  </si>
  <si>
    <t>เช็ก</t>
  </si>
  <si>
    <t>เยอรมนี</t>
  </si>
  <si>
    <t>สโลวีเนีย</t>
  </si>
  <si>
    <t>มาซิโดเนีย</t>
  </si>
  <si>
    <t>โมนาโก</t>
  </si>
  <si>
    <t>ยูเครน</t>
  </si>
  <si>
    <t>รัสเซีย</t>
  </si>
  <si>
    <t>เรอุนยอง</t>
  </si>
  <si>
    <t>หมู่เกาะคะเนรี</t>
  </si>
  <si>
    <t>แอฟริกาใต้</t>
  </si>
  <si>
    <t>โดมินิกัน</t>
  </si>
  <si>
    <t>เนเธอร์แลนด์แอนทิลลีส</t>
  </si>
  <si>
    <t>เบลีซ</t>
  </si>
  <si>
    <t>เบอร์มูดา</t>
  </si>
  <si>
    <t>วาลลิสและฟุตูนา</t>
  </si>
  <si>
    <t>สาธารณรัฐปาเลา</t>
  </si>
  <si>
    <t>ออสเตรเลีย (ดินแดนของอื่นฯ)</t>
  </si>
  <si>
    <t>ข้าว</t>
  </si>
  <si>
    <t>ข้าวรวม</t>
  </si>
  <si>
    <t>export volume by type by country</t>
  </si>
  <si>
    <t>ชาด</t>
  </si>
  <si>
    <t>เวเนซุเอลา</t>
  </si>
  <si>
    <t>อาร์เจนตินา</t>
  </si>
  <si>
    <t>30 ม.ค. 2560</t>
  </si>
  <si>
    <t>ลักเซมเบอร์ก</t>
  </si>
  <si>
    <t>มะลิ</t>
  </si>
  <si>
    <t>ขาว</t>
  </si>
  <si>
    <t>นึ่ง</t>
  </si>
  <si>
    <t>เหนียว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</si>
</sst>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Angsana New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ngsana New"/>
      <family val="1"/>
    </font>
    <font>
      <b/>
      <sz val="16"/>
      <color theme="1"/>
      <name val="Angsana New"/>
      <family val="1"/>
    </font>
    <font>
      <b/>
      <sz val="16"/>
      <color theme="1"/>
      <name val="TH Sarabun New"/>
      <family val="2"/>
    </font>
    <font>
      <sz val="16"/>
      <color theme="1"/>
      <name val="TH Sarabun New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1" fontId="2" fillId="0" borderId="0" xfId="0" applyNumberFormat="1" applyFont="1"/>
    <xf numFmtId="9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left"/>
    </xf>
    <xf numFmtId="164" fontId="2" fillId="0" borderId="3" xfId="2" applyNumberFormat="1" applyFont="1" applyBorder="1"/>
    <xf numFmtId="0" fontId="5" fillId="2" borderId="2" xfId="0" applyFont="1" applyFill="1" applyBorder="1"/>
    <xf numFmtId="164" fontId="5" fillId="2" borderId="2" xfId="2" applyNumberFormat="1" applyFont="1" applyFill="1" applyBorder="1"/>
    <xf numFmtId="0" fontId="4" fillId="0" borderId="0" xfId="0" applyFont="1"/>
    <xf numFmtId="0" fontId="5" fillId="2" borderId="3" xfId="0" applyFont="1" applyFill="1" applyBorder="1"/>
    <xf numFmtId="164" fontId="5" fillId="2" borderId="3" xfId="2" applyNumberFormat="1" applyFont="1" applyFill="1" applyBorder="1"/>
    <xf numFmtId="0" fontId="5" fillId="2" borderId="3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164" fontId="5" fillId="2" borderId="1" xfId="2" applyNumberFormat="1" applyFont="1" applyFill="1" applyBorder="1"/>
    <xf numFmtId="0" fontId="4" fillId="0" borderId="0" xfId="0" applyFont="1" applyFill="1"/>
    <xf numFmtId="43" fontId="2" fillId="0" borderId="0" xfId="0" applyNumberFormat="1" applyFont="1"/>
    <xf numFmtId="43" fontId="5" fillId="2" borderId="1" xfId="2" applyNumberFormat="1" applyFont="1" applyFill="1" applyBorder="1"/>
    <xf numFmtId="164" fontId="4" fillId="0" borderId="0" xfId="0" applyNumberFormat="1" applyFont="1"/>
    <xf numFmtId="43" fontId="5" fillId="2" borderId="1" xfId="2" applyFont="1" applyFill="1" applyBorder="1"/>
    <xf numFmtId="2" fontId="5" fillId="2" borderId="1" xfId="0" applyNumberFormat="1" applyFont="1" applyFill="1" applyBorder="1"/>
    <xf numFmtId="49" fontId="2" fillId="0" borderId="0" xfId="0" applyNumberFormat="1" applyFont="1" applyAlignment="1">
      <alignment horizontal="righ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2" fillId="0" borderId="3" xfId="0" applyFont="1" applyFill="1" applyBorder="1" applyAlignment="1">
      <alignment horizontal="left"/>
    </xf>
    <xf numFmtId="164" fontId="2" fillId="0" borderId="3" xfId="2" applyNumberFormat="1" applyFont="1" applyFill="1" applyBorder="1"/>
    <xf numFmtId="0" fontId="0" fillId="12" borderId="0" xfId="0" applyFill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left"/>
    </xf>
    <xf numFmtId="0" fontId="0" fillId="13" borderId="0" xfId="0" applyFill="1"/>
    <xf numFmtId="0" fontId="8" fillId="0" borderId="0" xfId="0" applyFont="1"/>
    <xf numFmtId="0" fontId="7" fillId="14" borderId="4" xfId="0" applyFont="1" applyFill="1" applyBorder="1"/>
    <xf numFmtId="4" fontId="7" fillId="14" borderId="4" xfId="0" applyNumberFormat="1" applyFont="1" applyFill="1" applyBorder="1"/>
    <xf numFmtId="0" fontId="8" fillId="0" borderId="5" xfId="0" applyFont="1" applyBorder="1"/>
    <xf numFmtId="4" fontId="8" fillId="0" borderId="5" xfId="0" applyNumberFormat="1" applyFont="1" applyBorder="1"/>
    <xf numFmtId="0" fontId="8" fillId="0" borderId="6" xfId="0" applyFont="1" applyBorder="1"/>
    <xf numFmtId="4" fontId="8" fillId="0" borderId="6" xfId="0" applyNumberFormat="1" applyFont="1" applyBorder="1"/>
    <xf numFmtId="0" fontId="8" fillId="0" borderId="7" xfId="0" applyFont="1" applyBorder="1"/>
    <xf numFmtId="4" fontId="8" fillId="0" borderId="7" xfId="0" applyNumberFormat="1" applyFont="1" applyBorder="1"/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41" fontId="0" fillId="0" borderId="0" xfId="0" applyNumberFormat="1"/>
  </cellXfs>
  <cellStyles count="3">
    <cellStyle name="Comma" xfId="2" builtinId="3"/>
    <cellStyle name="Normal" xfId="0" builtinId="0"/>
    <cellStyle name="ปกติ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3"/>
  <sheetViews>
    <sheetView view="pageBreakPreview" zoomScaleSheetLayoutView="100" workbookViewId="0">
      <selection activeCell="G7" sqref="G7"/>
    </sheetView>
  </sheetViews>
  <sheetFormatPr defaultRowHeight="21" x14ac:dyDescent="0.45"/>
  <cols>
    <col min="1" max="1" width="8.140625" customWidth="1"/>
    <col min="2" max="2" width="21.140625" style="1" customWidth="1"/>
    <col min="3" max="17" width="8.85546875" style="1" customWidth="1"/>
    <col min="18" max="18" width="10.28515625" style="1" customWidth="1"/>
    <col min="19" max="19" width="14" bestFit="1" customWidth="1"/>
  </cols>
  <sheetData>
    <row r="1" spans="1:18" ht="23.25" x14ac:dyDescent="0.5">
      <c r="B1" s="47" t="s">
        <v>156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</row>
    <row r="2" spans="1:18" x14ac:dyDescent="0.45">
      <c r="R2" s="1" t="s">
        <v>146</v>
      </c>
    </row>
    <row r="3" spans="1:18" x14ac:dyDescent="0.45">
      <c r="B3" s="46" t="s">
        <v>130</v>
      </c>
      <c r="C3" s="48" t="s">
        <v>89</v>
      </c>
      <c r="D3" s="48"/>
      <c r="E3" s="48"/>
      <c r="F3" s="45" t="s">
        <v>80</v>
      </c>
      <c r="G3" s="48" t="s">
        <v>133</v>
      </c>
      <c r="H3" s="48"/>
      <c r="I3" s="48"/>
      <c r="J3" s="48"/>
      <c r="K3" s="48"/>
      <c r="L3" s="48"/>
      <c r="M3" s="48"/>
      <c r="N3" s="48"/>
      <c r="O3" s="49" t="s">
        <v>129</v>
      </c>
      <c r="P3" s="49" t="s">
        <v>0</v>
      </c>
      <c r="Q3" s="49" t="s">
        <v>128</v>
      </c>
      <c r="R3" s="45" t="s">
        <v>136</v>
      </c>
    </row>
    <row r="4" spans="1:18" x14ac:dyDescent="0.45">
      <c r="B4" s="46"/>
      <c r="C4" s="3">
        <v>1</v>
      </c>
      <c r="D4" s="4" t="s">
        <v>131</v>
      </c>
      <c r="E4" s="4" t="s">
        <v>132</v>
      </c>
      <c r="F4" s="45"/>
      <c r="G4" s="3">
        <v>1</v>
      </c>
      <c r="H4" s="3">
        <v>0.05</v>
      </c>
      <c r="I4" s="3">
        <v>0.1</v>
      </c>
      <c r="J4" s="3">
        <v>0.15</v>
      </c>
      <c r="K4" s="3">
        <v>0.25</v>
      </c>
      <c r="L4" s="4" t="s">
        <v>134</v>
      </c>
      <c r="M4" s="4" t="s">
        <v>135</v>
      </c>
      <c r="N4" s="4" t="s">
        <v>132</v>
      </c>
      <c r="O4" s="49"/>
      <c r="P4" s="49"/>
      <c r="Q4" s="49"/>
      <c r="R4" s="45"/>
    </row>
    <row r="5" spans="1:18" s="9" customFormat="1" ht="22.5" customHeight="1" x14ac:dyDescent="0.45">
      <c r="B5" s="7" t="s">
        <v>137</v>
      </c>
      <c r="C5" s="8">
        <f>C6+C17</f>
        <v>511341.36900000006</v>
      </c>
      <c r="D5" s="8">
        <f t="shared" ref="D5:Q5" si="0">D6+D17</f>
        <v>51731.109000000004</v>
      </c>
      <c r="E5" s="8">
        <f>E6+E17</f>
        <v>563072.478</v>
      </c>
      <c r="F5" s="8">
        <f t="shared" si="0"/>
        <v>62749.810000000005</v>
      </c>
      <c r="G5" s="8">
        <f t="shared" si="0"/>
        <v>328743.12</v>
      </c>
      <c r="H5" s="8">
        <f t="shared" si="0"/>
        <v>1179037.8430000001</v>
      </c>
      <c r="I5" s="8">
        <f t="shared" si="0"/>
        <v>13169.66</v>
      </c>
      <c r="J5" s="8">
        <f t="shared" si="0"/>
        <v>275312.88699999999</v>
      </c>
      <c r="K5" s="8">
        <f t="shared" si="0"/>
        <v>227070.666</v>
      </c>
      <c r="L5" s="8">
        <f t="shared" si="0"/>
        <v>4671.7549999999992</v>
      </c>
      <c r="M5" s="8">
        <f t="shared" si="0"/>
        <v>241440.133</v>
      </c>
      <c r="N5" s="8">
        <f t="shared" si="0"/>
        <v>2269446.0639999998</v>
      </c>
      <c r="O5" s="8">
        <f t="shared" si="0"/>
        <v>291825.66099999996</v>
      </c>
      <c r="P5" s="8">
        <f t="shared" si="0"/>
        <v>980.1149999999999</v>
      </c>
      <c r="Q5" s="8">
        <f t="shared" si="0"/>
        <v>4.4770000000000003</v>
      </c>
      <c r="R5" s="8">
        <f>R6+R17</f>
        <v>3188078.605</v>
      </c>
    </row>
    <row r="6" spans="1:18" s="9" customFormat="1" ht="22.5" customHeight="1" x14ac:dyDescent="0.45">
      <c r="B6" s="10" t="s">
        <v>138</v>
      </c>
      <c r="C6" s="11">
        <f>SUM(C7:C16)</f>
        <v>126555.44300000001</v>
      </c>
      <c r="D6" s="11">
        <f t="shared" ref="D6:R6" si="1">SUM(D7:D16)</f>
        <v>19328.923000000003</v>
      </c>
      <c r="E6" s="11">
        <f>SUM(E7:E16)</f>
        <v>145884.36599999998</v>
      </c>
      <c r="F6" s="11">
        <f>SUM(F7:F16)</f>
        <v>16129.300999999999</v>
      </c>
      <c r="G6" s="11">
        <f t="shared" si="1"/>
        <v>12043.864000000001</v>
      </c>
      <c r="H6" s="11">
        <f t="shared" si="1"/>
        <v>740012.23800000001</v>
      </c>
      <c r="I6" s="11">
        <f t="shared" si="1"/>
        <v>259.18</v>
      </c>
      <c r="J6" s="11">
        <f t="shared" si="1"/>
        <v>275312.88699999999</v>
      </c>
      <c r="K6" s="11">
        <f t="shared" si="1"/>
        <v>227067.06599999999</v>
      </c>
      <c r="L6" s="11">
        <f t="shared" si="1"/>
        <v>2475.7419999999997</v>
      </c>
      <c r="M6" s="11">
        <f t="shared" si="1"/>
        <v>39773.904999999999</v>
      </c>
      <c r="N6" s="11">
        <f t="shared" si="1"/>
        <v>1296944.882</v>
      </c>
      <c r="O6" s="11">
        <f t="shared" si="1"/>
        <v>121626.666</v>
      </c>
      <c r="P6" s="11">
        <f t="shared" si="1"/>
        <v>957.83499999999992</v>
      </c>
      <c r="Q6" s="11">
        <f t="shared" si="1"/>
        <v>1.0780000000000001</v>
      </c>
      <c r="R6" s="11">
        <f t="shared" si="1"/>
        <v>1581544.1279999998</v>
      </c>
    </row>
    <row r="7" spans="1:18" ht="22.5" customHeight="1" x14ac:dyDescent="0.45">
      <c r="A7">
        <v>1</v>
      </c>
      <c r="B7" s="5" t="str">
        <f>VLOOKUP(A7,VOL!A:P,2,0)</f>
        <v>กัมพูชา</v>
      </c>
      <c r="C7" s="6">
        <f>VLOOKUP(A7,VOL!A:P,4,0)/1000</f>
        <v>123.2</v>
      </c>
      <c r="D7" s="6">
        <f>VLOOKUP(A7,VOL!A:P,5,0)/1000</f>
        <v>1194.8800000000001</v>
      </c>
      <c r="E7" s="6">
        <f>SUM(C7:D7)</f>
        <v>1318.0800000000002</v>
      </c>
      <c r="F7" s="6">
        <f>VLOOKUP(A7,VOL!A:P,6,0)/1000</f>
        <v>0</v>
      </c>
      <c r="G7" s="6">
        <f>VLOOKUP(A7,VOL!A:P,7,0)/1000</f>
        <v>0.25</v>
      </c>
      <c r="H7" s="6">
        <f>VLOOKUP(A7,VOL!A:P,8,0)/1000</f>
        <v>1.7230000000000001</v>
      </c>
      <c r="I7" s="6">
        <f>VLOOKUP(A7,VOL!A:P,9,0)/1000</f>
        <v>0</v>
      </c>
      <c r="J7" s="6">
        <f>VLOOKUP(A7,VOL!A:P,10,0)/1000</f>
        <v>0</v>
      </c>
      <c r="K7" s="6">
        <f>VLOOKUP(A7,VOL!A:P,11,0)/1000</f>
        <v>0</v>
      </c>
      <c r="L7" s="6">
        <f>VLOOKUP(A7,VOL!A:P,12,0)/1000</f>
        <v>0</v>
      </c>
      <c r="M7" s="6">
        <f>VLOOKUP(A7,VOL!A:P,13,0)/1000</f>
        <v>1313</v>
      </c>
      <c r="N7" s="6">
        <f>SUM(G7:M7)</f>
        <v>1314.973</v>
      </c>
      <c r="O7" s="6">
        <f>VLOOKUP(A7,VOL!A:P,14,0)/1000</f>
        <v>3131</v>
      </c>
      <c r="P7" s="6">
        <f>VLOOKUP(A7,VOL!A:P,15,0)/1000</f>
        <v>0</v>
      </c>
      <c r="Q7" s="6">
        <f>VLOOKUP(A7,VOL!A:P,16,0)/1000</f>
        <v>0</v>
      </c>
      <c r="R7" s="6">
        <f>E7+F7+N7+O7+P7+Q7</f>
        <v>5764.0529999999999</v>
      </c>
    </row>
    <row r="8" spans="1:18" ht="22.5" customHeight="1" x14ac:dyDescent="0.45">
      <c r="A8">
        <v>2</v>
      </c>
      <c r="B8" s="5" t="str">
        <f>VLOOKUP(A8,VOL!A:P,2,0)</f>
        <v>ติมอร์ตะวันออก</v>
      </c>
      <c r="C8" s="6">
        <f>VLOOKUP(A8,VOL!A:P,4,0)/1000</f>
        <v>223.64</v>
      </c>
      <c r="D8" s="6">
        <f>VLOOKUP(A8,VOL!A:P,5,0)/1000</f>
        <v>0</v>
      </c>
      <c r="E8" s="6">
        <f t="shared" ref="E8:E16" si="2">SUM(C8:D8)</f>
        <v>223.64</v>
      </c>
      <c r="F8" s="6">
        <f>VLOOKUP(A8,VOL!A:P,6,0)/1000</f>
        <v>0</v>
      </c>
      <c r="G8" s="6">
        <f>VLOOKUP(A8,VOL!A:P,7,0)/1000</f>
        <v>0</v>
      </c>
      <c r="H8" s="6">
        <f>VLOOKUP(A8,VOL!A:P,8,0)/1000</f>
        <v>0</v>
      </c>
      <c r="I8" s="6">
        <f>VLOOKUP(A8,VOL!A:P,9,0)/1000</f>
        <v>0</v>
      </c>
      <c r="J8" s="6">
        <f>VLOOKUP(A8,VOL!A:P,10,0)/1000</f>
        <v>14520</v>
      </c>
      <c r="K8" s="6">
        <f>VLOOKUP(A8,VOL!A:P,11,0)/1000</f>
        <v>0</v>
      </c>
      <c r="L8" s="6">
        <f>VLOOKUP(A8,VOL!A:P,12,0)/1000</f>
        <v>0</v>
      </c>
      <c r="M8" s="6">
        <f>VLOOKUP(A8,VOL!A:P,13,0)/1000</f>
        <v>0</v>
      </c>
      <c r="N8" s="6">
        <f t="shared" ref="N8:N16" si="3">SUM(G8:M8)</f>
        <v>14520</v>
      </c>
      <c r="O8" s="6">
        <f>VLOOKUP(A8,VOL!A:P,14,0)/1000</f>
        <v>0</v>
      </c>
      <c r="P8" s="6">
        <f>VLOOKUP(A8,VOL!A:P,15,0)/1000</f>
        <v>0</v>
      </c>
      <c r="Q8" s="6">
        <f>VLOOKUP(A8,VOL!A:P,16,0)/1000</f>
        <v>0</v>
      </c>
      <c r="R8" s="6">
        <f t="shared" ref="R8:R30" si="4">E8+F8+N8+O8+P8+Q8</f>
        <v>14743.64</v>
      </c>
    </row>
    <row r="9" spans="1:18" ht="22.5" customHeight="1" x14ac:dyDescent="0.45">
      <c r="A9">
        <v>3</v>
      </c>
      <c r="B9" s="5" t="str">
        <f>VLOOKUP(A9,VOL!A:P,2,0)</f>
        <v>บรูไน</v>
      </c>
      <c r="C9" s="6">
        <f>VLOOKUP(A9,VOL!A:P,4,0)/1000</f>
        <v>14070.25</v>
      </c>
      <c r="D9" s="6">
        <f>VLOOKUP(A9,VOL!A:P,5,0)/1000</f>
        <v>0</v>
      </c>
      <c r="E9" s="6">
        <f t="shared" si="2"/>
        <v>14070.25</v>
      </c>
      <c r="F9" s="6">
        <f>VLOOKUP(A9,VOL!A:P,6,0)/1000</f>
        <v>0</v>
      </c>
      <c r="G9" s="6">
        <f>VLOOKUP(A9,VOL!A:P,7,0)/1000</f>
        <v>2100</v>
      </c>
      <c r="H9" s="6">
        <f>VLOOKUP(A9,VOL!A:P,8,0)/1000</f>
        <v>0</v>
      </c>
      <c r="I9" s="6">
        <f>VLOOKUP(A9,VOL!A:P,9,0)/1000</f>
        <v>0</v>
      </c>
      <c r="J9" s="6">
        <f>VLOOKUP(A9,VOL!A:P,10,0)/1000</f>
        <v>0</v>
      </c>
      <c r="K9" s="6">
        <f>VLOOKUP(A9,VOL!A:P,11,0)/1000</f>
        <v>0</v>
      </c>
      <c r="L9" s="6">
        <f>VLOOKUP(A9,VOL!A:P,12,0)/1000</f>
        <v>0.16</v>
      </c>
      <c r="M9" s="6">
        <f>VLOOKUP(A9,VOL!A:P,13,0)/1000</f>
        <v>0</v>
      </c>
      <c r="N9" s="6">
        <f t="shared" si="3"/>
        <v>2100.16</v>
      </c>
      <c r="O9" s="6">
        <f>VLOOKUP(A9,VOL!A:P,14,0)/1000</f>
        <v>1113.1400000000001</v>
      </c>
      <c r="P9" s="6">
        <f>VLOOKUP(A9,VOL!A:P,15,0)/1000</f>
        <v>0.29599999999999999</v>
      </c>
      <c r="Q9" s="6">
        <f>VLOOKUP(A9,VOL!A:P,16,0)/1000</f>
        <v>7.4999999999999997E-2</v>
      </c>
      <c r="R9" s="6">
        <f t="shared" si="4"/>
        <v>17283.920999999998</v>
      </c>
    </row>
    <row r="10" spans="1:18" ht="22.5" customHeight="1" x14ac:dyDescent="0.45">
      <c r="A10">
        <v>4</v>
      </c>
      <c r="B10" s="5" t="str">
        <f>VLOOKUP(A10,VOL!A:P,2,0)</f>
        <v>ฟิลิปปินส์</v>
      </c>
      <c r="C10" s="6">
        <f>VLOOKUP(A10,VOL!A:P,4,0)/1000</f>
        <v>2694.91</v>
      </c>
      <c r="D10" s="6">
        <f>VLOOKUP(A10,VOL!A:P,5,0)/1000</f>
        <v>0</v>
      </c>
      <c r="E10" s="6">
        <f t="shared" si="2"/>
        <v>2694.91</v>
      </c>
      <c r="F10" s="6">
        <f>VLOOKUP(A10,VOL!A:P,6,0)/1000</f>
        <v>0</v>
      </c>
      <c r="G10" s="6">
        <f>VLOOKUP(A10,VOL!A:P,7,0)/1000</f>
        <v>1.0999999999999999E-2</v>
      </c>
      <c r="H10" s="6">
        <f>VLOOKUP(A10,VOL!A:P,8,0)/1000</f>
        <v>74942.7</v>
      </c>
      <c r="I10" s="6">
        <f>VLOOKUP(A10,VOL!A:P,9,0)/1000</f>
        <v>0</v>
      </c>
      <c r="J10" s="6">
        <f>VLOOKUP(A10,VOL!A:P,10,0)/1000</f>
        <v>7283</v>
      </c>
      <c r="K10" s="6">
        <f>VLOOKUP(A10,VOL!A:P,11,0)/1000</f>
        <v>221223.09599999999</v>
      </c>
      <c r="L10" s="6">
        <f>VLOOKUP(A10,VOL!A:P,12,0)/1000</f>
        <v>1E-3</v>
      </c>
      <c r="M10" s="6">
        <f>VLOOKUP(A10,VOL!A:P,13,0)/1000</f>
        <v>0</v>
      </c>
      <c r="N10" s="6">
        <f t="shared" si="3"/>
        <v>303448.80799999996</v>
      </c>
      <c r="O10" s="6">
        <f>VLOOKUP(A10,VOL!A:P,14,0)/1000</f>
        <v>2580.9899999999998</v>
      </c>
      <c r="P10" s="6">
        <f>VLOOKUP(A10,VOL!A:P,15,0)/1000</f>
        <v>1.008</v>
      </c>
      <c r="Q10" s="6">
        <f>VLOOKUP(A10,VOL!A:P,16,0)/1000</f>
        <v>7.0000000000000001E-3</v>
      </c>
      <c r="R10" s="6">
        <f t="shared" si="4"/>
        <v>308725.72299999988</v>
      </c>
    </row>
    <row r="11" spans="1:18" ht="22.5" customHeight="1" x14ac:dyDescent="0.45">
      <c r="A11">
        <v>5</v>
      </c>
      <c r="B11" s="5" t="str">
        <f>VLOOKUP(A11,VOL!A:P,2,0)</f>
        <v>มาเลเซีย</v>
      </c>
      <c r="C11" s="6">
        <f>VLOOKUP(A11,VOL!A:P,4,0)/1000</f>
        <v>23312.38</v>
      </c>
      <c r="D11" s="6">
        <f>VLOOKUP(A11,VOL!A:P,5,0)/1000</f>
        <v>8078</v>
      </c>
      <c r="E11" s="6">
        <f t="shared" si="2"/>
        <v>31390.38</v>
      </c>
      <c r="F11" s="6">
        <f>VLOOKUP(A11,VOL!A:P,6,0)/1000</f>
        <v>2504</v>
      </c>
      <c r="G11" s="6">
        <f>VLOOKUP(A11,VOL!A:P,7,0)/1000</f>
        <v>2423</v>
      </c>
      <c r="H11" s="6">
        <f>VLOOKUP(A11,VOL!A:P,8,0)/1000</f>
        <v>373802.69</v>
      </c>
      <c r="I11" s="6">
        <f>VLOOKUP(A11,VOL!A:P,9,0)/1000</f>
        <v>25</v>
      </c>
      <c r="J11" s="6">
        <f>VLOOKUP(A11,VOL!A:P,10,0)/1000</f>
        <v>3311</v>
      </c>
      <c r="K11" s="6">
        <f>VLOOKUP(A11,VOL!A:P,11,0)/1000</f>
        <v>468</v>
      </c>
      <c r="L11" s="6">
        <f>VLOOKUP(A11,VOL!A:P,12,0)/1000</f>
        <v>539.76199999999994</v>
      </c>
      <c r="M11" s="6">
        <f>VLOOKUP(A11,VOL!A:P,13,0)/1000</f>
        <v>8.0000000000000002E-3</v>
      </c>
      <c r="N11" s="6">
        <f t="shared" si="3"/>
        <v>380569.45999999996</v>
      </c>
      <c r="O11" s="6">
        <f>VLOOKUP(A11,VOL!A:P,14,0)/1000</f>
        <v>15893.001</v>
      </c>
      <c r="P11" s="6">
        <f>VLOOKUP(A11,VOL!A:P,15,0)/1000</f>
        <v>92</v>
      </c>
      <c r="Q11" s="6">
        <f>VLOOKUP(A11,VOL!A:P,16,0)/1000</f>
        <v>2.8000000000000001E-2</v>
      </c>
      <c r="R11" s="6">
        <f t="shared" si="4"/>
        <v>430448.86899999995</v>
      </c>
    </row>
    <row r="12" spans="1:18" ht="22.5" customHeight="1" x14ac:dyDescent="0.45">
      <c r="A12">
        <v>6</v>
      </c>
      <c r="B12" s="5" t="str">
        <f>VLOOKUP(A12,VOL!A:P,2,0)</f>
        <v>เมียนมาร์</v>
      </c>
      <c r="C12" s="6">
        <f>VLOOKUP(A12,VOL!A:P,4,0)/1000</f>
        <v>30</v>
      </c>
      <c r="D12" s="6">
        <f>VLOOKUP(A12,VOL!A:P,5,0)/1000</f>
        <v>0</v>
      </c>
      <c r="E12" s="6">
        <f t="shared" si="2"/>
        <v>30</v>
      </c>
      <c r="F12" s="6">
        <f>VLOOKUP(A12,VOL!A:P,6,0)/1000</f>
        <v>0</v>
      </c>
      <c r="G12" s="6">
        <f>VLOOKUP(A12,VOL!A:P,7,0)/1000</f>
        <v>192</v>
      </c>
      <c r="H12" s="6">
        <f>VLOOKUP(A12,VOL!A:P,8,0)/1000</f>
        <v>26855.526999999998</v>
      </c>
      <c r="I12" s="6">
        <f>VLOOKUP(A12,VOL!A:P,9,0)/1000</f>
        <v>0</v>
      </c>
      <c r="J12" s="6">
        <f>VLOOKUP(A12,VOL!A:P,10,0)/1000</f>
        <v>579.88499999999999</v>
      </c>
      <c r="K12" s="6">
        <f>VLOOKUP(A12,VOL!A:P,11,0)/1000</f>
        <v>454.35</v>
      </c>
      <c r="L12" s="6">
        <f>VLOOKUP(A12,VOL!A:P,12,0)/1000</f>
        <v>212.8</v>
      </c>
      <c r="M12" s="6">
        <f>VLOOKUP(A12,VOL!A:P,13,0)/1000</f>
        <v>189.97300000000001</v>
      </c>
      <c r="N12" s="6">
        <f t="shared" si="3"/>
        <v>28484.534999999996</v>
      </c>
      <c r="O12" s="6">
        <f>VLOOKUP(A12,VOL!A:P,14,0)/1000</f>
        <v>4486.0749999999998</v>
      </c>
      <c r="P12" s="6">
        <f>VLOOKUP(A12,VOL!A:P,15,0)/1000</f>
        <v>0</v>
      </c>
      <c r="Q12" s="6">
        <f>VLOOKUP(A12,VOL!A:P,16,0)/1000</f>
        <v>0</v>
      </c>
      <c r="R12" s="6">
        <f t="shared" si="4"/>
        <v>33000.609999999993</v>
      </c>
    </row>
    <row r="13" spans="1:18" ht="22.5" customHeight="1" x14ac:dyDescent="0.45">
      <c r="A13">
        <v>7</v>
      </c>
      <c r="B13" s="5" t="str">
        <f>VLOOKUP(A13,VOL!A:P,2,0)</f>
        <v>ลาว</v>
      </c>
      <c r="C13" s="6">
        <f>VLOOKUP(A13,VOL!A:P,4,0)/1000</f>
        <v>100.223</v>
      </c>
      <c r="D13" s="6">
        <f>VLOOKUP(A13,VOL!A:P,5,0)/1000</f>
        <v>3308.59</v>
      </c>
      <c r="E13" s="6">
        <f t="shared" si="2"/>
        <v>3408.8130000000001</v>
      </c>
      <c r="F13" s="6">
        <f>VLOOKUP(A13,VOL!A:P,6,0)/1000</f>
        <v>760</v>
      </c>
      <c r="G13" s="6">
        <f>VLOOKUP(A13,VOL!A:P,7,0)/1000</f>
        <v>730</v>
      </c>
      <c r="H13" s="6">
        <f>VLOOKUP(A13,VOL!A:P,8,0)/1000</f>
        <v>207445.58300000001</v>
      </c>
      <c r="I13" s="6">
        <f>VLOOKUP(A13,VOL!A:P,9,0)/1000</f>
        <v>192.18</v>
      </c>
      <c r="J13" s="6">
        <f>VLOOKUP(A13,VOL!A:P,10,0)/1000</f>
        <v>0</v>
      </c>
      <c r="K13" s="6">
        <f>VLOOKUP(A13,VOL!A:P,11,0)/1000</f>
        <v>490.62</v>
      </c>
      <c r="L13" s="6">
        <f>VLOOKUP(A13,VOL!A:P,12,0)/1000</f>
        <v>4.1360000000000001</v>
      </c>
      <c r="M13" s="6">
        <f>VLOOKUP(A13,VOL!A:P,13,0)/1000</f>
        <v>7992.86</v>
      </c>
      <c r="N13" s="6">
        <f t="shared" si="3"/>
        <v>216855.37899999999</v>
      </c>
      <c r="O13" s="6">
        <f>VLOOKUP(A13,VOL!A:P,14,0)/1000</f>
        <v>6062.6790000000001</v>
      </c>
      <c r="P13" s="6">
        <f>VLOOKUP(A13,VOL!A:P,15,0)/1000</f>
        <v>0</v>
      </c>
      <c r="Q13" s="6">
        <f>VLOOKUP(A13,VOL!A:P,16,0)/1000</f>
        <v>0</v>
      </c>
      <c r="R13" s="6">
        <f t="shared" si="4"/>
        <v>227086.87099999998</v>
      </c>
    </row>
    <row r="14" spans="1:18" ht="22.5" customHeight="1" x14ac:dyDescent="0.45">
      <c r="A14">
        <v>8</v>
      </c>
      <c r="B14" s="5" t="str">
        <f>VLOOKUP(A14,VOL!A:P,2,0)</f>
        <v>เวียดนาม</v>
      </c>
      <c r="C14" s="6">
        <f>VLOOKUP(A14,VOL!A:P,4,0)/1000</f>
        <v>4871.7849999999999</v>
      </c>
      <c r="D14" s="6">
        <f>VLOOKUP(A14,VOL!A:P,5,0)/1000</f>
        <v>982.13099999999997</v>
      </c>
      <c r="E14" s="6">
        <f t="shared" si="2"/>
        <v>5853.9160000000002</v>
      </c>
      <c r="F14" s="6">
        <f>VLOOKUP(A14,VOL!A:P,6,0)/1000</f>
        <v>91</v>
      </c>
      <c r="G14" s="6">
        <f>VLOOKUP(A14,VOL!A:P,7,0)/1000</f>
        <v>32.094999999999999</v>
      </c>
      <c r="H14" s="6">
        <f>VLOOKUP(A14,VOL!A:P,8,0)/1000</f>
        <v>200</v>
      </c>
      <c r="I14" s="6">
        <f>VLOOKUP(A14,VOL!A:P,9,0)/1000</f>
        <v>0</v>
      </c>
      <c r="J14" s="6">
        <f>VLOOKUP(A14,VOL!A:P,10,0)/1000</f>
        <v>0</v>
      </c>
      <c r="K14" s="6">
        <f>VLOOKUP(A14,VOL!A:P,11,0)/1000</f>
        <v>0</v>
      </c>
      <c r="L14" s="6">
        <f>VLOOKUP(A14,VOL!A:P,12,0)/1000</f>
        <v>0.80300000000000005</v>
      </c>
      <c r="M14" s="6">
        <f>VLOOKUP(A14,VOL!A:P,13,0)/1000</f>
        <v>2633.2979999999998</v>
      </c>
      <c r="N14" s="6">
        <f t="shared" si="3"/>
        <v>2866.1959999999999</v>
      </c>
      <c r="O14" s="6">
        <f>VLOOKUP(A14,VOL!A:P,14,0)/1000</f>
        <v>8076.2640000000001</v>
      </c>
      <c r="P14" s="6">
        <f>VLOOKUP(A14,VOL!A:P,15,0)/1000</f>
        <v>0</v>
      </c>
      <c r="Q14" s="6">
        <f>VLOOKUP(A14,VOL!A:P,16,0)/1000</f>
        <v>8.9999999999999993E-3</v>
      </c>
      <c r="R14" s="6">
        <f t="shared" si="4"/>
        <v>16887.384999999998</v>
      </c>
    </row>
    <row r="15" spans="1:18" ht="22.5" customHeight="1" x14ac:dyDescent="0.45">
      <c r="A15">
        <v>9</v>
      </c>
      <c r="B15" s="5" t="str">
        <f>VLOOKUP(A15,VOL!A:P,2,0)</f>
        <v>สิงคโปร์</v>
      </c>
      <c r="C15" s="6">
        <f>VLOOKUP(A15,VOL!A:P,4,0)/1000</f>
        <v>81029.054000000004</v>
      </c>
      <c r="D15" s="6">
        <f>VLOOKUP(A15,VOL!A:P,5,0)/1000</f>
        <v>5765.3220000000001</v>
      </c>
      <c r="E15" s="6">
        <f t="shared" si="2"/>
        <v>86794.376000000004</v>
      </c>
      <c r="F15" s="6">
        <f>VLOOKUP(A15,VOL!A:P,6,0)/1000</f>
        <v>12774.300999999999</v>
      </c>
      <c r="G15" s="6">
        <f>VLOOKUP(A15,VOL!A:P,7,0)/1000</f>
        <v>6566.5079999999998</v>
      </c>
      <c r="H15" s="6">
        <f>VLOOKUP(A15,VOL!A:P,8,0)/1000</f>
        <v>5298.0150000000003</v>
      </c>
      <c r="I15" s="6">
        <f>VLOOKUP(A15,VOL!A:P,9,0)/1000</f>
        <v>42</v>
      </c>
      <c r="J15" s="6">
        <f>VLOOKUP(A15,VOL!A:P,10,0)/1000</f>
        <v>646.00199999999995</v>
      </c>
      <c r="K15" s="6">
        <f>VLOOKUP(A15,VOL!A:P,11,0)/1000</f>
        <v>100</v>
      </c>
      <c r="L15" s="6">
        <f>VLOOKUP(A15,VOL!A:P,12,0)/1000</f>
        <v>1718.0709999999999</v>
      </c>
      <c r="M15" s="6">
        <f>VLOOKUP(A15,VOL!A:P,13,0)/1000</f>
        <v>6304.7650000000003</v>
      </c>
      <c r="N15" s="6">
        <f t="shared" si="3"/>
        <v>20675.361000000001</v>
      </c>
      <c r="O15" s="6">
        <f>VLOOKUP(A15,VOL!A:P,14,0)/1000</f>
        <v>6483.5169999999998</v>
      </c>
      <c r="P15" s="6">
        <f>VLOOKUP(A15,VOL!A:P,15,0)/1000</f>
        <v>864.53099999999995</v>
      </c>
      <c r="Q15" s="6">
        <f>VLOOKUP(A15,VOL!A:P,16,0)/1000</f>
        <v>0.95699999999999996</v>
      </c>
      <c r="R15" s="6">
        <f t="shared" si="4"/>
        <v>127593.04299999999</v>
      </c>
    </row>
    <row r="16" spans="1:18" ht="22.5" customHeight="1" x14ac:dyDescent="0.45">
      <c r="A16">
        <v>10</v>
      </c>
      <c r="B16" s="5" t="str">
        <f>VLOOKUP(A16,VOL!A:P,2,0)</f>
        <v>อินโดนีเซีย</v>
      </c>
      <c r="C16" s="6">
        <f>VLOOKUP(A16,VOL!A:P,4,0)/1000</f>
        <v>100.001</v>
      </c>
      <c r="D16" s="6">
        <f>VLOOKUP(A16,VOL!A:P,5,0)/1000</f>
        <v>0</v>
      </c>
      <c r="E16" s="6">
        <f t="shared" si="2"/>
        <v>100.001</v>
      </c>
      <c r="F16" s="6">
        <f>VLOOKUP(A16,VOL!A:P,6,0)/1000</f>
        <v>0</v>
      </c>
      <c r="G16" s="6">
        <f>VLOOKUP(A16,VOL!A:P,7,0)/1000</f>
        <v>0</v>
      </c>
      <c r="H16" s="6">
        <f>VLOOKUP(A16,VOL!A:P,8,0)/1000</f>
        <v>51466</v>
      </c>
      <c r="I16" s="6">
        <f>VLOOKUP(A16,VOL!A:P,9,0)/1000</f>
        <v>0</v>
      </c>
      <c r="J16" s="6">
        <f>VLOOKUP(A16,VOL!A:P,10,0)/1000</f>
        <v>248973</v>
      </c>
      <c r="K16" s="6">
        <f>VLOOKUP(A16,VOL!A:P,11,0)/1000</f>
        <v>4331</v>
      </c>
      <c r="L16" s="6">
        <f>VLOOKUP(A16,VOL!A:P,12,0)/1000</f>
        <v>8.9999999999999993E-3</v>
      </c>
      <c r="M16" s="6">
        <f>VLOOKUP(A16,VOL!A:P,13,0)/1000</f>
        <v>21340.001</v>
      </c>
      <c r="N16" s="6">
        <f t="shared" si="3"/>
        <v>326110.01</v>
      </c>
      <c r="O16" s="6">
        <f>VLOOKUP(A16,VOL!A:P,14,0)/1000</f>
        <v>73800</v>
      </c>
      <c r="P16" s="6">
        <f>VLOOKUP(A16,VOL!A:P,15,0)/1000</f>
        <v>0</v>
      </c>
      <c r="Q16" s="6">
        <f>VLOOKUP(A16,VOL!A:P,16,0)/1000</f>
        <v>2E-3</v>
      </c>
      <c r="R16" s="6">
        <f t="shared" si="4"/>
        <v>400010.01299999998</v>
      </c>
    </row>
    <row r="17" spans="1:18" ht="22.5" customHeight="1" x14ac:dyDescent="0.45">
      <c r="B17" s="12" t="s">
        <v>148</v>
      </c>
      <c r="C17" s="11">
        <f t="shared" ref="C17:R17" si="5">SUM(C18:C30)</f>
        <v>384785.92600000004</v>
      </c>
      <c r="D17" s="11">
        <f t="shared" si="5"/>
        <v>32402.186000000002</v>
      </c>
      <c r="E17" s="11">
        <f t="shared" si="5"/>
        <v>417188.11200000002</v>
      </c>
      <c r="F17" s="11">
        <f t="shared" si="5"/>
        <v>46620.509000000005</v>
      </c>
      <c r="G17" s="11">
        <f t="shared" si="5"/>
        <v>316699.25599999999</v>
      </c>
      <c r="H17" s="11">
        <f t="shared" si="5"/>
        <v>439025.60500000004</v>
      </c>
      <c r="I17" s="11">
        <f t="shared" si="5"/>
        <v>12910.48</v>
      </c>
      <c r="J17" s="11">
        <f t="shared" si="5"/>
        <v>0</v>
      </c>
      <c r="K17" s="11">
        <f t="shared" si="5"/>
        <v>3.6</v>
      </c>
      <c r="L17" s="11">
        <f t="shared" si="5"/>
        <v>2196.0129999999999</v>
      </c>
      <c r="M17" s="11">
        <f t="shared" si="5"/>
        <v>201666.228</v>
      </c>
      <c r="N17" s="11">
        <f t="shared" si="5"/>
        <v>972501.18199999991</v>
      </c>
      <c r="O17" s="11">
        <f t="shared" si="5"/>
        <v>170198.995</v>
      </c>
      <c r="P17" s="11">
        <f t="shared" si="5"/>
        <v>22.279999999999998</v>
      </c>
      <c r="Q17" s="11">
        <f t="shared" si="5"/>
        <v>3.399</v>
      </c>
      <c r="R17" s="11">
        <f t="shared" si="5"/>
        <v>1606534.4770000002</v>
      </c>
    </row>
    <row r="18" spans="1:18" ht="22.5" customHeight="1" x14ac:dyDescent="0.45">
      <c r="A18">
        <v>11</v>
      </c>
      <c r="B18" s="5" t="str">
        <f>VLOOKUP(A18,VOL!A:P,2,0)</f>
        <v>เกาหลีใต้</v>
      </c>
      <c r="C18" s="6">
        <f>VLOOKUP(A18,VOL!A:P,4,0)/1000</f>
        <v>163.494</v>
      </c>
      <c r="D18" s="6">
        <f>VLOOKUP(A18,VOL!A:P,5,0)/1000</f>
        <v>0</v>
      </c>
      <c r="E18" s="6">
        <f t="shared" ref="E18:E30" si="6">SUM(C18:D18)</f>
        <v>163.494</v>
      </c>
      <c r="F18" s="6">
        <f>VLOOKUP(A18,VOL!A:P,6,0)/1000</f>
        <v>1E-3</v>
      </c>
      <c r="G18" s="6">
        <f>VLOOKUP(A18,VOL!A:P,7,0)/1000</f>
        <v>2234.14</v>
      </c>
      <c r="H18" s="6">
        <f>VLOOKUP(A18,VOL!A:P,8,0)/1000</f>
        <v>372.25</v>
      </c>
      <c r="I18" s="6">
        <f>VLOOKUP(A18,VOL!A:P,9,0)/1000</f>
        <v>7778</v>
      </c>
      <c r="J18" s="6">
        <f>VLOOKUP(A18,VOL!A:P,10,0)/1000</f>
        <v>0</v>
      </c>
      <c r="K18" s="6">
        <f>VLOOKUP(A18,VOL!A:P,11,0)/1000</f>
        <v>0</v>
      </c>
      <c r="L18" s="6">
        <f>VLOOKUP(A18,VOL!A:P,12,0)/1000</f>
        <v>4.0000000000000001E-3</v>
      </c>
      <c r="M18" s="6">
        <f>VLOOKUP(A18,VOL!A:P,13,0)/1000</f>
        <v>0</v>
      </c>
      <c r="N18" s="6">
        <f t="shared" ref="N18:N30" si="7">SUM(G18:M18)</f>
        <v>10384.394</v>
      </c>
      <c r="O18" s="6">
        <f>VLOOKUP(A18,VOL!A:P,14,0)/1000</f>
        <v>0.2</v>
      </c>
      <c r="P18" s="6">
        <f>VLOOKUP(A18,VOL!A:P,15,0)/1000</f>
        <v>1E-3</v>
      </c>
      <c r="Q18" s="6">
        <f>VLOOKUP(A18,VOL!A:P,16,0)/1000</f>
        <v>1.2999999999999999E-2</v>
      </c>
      <c r="R18" s="6">
        <f t="shared" si="4"/>
        <v>10548.103000000003</v>
      </c>
    </row>
    <row r="19" spans="1:18" ht="22.5" customHeight="1" x14ac:dyDescent="0.45">
      <c r="A19">
        <v>12</v>
      </c>
      <c r="B19" s="5" t="str">
        <f>VLOOKUP(A19,VOL!A:P,2,0)</f>
        <v>จีน</v>
      </c>
      <c r="C19" s="6">
        <f>VLOOKUP(A19,VOL!A:P,4,0)/1000</f>
        <v>204768.27299999999</v>
      </c>
      <c r="D19" s="6">
        <f>VLOOKUP(A19,VOL!A:P,5,0)/1000</f>
        <v>32062.826000000001</v>
      </c>
      <c r="E19" s="6">
        <f t="shared" si="6"/>
        <v>236831.09899999999</v>
      </c>
      <c r="F19" s="6">
        <f>VLOOKUP(A19,VOL!A:P,6,0)/1000</f>
        <v>16696.05</v>
      </c>
      <c r="G19" s="6">
        <f>VLOOKUP(A19,VOL!A:P,7,0)/1000</f>
        <v>30</v>
      </c>
      <c r="H19" s="6">
        <f>VLOOKUP(A19,VOL!A:P,8,0)/1000</f>
        <v>433116.4</v>
      </c>
      <c r="I19" s="6">
        <f>VLOOKUP(A19,VOL!A:P,9,0)/1000</f>
        <v>3230</v>
      </c>
      <c r="J19" s="6">
        <f>VLOOKUP(A19,VOL!A:P,10,0)/1000</f>
        <v>0</v>
      </c>
      <c r="K19" s="6">
        <f>VLOOKUP(A19,VOL!A:P,11,0)/1000</f>
        <v>3.6</v>
      </c>
      <c r="L19" s="6">
        <f>VLOOKUP(A19,VOL!A:P,12,0)/1000</f>
        <v>323.85599999999999</v>
      </c>
      <c r="M19" s="6">
        <f>VLOOKUP(A19,VOL!A:P,13,0)/1000</f>
        <v>197790.00700000001</v>
      </c>
      <c r="N19" s="6">
        <f t="shared" si="7"/>
        <v>634493.86300000001</v>
      </c>
      <c r="O19" s="6">
        <f>VLOOKUP(A19,VOL!A:P,14,0)/1000</f>
        <v>145482.29999999999</v>
      </c>
      <c r="P19" s="6">
        <f>VLOOKUP(A19,VOL!A:P,15,0)/1000</f>
        <v>4.0000000000000001E-3</v>
      </c>
      <c r="Q19" s="6">
        <f>VLOOKUP(A19,VOL!A:P,16,0)/1000</f>
        <v>7.0999999999999994E-2</v>
      </c>
      <c r="R19" s="6">
        <f t="shared" si="4"/>
        <v>1033503.3869999999</v>
      </c>
    </row>
    <row r="20" spans="1:18" ht="22.5" customHeight="1" x14ac:dyDescent="0.45">
      <c r="A20">
        <v>13</v>
      </c>
      <c r="B20" s="5" t="str">
        <f>VLOOKUP(A20,VOL!A:P,2,0)</f>
        <v>ญี่ปุ่น</v>
      </c>
      <c r="C20" s="6">
        <f>VLOOKUP(A20,VOL!A:P,4,0)/1000</f>
        <v>1877.95</v>
      </c>
      <c r="D20" s="6">
        <f>VLOOKUP(A20,VOL!A:P,5,0)/1000</f>
        <v>0</v>
      </c>
      <c r="E20" s="6">
        <f t="shared" si="6"/>
        <v>1877.95</v>
      </c>
      <c r="F20" s="6">
        <f>VLOOKUP(A20,VOL!A:P,6,0)/1000</f>
        <v>2E-3</v>
      </c>
      <c r="G20" s="6">
        <f>VLOOKUP(A20,VOL!A:P,7,0)/1000</f>
        <v>310676.78999999998</v>
      </c>
      <c r="H20" s="6">
        <f>VLOOKUP(A20,VOL!A:P,8,0)/1000</f>
        <v>0</v>
      </c>
      <c r="I20" s="6">
        <f>VLOOKUP(A20,VOL!A:P,9,0)/1000</f>
        <v>0</v>
      </c>
      <c r="J20" s="6">
        <f>VLOOKUP(A20,VOL!A:P,10,0)/1000</f>
        <v>0</v>
      </c>
      <c r="K20" s="6">
        <f>VLOOKUP(A20,VOL!A:P,11,0)/1000</f>
        <v>0</v>
      </c>
      <c r="L20" s="6">
        <f>VLOOKUP(A20,VOL!A:P,12,0)/1000</f>
        <v>1.3049999999999999</v>
      </c>
      <c r="M20" s="6">
        <f>VLOOKUP(A20,VOL!A:P,13,0)/1000</f>
        <v>2520</v>
      </c>
      <c r="N20" s="6">
        <f t="shared" si="7"/>
        <v>313198.09499999997</v>
      </c>
      <c r="O20" s="6">
        <f>VLOOKUP(A20,VOL!A:P,14,0)/1000</f>
        <v>10360.09</v>
      </c>
      <c r="P20" s="6">
        <f>VLOOKUP(A20,VOL!A:P,15,0)/1000</f>
        <v>0</v>
      </c>
      <c r="Q20" s="6">
        <f>VLOOKUP(A20,VOL!A:P,16,0)/1000</f>
        <v>9.4E-2</v>
      </c>
      <c r="R20" s="6">
        <f t="shared" si="4"/>
        <v>325436.23099999997</v>
      </c>
    </row>
    <row r="21" spans="1:18" ht="22.5" customHeight="1" x14ac:dyDescent="0.45">
      <c r="A21">
        <v>15</v>
      </c>
      <c r="B21" s="5" t="str">
        <f>VLOOKUP(A21,VOL!A:P,2,0)</f>
        <v>ไต้หวัน</v>
      </c>
      <c r="C21" s="6">
        <f>VLOOKUP(A21,VOL!A:P,4,0)/1000</f>
        <v>3818.3519999999999</v>
      </c>
      <c r="D21" s="6">
        <f>VLOOKUP(A21,VOL!A:P,5,0)/1000</f>
        <v>0</v>
      </c>
      <c r="E21" s="6">
        <f t="shared" si="6"/>
        <v>3818.3519999999999</v>
      </c>
      <c r="F21" s="6">
        <f>VLOOKUP(A21,VOL!A:P,6,0)/1000</f>
        <v>7017.6880000000001</v>
      </c>
      <c r="G21" s="6">
        <f>VLOOKUP(A21,VOL!A:P,7,0)/1000</f>
        <v>253.6</v>
      </c>
      <c r="H21" s="6">
        <f>VLOOKUP(A21,VOL!A:P,8,0)/1000</f>
        <v>2895.63</v>
      </c>
      <c r="I21" s="6">
        <f>VLOOKUP(A21,VOL!A:P,9,0)/1000</f>
        <v>1902.48</v>
      </c>
      <c r="J21" s="6">
        <f>VLOOKUP(A21,VOL!A:P,10,0)/1000</f>
        <v>0</v>
      </c>
      <c r="K21" s="6">
        <f>VLOOKUP(A21,VOL!A:P,11,0)/1000</f>
        <v>0</v>
      </c>
      <c r="L21" s="6">
        <f>VLOOKUP(A21,VOL!A:P,12,0)/1000</f>
        <v>125.503</v>
      </c>
      <c r="M21" s="6">
        <f>VLOOKUP(A21,VOL!A:P,13,0)/1000</f>
        <v>240</v>
      </c>
      <c r="N21" s="6">
        <f t="shared" si="7"/>
        <v>5417.2129999999997</v>
      </c>
      <c r="O21" s="6">
        <f>VLOOKUP(A21,VOL!A:P,14,0)/1000</f>
        <v>7113.152</v>
      </c>
      <c r="P21" s="6">
        <f>VLOOKUP(A21,VOL!A:P,15,0)/1000</f>
        <v>21.9</v>
      </c>
      <c r="Q21" s="6">
        <f>VLOOKUP(A21,VOL!A:P,16,0)/1000</f>
        <v>1.0999999999999999E-2</v>
      </c>
      <c r="R21" s="6">
        <f t="shared" si="4"/>
        <v>23388.315999999999</v>
      </c>
    </row>
    <row r="22" spans="1:18" ht="22.5" customHeight="1" x14ac:dyDescent="0.45">
      <c r="A22">
        <v>16</v>
      </c>
      <c r="B22" s="5" t="str">
        <f>VLOOKUP(A22,VOL!A:P,2,0)</f>
        <v>เนปาล</v>
      </c>
      <c r="C22" s="6">
        <f>VLOOKUP(A22,VOL!A:P,4,0)/1000</f>
        <v>36</v>
      </c>
      <c r="D22" s="6">
        <f>VLOOKUP(A22,VOL!A:P,5,0)/1000</f>
        <v>0</v>
      </c>
      <c r="E22" s="6">
        <f t="shared" si="6"/>
        <v>36</v>
      </c>
      <c r="F22" s="6">
        <f>VLOOKUP(A22,VOL!A:P,6,0)/1000</f>
        <v>0</v>
      </c>
      <c r="G22" s="6">
        <f>VLOOKUP(A22,VOL!A:P,7,0)/1000</f>
        <v>0</v>
      </c>
      <c r="H22" s="6">
        <f>VLOOKUP(A22,VOL!A:P,8,0)/1000</f>
        <v>0</v>
      </c>
      <c r="I22" s="6">
        <f>VLOOKUP(A22,VOL!A:P,9,0)/1000</f>
        <v>0</v>
      </c>
      <c r="J22" s="6">
        <f>VLOOKUP(A22,VOL!A:P,10,0)/1000</f>
        <v>0</v>
      </c>
      <c r="K22" s="6">
        <f>VLOOKUP(A22,VOL!A:P,11,0)/1000</f>
        <v>0</v>
      </c>
      <c r="L22" s="6">
        <f>VLOOKUP(A22,VOL!A:P,12,0)/1000</f>
        <v>0</v>
      </c>
      <c r="M22" s="6">
        <f>VLOOKUP(A22,VOL!A:P,13,0)/1000</f>
        <v>0</v>
      </c>
      <c r="N22" s="6">
        <f t="shared" si="7"/>
        <v>0</v>
      </c>
      <c r="O22" s="6">
        <f>VLOOKUP(A22,VOL!A:P,14,0)/1000</f>
        <v>4</v>
      </c>
      <c r="P22" s="6">
        <f>VLOOKUP(A22,VOL!A:P,15,0)/1000</f>
        <v>0</v>
      </c>
      <c r="Q22" s="6">
        <f>VLOOKUP(A22,VOL!A:P,16,0)/1000</f>
        <v>0</v>
      </c>
      <c r="R22" s="6">
        <f t="shared" si="4"/>
        <v>40</v>
      </c>
    </row>
    <row r="23" spans="1:18" ht="22.5" customHeight="1" x14ac:dyDescent="0.45">
      <c r="A23">
        <v>17</v>
      </c>
      <c r="B23" s="5" t="str">
        <f>VLOOKUP(A23,VOL!A:P,2,0)</f>
        <v>บังกลาเทศ</v>
      </c>
      <c r="C23" s="6">
        <f>VLOOKUP(A23,VOL!A:P,4,0)/1000</f>
        <v>122.497</v>
      </c>
      <c r="D23" s="6">
        <f>VLOOKUP(A23,VOL!A:P,5,0)/1000</f>
        <v>0</v>
      </c>
      <c r="E23" s="6">
        <f t="shared" si="6"/>
        <v>122.497</v>
      </c>
      <c r="F23" s="6">
        <f>VLOOKUP(A23,VOL!A:P,6,0)/1000</f>
        <v>0</v>
      </c>
      <c r="G23" s="6">
        <f>VLOOKUP(A23,VOL!A:P,7,0)/1000</f>
        <v>22.984000000000002</v>
      </c>
      <c r="H23" s="6">
        <f>VLOOKUP(A23,VOL!A:P,8,0)/1000</f>
        <v>0</v>
      </c>
      <c r="I23" s="6">
        <f>VLOOKUP(A23,VOL!A:P,9,0)/1000</f>
        <v>0</v>
      </c>
      <c r="J23" s="6">
        <f>VLOOKUP(A23,VOL!A:P,10,0)/1000</f>
        <v>0</v>
      </c>
      <c r="K23" s="6">
        <f>VLOOKUP(A23,VOL!A:P,11,0)/1000</f>
        <v>0</v>
      </c>
      <c r="L23" s="6">
        <f>VLOOKUP(A23,VOL!A:P,12,0)/1000</f>
        <v>0</v>
      </c>
      <c r="M23" s="6">
        <f>VLOOKUP(A23,VOL!A:P,13,0)/1000</f>
        <v>0</v>
      </c>
      <c r="N23" s="6">
        <f t="shared" si="7"/>
        <v>22.984000000000002</v>
      </c>
      <c r="O23" s="6">
        <f>VLOOKUP(A23,VOL!A:P,14,0)/1000</f>
        <v>5.992</v>
      </c>
      <c r="P23" s="6">
        <f>VLOOKUP(A23,VOL!A:P,15,0)/1000</f>
        <v>0</v>
      </c>
      <c r="Q23" s="6">
        <f>VLOOKUP(A23,VOL!A:P,16,0)/1000</f>
        <v>0</v>
      </c>
      <c r="R23" s="6">
        <f t="shared" si="4"/>
        <v>151.47299999999998</v>
      </c>
    </row>
    <row r="24" spans="1:18" ht="22.5" customHeight="1" x14ac:dyDescent="0.45">
      <c r="A24">
        <v>18</v>
      </c>
      <c r="B24" s="5" t="str">
        <f>VLOOKUP(A24,VOL!A:P,2,0)</f>
        <v>ปากีสถาน</v>
      </c>
      <c r="C24" s="6">
        <f>VLOOKUP(A24,VOL!A:P,4,0)/1000</f>
        <v>66.024000000000001</v>
      </c>
      <c r="D24" s="6">
        <f>VLOOKUP(A24,VOL!A:P,5,0)/1000</f>
        <v>0</v>
      </c>
      <c r="E24" s="6">
        <f t="shared" si="6"/>
        <v>66.024000000000001</v>
      </c>
      <c r="F24" s="6">
        <f>VLOOKUP(A24,VOL!A:P,6,0)/1000</f>
        <v>0</v>
      </c>
      <c r="G24" s="6">
        <f>VLOOKUP(A24,VOL!A:P,7,0)/1000</f>
        <v>25</v>
      </c>
      <c r="H24" s="6">
        <f>VLOOKUP(A24,VOL!A:P,8,0)/1000</f>
        <v>0</v>
      </c>
      <c r="I24" s="6">
        <f>VLOOKUP(A24,VOL!A:P,9,0)/1000</f>
        <v>0</v>
      </c>
      <c r="J24" s="6">
        <f>VLOOKUP(A24,VOL!A:P,10,0)/1000</f>
        <v>0</v>
      </c>
      <c r="K24" s="6">
        <f>VLOOKUP(A24,VOL!A:P,11,0)/1000</f>
        <v>0</v>
      </c>
      <c r="L24" s="6">
        <f>VLOOKUP(A24,VOL!A:P,12,0)/1000</f>
        <v>1E-3</v>
      </c>
      <c r="M24" s="6">
        <f>VLOOKUP(A24,VOL!A:P,13,0)/1000</f>
        <v>0</v>
      </c>
      <c r="N24" s="6">
        <f t="shared" si="7"/>
        <v>25.001000000000001</v>
      </c>
      <c r="O24" s="6">
        <f>VLOOKUP(A24,VOL!A:P,14,0)/1000</f>
        <v>0</v>
      </c>
      <c r="P24" s="6">
        <f>VLOOKUP(A24,VOL!A:P,15,0)/1000</f>
        <v>0</v>
      </c>
      <c r="Q24" s="6">
        <f>VLOOKUP(A24,VOL!A:P,16,0)/1000</f>
        <v>2.8000000000000001E-2</v>
      </c>
      <c r="R24" s="6">
        <f t="shared" si="4"/>
        <v>91.053000000000011</v>
      </c>
    </row>
    <row r="25" spans="1:18" ht="22.5" customHeight="1" x14ac:dyDescent="0.45">
      <c r="A25">
        <v>19</v>
      </c>
      <c r="B25" s="5" t="str">
        <f>VLOOKUP(A25,VOL!A:P,2,0)</f>
        <v>มองโกเลีย</v>
      </c>
      <c r="C25" s="6">
        <f>VLOOKUP(A25,VOL!A:P,4,0)/1000</f>
        <v>40.994999999999997</v>
      </c>
      <c r="D25" s="6">
        <f>VLOOKUP(A25,VOL!A:P,5,0)/1000</f>
        <v>0</v>
      </c>
      <c r="E25" s="6">
        <f t="shared" si="6"/>
        <v>40.994999999999997</v>
      </c>
      <c r="F25" s="6">
        <f>VLOOKUP(A25,VOL!A:P,6,0)/1000</f>
        <v>0</v>
      </c>
      <c r="G25" s="6">
        <f>VLOOKUP(A25,VOL!A:P,7,0)/1000</f>
        <v>110.264</v>
      </c>
      <c r="H25" s="6">
        <f>VLOOKUP(A25,VOL!A:P,8,0)/1000</f>
        <v>0</v>
      </c>
      <c r="I25" s="6">
        <f>VLOOKUP(A25,VOL!A:P,9,0)/1000</f>
        <v>0</v>
      </c>
      <c r="J25" s="6">
        <f>VLOOKUP(A25,VOL!A:P,10,0)/1000</f>
        <v>0</v>
      </c>
      <c r="K25" s="6">
        <f>VLOOKUP(A25,VOL!A:P,11,0)/1000</f>
        <v>0</v>
      </c>
      <c r="L25" s="6">
        <f>VLOOKUP(A25,VOL!A:P,12,0)/1000</f>
        <v>0</v>
      </c>
      <c r="M25" s="6">
        <f>VLOOKUP(A25,VOL!A:P,13,0)/1000</f>
        <v>0</v>
      </c>
      <c r="N25" s="6">
        <f t="shared" si="7"/>
        <v>110.264</v>
      </c>
      <c r="O25" s="6">
        <f>VLOOKUP(A25,VOL!A:P,14,0)/1000</f>
        <v>0</v>
      </c>
      <c r="P25" s="6">
        <f>VLOOKUP(A25,VOL!A:P,15,0)/1000</f>
        <v>0</v>
      </c>
      <c r="Q25" s="6">
        <f>VLOOKUP(A25,VOL!A:P,16,0)/1000</f>
        <v>0</v>
      </c>
      <c r="R25" s="6">
        <f t="shared" si="4"/>
        <v>151.25899999999999</v>
      </c>
    </row>
    <row r="26" spans="1:18" ht="22.5" customHeight="1" x14ac:dyDescent="0.45">
      <c r="A26">
        <v>20</v>
      </c>
      <c r="B26" s="5" t="str">
        <f>VLOOKUP(A26,VOL!A:P,2,0)</f>
        <v>มัลดีฟส์</v>
      </c>
      <c r="C26" s="6">
        <f>VLOOKUP(A26,VOL!A:P,4,0)/1000</f>
        <v>98.132999999999996</v>
      </c>
      <c r="D26" s="6">
        <f>VLOOKUP(A26,VOL!A:P,5,0)/1000</f>
        <v>0</v>
      </c>
      <c r="E26" s="6">
        <f t="shared" si="6"/>
        <v>98.132999999999996</v>
      </c>
      <c r="F26" s="6">
        <f>VLOOKUP(A26,VOL!A:P,6,0)/1000</f>
        <v>0</v>
      </c>
      <c r="G26" s="6">
        <f>VLOOKUP(A26,VOL!A:P,7,0)/1000</f>
        <v>367.75</v>
      </c>
      <c r="H26" s="6">
        <f>VLOOKUP(A26,VOL!A:P,8,0)/1000</f>
        <v>201</v>
      </c>
      <c r="I26" s="6">
        <f>VLOOKUP(A26,VOL!A:P,9,0)/1000</f>
        <v>0</v>
      </c>
      <c r="J26" s="6">
        <f>VLOOKUP(A26,VOL!A:P,10,0)/1000</f>
        <v>0</v>
      </c>
      <c r="K26" s="6">
        <f>VLOOKUP(A26,VOL!A:P,11,0)/1000</f>
        <v>0</v>
      </c>
      <c r="L26" s="6">
        <f>VLOOKUP(A26,VOL!A:P,12,0)/1000</f>
        <v>0</v>
      </c>
      <c r="M26" s="6">
        <f>VLOOKUP(A26,VOL!A:P,13,0)/1000</f>
        <v>0.217</v>
      </c>
      <c r="N26" s="6">
        <f t="shared" si="7"/>
        <v>568.96699999999998</v>
      </c>
      <c r="O26" s="6">
        <f>VLOOKUP(A26,VOL!A:P,14,0)/1000</f>
        <v>1.972</v>
      </c>
      <c r="P26" s="6">
        <f>VLOOKUP(A26,VOL!A:P,15,0)/1000</f>
        <v>0</v>
      </c>
      <c r="Q26" s="6">
        <f>VLOOKUP(A26,VOL!A:P,16,0)/1000</f>
        <v>0</v>
      </c>
      <c r="R26" s="6">
        <f t="shared" si="4"/>
        <v>669.072</v>
      </c>
    </row>
    <row r="27" spans="1:18" ht="22.5" customHeight="1" x14ac:dyDescent="0.45">
      <c r="A27">
        <v>21</v>
      </c>
      <c r="B27" s="5" t="str">
        <f>VLOOKUP(A27,VOL!A:P,2,0)</f>
        <v>มาเก๊า</v>
      </c>
      <c r="C27" s="6">
        <f>VLOOKUP(A27,VOL!A:P,4,0)/1000</f>
        <v>3791.5450000000001</v>
      </c>
      <c r="D27" s="6">
        <f>VLOOKUP(A27,VOL!A:P,5,0)/1000</f>
        <v>0</v>
      </c>
      <c r="E27" s="6">
        <f t="shared" si="6"/>
        <v>3791.5450000000001</v>
      </c>
      <c r="F27" s="6">
        <f>VLOOKUP(A27,VOL!A:P,6,0)/1000</f>
        <v>309.3</v>
      </c>
      <c r="G27" s="6">
        <f>VLOOKUP(A27,VOL!A:P,7,0)/1000</f>
        <v>258.55</v>
      </c>
      <c r="H27" s="6">
        <f>VLOOKUP(A27,VOL!A:P,8,0)/1000</f>
        <v>66</v>
      </c>
      <c r="I27" s="6">
        <f>VLOOKUP(A27,VOL!A:P,9,0)/1000</f>
        <v>0</v>
      </c>
      <c r="J27" s="6">
        <f>VLOOKUP(A27,VOL!A:P,10,0)/1000</f>
        <v>0</v>
      </c>
      <c r="K27" s="6">
        <f>VLOOKUP(A27,VOL!A:P,11,0)/1000</f>
        <v>0</v>
      </c>
      <c r="L27" s="6">
        <f>VLOOKUP(A27,VOL!A:P,12,0)/1000</f>
        <v>2.0009999999999999</v>
      </c>
      <c r="M27" s="6">
        <f>VLOOKUP(A27,VOL!A:P,13,0)/1000</f>
        <v>0</v>
      </c>
      <c r="N27" s="6">
        <f t="shared" si="7"/>
        <v>326.55099999999999</v>
      </c>
      <c r="O27" s="6">
        <f>VLOOKUP(A27,VOL!A:P,14,0)/1000</f>
        <v>12.294</v>
      </c>
      <c r="P27" s="6">
        <f>VLOOKUP(A27,VOL!A:P,15,0)/1000</f>
        <v>0</v>
      </c>
      <c r="Q27" s="6">
        <f>VLOOKUP(A27,VOL!A:P,16,0)/1000</f>
        <v>0.06</v>
      </c>
      <c r="R27" s="6">
        <f t="shared" si="4"/>
        <v>4439.7500000000009</v>
      </c>
    </row>
    <row r="28" spans="1:18" ht="22.5" customHeight="1" x14ac:dyDescent="0.45">
      <c r="A28">
        <v>22</v>
      </c>
      <c r="B28" s="5" t="str">
        <f>VLOOKUP(A28,VOL!A:P,2,0)</f>
        <v>ศรีลังกา</v>
      </c>
      <c r="C28" s="6">
        <f>VLOOKUP(A28,VOL!A:P,4,0)/1000</f>
        <v>281</v>
      </c>
      <c r="D28" s="6">
        <f>VLOOKUP(A28,VOL!A:P,5,0)/1000</f>
        <v>0</v>
      </c>
      <c r="E28" s="6">
        <f t="shared" si="6"/>
        <v>281</v>
      </c>
      <c r="F28" s="6">
        <f>VLOOKUP(A28,VOL!A:P,6,0)/1000</f>
        <v>0</v>
      </c>
      <c r="G28" s="6">
        <f>VLOOKUP(A28,VOL!A:P,7,0)/1000</f>
        <v>0</v>
      </c>
      <c r="H28" s="6">
        <f>VLOOKUP(A28,VOL!A:P,8,0)/1000</f>
        <v>0</v>
      </c>
      <c r="I28" s="6">
        <f>VLOOKUP(A28,VOL!A:P,9,0)/1000</f>
        <v>0</v>
      </c>
      <c r="J28" s="6">
        <f>VLOOKUP(A28,VOL!A:P,10,0)/1000</f>
        <v>0</v>
      </c>
      <c r="K28" s="6">
        <f>VLOOKUP(A28,VOL!A:P,11,0)/1000</f>
        <v>0</v>
      </c>
      <c r="L28" s="6">
        <f>VLOOKUP(A28,VOL!A:P,12,0)/1000</f>
        <v>0</v>
      </c>
      <c r="M28" s="6">
        <f>VLOOKUP(A28,VOL!A:P,13,0)/1000</f>
        <v>0</v>
      </c>
      <c r="N28" s="6">
        <f t="shared" si="7"/>
        <v>0</v>
      </c>
      <c r="O28" s="6">
        <f>VLOOKUP(A28,VOL!A:P,14,0)/1000</f>
        <v>5</v>
      </c>
      <c r="P28" s="6">
        <f>VLOOKUP(A28,VOL!A:P,15,0)/1000</f>
        <v>0</v>
      </c>
      <c r="Q28" s="6">
        <f>VLOOKUP(A28,VOL!A:P,16,0)/1000</f>
        <v>0</v>
      </c>
      <c r="R28" s="6">
        <f t="shared" si="4"/>
        <v>286</v>
      </c>
    </row>
    <row r="29" spans="1:18" ht="22.5" customHeight="1" x14ac:dyDescent="0.45">
      <c r="A29">
        <v>23</v>
      </c>
      <c r="B29" s="5" t="str">
        <f>VLOOKUP(A29,VOL!A:P,2,0)</f>
        <v>อินเดีย</v>
      </c>
      <c r="C29" s="6">
        <f>VLOOKUP(A29,VOL!A:P,4,0)/1000</f>
        <v>278.02999999999997</v>
      </c>
      <c r="D29" s="6">
        <f>VLOOKUP(A29,VOL!A:P,5,0)/1000</f>
        <v>0</v>
      </c>
      <c r="E29" s="6">
        <f t="shared" si="6"/>
        <v>278.02999999999997</v>
      </c>
      <c r="F29" s="6">
        <f>VLOOKUP(A29,VOL!A:P,6,0)/1000</f>
        <v>55</v>
      </c>
      <c r="G29" s="6">
        <f>VLOOKUP(A29,VOL!A:P,7,0)/1000</f>
        <v>27.734000000000002</v>
      </c>
      <c r="H29" s="6">
        <f>VLOOKUP(A29,VOL!A:P,8,0)/1000</f>
        <v>0</v>
      </c>
      <c r="I29" s="6">
        <f>VLOOKUP(A29,VOL!A:P,9,0)/1000</f>
        <v>0</v>
      </c>
      <c r="J29" s="6">
        <f>VLOOKUP(A29,VOL!A:P,10,0)/1000</f>
        <v>0</v>
      </c>
      <c r="K29" s="6">
        <f>VLOOKUP(A29,VOL!A:P,11,0)/1000</f>
        <v>0</v>
      </c>
      <c r="L29" s="6">
        <f>VLOOKUP(A29,VOL!A:P,12,0)/1000</f>
        <v>68.911000000000001</v>
      </c>
      <c r="M29" s="6">
        <f>VLOOKUP(A29,VOL!A:P,13,0)/1000</f>
        <v>1E-3</v>
      </c>
      <c r="N29" s="6">
        <f t="shared" si="7"/>
        <v>96.646000000000015</v>
      </c>
      <c r="O29" s="6">
        <f>VLOOKUP(A29,VOL!A:P,14,0)/1000</f>
        <v>38.094999999999999</v>
      </c>
      <c r="P29" s="6">
        <f>VLOOKUP(A29,VOL!A:P,15,0)/1000</f>
        <v>0.375</v>
      </c>
      <c r="Q29" s="6">
        <f>VLOOKUP(A29,VOL!A:P,16,0)/1000</f>
        <v>1.4999999999999999E-2</v>
      </c>
      <c r="R29" s="6">
        <f t="shared" si="4"/>
        <v>468.16099999999994</v>
      </c>
    </row>
    <row r="30" spans="1:18" ht="22.5" customHeight="1" x14ac:dyDescent="0.45">
      <c r="A30">
        <v>25</v>
      </c>
      <c r="B30" s="30" t="str">
        <f>VLOOKUP(A30,VOL!A:P,2,0)</f>
        <v>ฮ่องกง</v>
      </c>
      <c r="C30" s="6">
        <f>VLOOKUP(A30,VOL!A:P,4,0)/1000</f>
        <v>169443.633</v>
      </c>
      <c r="D30" s="6">
        <f>VLOOKUP(A30,VOL!A:P,5,0)/1000</f>
        <v>339.36</v>
      </c>
      <c r="E30" s="6">
        <f t="shared" si="6"/>
        <v>169782.99299999999</v>
      </c>
      <c r="F30" s="6">
        <f>VLOOKUP(A30,VOL!A:P,6,0)/1000</f>
        <v>22542.468000000001</v>
      </c>
      <c r="G30" s="6">
        <f>VLOOKUP(A30,VOL!A:P,7,0)/1000</f>
        <v>2692.444</v>
      </c>
      <c r="H30" s="6">
        <f>VLOOKUP(A30,VOL!A:P,8,0)/1000</f>
        <v>2374.3249999999998</v>
      </c>
      <c r="I30" s="6">
        <f>VLOOKUP(A30,VOL!A:P,9,0)/1000</f>
        <v>0</v>
      </c>
      <c r="J30" s="6">
        <f>VLOOKUP(A30,VOL!A:P,10,0)/1000</f>
        <v>0</v>
      </c>
      <c r="K30" s="6">
        <f>VLOOKUP(A30,VOL!A:P,11,0)/1000</f>
        <v>0</v>
      </c>
      <c r="L30" s="6">
        <f>VLOOKUP(A30,VOL!A:P,12,0)/1000</f>
        <v>1674.432</v>
      </c>
      <c r="M30" s="6">
        <f>VLOOKUP(A30,VOL!A:P,13,0)/1000</f>
        <v>1116.0029999999999</v>
      </c>
      <c r="N30" s="6">
        <f t="shared" si="7"/>
        <v>7857.2039999999997</v>
      </c>
      <c r="O30" s="6">
        <f>VLOOKUP(A30,VOL!A:P,14,0)/1000</f>
        <v>7175.9</v>
      </c>
      <c r="P30" s="6">
        <f>VLOOKUP(A30,VOL!A:P,15,0)/1000</f>
        <v>0</v>
      </c>
      <c r="Q30" s="6">
        <f>VLOOKUP(A30,VOL!A:P,16,0)/1000</f>
        <v>3.1070000000000002</v>
      </c>
      <c r="R30" s="31">
        <f t="shared" si="4"/>
        <v>207361.67199999996</v>
      </c>
    </row>
    <row r="31" spans="1:18" s="9" customFormat="1" ht="22.5" customHeight="1" x14ac:dyDescent="0.45">
      <c r="A31"/>
      <c r="B31" s="12" t="s">
        <v>139</v>
      </c>
      <c r="C31" s="11">
        <f>SUM(C32:C45)</f>
        <v>84654.324000000008</v>
      </c>
      <c r="D31" s="11">
        <f t="shared" ref="D31:R31" si="8">SUM(D32:D45)</f>
        <v>5354</v>
      </c>
      <c r="E31" s="11">
        <f t="shared" si="8"/>
        <v>90008.324000000008</v>
      </c>
      <c r="F31" s="11">
        <f t="shared" si="8"/>
        <v>4226.8739999999998</v>
      </c>
      <c r="G31" s="11">
        <f t="shared" si="8"/>
        <v>36321.379000000001</v>
      </c>
      <c r="H31" s="11">
        <f t="shared" si="8"/>
        <v>73081.081999999995</v>
      </c>
      <c r="I31" s="11">
        <f t="shared" si="8"/>
        <v>177</v>
      </c>
      <c r="J31" s="11">
        <f t="shared" si="8"/>
        <v>271.39999999999998</v>
      </c>
      <c r="K31" s="11">
        <f t="shared" si="8"/>
        <v>1325</v>
      </c>
      <c r="L31" s="11">
        <f t="shared" si="8"/>
        <v>348.04399999999998</v>
      </c>
      <c r="M31" s="11">
        <f t="shared" si="8"/>
        <v>163.24199999999999</v>
      </c>
      <c r="N31" s="11">
        <f t="shared" si="8"/>
        <v>111687.147</v>
      </c>
      <c r="O31" s="11">
        <f t="shared" si="8"/>
        <v>3505.9279999999999</v>
      </c>
      <c r="P31" s="11">
        <f t="shared" si="8"/>
        <v>153269.49600000001</v>
      </c>
      <c r="Q31" s="11">
        <f t="shared" si="8"/>
        <v>0.32300000000000001</v>
      </c>
      <c r="R31" s="11">
        <f t="shared" si="8"/>
        <v>362698.092</v>
      </c>
    </row>
    <row r="32" spans="1:18" ht="22.5" customHeight="1" x14ac:dyDescent="0.45">
      <c r="A32">
        <v>26</v>
      </c>
      <c r="B32" s="5" t="str">
        <f>VLOOKUP(A32,VOL!A:P,2,0)</f>
        <v>กาตาร์</v>
      </c>
      <c r="C32" s="6">
        <f>VLOOKUP(A32,VOL!A:P,4,0)/1000</f>
        <v>1759.7449999999999</v>
      </c>
      <c r="D32" s="6">
        <f>VLOOKUP(A32,VOL!A:P,5,0)/1000</f>
        <v>0</v>
      </c>
      <c r="E32" s="6">
        <f t="shared" ref="E32:E45" si="9">SUM(C32:D32)</f>
        <v>1759.7449999999999</v>
      </c>
      <c r="F32" s="6">
        <f>VLOOKUP(A32,VOL!A:P,6,0)/1000</f>
        <v>144</v>
      </c>
      <c r="G32" s="6">
        <f>VLOOKUP(A32,VOL!A:P,7,0)/1000</f>
        <v>172</v>
      </c>
      <c r="H32" s="6">
        <f>VLOOKUP(A32,VOL!A:P,8,0)/1000</f>
        <v>208.46</v>
      </c>
      <c r="I32" s="6">
        <f>VLOOKUP(A32,VOL!A:P,9,0)/1000</f>
        <v>0</v>
      </c>
      <c r="J32" s="6">
        <f>VLOOKUP(A32,VOL!A:P,10,0)/1000</f>
        <v>0</v>
      </c>
      <c r="K32" s="6">
        <f>VLOOKUP(A32,VOL!A:P,11,0)/1000</f>
        <v>0</v>
      </c>
      <c r="L32" s="6">
        <f>VLOOKUP(A32,VOL!A:P,12,0)/1000</f>
        <v>0</v>
      </c>
      <c r="M32" s="6">
        <f>VLOOKUP(A32,VOL!A:P,13,0)/1000</f>
        <v>0</v>
      </c>
      <c r="N32" s="6">
        <f t="shared" ref="N32:N45" si="10">SUM(G32:M32)</f>
        <v>380.46000000000004</v>
      </c>
      <c r="O32" s="6">
        <f>VLOOKUP(A32,VOL!A:P,14,0)/1000</f>
        <v>169.05199999999999</v>
      </c>
      <c r="P32" s="6">
        <f>VLOOKUP(A32,VOL!A:P,15,0)/1000</f>
        <v>4082.7379999999998</v>
      </c>
      <c r="Q32" s="6">
        <f>VLOOKUP(A32,VOL!A:P,16,0)/1000</f>
        <v>4.0000000000000001E-3</v>
      </c>
      <c r="R32" s="6">
        <f>E32+F32+N32+O32+P32+Q32</f>
        <v>6535.9989999999998</v>
      </c>
    </row>
    <row r="33" spans="1:18" ht="22.5" customHeight="1" x14ac:dyDescent="0.45">
      <c r="A33" s="9">
        <v>27</v>
      </c>
      <c r="B33" s="5" t="str">
        <f>VLOOKUP(A33,VOL!A:P,2,0)</f>
        <v>คูเวต</v>
      </c>
      <c r="C33" s="6">
        <f>VLOOKUP(A33,VOL!A:P,4,0)/1000</f>
        <v>5669.8519999999999</v>
      </c>
      <c r="D33" s="6">
        <f>VLOOKUP(A33,VOL!A:P,5,0)/1000</f>
        <v>0</v>
      </c>
      <c r="E33" s="6">
        <f t="shared" si="9"/>
        <v>5669.8519999999999</v>
      </c>
      <c r="F33" s="6">
        <f>VLOOKUP(A33,VOL!A:P,6,0)/1000</f>
        <v>189</v>
      </c>
      <c r="G33" s="6">
        <f>VLOOKUP(A33,VOL!A:P,7,0)/1000</f>
        <v>0</v>
      </c>
      <c r="H33" s="6">
        <f>VLOOKUP(A33,VOL!A:P,8,0)/1000</f>
        <v>343.303</v>
      </c>
      <c r="I33" s="6">
        <f>VLOOKUP(A33,VOL!A:P,9,0)/1000</f>
        <v>0</v>
      </c>
      <c r="J33" s="6">
        <f>VLOOKUP(A33,VOL!A:P,10,0)/1000</f>
        <v>0</v>
      </c>
      <c r="K33" s="6">
        <f>VLOOKUP(A33,VOL!A:P,11,0)/1000</f>
        <v>0</v>
      </c>
      <c r="L33" s="6">
        <f>VLOOKUP(A33,VOL!A:P,12,0)/1000</f>
        <v>28</v>
      </c>
      <c r="M33" s="6">
        <f>VLOOKUP(A33,VOL!A:P,13,0)/1000</f>
        <v>0</v>
      </c>
      <c r="N33" s="6">
        <f t="shared" si="10"/>
        <v>371.303</v>
      </c>
      <c r="O33" s="6">
        <f>VLOOKUP(A33,VOL!A:P,14,0)/1000</f>
        <v>115.801</v>
      </c>
      <c r="P33" s="6">
        <f>VLOOKUP(A33,VOL!A:P,15,0)/1000</f>
        <v>3144.7</v>
      </c>
      <c r="Q33" s="6">
        <f>VLOOKUP(A33,VOL!A:P,16,0)/1000</f>
        <v>0</v>
      </c>
      <c r="R33" s="6">
        <f t="shared" ref="R33:R45" si="11">E33+F33+N33+O33+P33+Q33</f>
        <v>9490.655999999999</v>
      </c>
    </row>
    <row r="34" spans="1:18" ht="22.5" customHeight="1" x14ac:dyDescent="0.45">
      <c r="A34">
        <v>28</v>
      </c>
      <c r="B34" s="5" t="str">
        <f>VLOOKUP(A34,VOL!A:P,2,0)</f>
        <v>จอร์แดน</v>
      </c>
      <c r="C34" s="6">
        <f>VLOOKUP(A34,VOL!A:P,4,0)/1000</f>
        <v>208.04499999999999</v>
      </c>
      <c r="D34" s="6">
        <f>VLOOKUP(A34,VOL!A:P,5,0)/1000</f>
        <v>0</v>
      </c>
      <c r="E34" s="6">
        <f t="shared" si="9"/>
        <v>208.04499999999999</v>
      </c>
      <c r="F34" s="6">
        <f>VLOOKUP(A34,VOL!A:P,6,0)/1000</f>
        <v>0</v>
      </c>
      <c r="G34" s="6">
        <f>VLOOKUP(A34,VOL!A:P,7,0)/1000</f>
        <v>0</v>
      </c>
      <c r="H34" s="6">
        <f>VLOOKUP(A34,VOL!A:P,8,0)/1000</f>
        <v>87.543999999999997</v>
      </c>
      <c r="I34" s="6">
        <f>VLOOKUP(A34,VOL!A:P,9,0)/1000</f>
        <v>0</v>
      </c>
      <c r="J34" s="6">
        <f>VLOOKUP(A34,VOL!A:P,10,0)/1000</f>
        <v>0</v>
      </c>
      <c r="K34" s="6">
        <f>VLOOKUP(A34,VOL!A:P,11,0)/1000</f>
        <v>0</v>
      </c>
      <c r="L34" s="6">
        <f>VLOOKUP(A34,VOL!A:P,12,0)/1000</f>
        <v>0</v>
      </c>
      <c r="M34" s="6">
        <f>VLOOKUP(A34,VOL!A:P,13,0)/1000</f>
        <v>0</v>
      </c>
      <c r="N34" s="6">
        <f t="shared" si="10"/>
        <v>87.543999999999997</v>
      </c>
      <c r="O34" s="6">
        <f>VLOOKUP(A34,VOL!A:P,14,0)/1000</f>
        <v>16</v>
      </c>
      <c r="P34" s="6">
        <f>VLOOKUP(A34,VOL!A:P,15,0)/1000</f>
        <v>11703.15</v>
      </c>
      <c r="Q34" s="6">
        <f>VLOOKUP(A34,VOL!A:P,16,0)/1000</f>
        <v>0</v>
      </c>
      <c r="R34" s="6">
        <f t="shared" si="11"/>
        <v>12014.739</v>
      </c>
    </row>
    <row r="35" spans="1:18" ht="22.5" customHeight="1" x14ac:dyDescent="0.45">
      <c r="A35">
        <v>29</v>
      </c>
      <c r="B35" s="5" t="str">
        <f>VLOOKUP(A35,VOL!A:P,2,0)</f>
        <v>ซาอุดิอาระเบีย</v>
      </c>
      <c r="C35" s="6">
        <f>VLOOKUP(A35,VOL!A:P,4,0)/1000</f>
        <v>33086.019</v>
      </c>
      <c r="D35" s="6">
        <f>VLOOKUP(A35,VOL!A:P,5,0)/1000</f>
        <v>5328</v>
      </c>
      <c r="E35" s="6">
        <f t="shared" si="9"/>
        <v>38414.019</v>
      </c>
      <c r="F35" s="6">
        <f>VLOOKUP(A35,VOL!A:P,6,0)/1000</f>
        <v>1633.51</v>
      </c>
      <c r="G35" s="6">
        <f>VLOOKUP(A35,VOL!A:P,7,0)/1000</f>
        <v>5478</v>
      </c>
      <c r="H35" s="6">
        <f>VLOOKUP(A35,VOL!A:P,8,0)/1000</f>
        <v>5992.0349999999999</v>
      </c>
      <c r="I35" s="6">
        <f>VLOOKUP(A35,VOL!A:P,9,0)/1000</f>
        <v>0</v>
      </c>
      <c r="J35" s="6">
        <f>VLOOKUP(A35,VOL!A:P,10,0)/1000</f>
        <v>271.39999999999998</v>
      </c>
      <c r="K35" s="6">
        <f>VLOOKUP(A35,VOL!A:P,11,0)/1000</f>
        <v>0</v>
      </c>
      <c r="L35" s="6">
        <f>VLOOKUP(A35,VOL!A:P,12,0)/1000</f>
        <v>7.5460000000000003</v>
      </c>
      <c r="M35" s="6">
        <f>VLOOKUP(A35,VOL!A:P,13,0)/1000</f>
        <v>0</v>
      </c>
      <c r="N35" s="6">
        <f t="shared" si="10"/>
        <v>11748.981</v>
      </c>
      <c r="O35" s="6">
        <f>VLOOKUP(A35,VOL!A:P,14,0)/1000</f>
        <v>523.96400000000006</v>
      </c>
      <c r="P35" s="6">
        <f>VLOOKUP(A35,VOL!A:P,15,0)/1000</f>
        <v>16938.439999999999</v>
      </c>
      <c r="Q35" s="6">
        <f>VLOOKUP(A35,VOL!A:P,16,0)/1000</f>
        <v>0</v>
      </c>
      <c r="R35" s="6">
        <f t="shared" si="11"/>
        <v>69258.914000000004</v>
      </c>
    </row>
    <row r="36" spans="1:18" ht="22.5" customHeight="1" x14ac:dyDescent="0.45">
      <c r="A36">
        <v>30</v>
      </c>
      <c r="B36" s="5" t="str">
        <f>VLOOKUP(A36,VOL!A:P,2,0)</f>
        <v>ซีเรีย</v>
      </c>
      <c r="C36" s="6">
        <f>VLOOKUP(A36,VOL!A:P,4,0)/1000</f>
        <v>0</v>
      </c>
      <c r="D36" s="6">
        <f>VLOOKUP(A36,VOL!A:P,5,0)/1000</f>
        <v>0</v>
      </c>
      <c r="E36" s="6">
        <f t="shared" si="9"/>
        <v>0</v>
      </c>
      <c r="F36" s="6">
        <f>VLOOKUP(A36,VOL!A:P,6,0)/1000</f>
        <v>0</v>
      </c>
      <c r="G36" s="6">
        <f>VLOOKUP(A36,VOL!A:P,7,0)/1000</f>
        <v>0</v>
      </c>
      <c r="H36" s="6">
        <f>VLOOKUP(A36,VOL!A:P,8,0)/1000</f>
        <v>14028</v>
      </c>
      <c r="I36" s="6">
        <f>VLOOKUP(A36,VOL!A:P,9,0)/1000</f>
        <v>0</v>
      </c>
      <c r="J36" s="6">
        <f>VLOOKUP(A36,VOL!A:P,10,0)/1000</f>
        <v>0</v>
      </c>
      <c r="K36" s="6">
        <f>VLOOKUP(A36,VOL!A:P,11,0)/1000</f>
        <v>0</v>
      </c>
      <c r="L36" s="6">
        <f>VLOOKUP(A36,VOL!A:P,12,0)/1000</f>
        <v>0</v>
      </c>
      <c r="M36" s="6">
        <f>VLOOKUP(A36,VOL!A:P,13,0)/1000</f>
        <v>0</v>
      </c>
      <c r="N36" s="6">
        <f t="shared" si="10"/>
        <v>14028</v>
      </c>
      <c r="O36" s="6">
        <f>VLOOKUP(A36,VOL!A:P,14,0)/1000</f>
        <v>0</v>
      </c>
      <c r="P36" s="6">
        <f>VLOOKUP(A36,VOL!A:P,15,0)/1000</f>
        <v>2104</v>
      </c>
      <c r="Q36" s="6">
        <f>VLOOKUP(A36,VOL!A:P,16,0)/1000</f>
        <v>0</v>
      </c>
      <c r="R36" s="6">
        <f t="shared" si="11"/>
        <v>16132</v>
      </c>
    </row>
    <row r="37" spans="1:18" ht="22.5" customHeight="1" x14ac:dyDescent="0.45">
      <c r="A37">
        <v>31</v>
      </c>
      <c r="B37" s="5" t="str">
        <f>VLOOKUP(A37,VOL!A:P,2,0)</f>
        <v>ตุรกี</v>
      </c>
      <c r="C37" s="6">
        <f>VLOOKUP(A37,VOL!A:P,4,0)/1000</f>
        <v>2759.7040000000002</v>
      </c>
      <c r="D37" s="6">
        <f>VLOOKUP(A37,VOL!A:P,5,0)/1000</f>
        <v>0</v>
      </c>
      <c r="E37" s="6">
        <f t="shared" si="9"/>
        <v>2759.7040000000002</v>
      </c>
      <c r="F37" s="6">
        <f>VLOOKUP(A37,VOL!A:P,6,0)/1000</f>
        <v>364.85</v>
      </c>
      <c r="G37" s="6">
        <f>VLOOKUP(A37,VOL!A:P,7,0)/1000</f>
        <v>9688.2880000000005</v>
      </c>
      <c r="H37" s="6">
        <f>VLOOKUP(A37,VOL!A:P,8,0)/1000</f>
        <v>36452.6</v>
      </c>
      <c r="I37" s="6">
        <f>VLOOKUP(A37,VOL!A:P,9,0)/1000</f>
        <v>0</v>
      </c>
      <c r="J37" s="6">
        <f>VLOOKUP(A37,VOL!A:P,10,0)/1000</f>
        <v>0</v>
      </c>
      <c r="K37" s="6">
        <f>VLOOKUP(A37,VOL!A:P,11,0)/1000</f>
        <v>0</v>
      </c>
      <c r="L37" s="6">
        <f>VLOOKUP(A37,VOL!A:P,12,0)/1000</f>
        <v>4.0000000000000001E-3</v>
      </c>
      <c r="M37" s="6">
        <f>VLOOKUP(A37,VOL!A:P,13,0)/1000</f>
        <v>0</v>
      </c>
      <c r="N37" s="6">
        <f t="shared" si="10"/>
        <v>46140.892</v>
      </c>
      <c r="O37" s="6">
        <f>VLOOKUP(A37,VOL!A:P,14,0)/1000</f>
        <v>4.5999999999999996</v>
      </c>
      <c r="P37" s="6">
        <f>VLOOKUP(A37,VOL!A:P,15,0)/1000</f>
        <v>1505</v>
      </c>
      <c r="Q37" s="6">
        <f>VLOOKUP(A37,VOL!A:P,16,0)/1000</f>
        <v>0</v>
      </c>
      <c r="R37" s="6">
        <f t="shared" si="11"/>
        <v>50775.045999999995</v>
      </c>
    </row>
    <row r="38" spans="1:18" ht="22.5" customHeight="1" x14ac:dyDescent="0.45">
      <c r="A38">
        <v>32</v>
      </c>
      <c r="B38" s="5" t="str">
        <f>VLOOKUP(A38,VOL!A:P,2,0)</f>
        <v>บาห์เรน</v>
      </c>
      <c r="C38" s="6">
        <f>VLOOKUP(A38,VOL!A:P,4,0)/1000</f>
        <v>1924.0650000000001</v>
      </c>
      <c r="D38" s="6">
        <f>VLOOKUP(A38,VOL!A:P,5,0)/1000</f>
        <v>26</v>
      </c>
      <c r="E38" s="6">
        <f t="shared" si="9"/>
        <v>1950.0650000000001</v>
      </c>
      <c r="F38" s="6">
        <f>VLOOKUP(A38,VOL!A:P,6,0)/1000</f>
        <v>0</v>
      </c>
      <c r="G38" s="6">
        <f>VLOOKUP(A38,VOL!A:P,7,0)/1000</f>
        <v>88</v>
      </c>
      <c r="H38" s="6">
        <f>VLOOKUP(A38,VOL!A:P,8,0)/1000</f>
        <v>76</v>
      </c>
      <c r="I38" s="6">
        <f>VLOOKUP(A38,VOL!A:P,9,0)/1000</f>
        <v>0</v>
      </c>
      <c r="J38" s="6">
        <f>VLOOKUP(A38,VOL!A:P,10,0)/1000</f>
        <v>0</v>
      </c>
      <c r="K38" s="6">
        <f>VLOOKUP(A38,VOL!A:P,11,0)/1000</f>
        <v>25</v>
      </c>
      <c r="L38" s="6">
        <f>VLOOKUP(A38,VOL!A:P,12,0)/1000</f>
        <v>25.058</v>
      </c>
      <c r="M38" s="6">
        <f>VLOOKUP(A38,VOL!A:P,13,0)/1000</f>
        <v>0</v>
      </c>
      <c r="N38" s="6">
        <f t="shared" si="10"/>
        <v>214.05799999999999</v>
      </c>
      <c r="O38" s="6">
        <f>VLOOKUP(A38,VOL!A:P,14,0)/1000</f>
        <v>91.344999999999999</v>
      </c>
      <c r="P38" s="6">
        <f>VLOOKUP(A38,VOL!A:P,15,0)/1000</f>
        <v>1160.2339999999999</v>
      </c>
      <c r="Q38" s="6">
        <f>VLOOKUP(A38,VOL!A:P,16,0)/1000</f>
        <v>0</v>
      </c>
      <c r="R38" s="6">
        <f t="shared" si="11"/>
        <v>3415.7019999999998</v>
      </c>
    </row>
    <row r="39" spans="1:18" ht="22.5" customHeight="1" x14ac:dyDescent="0.45">
      <c r="A39">
        <v>33</v>
      </c>
      <c r="B39" s="5" t="str">
        <f>VLOOKUP(A39,VOL!A:P,2,0)</f>
        <v>เยเมน</v>
      </c>
      <c r="C39" s="6">
        <f>VLOOKUP(A39,VOL!A:P,4,0)/1000</f>
        <v>0</v>
      </c>
      <c r="D39" s="6">
        <f>VLOOKUP(A39,VOL!A:P,5,0)/1000</f>
        <v>0</v>
      </c>
      <c r="E39" s="6">
        <f t="shared" si="9"/>
        <v>0</v>
      </c>
      <c r="F39" s="6">
        <f>VLOOKUP(A39,VOL!A:P,6,0)/1000</f>
        <v>0</v>
      </c>
      <c r="G39" s="6">
        <f>VLOOKUP(A39,VOL!A:P,7,0)/1000</f>
        <v>0</v>
      </c>
      <c r="H39" s="6">
        <f>VLOOKUP(A39,VOL!A:P,8,0)/1000</f>
        <v>0</v>
      </c>
      <c r="I39" s="6">
        <f>VLOOKUP(A39,VOL!A:P,9,0)/1000</f>
        <v>0</v>
      </c>
      <c r="J39" s="6">
        <f>VLOOKUP(A39,VOL!A:P,10,0)/1000</f>
        <v>0</v>
      </c>
      <c r="K39" s="6">
        <f>VLOOKUP(A39,VOL!A:P,11,0)/1000</f>
        <v>0</v>
      </c>
      <c r="L39" s="6">
        <f>VLOOKUP(A39,VOL!A:P,12,0)/1000</f>
        <v>0</v>
      </c>
      <c r="M39" s="6">
        <f>VLOOKUP(A39,VOL!A:P,13,0)/1000</f>
        <v>0</v>
      </c>
      <c r="N39" s="6">
        <f t="shared" si="10"/>
        <v>0</v>
      </c>
      <c r="O39" s="6">
        <f>VLOOKUP(A39,VOL!A:P,14,0)/1000</f>
        <v>0</v>
      </c>
      <c r="P39" s="6">
        <f>VLOOKUP(A39,VOL!A:P,15,0)/1000</f>
        <v>58726.074000000001</v>
      </c>
      <c r="Q39" s="6">
        <f>VLOOKUP(A39,VOL!A:P,16,0)/1000</f>
        <v>0</v>
      </c>
      <c r="R39" s="6">
        <f t="shared" si="11"/>
        <v>58726.074000000001</v>
      </c>
    </row>
    <row r="40" spans="1:18" ht="22.5" customHeight="1" x14ac:dyDescent="0.45">
      <c r="A40">
        <v>34</v>
      </c>
      <c r="B40" s="5" t="str">
        <f>VLOOKUP(A40,VOL!A:P,2,0)</f>
        <v>เลบานอน</v>
      </c>
      <c r="C40" s="6">
        <f>VLOOKUP(A40,VOL!A:P,4,0)/1000</f>
        <v>752.65800000000002</v>
      </c>
      <c r="D40" s="6">
        <f>VLOOKUP(A40,VOL!A:P,5,0)/1000</f>
        <v>0</v>
      </c>
      <c r="E40" s="6">
        <f t="shared" si="9"/>
        <v>752.65800000000002</v>
      </c>
      <c r="F40" s="6">
        <f>VLOOKUP(A40,VOL!A:P,6,0)/1000</f>
        <v>0</v>
      </c>
      <c r="G40" s="6">
        <f>VLOOKUP(A40,VOL!A:P,7,0)/1000</f>
        <v>1.25</v>
      </c>
      <c r="H40" s="6">
        <f>VLOOKUP(A40,VOL!A:P,8,0)/1000</f>
        <v>0</v>
      </c>
      <c r="I40" s="6">
        <f>VLOOKUP(A40,VOL!A:P,9,0)/1000</f>
        <v>0</v>
      </c>
      <c r="J40" s="6">
        <f>VLOOKUP(A40,VOL!A:P,10,0)/1000</f>
        <v>0</v>
      </c>
      <c r="K40" s="6">
        <f>VLOOKUP(A40,VOL!A:P,11,0)/1000</f>
        <v>0</v>
      </c>
      <c r="L40" s="6">
        <f>VLOOKUP(A40,VOL!A:P,12,0)/1000</f>
        <v>12.12</v>
      </c>
      <c r="M40" s="6">
        <f>VLOOKUP(A40,VOL!A:P,13,0)/1000</f>
        <v>0</v>
      </c>
      <c r="N40" s="6">
        <f t="shared" si="10"/>
        <v>13.37</v>
      </c>
      <c r="O40" s="6">
        <f>VLOOKUP(A40,VOL!A:P,14,0)/1000</f>
        <v>14.993</v>
      </c>
      <c r="P40" s="6">
        <f>VLOOKUP(A40,VOL!A:P,15,0)/1000</f>
        <v>16362.031000000001</v>
      </c>
      <c r="Q40" s="6">
        <f>VLOOKUP(A40,VOL!A:P,16,0)/1000</f>
        <v>0</v>
      </c>
      <c r="R40" s="6">
        <f t="shared" si="11"/>
        <v>17143.052</v>
      </c>
    </row>
    <row r="41" spans="1:18" ht="22.5" customHeight="1" x14ac:dyDescent="0.45">
      <c r="A41">
        <v>35</v>
      </c>
      <c r="B41" s="5" t="str">
        <f>VLOOKUP(A41,VOL!A:P,2,0)</f>
        <v>สหรัฐอาหรับ</v>
      </c>
      <c r="C41" s="6">
        <f>VLOOKUP(A41,VOL!A:P,4,0)/1000</f>
        <v>7907.8789999999999</v>
      </c>
      <c r="D41" s="6">
        <f>VLOOKUP(A41,VOL!A:P,5,0)/1000</f>
        <v>0</v>
      </c>
      <c r="E41" s="6">
        <f t="shared" si="9"/>
        <v>7907.8789999999999</v>
      </c>
      <c r="F41" s="6">
        <f>VLOOKUP(A41,VOL!A:P,6,0)/1000</f>
        <v>329.18900000000002</v>
      </c>
      <c r="G41" s="6">
        <f>VLOOKUP(A41,VOL!A:P,7,0)/1000</f>
        <v>66.52</v>
      </c>
      <c r="H41" s="6">
        <f>VLOOKUP(A41,VOL!A:P,8,0)/1000</f>
        <v>4138.16</v>
      </c>
      <c r="I41" s="6">
        <f>VLOOKUP(A41,VOL!A:P,9,0)/1000</f>
        <v>144</v>
      </c>
      <c r="J41" s="6">
        <f>VLOOKUP(A41,VOL!A:P,10,0)/1000</f>
        <v>0</v>
      </c>
      <c r="K41" s="6">
        <f>VLOOKUP(A41,VOL!A:P,11,0)/1000</f>
        <v>1300</v>
      </c>
      <c r="L41" s="6">
        <f>VLOOKUP(A41,VOL!A:P,12,0)/1000</f>
        <v>8.8119999999999994</v>
      </c>
      <c r="M41" s="6">
        <f>VLOOKUP(A41,VOL!A:P,13,0)/1000</f>
        <v>0</v>
      </c>
      <c r="N41" s="6">
        <f t="shared" si="10"/>
        <v>5657.4920000000002</v>
      </c>
      <c r="O41" s="6">
        <f>VLOOKUP(A41,VOL!A:P,14,0)/1000</f>
        <v>602.20799999999997</v>
      </c>
      <c r="P41" s="6">
        <f>VLOOKUP(A41,VOL!A:P,15,0)/1000</f>
        <v>33010.853999999999</v>
      </c>
      <c r="Q41" s="6">
        <f>VLOOKUP(A41,VOL!A:P,16,0)/1000</f>
        <v>0.312</v>
      </c>
      <c r="R41" s="6">
        <f t="shared" si="11"/>
        <v>47507.934000000001</v>
      </c>
    </row>
    <row r="42" spans="1:18" ht="22.5" customHeight="1" x14ac:dyDescent="0.45">
      <c r="A42">
        <v>36</v>
      </c>
      <c r="B42" s="5" t="str">
        <f>VLOOKUP(A42,VOL!A:P,2,0)</f>
        <v>อิรัก</v>
      </c>
      <c r="C42" s="6">
        <f>VLOOKUP(A42,VOL!A:P,4,0)/1000</f>
        <v>205.941</v>
      </c>
      <c r="D42" s="6">
        <f>VLOOKUP(A42,VOL!A:P,5,0)/1000</f>
        <v>0</v>
      </c>
      <c r="E42" s="6">
        <f t="shared" si="9"/>
        <v>205.941</v>
      </c>
      <c r="F42" s="6">
        <f>VLOOKUP(A42,VOL!A:P,6,0)/1000</f>
        <v>0</v>
      </c>
      <c r="G42" s="6">
        <f>VLOOKUP(A42,VOL!A:P,7,0)/1000</f>
        <v>4634</v>
      </c>
      <c r="H42" s="6">
        <f>VLOOKUP(A42,VOL!A:P,8,0)/1000</f>
        <v>3754</v>
      </c>
      <c r="I42" s="6">
        <f>VLOOKUP(A42,VOL!A:P,9,0)/1000</f>
        <v>0</v>
      </c>
      <c r="J42" s="6">
        <f>VLOOKUP(A42,VOL!A:P,10,0)/1000</f>
        <v>0</v>
      </c>
      <c r="K42" s="6">
        <f>VLOOKUP(A42,VOL!A:P,11,0)/1000</f>
        <v>0</v>
      </c>
      <c r="L42" s="6">
        <f>VLOOKUP(A42,VOL!A:P,12,0)/1000</f>
        <v>4.0000000000000001E-3</v>
      </c>
      <c r="M42" s="6">
        <f>VLOOKUP(A42,VOL!A:P,13,0)/1000</f>
        <v>0</v>
      </c>
      <c r="N42" s="6">
        <f t="shared" si="10"/>
        <v>8388.0040000000008</v>
      </c>
      <c r="O42" s="6">
        <f>VLOOKUP(A42,VOL!A:P,14,0)/1000</f>
        <v>0</v>
      </c>
      <c r="P42" s="6">
        <f>VLOOKUP(A42,VOL!A:P,15,0)/1000</f>
        <v>0</v>
      </c>
      <c r="Q42" s="6">
        <f>VLOOKUP(A42,VOL!A:P,16,0)/1000</f>
        <v>6.0000000000000001E-3</v>
      </c>
      <c r="R42" s="6">
        <f t="shared" si="11"/>
        <v>8593.9510000000009</v>
      </c>
    </row>
    <row r="43" spans="1:18" ht="22.5" customHeight="1" x14ac:dyDescent="0.45">
      <c r="A43">
        <v>37</v>
      </c>
      <c r="B43" s="5" t="str">
        <f>VLOOKUP(A43,VOL!A:P,2,0)</f>
        <v>อิสราเอล</v>
      </c>
      <c r="C43" s="6">
        <f>VLOOKUP(A43,VOL!A:P,4,0)/1000</f>
        <v>25452.419000000002</v>
      </c>
      <c r="D43" s="6">
        <f>VLOOKUP(A43,VOL!A:P,5,0)/1000</f>
        <v>0</v>
      </c>
      <c r="E43" s="6">
        <f t="shared" si="9"/>
        <v>25452.419000000002</v>
      </c>
      <c r="F43" s="6">
        <f>VLOOKUP(A43,VOL!A:P,6,0)/1000</f>
        <v>1566.325</v>
      </c>
      <c r="G43" s="6">
        <f>VLOOKUP(A43,VOL!A:P,7,0)/1000</f>
        <v>14151.321</v>
      </c>
      <c r="H43" s="6">
        <f>VLOOKUP(A43,VOL!A:P,8,0)/1000</f>
        <v>6231.1</v>
      </c>
      <c r="I43" s="6">
        <f>VLOOKUP(A43,VOL!A:P,9,0)/1000</f>
        <v>33</v>
      </c>
      <c r="J43" s="6">
        <f>VLOOKUP(A43,VOL!A:P,10,0)/1000</f>
        <v>0</v>
      </c>
      <c r="K43" s="6">
        <f>VLOOKUP(A43,VOL!A:P,11,0)/1000</f>
        <v>0</v>
      </c>
      <c r="L43" s="6">
        <f>VLOOKUP(A43,VOL!A:P,12,0)/1000</f>
        <v>266.5</v>
      </c>
      <c r="M43" s="6">
        <f>VLOOKUP(A43,VOL!A:P,13,0)/1000</f>
        <v>160</v>
      </c>
      <c r="N43" s="6">
        <f t="shared" si="10"/>
        <v>20841.921000000002</v>
      </c>
      <c r="O43" s="6">
        <f>VLOOKUP(A43,VOL!A:P,14,0)/1000</f>
        <v>1940.925</v>
      </c>
      <c r="P43" s="6">
        <f>VLOOKUP(A43,VOL!A:P,15,0)/1000</f>
        <v>2074.855</v>
      </c>
      <c r="Q43" s="6">
        <f>VLOOKUP(A43,VOL!A:P,16,0)/1000</f>
        <v>1E-3</v>
      </c>
      <c r="R43" s="6">
        <f t="shared" si="11"/>
        <v>51876.446000000011</v>
      </c>
    </row>
    <row r="44" spans="1:18" ht="22.5" customHeight="1" x14ac:dyDescent="0.45">
      <c r="A44">
        <v>38</v>
      </c>
      <c r="B44" s="5" t="str">
        <f>VLOOKUP(A44,VOL!A:P,2,0)</f>
        <v>อิหร่าน</v>
      </c>
      <c r="C44" s="6">
        <f>VLOOKUP(A44,VOL!A:P,4,0)/1000</f>
        <v>3645.6619999999998</v>
      </c>
      <c r="D44" s="6">
        <f>VLOOKUP(A44,VOL!A:P,5,0)/1000</f>
        <v>0</v>
      </c>
      <c r="E44" s="6">
        <f t="shared" si="9"/>
        <v>3645.6619999999998</v>
      </c>
      <c r="F44" s="6">
        <f>VLOOKUP(A44,VOL!A:P,6,0)/1000</f>
        <v>0</v>
      </c>
      <c r="G44" s="6">
        <f>VLOOKUP(A44,VOL!A:P,7,0)/1000</f>
        <v>1942</v>
      </c>
      <c r="H44" s="6">
        <f>VLOOKUP(A44,VOL!A:P,8,0)/1000</f>
        <v>1520.4</v>
      </c>
      <c r="I44" s="6">
        <f>VLOOKUP(A44,VOL!A:P,9,0)/1000</f>
        <v>0</v>
      </c>
      <c r="J44" s="6">
        <f>VLOOKUP(A44,VOL!A:P,10,0)/1000</f>
        <v>0</v>
      </c>
      <c r="K44" s="6">
        <f>VLOOKUP(A44,VOL!A:P,11,0)/1000</f>
        <v>0</v>
      </c>
      <c r="L44" s="6">
        <f>VLOOKUP(A44,VOL!A:P,12,0)/1000</f>
        <v>0</v>
      </c>
      <c r="M44" s="6">
        <f>VLOOKUP(A44,VOL!A:P,13,0)/1000</f>
        <v>3.242</v>
      </c>
      <c r="N44" s="6">
        <f t="shared" si="10"/>
        <v>3465.6420000000003</v>
      </c>
      <c r="O44" s="6">
        <f>VLOOKUP(A44,VOL!A:P,14,0)/1000</f>
        <v>0</v>
      </c>
      <c r="P44" s="6">
        <f>VLOOKUP(A44,VOL!A:P,15,0)/1000</f>
        <v>330</v>
      </c>
      <c r="Q44" s="6">
        <f>VLOOKUP(A44,VOL!A:P,16,0)/1000</f>
        <v>0</v>
      </c>
      <c r="R44" s="6">
        <f t="shared" si="11"/>
        <v>7441.3040000000001</v>
      </c>
    </row>
    <row r="45" spans="1:18" ht="22.5" customHeight="1" x14ac:dyDescent="0.45">
      <c r="A45">
        <v>39</v>
      </c>
      <c r="B45" s="5" t="str">
        <f>VLOOKUP(A45,VOL!A:P,2,0)</f>
        <v>โอมาน</v>
      </c>
      <c r="C45" s="6">
        <f>VLOOKUP(A45,VOL!A:P,4,0)/1000</f>
        <v>1282.335</v>
      </c>
      <c r="D45" s="6">
        <f>VLOOKUP(A45,VOL!A:P,5,0)/1000</f>
        <v>0</v>
      </c>
      <c r="E45" s="6">
        <f t="shared" si="9"/>
        <v>1282.335</v>
      </c>
      <c r="F45" s="6">
        <f>VLOOKUP(A45,VOL!A:P,6,0)/1000</f>
        <v>0</v>
      </c>
      <c r="G45" s="6">
        <f>VLOOKUP(A45,VOL!A:P,7,0)/1000</f>
        <v>100</v>
      </c>
      <c r="H45" s="6">
        <f>VLOOKUP(A45,VOL!A:P,8,0)/1000</f>
        <v>249.48</v>
      </c>
      <c r="I45" s="6">
        <f>VLOOKUP(A45,VOL!A:P,9,0)/1000</f>
        <v>0</v>
      </c>
      <c r="J45" s="6">
        <f>VLOOKUP(A45,VOL!A:P,10,0)/1000</f>
        <v>0</v>
      </c>
      <c r="K45" s="6">
        <f>VLOOKUP(A45,VOL!A:P,11,0)/1000</f>
        <v>0</v>
      </c>
      <c r="L45" s="6">
        <f>VLOOKUP(A45,VOL!A:P,12,0)/1000</f>
        <v>0</v>
      </c>
      <c r="M45" s="6">
        <f>VLOOKUP(A45,VOL!A:P,13,0)/1000</f>
        <v>0</v>
      </c>
      <c r="N45" s="6">
        <f t="shared" si="10"/>
        <v>349.48</v>
      </c>
      <c r="O45" s="6">
        <f>VLOOKUP(A45,VOL!A:P,14,0)/1000</f>
        <v>27.04</v>
      </c>
      <c r="P45" s="6">
        <f>VLOOKUP(A45,VOL!A:P,15,0)/1000</f>
        <v>2127.42</v>
      </c>
      <c r="Q45" s="6">
        <f>VLOOKUP(A45,VOL!A:P,16,0)/1000</f>
        <v>0</v>
      </c>
      <c r="R45" s="6">
        <f t="shared" si="11"/>
        <v>3786.2750000000001</v>
      </c>
    </row>
    <row r="46" spans="1:18" s="9" customFormat="1" ht="22.5" customHeight="1" x14ac:dyDescent="0.45">
      <c r="A46"/>
      <c r="B46" s="34" t="s">
        <v>140</v>
      </c>
      <c r="C46" s="8">
        <f t="shared" ref="C46:J46" si="12">C47+C75</f>
        <v>146330.84199999998</v>
      </c>
      <c r="D46" s="8">
        <f t="shared" si="12"/>
        <v>26451.288</v>
      </c>
      <c r="E46" s="8">
        <f t="shared" si="12"/>
        <v>172782.12999999998</v>
      </c>
      <c r="F46" s="8">
        <f t="shared" si="12"/>
        <v>33567.325000000004</v>
      </c>
      <c r="G46" s="8">
        <f t="shared" si="12"/>
        <v>20801.631999999998</v>
      </c>
      <c r="H46" s="8">
        <f t="shared" si="12"/>
        <v>8162.34</v>
      </c>
      <c r="I46" s="8">
        <f t="shared" si="12"/>
        <v>3779.65</v>
      </c>
      <c r="J46" s="8">
        <f t="shared" si="12"/>
        <v>184.7</v>
      </c>
      <c r="K46" s="8">
        <f t="shared" ref="K46" si="13">K47+K75</f>
        <v>6</v>
      </c>
      <c r="L46" s="8">
        <f t="shared" ref="L46:R46" si="14">L47+L75</f>
        <v>3706.384</v>
      </c>
      <c r="M46" s="8">
        <f t="shared" si="14"/>
        <v>12721.183999999999</v>
      </c>
      <c r="N46" s="8">
        <f t="shared" si="14"/>
        <v>49361.89</v>
      </c>
      <c r="O46" s="8">
        <f t="shared" si="14"/>
        <v>15209.216000000002</v>
      </c>
      <c r="P46" s="8">
        <f t="shared" si="14"/>
        <v>119210.94500000001</v>
      </c>
      <c r="Q46" s="8">
        <f t="shared" si="14"/>
        <v>0.128</v>
      </c>
      <c r="R46" s="8">
        <f t="shared" si="14"/>
        <v>390131.63400000002</v>
      </c>
    </row>
    <row r="47" spans="1:18" s="9" customFormat="1" ht="22.5" customHeight="1" x14ac:dyDescent="0.45">
      <c r="A47"/>
      <c r="B47" s="12" t="s">
        <v>141</v>
      </c>
      <c r="C47" s="11">
        <f>SUM(C48:C74)</f>
        <v>126666.42799999997</v>
      </c>
      <c r="D47" s="11">
        <f t="shared" ref="D47:R47" si="15">SUM(D48:D74)</f>
        <v>24345.356</v>
      </c>
      <c r="E47" s="11">
        <f t="shared" si="15"/>
        <v>151011.78399999999</v>
      </c>
      <c r="F47" s="11">
        <f t="shared" si="15"/>
        <v>28468.499000000003</v>
      </c>
      <c r="G47" s="11">
        <f t="shared" si="15"/>
        <v>9942.4699999999993</v>
      </c>
      <c r="H47" s="11">
        <f t="shared" si="15"/>
        <v>2774.8399999999997</v>
      </c>
      <c r="I47" s="11">
        <f t="shared" si="15"/>
        <v>3675</v>
      </c>
      <c r="J47" s="11">
        <f t="shared" si="15"/>
        <v>116.5</v>
      </c>
      <c r="K47" s="11">
        <f t="shared" ref="K47" si="16">SUM(K48:K74)</f>
        <v>6</v>
      </c>
      <c r="L47" s="11">
        <f t="shared" si="15"/>
        <v>3232.5370000000003</v>
      </c>
      <c r="M47" s="11">
        <f t="shared" si="15"/>
        <v>12721.183999999999</v>
      </c>
      <c r="N47" s="11">
        <f t="shared" si="15"/>
        <v>32468.530999999999</v>
      </c>
      <c r="O47" s="11">
        <f t="shared" si="15"/>
        <v>14839.239000000001</v>
      </c>
      <c r="P47" s="11">
        <f t="shared" si="15"/>
        <v>90808.195000000007</v>
      </c>
      <c r="Q47" s="11">
        <f t="shared" si="15"/>
        <v>9.3000000000000013E-2</v>
      </c>
      <c r="R47" s="11">
        <f t="shared" si="15"/>
        <v>317596.34100000001</v>
      </c>
    </row>
    <row r="48" spans="1:18" ht="22.5" customHeight="1" x14ac:dyDescent="0.45">
      <c r="A48" s="32">
        <v>40</v>
      </c>
      <c r="B48" s="5" t="str">
        <f>VLOOKUP(A48,VOL!A:P,2,0)</f>
        <v>กรีซ</v>
      </c>
      <c r="C48" s="6">
        <f>VLOOKUP(A48,VOL!A:P,4,0)/1000</f>
        <v>384.05200000000002</v>
      </c>
      <c r="D48" s="6">
        <f>VLOOKUP(A48,VOL!A:P,5,0)/1000</f>
        <v>0</v>
      </c>
      <c r="E48" s="6">
        <f t="shared" ref="E48:E74" si="17">SUM(C48:D48)</f>
        <v>384.05200000000002</v>
      </c>
      <c r="F48" s="6">
        <f>VLOOKUP(A48,VOL!A:P,6,0)/1000</f>
        <v>0</v>
      </c>
      <c r="G48" s="6">
        <f>VLOOKUP(A48,VOL!A:P,7,0)/1000</f>
        <v>0</v>
      </c>
      <c r="H48" s="6">
        <f>VLOOKUP(A48,VOL!A:P,8,0)/1000</f>
        <v>240</v>
      </c>
      <c r="I48" s="6">
        <f>VLOOKUP(A48,VOL!A:P,9,0)/1000</f>
        <v>0</v>
      </c>
      <c r="J48" s="6">
        <f>VLOOKUP(A48,VOL!A:P,10,0)/1000</f>
        <v>0</v>
      </c>
      <c r="K48" s="6">
        <f>VLOOKUP(A48,VOL!A:P,11,0)/1000</f>
        <v>0</v>
      </c>
      <c r="L48" s="6">
        <f>VLOOKUP(A48,VOL!A:P,12,0)/1000</f>
        <v>0</v>
      </c>
      <c r="M48" s="6">
        <f>VLOOKUP(A48,VOL!A:P,13,0)/1000</f>
        <v>0</v>
      </c>
      <c r="N48" s="6">
        <f t="shared" ref="N48:N74" si="18">SUM(G48:M48)</f>
        <v>240</v>
      </c>
      <c r="O48" s="6">
        <f>VLOOKUP(A48,VOL!A:P,14,0)/1000</f>
        <v>13.56</v>
      </c>
      <c r="P48" s="6">
        <f>VLOOKUP(A48,VOL!A:P,15,0)/1000</f>
        <v>108</v>
      </c>
      <c r="Q48" s="6">
        <f>VLOOKUP(A48,VOL!A:P,16,0)/1000</f>
        <v>0</v>
      </c>
      <c r="R48" s="6">
        <f t="shared" ref="R48:R74" si="19">E48+F48+N48+O48+P48+Q48</f>
        <v>745.61199999999997</v>
      </c>
    </row>
    <row r="49" spans="1:18" ht="22.5" customHeight="1" x14ac:dyDescent="0.45">
      <c r="A49" s="26">
        <v>41</v>
      </c>
      <c r="B49" s="5" t="str">
        <f>VLOOKUP(A49,VOL!A:P,2,0)</f>
        <v>โครเอเซีย</v>
      </c>
      <c r="C49" s="6">
        <f>VLOOKUP(A49,VOL!A:P,4,0)/1000</f>
        <v>16</v>
      </c>
      <c r="D49" s="6">
        <f>VLOOKUP(A49,VOL!A:P,5,0)/1000</f>
        <v>0</v>
      </c>
      <c r="E49" s="6">
        <f t="shared" si="17"/>
        <v>16</v>
      </c>
      <c r="F49" s="6">
        <f>VLOOKUP(A49,VOL!A:P,6,0)/1000</f>
        <v>0</v>
      </c>
      <c r="G49" s="6">
        <f>VLOOKUP(A49,VOL!A:P,7,0)/1000</f>
        <v>28.8</v>
      </c>
      <c r="H49" s="6">
        <f>VLOOKUP(A49,VOL!A:P,8,0)/1000</f>
        <v>652.79999999999995</v>
      </c>
      <c r="I49" s="6">
        <f>VLOOKUP(A49,VOL!A:P,9,0)/1000</f>
        <v>0</v>
      </c>
      <c r="J49" s="6">
        <f>VLOOKUP(A49,VOL!A:P,10,0)/1000</f>
        <v>0</v>
      </c>
      <c r="K49" s="6">
        <f>VLOOKUP(A49,VOL!A:P,11,0)/1000</f>
        <v>0</v>
      </c>
      <c r="L49" s="6">
        <f>VLOOKUP(A49,VOL!A:P,12,0)/1000</f>
        <v>0</v>
      </c>
      <c r="M49" s="6">
        <f>VLOOKUP(A49,VOL!A:P,13,0)/1000</f>
        <v>0</v>
      </c>
      <c r="N49" s="6">
        <f t="shared" si="18"/>
        <v>681.59999999999991</v>
      </c>
      <c r="O49" s="6">
        <f>VLOOKUP(A49,VOL!A:P,14,0)/1000</f>
        <v>0</v>
      </c>
      <c r="P49" s="6">
        <f>VLOOKUP(A49,VOL!A:P,15,0)/1000</f>
        <v>8</v>
      </c>
      <c r="Q49" s="6">
        <f>VLOOKUP(A49,VOL!A:P,16,0)/1000</f>
        <v>0</v>
      </c>
      <c r="R49" s="6">
        <f t="shared" si="19"/>
        <v>705.59999999999991</v>
      </c>
    </row>
    <row r="50" spans="1:18" ht="22.5" customHeight="1" x14ac:dyDescent="0.45">
      <c r="A50" s="26">
        <v>42</v>
      </c>
      <c r="B50" s="5" t="str">
        <f>VLOOKUP(A50,VOL!A:P,2,0)</f>
        <v>เช็ก</v>
      </c>
      <c r="C50" s="6">
        <f>VLOOKUP(A50,VOL!A:P,4,0)/1000</f>
        <v>4925.4440000000004</v>
      </c>
      <c r="D50" s="6">
        <f>VLOOKUP(A50,VOL!A:P,5,0)/1000</f>
        <v>0</v>
      </c>
      <c r="E50" s="6">
        <f t="shared" si="17"/>
        <v>4925.4440000000004</v>
      </c>
      <c r="F50" s="6">
        <f>VLOOKUP(A50,VOL!A:P,6,0)/1000</f>
        <v>1.2E-2</v>
      </c>
      <c r="G50" s="6">
        <f>VLOOKUP(A50,VOL!A:P,7,0)/1000</f>
        <v>84.5</v>
      </c>
      <c r="H50" s="6">
        <f>VLOOKUP(A50,VOL!A:P,8,0)/1000</f>
        <v>225</v>
      </c>
      <c r="I50" s="6">
        <f>VLOOKUP(A50,VOL!A:P,9,0)/1000</f>
        <v>0</v>
      </c>
      <c r="J50" s="6">
        <f>VLOOKUP(A50,VOL!A:P,10,0)/1000</f>
        <v>0</v>
      </c>
      <c r="K50" s="6">
        <f>VLOOKUP(A50,VOL!A:P,11,0)/1000</f>
        <v>0</v>
      </c>
      <c r="L50" s="6">
        <f>VLOOKUP(A50,VOL!A:P,12,0)/1000</f>
        <v>8.8230000000000004</v>
      </c>
      <c r="M50" s="6">
        <f>VLOOKUP(A50,VOL!A:P,13,0)/1000</f>
        <v>131.875</v>
      </c>
      <c r="N50" s="6">
        <f t="shared" si="18"/>
        <v>450.19799999999998</v>
      </c>
      <c r="O50" s="6">
        <f>VLOOKUP(A50,VOL!A:P,14,0)/1000</f>
        <v>30.573</v>
      </c>
      <c r="P50" s="6">
        <f>VLOOKUP(A50,VOL!A:P,15,0)/1000</f>
        <v>647.1</v>
      </c>
      <c r="Q50" s="6">
        <f>VLOOKUP(A50,VOL!A:P,16,0)/1000</f>
        <v>1E-3</v>
      </c>
      <c r="R50" s="6">
        <f t="shared" si="19"/>
        <v>6053.3280000000013</v>
      </c>
    </row>
    <row r="51" spans="1:18" ht="22.5" customHeight="1" x14ac:dyDescent="0.45">
      <c r="A51" s="26">
        <v>43</v>
      </c>
      <c r="B51" s="5" t="str">
        <f>VLOOKUP(A51,VOL!A:P,2,0)</f>
        <v>ไซปรัส</v>
      </c>
      <c r="C51" s="6">
        <f>VLOOKUP(A51,VOL!A:P,4,0)/1000</f>
        <v>530.54999999999995</v>
      </c>
      <c r="D51" s="6">
        <f>VLOOKUP(A51,VOL!A:P,5,0)/1000</f>
        <v>0</v>
      </c>
      <c r="E51" s="6">
        <f t="shared" si="17"/>
        <v>530.54999999999995</v>
      </c>
      <c r="F51" s="6">
        <f>VLOOKUP(A51,VOL!A:P,6,0)/1000</f>
        <v>4</v>
      </c>
      <c r="G51" s="6">
        <f>VLOOKUP(A51,VOL!A:P,7,0)/1000</f>
        <v>54</v>
      </c>
      <c r="H51" s="6">
        <f>VLOOKUP(A51,VOL!A:P,8,0)/1000</f>
        <v>0</v>
      </c>
      <c r="I51" s="6">
        <f>VLOOKUP(A51,VOL!A:P,9,0)/1000</f>
        <v>0</v>
      </c>
      <c r="J51" s="6">
        <f>VLOOKUP(A51,VOL!A:P,10,0)/1000</f>
        <v>0</v>
      </c>
      <c r="K51" s="6">
        <f>VLOOKUP(A51,VOL!A:P,11,0)/1000</f>
        <v>0</v>
      </c>
      <c r="L51" s="6">
        <f>VLOOKUP(A51,VOL!A:P,12,0)/1000</f>
        <v>1.62</v>
      </c>
      <c r="M51" s="6">
        <f>VLOOKUP(A51,VOL!A:P,13,0)/1000</f>
        <v>0</v>
      </c>
      <c r="N51" s="6">
        <f t="shared" si="18"/>
        <v>55.62</v>
      </c>
      <c r="O51" s="6">
        <f>VLOOKUP(A51,VOL!A:P,14,0)/1000</f>
        <v>18.984000000000002</v>
      </c>
      <c r="P51" s="6">
        <f>VLOOKUP(A51,VOL!A:P,15,0)/1000</f>
        <v>237</v>
      </c>
      <c r="Q51" s="6">
        <f>VLOOKUP(A51,VOL!A:P,16,0)/1000</f>
        <v>0</v>
      </c>
      <c r="R51" s="6">
        <f t="shared" si="19"/>
        <v>846.154</v>
      </c>
    </row>
    <row r="52" spans="1:18" ht="22.5" customHeight="1" x14ac:dyDescent="0.45">
      <c r="A52" s="26">
        <v>44</v>
      </c>
      <c r="B52" s="5" t="str">
        <f>VLOOKUP(A52,VOL!A:P,2,0)</f>
        <v>เดนมาร์ก</v>
      </c>
      <c r="C52" s="6">
        <f>VLOOKUP(A52,VOL!A:P,4,0)/1000</f>
        <v>3552.2860000000001</v>
      </c>
      <c r="D52" s="6">
        <f>VLOOKUP(A52,VOL!A:P,5,0)/1000</f>
        <v>72</v>
      </c>
      <c r="E52" s="6">
        <f t="shared" si="17"/>
        <v>3624.2860000000001</v>
      </c>
      <c r="F52" s="6">
        <f>VLOOKUP(A52,VOL!A:P,6,0)/1000</f>
        <v>0</v>
      </c>
      <c r="G52" s="6">
        <f>VLOOKUP(A52,VOL!A:P,7,0)/1000</f>
        <v>0</v>
      </c>
      <c r="H52" s="6">
        <f>VLOOKUP(A52,VOL!A:P,8,0)/1000</f>
        <v>0</v>
      </c>
      <c r="I52" s="6">
        <f>VLOOKUP(A52,VOL!A:P,9,0)/1000</f>
        <v>0</v>
      </c>
      <c r="J52" s="6">
        <f>VLOOKUP(A52,VOL!A:P,10,0)/1000</f>
        <v>0</v>
      </c>
      <c r="K52" s="6">
        <f>VLOOKUP(A52,VOL!A:P,11,0)/1000</f>
        <v>0</v>
      </c>
      <c r="L52" s="6">
        <f>VLOOKUP(A52,VOL!A:P,12,0)/1000</f>
        <v>31.201000000000001</v>
      </c>
      <c r="M52" s="6">
        <f>VLOOKUP(A52,VOL!A:P,13,0)/1000</f>
        <v>0</v>
      </c>
      <c r="N52" s="6">
        <f t="shared" si="18"/>
        <v>31.201000000000001</v>
      </c>
      <c r="O52" s="6">
        <f>VLOOKUP(A52,VOL!A:P,14,0)/1000</f>
        <v>43.88</v>
      </c>
      <c r="P52" s="6">
        <f>VLOOKUP(A52,VOL!A:P,15,0)/1000</f>
        <v>386</v>
      </c>
      <c r="Q52" s="6">
        <f>VLOOKUP(A52,VOL!A:P,16,0)/1000</f>
        <v>0</v>
      </c>
      <c r="R52" s="6">
        <f t="shared" si="19"/>
        <v>4085.3670000000002</v>
      </c>
    </row>
    <row r="53" spans="1:18" ht="22.5" customHeight="1" x14ac:dyDescent="0.45">
      <c r="A53" s="26">
        <v>45</v>
      </c>
      <c r="B53" s="5" t="str">
        <f>VLOOKUP(A53,VOL!A:P,2,0)</f>
        <v>เนเธอร์แลนด์</v>
      </c>
      <c r="C53" s="6">
        <f>VLOOKUP(A53,VOL!A:P,4,0)/1000</f>
        <v>16557.807000000001</v>
      </c>
      <c r="D53" s="6">
        <f>VLOOKUP(A53,VOL!A:P,5,0)/1000</f>
        <v>1992.037</v>
      </c>
      <c r="E53" s="6">
        <f t="shared" si="17"/>
        <v>18549.844000000001</v>
      </c>
      <c r="F53" s="6">
        <f>VLOOKUP(A53,VOL!A:P,6,0)/1000</f>
        <v>12413.37</v>
      </c>
      <c r="G53" s="6">
        <f>VLOOKUP(A53,VOL!A:P,7,0)/1000</f>
        <v>208.4</v>
      </c>
      <c r="H53" s="6">
        <f>VLOOKUP(A53,VOL!A:P,8,0)/1000</f>
        <v>58.75</v>
      </c>
      <c r="I53" s="6">
        <f>VLOOKUP(A53,VOL!A:P,9,0)/1000</f>
        <v>239</v>
      </c>
      <c r="J53" s="6">
        <f>VLOOKUP(A53,VOL!A:P,10,0)/1000</f>
        <v>0</v>
      </c>
      <c r="K53" s="6">
        <f>VLOOKUP(A53,VOL!A:P,11,0)/1000</f>
        <v>0</v>
      </c>
      <c r="L53" s="6">
        <f>VLOOKUP(A53,VOL!A:P,12,0)/1000</f>
        <v>363.22300000000001</v>
      </c>
      <c r="M53" s="6">
        <f>VLOOKUP(A53,VOL!A:P,13,0)/1000</f>
        <v>23.94</v>
      </c>
      <c r="N53" s="6">
        <f t="shared" si="18"/>
        <v>893.3130000000001</v>
      </c>
      <c r="O53" s="6">
        <f>VLOOKUP(A53,VOL!A:P,14,0)/1000</f>
        <v>1654.6990000000001</v>
      </c>
      <c r="P53" s="6">
        <f>VLOOKUP(A53,VOL!A:P,15,0)/1000</f>
        <v>9724.6170000000002</v>
      </c>
      <c r="Q53" s="6">
        <f>VLOOKUP(A53,VOL!A:P,16,0)/1000</f>
        <v>7.0000000000000001E-3</v>
      </c>
      <c r="R53" s="6">
        <f t="shared" si="19"/>
        <v>43235.85</v>
      </c>
    </row>
    <row r="54" spans="1:18" ht="22.5" customHeight="1" x14ac:dyDescent="0.45">
      <c r="A54" s="26">
        <v>46</v>
      </c>
      <c r="B54" s="5" t="str">
        <f>VLOOKUP(A54,VOL!A:P,2,0)</f>
        <v>บัลแกเรีย</v>
      </c>
      <c r="C54" s="6">
        <f>VLOOKUP(A54,VOL!A:P,4,0)/1000</f>
        <v>0</v>
      </c>
      <c r="D54" s="6">
        <f>VLOOKUP(A54,VOL!A:P,5,0)/1000</f>
        <v>0</v>
      </c>
      <c r="E54" s="6">
        <f t="shared" si="17"/>
        <v>0</v>
      </c>
      <c r="F54" s="6">
        <f>VLOOKUP(A54,VOL!A:P,6,0)/1000</f>
        <v>0</v>
      </c>
      <c r="G54" s="6">
        <f>VLOOKUP(A54,VOL!A:P,7,0)/1000</f>
        <v>0</v>
      </c>
      <c r="H54" s="6">
        <f>VLOOKUP(A54,VOL!A:P,8,0)/1000</f>
        <v>0</v>
      </c>
      <c r="I54" s="6">
        <f>VLOOKUP(A54,VOL!A:P,9,0)/1000</f>
        <v>0</v>
      </c>
      <c r="J54" s="6">
        <f>VLOOKUP(A54,VOL!A:P,10,0)/1000</f>
        <v>0</v>
      </c>
      <c r="K54" s="6">
        <f>VLOOKUP(A54,VOL!A:P,11,0)/1000</f>
        <v>0</v>
      </c>
      <c r="L54" s="6">
        <f>VLOOKUP(A54,VOL!A:P,12,0)/1000</f>
        <v>20</v>
      </c>
      <c r="M54" s="6">
        <f>VLOOKUP(A54,VOL!A:P,13,0)/1000</f>
        <v>0</v>
      </c>
      <c r="N54" s="6">
        <f t="shared" si="18"/>
        <v>20</v>
      </c>
      <c r="O54" s="6">
        <f>VLOOKUP(A54,VOL!A:P,14,0)/1000</f>
        <v>22</v>
      </c>
      <c r="P54" s="6">
        <f>VLOOKUP(A54,VOL!A:P,15,0)/1000</f>
        <v>306</v>
      </c>
      <c r="Q54" s="6">
        <f>VLOOKUP(A54,VOL!A:P,16,0)/1000</f>
        <v>0</v>
      </c>
      <c r="R54" s="6">
        <f t="shared" si="19"/>
        <v>348</v>
      </c>
    </row>
    <row r="55" spans="1:18" ht="22.5" customHeight="1" x14ac:dyDescent="0.45">
      <c r="A55" s="26">
        <v>47</v>
      </c>
      <c r="B55" s="5" t="str">
        <f>VLOOKUP(A55,VOL!A:P,2,0)</f>
        <v>เบลเยียม</v>
      </c>
      <c r="C55" s="6">
        <f>VLOOKUP(A55,VOL!A:P,4,0)/1000</f>
        <v>9819.8140000000003</v>
      </c>
      <c r="D55" s="6">
        <f>VLOOKUP(A55,VOL!A:P,5,0)/1000</f>
        <v>1359.5260000000001</v>
      </c>
      <c r="E55" s="6">
        <f t="shared" si="17"/>
        <v>11179.34</v>
      </c>
      <c r="F55" s="6">
        <f>VLOOKUP(A55,VOL!A:P,6,0)/1000</f>
        <v>5205.75</v>
      </c>
      <c r="G55" s="6">
        <f>VLOOKUP(A55,VOL!A:P,7,0)/1000</f>
        <v>1830</v>
      </c>
      <c r="H55" s="6">
        <f>VLOOKUP(A55,VOL!A:P,8,0)/1000</f>
        <v>534.86</v>
      </c>
      <c r="I55" s="6">
        <f>VLOOKUP(A55,VOL!A:P,9,0)/1000</f>
        <v>2800</v>
      </c>
      <c r="J55" s="6">
        <f>VLOOKUP(A55,VOL!A:P,10,0)/1000</f>
        <v>0</v>
      </c>
      <c r="K55" s="6">
        <f>VLOOKUP(A55,VOL!A:P,11,0)/1000</f>
        <v>0</v>
      </c>
      <c r="L55" s="6">
        <f>VLOOKUP(A55,VOL!A:P,12,0)/1000</f>
        <v>385.50799999999998</v>
      </c>
      <c r="M55" s="6">
        <f>VLOOKUP(A55,VOL!A:P,13,0)/1000</f>
        <v>12250.001</v>
      </c>
      <c r="N55" s="6">
        <f t="shared" si="18"/>
        <v>17800.368999999999</v>
      </c>
      <c r="O55" s="6">
        <f>VLOOKUP(A55,VOL!A:P,14,0)/1000</f>
        <v>7774.116</v>
      </c>
      <c r="P55" s="6">
        <f>VLOOKUP(A55,VOL!A:P,15,0)/1000</f>
        <v>20105</v>
      </c>
      <c r="Q55" s="6">
        <f>VLOOKUP(A55,VOL!A:P,16,0)/1000</f>
        <v>0</v>
      </c>
      <c r="R55" s="6">
        <f t="shared" si="19"/>
        <v>62064.575000000004</v>
      </c>
    </row>
    <row r="56" spans="1:18" ht="22.5" customHeight="1" x14ac:dyDescent="0.45">
      <c r="A56" s="26">
        <v>48</v>
      </c>
      <c r="B56" s="5" t="str">
        <f>VLOOKUP(A56,VOL!A:P,2,0)</f>
        <v>โปรตุเกส</v>
      </c>
      <c r="C56" s="6">
        <f>VLOOKUP(A56,VOL!A:P,4,0)/1000</f>
        <v>1672.0039999999999</v>
      </c>
      <c r="D56" s="6">
        <f>VLOOKUP(A56,VOL!A:P,5,0)/1000</f>
        <v>199.6</v>
      </c>
      <c r="E56" s="6">
        <f t="shared" si="17"/>
        <v>1871.6039999999998</v>
      </c>
      <c r="F56" s="6">
        <f>VLOOKUP(A56,VOL!A:P,6,0)/1000</f>
        <v>0</v>
      </c>
      <c r="G56" s="6">
        <f>VLOOKUP(A56,VOL!A:P,7,0)/1000</f>
        <v>0</v>
      </c>
      <c r="H56" s="6">
        <f>VLOOKUP(A56,VOL!A:P,8,0)/1000</f>
        <v>260</v>
      </c>
      <c r="I56" s="6">
        <f>VLOOKUP(A56,VOL!A:P,9,0)/1000</f>
        <v>0</v>
      </c>
      <c r="J56" s="6">
        <f>VLOOKUP(A56,VOL!A:P,10,0)/1000</f>
        <v>0</v>
      </c>
      <c r="K56" s="6">
        <f>VLOOKUP(A56,VOL!A:P,11,0)/1000</f>
        <v>0</v>
      </c>
      <c r="L56" s="6">
        <f>VLOOKUP(A56,VOL!A:P,12,0)/1000</f>
        <v>2E-3</v>
      </c>
      <c r="M56" s="6">
        <f>VLOOKUP(A56,VOL!A:P,13,0)/1000</f>
        <v>0</v>
      </c>
      <c r="N56" s="6">
        <f t="shared" si="18"/>
        <v>260.00200000000001</v>
      </c>
      <c r="O56" s="6">
        <f>VLOOKUP(A56,VOL!A:P,14,0)/1000</f>
        <v>74.5</v>
      </c>
      <c r="P56" s="6">
        <f>VLOOKUP(A56,VOL!A:P,15,0)/1000</f>
        <v>2554</v>
      </c>
      <c r="Q56" s="6">
        <f>VLOOKUP(A56,VOL!A:P,16,0)/1000</f>
        <v>0</v>
      </c>
      <c r="R56" s="6">
        <f t="shared" si="19"/>
        <v>4760.1059999999998</v>
      </c>
    </row>
    <row r="57" spans="1:18" ht="22.5" customHeight="1" x14ac:dyDescent="0.45">
      <c r="A57" s="26">
        <v>49</v>
      </c>
      <c r="B57" s="5" t="str">
        <f>VLOOKUP(A57,VOL!A:P,2,0)</f>
        <v>โปแลนด์</v>
      </c>
      <c r="C57" s="6">
        <f>VLOOKUP(A57,VOL!A:P,4,0)/1000</f>
        <v>4487.4570000000003</v>
      </c>
      <c r="D57" s="6">
        <f>VLOOKUP(A57,VOL!A:P,5,0)/1000</f>
        <v>15</v>
      </c>
      <c r="E57" s="6">
        <f t="shared" si="17"/>
        <v>4502.4570000000003</v>
      </c>
      <c r="F57" s="6">
        <f>VLOOKUP(A57,VOL!A:P,6,0)/1000</f>
        <v>0</v>
      </c>
      <c r="G57" s="6">
        <f>VLOOKUP(A57,VOL!A:P,7,0)/1000</f>
        <v>168</v>
      </c>
      <c r="H57" s="6">
        <f>VLOOKUP(A57,VOL!A:P,8,0)/1000</f>
        <v>200</v>
      </c>
      <c r="I57" s="6">
        <f>VLOOKUP(A57,VOL!A:P,9,0)/1000</f>
        <v>0</v>
      </c>
      <c r="J57" s="6">
        <f>VLOOKUP(A57,VOL!A:P,10,0)/1000</f>
        <v>0</v>
      </c>
      <c r="K57" s="6">
        <f>VLOOKUP(A57,VOL!A:P,11,0)/1000</f>
        <v>0</v>
      </c>
      <c r="L57" s="6">
        <f>VLOOKUP(A57,VOL!A:P,12,0)/1000</f>
        <v>94.891999999999996</v>
      </c>
      <c r="M57" s="6">
        <f>VLOOKUP(A57,VOL!A:P,13,0)/1000</f>
        <v>0</v>
      </c>
      <c r="N57" s="6">
        <f t="shared" si="18"/>
        <v>462.892</v>
      </c>
      <c r="O57" s="6">
        <f>VLOOKUP(A57,VOL!A:P,14,0)/1000</f>
        <v>12.696</v>
      </c>
      <c r="P57" s="6">
        <f>VLOOKUP(A57,VOL!A:P,15,0)/1000</f>
        <v>3547</v>
      </c>
      <c r="Q57" s="6">
        <f>VLOOKUP(A57,VOL!A:P,16,0)/1000</f>
        <v>0</v>
      </c>
      <c r="R57" s="6">
        <f t="shared" si="19"/>
        <v>8525.0450000000001</v>
      </c>
    </row>
    <row r="58" spans="1:18" ht="22.5" customHeight="1" x14ac:dyDescent="0.45">
      <c r="A58" s="26">
        <v>50</v>
      </c>
      <c r="B58" s="5" t="str">
        <f>VLOOKUP(A58,VOL!A:P,2,0)</f>
        <v>ฝรั่งเศส</v>
      </c>
      <c r="C58" s="6">
        <f>VLOOKUP(A58,VOL!A:P,4,0)/1000</f>
        <v>27101.097000000002</v>
      </c>
      <c r="D58" s="6">
        <f>VLOOKUP(A58,VOL!A:P,5,0)/1000</f>
        <v>10704.316000000001</v>
      </c>
      <c r="E58" s="6">
        <f t="shared" si="17"/>
        <v>37805.413</v>
      </c>
      <c r="F58" s="6">
        <f>VLOOKUP(A58,VOL!A:P,6,0)/1000</f>
        <v>4865.2520000000004</v>
      </c>
      <c r="G58" s="6">
        <f>VLOOKUP(A58,VOL!A:P,7,0)/1000</f>
        <v>36.271999999999998</v>
      </c>
      <c r="H58" s="6">
        <f>VLOOKUP(A58,VOL!A:P,8,0)/1000</f>
        <v>68</v>
      </c>
      <c r="I58" s="6">
        <f>VLOOKUP(A58,VOL!A:P,9,0)/1000</f>
        <v>0</v>
      </c>
      <c r="J58" s="6">
        <f>VLOOKUP(A58,VOL!A:P,10,0)/1000</f>
        <v>0</v>
      </c>
      <c r="K58" s="6">
        <f>VLOOKUP(A58,VOL!A:P,11,0)/1000</f>
        <v>0</v>
      </c>
      <c r="L58" s="6">
        <f>VLOOKUP(A58,VOL!A:P,12,0)/1000</f>
        <v>359.99799999999999</v>
      </c>
      <c r="M58" s="6">
        <f>VLOOKUP(A58,VOL!A:P,13,0)/1000</f>
        <v>190.3</v>
      </c>
      <c r="N58" s="6">
        <f t="shared" si="18"/>
        <v>654.56999999999994</v>
      </c>
      <c r="O58" s="6">
        <f>VLOOKUP(A58,VOL!A:P,14,0)/1000</f>
        <v>1666.537</v>
      </c>
      <c r="P58" s="6">
        <f>VLOOKUP(A58,VOL!A:P,15,0)/1000</f>
        <v>4469.01</v>
      </c>
      <c r="Q58" s="6">
        <f>VLOOKUP(A58,VOL!A:P,16,0)/1000</f>
        <v>2.1999999999999999E-2</v>
      </c>
      <c r="R58" s="6">
        <f t="shared" si="19"/>
        <v>49460.803999999996</v>
      </c>
    </row>
    <row r="59" spans="1:18" ht="22.5" customHeight="1" x14ac:dyDescent="0.45">
      <c r="A59" s="26">
        <v>51</v>
      </c>
      <c r="B59" s="5" t="str">
        <f>VLOOKUP(A59,VOL!A:P,2,0)</f>
        <v>ฟินแลนด์</v>
      </c>
      <c r="C59" s="6">
        <f>VLOOKUP(A59,VOL!A:P,4,0)/1000</f>
        <v>726.87800000000004</v>
      </c>
      <c r="D59" s="6">
        <f>VLOOKUP(A59,VOL!A:P,5,0)/1000</f>
        <v>908.226</v>
      </c>
      <c r="E59" s="6">
        <f t="shared" si="17"/>
        <v>1635.104</v>
      </c>
      <c r="F59" s="6">
        <f>VLOOKUP(A59,VOL!A:P,6,0)/1000</f>
        <v>0</v>
      </c>
      <c r="G59" s="6">
        <f>VLOOKUP(A59,VOL!A:P,7,0)/1000</f>
        <v>0</v>
      </c>
      <c r="H59" s="6">
        <f>VLOOKUP(A59,VOL!A:P,8,0)/1000</f>
        <v>0</v>
      </c>
      <c r="I59" s="6">
        <f>VLOOKUP(A59,VOL!A:P,9,0)/1000</f>
        <v>0</v>
      </c>
      <c r="J59" s="6">
        <f>VLOOKUP(A59,VOL!A:P,10,0)/1000</f>
        <v>0</v>
      </c>
      <c r="K59" s="6">
        <f>VLOOKUP(A59,VOL!A:P,11,0)/1000</f>
        <v>0</v>
      </c>
      <c r="L59" s="6">
        <f>VLOOKUP(A59,VOL!A:P,12,0)/1000</f>
        <v>4.5</v>
      </c>
      <c r="M59" s="6">
        <f>VLOOKUP(A59,VOL!A:P,13,0)/1000</f>
        <v>0</v>
      </c>
      <c r="N59" s="6">
        <f t="shared" si="18"/>
        <v>4.5</v>
      </c>
      <c r="O59" s="6">
        <f>VLOOKUP(A59,VOL!A:P,14,0)/1000</f>
        <v>39.479999999999997</v>
      </c>
      <c r="P59" s="6">
        <f>VLOOKUP(A59,VOL!A:P,15,0)/1000</f>
        <v>117.15</v>
      </c>
      <c r="Q59" s="6">
        <f>VLOOKUP(A59,VOL!A:P,16,0)/1000</f>
        <v>1E-3</v>
      </c>
      <c r="R59" s="6">
        <f t="shared" si="19"/>
        <v>1796.2350000000001</v>
      </c>
    </row>
    <row r="60" spans="1:18" ht="22.5" customHeight="1" x14ac:dyDescent="0.45">
      <c r="A60" s="26">
        <v>52</v>
      </c>
      <c r="B60" s="5" t="str">
        <f>VLOOKUP(A60,VOL!A:P,2,0)</f>
        <v>มอลตา</v>
      </c>
      <c r="C60" s="6">
        <f>VLOOKUP(A60,VOL!A:P,4,0)/1000</f>
        <v>392.28399999999999</v>
      </c>
      <c r="D60" s="6">
        <f>VLOOKUP(A60,VOL!A:P,5,0)/1000</f>
        <v>2.2999999999999998</v>
      </c>
      <c r="E60" s="6">
        <f t="shared" si="17"/>
        <v>394.584</v>
      </c>
      <c r="F60" s="6">
        <f>VLOOKUP(A60,VOL!A:P,6,0)/1000</f>
        <v>0</v>
      </c>
      <c r="G60" s="6">
        <f>VLOOKUP(A60,VOL!A:P,7,0)/1000</f>
        <v>38.979999999999997</v>
      </c>
      <c r="H60" s="6">
        <f>VLOOKUP(A60,VOL!A:P,8,0)/1000</f>
        <v>0</v>
      </c>
      <c r="I60" s="6">
        <f>VLOOKUP(A60,VOL!A:P,9,0)/1000</f>
        <v>0</v>
      </c>
      <c r="J60" s="6">
        <f>VLOOKUP(A60,VOL!A:P,10,0)/1000</f>
        <v>0</v>
      </c>
      <c r="K60" s="6">
        <f>VLOOKUP(A60,VOL!A:P,11,0)/1000</f>
        <v>0</v>
      </c>
      <c r="L60" s="6">
        <f>VLOOKUP(A60,VOL!A:P,12,0)/1000</f>
        <v>0</v>
      </c>
      <c r="M60" s="6">
        <f>VLOOKUP(A60,VOL!A:P,13,0)/1000</f>
        <v>0</v>
      </c>
      <c r="N60" s="6">
        <f t="shared" si="18"/>
        <v>38.979999999999997</v>
      </c>
      <c r="O60" s="6">
        <f>VLOOKUP(A60,VOL!A:P,14,0)/1000</f>
        <v>2.992</v>
      </c>
      <c r="P60" s="6">
        <f>VLOOKUP(A60,VOL!A:P,15,0)/1000</f>
        <v>136.84299999999999</v>
      </c>
      <c r="Q60" s="6">
        <f>VLOOKUP(A60,VOL!A:P,16,0)/1000</f>
        <v>0</v>
      </c>
      <c r="R60" s="6">
        <f t="shared" si="19"/>
        <v>573.399</v>
      </c>
    </row>
    <row r="61" spans="1:18" ht="22.5" customHeight="1" x14ac:dyDescent="0.45">
      <c r="A61" s="26">
        <v>53</v>
      </c>
      <c r="B61" s="5" t="str">
        <f>VLOOKUP(A61,VOL!A:P,2,0)</f>
        <v>เยอรมนี</v>
      </c>
      <c r="C61" s="6">
        <f>VLOOKUP(A61,VOL!A:P,4,0)/1000</f>
        <v>9777.4169999999995</v>
      </c>
      <c r="D61" s="6">
        <f>VLOOKUP(A61,VOL!A:P,5,0)/1000</f>
        <v>1613.0530000000001</v>
      </c>
      <c r="E61" s="6">
        <f t="shared" si="17"/>
        <v>11390.47</v>
      </c>
      <c r="F61" s="6">
        <f>VLOOKUP(A61,VOL!A:P,6,0)/1000</f>
        <v>0</v>
      </c>
      <c r="G61" s="6">
        <f>VLOOKUP(A61,VOL!A:P,7,0)/1000</f>
        <v>26.882999999999999</v>
      </c>
      <c r="H61" s="6">
        <f>VLOOKUP(A61,VOL!A:P,8,0)/1000</f>
        <v>24.93</v>
      </c>
      <c r="I61" s="6">
        <f>VLOOKUP(A61,VOL!A:P,9,0)/1000</f>
        <v>0</v>
      </c>
      <c r="J61" s="6">
        <f>VLOOKUP(A61,VOL!A:P,10,0)/1000</f>
        <v>0</v>
      </c>
      <c r="K61" s="6">
        <f>VLOOKUP(A61,VOL!A:P,11,0)/1000</f>
        <v>6</v>
      </c>
      <c r="L61" s="6">
        <f>VLOOKUP(A61,VOL!A:P,12,0)/1000</f>
        <v>67.885000000000005</v>
      </c>
      <c r="M61" s="6">
        <f>VLOOKUP(A61,VOL!A:P,13,0)/1000</f>
        <v>0</v>
      </c>
      <c r="N61" s="6">
        <f t="shared" si="18"/>
        <v>125.69800000000001</v>
      </c>
      <c r="O61" s="6">
        <f>VLOOKUP(A61,VOL!A:P,14,0)/1000</f>
        <v>422.589</v>
      </c>
      <c r="P61" s="6">
        <f>VLOOKUP(A61,VOL!A:P,15,0)/1000</f>
        <v>2224.652</v>
      </c>
      <c r="Q61" s="6">
        <f>VLOOKUP(A61,VOL!A:P,16,0)/1000</f>
        <v>8.9999999999999993E-3</v>
      </c>
      <c r="R61" s="6">
        <f t="shared" si="19"/>
        <v>14163.418</v>
      </c>
    </row>
    <row r="62" spans="1:18" ht="22.5" customHeight="1" x14ac:dyDescent="0.45">
      <c r="A62" s="26">
        <v>54</v>
      </c>
      <c r="B62" s="30" t="str">
        <f>VLOOKUP(A62,VOL!A:P,2,0)</f>
        <v>โรมาเนีย</v>
      </c>
      <c r="C62" s="6">
        <f>VLOOKUP(A62,VOL!A:P,4,0)/1000</f>
        <v>0</v>
      </c>
      <c r="D62" s="6">
        <f>VLOOKUP(A62,VOL!A:P,5,0)/1000</f>
        <v>0</v>
      </c>
      <c r="E62" s="6">
        <f t="shared" si="17"/>
        <v>0</v>
      </c>
      <c r="F62" s="6">
        <f>VLOOKUP(A62,VOL!A:P,6,0)/1000</f>
        <v>0</v>
      </c>
      <c r="G62" s="6">
        <f>VLOOKUP(A62,VOL!A:P,7,0)/1000</f>
        <v>0</v>
      </c>
      <c r="H62" s="6">
        <f>VLOOKUP(A62,VOL!A:P,8,0)/1000</f>
        <v>0</v>
      </c>
      <c r="I62" s="6">
        <f>VLOOKUP(A62,VOL!A:P,9,0)/1000</f>
        <v>0</v>
      </c>
      <c r="J62" s="6">
        <f>VLOOKUP(A62,VOL!A:P,10,0)/1000</f>
        <v>0</v>
      </c>
      <c r="K62" s="6">
        <f>VLOOKUP(A62,VOL!A:P,11,0)/1000</f>
        <v>0</v>
      </c>
      <c r="L62" s="6">
        <f>VLOOKUP(A62,VOL!A:P,12,0)/1000</f>
        <v>0</v>
      </c>
      <c r="M62" s="6">
        <f>VLOOKUP(A62,VOL!A:P,13,0)/1000</f>
        <v>0</v>
      </c>
      <c r="N62" s="6">
        <f t="shared" si="18"/>
        <v>0</v>
      </c>
      <c r="O62" s="6">
        <f>VLOOKUP(A62,VOL!A:P,14,0)/1000</f>
        <v>0</v>
      </c>
      <c r="P62" s="6">
        <f>VLOOKUP(A62,VOL!A:P,15,0)/1000</f>
        <v>200</v>
      </c>
      <c r="Q62" s="6">
        <f>VLOOKUP(A62,VOL!A:P,16,0)/1000</f>
        <v>0</v>
      </c>
      <c r="R62" s="31">
        <f t="shared" si="19"/>
        <v>200</v>
      </c>
    </row>
    <row r="63" spans="1:18" ht="22.5" customHeight="1" x14ac:dyDescent="0.45">
      <c r="A63" s="26">
        <v>55</v>
      </c>
      <c r="B63" s="5" t="str">
        <f>VLOOKUP(A63,VOL!A:P,2,0)</f>
        <v>ลักเซมเบอร์ก</v>
      </c>
      <c r="C63" s="6">
        <f>VLOOKUP(A63,VOL!A:P,4,0)/1000</f>
        <v>0</v>
      </c>
      <c r="D63" s="6">
        <f>VLOOKUP(A63,VOL!A:P,5,0)/1000</f>
        <v>0</v>
      </c>
      <c r="E63" s="6">
        <f t="shared" ref="E63" si="20">SUM(C63:D63)</f>
        <v>0</v>
      </c>
      <c r="F63" s="6">
        <f>VLOOKUP(A63,VOL!A:P,6,0)/1000</f>
        <v>0</v>
      </c>
      <c r="G63" s="6">
        <f>VLOOKUP(A63,VOL!A:P,7,0)/1000</f>
        <v>0</v>
      </c>
      <c r="H63" s="6">
        <f>VLOOKUP(A63,VOL!A:P,8,0)/1000</f>
        <v>0</v>
      </c>
      <c r="I63" s="6">
        <f>VLOOKUP(A63,VOL!A:P,9,0)/1000</f>
        <v>0</v>
      </c>
      <c r="J63" s="6">
        <f>VLOOKUP(A63,VOL!A:P,10,0)/1000</f>
        <v>0</v>
      </c>
      <c r="K63" s="6">
        <f>VLOOKUP(A63,VOL!A:P,11,0)/1000</f>
        <v>0</v>
      </c>
      <c r="L63" s="6">
        <f>VLOOKUP(A63,VOL!A:P,12,0)/1000</f>
        <v>0</v>
      </c>
      <c r="M63" s="6">
        <f>VLOOKUP(A63,VOL!A:P,13,0)/1000</f>
        <v>0</v>
      </c>
      <c r="N63" s="6">
        <f t="shared" ref="N63" si="21">SUM(G63:M63)</f>
        <v>0</v>
      </c>
      <c r="O63" s="6">
        <f>VLOOKUP(A63,VOL!A:P,14,0)/1000</f>
        <v>0</v>
      </c>
      <c r="P63" s="6">
        <f>VLOOKUP(A63,VOL!A:P,15,0)/1000</f>
        <v>0</v>
      </c>
      <c r="Q63" s="6">
        <f>VLOOKUP(A63,VOL!A:P,16,0)/1000</f>
        <v>0</v>
      </c>
      <c r="R63" s="6">
        <f t="shared" ref="R63" si="22">E63+F63+N63+O63+P63+Q63</f>
        <v>0</v>
      </c>
    </row>
    <row r="64" spans="1:18" ht="22.5" customHeight="1" x14ac:dyDescent="0.45">
      <c r="A64" s="26">
        <v>56</v>
      </c>
      <c r="B64" s="5" t="str">
        <f>VLOOKUP(A64,VOL!A:P,2,0)</f>
        <v>ลัตเวีย</v>
      </c>
      <c r="C64" s="6">
        <f>VLOOKUP(A64,VOL!A:P,4,0)/1000</f>
        <v>0</v>
      </c>
      <c r="D64" s="6">
        <f>VLOOKUP(A64,VOL!A:P,5,0)/1000</f>
        <v>0</v>
      </c>
      <c r="E64" s="6">
        <f t="shared" si="17"/>
        <v>0</v>
      </c>
      <c r="F64" s="6">
        <f>VLOOKUP(A64,VOL!A:P,6,0)/1000</f>
        <v>0</v>
      </c>
      <c r="G64" s="6">
        <f>VLOOKUP(A64,VOL!A:P,7,0)/1000</f>
        <v>25</v>
      </c>
      <c r="H64" s="6">
        <f>VLOOKUP(A64,VOL!A:P,8,0)/1000</f>
        <v>0</v>
      </c>
      <c r="I64" s="6">
        <f>VLOOKUP(A64,VOL!A:P,9,0)/1000</f>
        <v>0</v>
      </c>
      <c r="J64" s="6">
        <f>VLOOKUP(A64,VOL!A:P,10,0)/1000</f>
        <v>0</v>
      </c>
      <c r="K64" s="6">
        <f>VLOOKUP(A64,VOL!A:P,11,0)/1000</f>
        <v>0</v>
      </c>
      <c r="L64" s="6">
        <f>VLOOKUP(A64,VOL!A:P,12,0)/1000</f>
        <v>1.4999999999999999E-2</v>
      </c>
      <c r="M64" s="6">
        <f>VLOOKUP(A64,VOL!A:P,13,0)/1000</f>
        <v>0</v>
      </c>
      <c r="N64" s="6">
        <f t="shared" si="18"/>
        <v>25.015000000000001</v>
      </c>
      <c r="O64" s="6">
        <f>VLOOKUP(A64,VOL!A:P,14,0)/1000</f>
        <v>0</v>
      </c>
      <c r="P64" s="6">
        <f>VLOOKUP(A64,VOL!A:P,15,0)/1000</f>
        <v>0</v>
      </c>
      <c r="Q64" s="6">
        <f>VLOOKUP(A64,VOL!A:P,16,0)/1000</f>
        <v>5.0000000000000001E-3</v>
      </c>
      <c r="R64" s="6">
        <f t="shared" si="19"/>
        <v>25.02</v>
      </c>
    </row>
    <row r="65" spans="1:18" ht="22.5" customHeight="1" x14ac:dyDescent="0.45">
      <c r="A65" s="26">
        <v>57</v>
      </c>
      <c r="B65" s="5" t="str">
        <f>VLOOKUP(A65,VOL!A:P,2,0)</f>
        <v>ลิทัวเนีย</v>
      </c>
      <c r="C65" s="6">
        <f>VLOOKUP(A65,VOL!A:P,4,0)/1000</f>
        <v>16.251999999999999</v>
      </c>
      <c r="D65" s="6">
        <f>VLOOKUP(A65,VOL!A:P,5,0)/1000</f>
        <v>0</v>
      </c>
      <c r="E65" s="6">
        <f t="shared" si="17"/>
        <v>16.251999999999999</v>
      </c>
      <c r="F65" s="6">
        <f>VLOOKUP(A65,VOL!A:P,6,0)/1000</f>
        <v>50</v>
      </c>
      <c r="G65" s="6">
        <f>VLOOKUP(A65,VOL!A:P,7,0)/1000</f>
        <v>267</v>
      </c>
      <c r="H65" s="6">
        <f>VLOOKUP(A65,VOL!A:P,8,0)/1000</f>
        <v>218.5</v>
      </c>
      <c r="I65" s="6">
        <f>VLOOKUP(A65,VOL!A:P,9,0)/1000</f>
        <v>15</v>
      </c>
      <c r="J65" s="6">
        <f>VLOOKUP(A65,VOL!A:P,10,0)/1000</f>
        <v>76.5</v>
      </c>
      <c r="K65" s="6">
        <f>VLOOKUP(A65,VOL!A:P,11,0)/1000</f>
        <v>0</v>
      </c>
      <c r="L65" s="6">
        <f>VLOOKUP(A65,VOL!A:P,12,0)/1000</f>
        <v>99</v>
      </c>
      <c r="M65" s="6">
        <f>VLOOKUP(A65,VOL!A:P,13,0)/1000</f>
        <v>0</v>
      </c>
      <c r="N65" s="6">
        <f t="shared" si="18"/>
        <v>676</v>
      </c>
      <c r="O65" s="6">
        <f>VLOOKUP(A65,VOL!A:P,14,0)/1000</f>
        <v>0</v>
      </c>
      <c r="P65" s="6">
        <f>VLOOKUP(A65,VOL!A:P,15,0)/1000</f>
        <v>874.6</v>
      </c>
      <c r="Q65" s="6">
        <f>VLOOKUP(A65,VOL!A:P,16,0)/1000</f>
        <v>0</v>
      </c>
      <c r="R65" s="6">
        <f t="shared" si="19"/>
        <v>1616.8519999999999</v>
      </c>
    </row>
    <row r="66" spans="1:18" ht="22.5" customHeight="1" x14ac:dyDescent="0.45">
      <c r="A66" s="26">
        <v>58</v>
      </c>
      <c r="B66" s="5" t="str">
        <f>VLOOKUP(A66,VOL!A:P,2,0)</f>
        <v>สเปน</v>
      </c>
      <c r="C66" s="6">
        <f>VLOOKUP(A66,VOL!A:P,4,0)/1000</f>
        <v>4892.6319999999996</v>
      </c>
      <c r="D66" s="6">
        <f>VLOOKUP(A66,VOL!A:P,5,0)/1000</f>
        <v>4553.6499999999996</v>
      </c>
      <c r="E66" s="6">
        <f t="shared" si="17"/>
        <v>9446.2819999999992</v>
      </c>
      <c r="F66" s="6">
        <f>VLOOKUP(A66,VOL!A:P,6,0)/1000</f>
        <v>11</v>
      </c>
      <c r="G66" s="6">
        <f>VLOOKUP(A66,VOL!A:P,7,0)/1000</f>
        <v>3778</v>
      </c>
      <c r="H66" s="6">
        <f>VLOOKUP(A66,VOL!A:P,8,0)/1000</f>
        <v>112</v>
      </c>
      <c r="I66" s="6">
        <f>VLOOKUP(A66,VOL!A:P,9,0)/1000</f>
        <v>0</v>
      </c>
      <c r="J66" s="6">
        <f>VLOOKUP(A66,VOL!A:P,10,0)/1000</f>
        <v>0</v>
      </c>
      <c r="K66" s="6">
        <f>VLOOKUP(A66,VOL!A:P,11,0)/1000</f>
        <v>0</v>
      </c>
      <c r="L66" s="6">
        <f>VLOOKUP(A66,VOL!A:P,12,0)/1000</f>
        <v>36.301000000000002</v>
      </c>
      <c r="M66" s="6">
        <f>VLOOKUP(A66,VOL!A:P,13,0)/1000</f>
        <v>0</v>
      </c>
      <c r="N66" s="6">
        <f t="shared" si="18"/>
        <v>3926.3009999999999</v>
      </c>
      <c r="O66" s="6">
        <f>VLOOKUP(A66,VOL!A:P,14,0)/1000</f>
        <v>371.87900000000002</v>
      </c>
      <c r="P66" s="6">
        <f>VLOOKUP(A66,VOL!A:P,15,0)/1000</f>
        <v>22388.13</v>
      </c>
      <c r="Q66" s="6">
        <f>VLOOKUP(A66,VOL!A:P,16,0)/1000</f>
        <v>2E-3</v>
      </c>
      <c r="R66" s="6">
        <f t="shared" si="19"/>
        <v>36143.594000000005</v>
      </c>
    </row>
    <row r="67" spans="1:18" ht="22.5" customHeight="1" x14ac:dyDescent="0.45">
      <c r="A67" s="32">
        <v>59</v>
      </c>
      <c r="B67" s="5" t="str">
        <f>VLOOKUP(A67,VOL!A:P,2,0)</f>
        <v>สโลวีเนีย</v>
      </c>
      <c r="C67" s="6">
        <f>VLOOKUP(A67,VOL!A:P,4,0)/1000</f>
        <v>22</v>
      </c>
      <c r="D67" s="6">
        <f>VLOOKUP(A67,VOL!A:P,5,0)/1000</f>
        <v>0</v>
      </c>
      <c r="E67" s="6">
        <f t="shared" si="17"/>
        <v>22</v>
      </c>
      <c r="F67" s="6">
        <f>VLOOKUP(A67,VOL!A:P,6,0)/1000</f>
        <v>0</v>
      </c>
      <c r="G67" s="6">
        <f>VLOOKUP(A67,VOL!A:P,7,0)/1000</f>
        <v>0</v>
      </c>
      <c r="H67" s="6">
        <f>VLOOKUP(A67,VOL!A:P,8,0)/1000</f>
        <v>0</v>
      </c>
      <c r="I67" s="6">
        <f>VLOOKUP(A67,VOL!A:P,9,0)/1000</f>
        <v>0</v>
      </c>
      <c r="J67" s="6">
        <f>VLOOKUP(A67,VOL!A:P,10,0)/1000</f>
        <v>0</v>
      </c>
      <c r="K67" s="6">
        <f>VLOOKUP(A67,VOL!A:P,11,0)/1000</f>
        <v>0</v>
      </c>
      <c r="L67" s="6">
        <f>VLOOKUP(A67,VOL!A:P,12,0)/1000</f>
        <v>0</v>
      </c>
      <c r="M67" s="6">
        <f>VLOOKUP(A67,VOL!A:P,13,0)/1000</f>
        <v>0</v>
      </c>
      <c r="N67" s="6">
        <f t="shared" si="18"/>
        <v>0</v>
      </c>
      <c r="O67" s="6">
        <f>VLOOKUP(A67,VOL!A:P,14,0)/1000</f>
        <v>0</v>
      </c>
      <c r="P67" s="6">
        <f>VLOOKUP(A67,VOL!A:P,15,0)/1000</f>
        <v>0</v>
      </c>
      <c r="Q67" s="6">
        <f>VLOOKUP(A67,VOL!A:P,16,0)/1000</f>
        <v>0</v>
      </c>
      <c r="R67" s="6">
        <f>E67+F67+N67+O67+P67+Q67</f>
        <v>22</v>
      </c>
    </row>
    <row r="68" spans="1:18" ht="22.5" customHeight="1" x14ac:dyDescent="0.45">
      <c r="A68" s="26">
        <v>60</v>
      </c>
      <c r="B68" s="5" t="str">
        <f>VLOOKUP(A68,VOL!A:P,2,0)</f>
        <v>สวีเดน</v>
      </c>
      <c r="C68" s="6">
        <f>VLOOKUP(A68,VOL!A:P,4,0)/1000</f>
        <v>7830.56</v>
      </c>
      <c r="D68" s="6">
        <f>VLOOKUP(A68,VOL!A:P,5,0)/1000</f>
        <v>401.37799999999999</v>
      </c>
      <c r="E68" s="6">
        <f t="shared" si="17"/>
        <v>8231.9380000000001</v>
      </c>
      <c r="F68" s="6">
        <f>VLOOKUP(A68,VOL!A:P,6,0)/1000</f>
        <v>146.74</v>
      </c>
      <c r="G68" s="6">
        <f>VLOOKUP(A68,VOL!A:P,7,0)/1000</f>
        <v>0.05</v>
      </c>
      <c r="H68" s="6">
        <f>VLOOKUP(A68,VOL!A:P,8,0)/1000</f>
        <v>4</v>
      </c>
      <c r="I68" s="6">
        <f>VLOOKUP(A68,VOL!A:P,9,0)/1000</f>
        <v>0</v>
      </c>
      <c r="J68" s="6">
        <f>VLOOKUP(A68,VOL!A:P,10,0)/1000</f>
        <v>0</v>
      </c>
      <c r="K68" s="6">
        <f>VLOOKUP(A68,VOL!A:P,11,0)/1000</f>
        <v>0</v>
      </c>
      <c r="L68" s="6">
        <f>VLOOKUP(A68,VOL!A:P,12,0)/1000</f>
        <v>31.117000000000001</v>
      </c>
      <c r="M68" s="6">
        <f>VLOOKUP(A68,VOL!A:P,13,0)/1000</f>
        <v>0</v>
      </c>
      <c r="N68" s="6">
        <f t="shared" si="18"/>
        <v>35.167000000000002</v>
      </c>
      <c r="O68" s="6">
        <f>VLOOKUP(A68,VOL!A:P,14,0)/1000</f>
        <v>507.53</v>
      </c>
      <c r="P68" s="6">
        <f>VLOOKUP(A68,VOL!A:P,15,0)/1000</f>
        <v>219.69</v>
      </c>
      <c r="Q68" s="6">
        <f>VLOOKUP(A68,VOL!A:P,16,0)/1000</f>
        <v>2.3E-2</v>
      </c>
      <c r="R68" s="6">
        <f t="shared" si="19"/>
        <v>9141.0879999999997</v>
      </c>
    </row>
    <row r="69" spans="1:18" ht="22.5" customHeight="1" x14ac:dyDescent="0.45">
      <c r="A69" s="26">
        <v>61</v>
      </c>
      <c r="B69" s="5" t="str">
        <f>VLOOKUP(A69,VOL!A:P,2,0)</f>
        <v>สหราชอาณาจักร</v>
      </c>
      <c r="C69" s="6">
        <f>VLOOKUP(A69,VOL!A:P,4,0)/1000</f>
        <v>22455.39</v>
      </c>
      <c r="D69" s="6">
        <f>VLOOKUP(A69,VOL!A:P,5,0)/1000</f>
        <v>610.6</v>
      </c>
      <c r="E69" s="6">
        <f t="shared" si="17"/>
        <v>23065.989999999998</v>
      </c>
      <c r="F69" s="6">
        <f>VLOOKUP(A69,VOL!A:P,6,0)/1000</f>
        <v>1564.375</v>
      </c>
      <c r="G69" s="6">
        <f>VLOOKUP(A69,VOL!A:P,7,0)/1000</f>
        <v>3392.5770000000002</v>
      </c>
      <c r="H69" s="6">
        <f>VLOOKUP(A69,VOL!A:P,8,0)/1000</f>
        <v>32</v>
      </c>
      <c r="I69" s="6">
        <f>VLOOKUP(A69,VOL!A:P,9,0)/1000</f>
        <v>621</v>
      </c>
      <c r="J69" s="6">
        <f>VLOOKUP(A69,VOL!A:P,10,0)/1000</f>
        <v>0</v>
      </c>
      <c r="K69" s="6">
        <f>VLOOKUP(A69,VOL!A:P,11,0)/1000</f>
        <v>0</v>
      </c>
      <c r="L69" s="6">
        <f>VLOOKUP(A69,VOL!A:P,12,0)/1000</f>
        <v>398.73700000000002</v>
      </c>
      <c r="M69" s="6">
        <f>VLOOKUP(A69,VOL!A:P,13,0)/1000</f>
        <v>99.968000000000004</v>
      </c>
      <c r="N69" s="6">
        <f t="shared" si="18"/>
        <v>4544.2820000000002</v>
      </c>
      <c r="O69" s="6">
        <f>VLOOKUP(A69,VOL!A:P,14,0)/1000</f>
        <v>1404.327</v>
      </c>
      <c r="P69" s="6">
        <f>VLOOKUP(A69,VOL!A:P,15,0)/1000</f>
        <v>22430.400000000001</v>
      </c>
      <c r="Q69" s="6">
        <f>VLOOKUP(A69,VOL!A:P,16,0)/1000</f>
        <v>0.02</v>
      </c>
      <c r="R69" s="6">
        <f t="shared" si="19"/>
        <v>53009.393999999993</v>
      </c>
    </row>
    <row r="70" spans="1:18" ht="22.5" customHeight="1" x14ac:dyDescent="0.45">
      <c r="A70" s="26">
        <v>62</v>
      </c>
      <c r="B70" s="5" t="str">
        <f>VLOOKUP(A70,VOL!A:P,2,0)</f>
        <v>ออสเตรีย</v>
      </c>
      <c r="C70" s="6">
        <f>VLOOKUP(A70,VOL!A:P,4,0)/1000</f>
        <v>1144.28</v>
      </c>
      <c r="D70" s="6">
        <f>VLOOKUP(A70,VOL!A:P,5,0)/1000</f>
        <v>42</v>
      </c>
      <c r="E70" s="6">
        <f t="shared" si="17"/>
        <v>1186.28</v>
      </c>
      <c r="F70" s="6">
        <f>VLOOKUP(A70,VOL!A:P,6,0)/1000</f>
        <v>0</v>
      </c>
      <c r="G70" s="6">
        <f>VLOOKUP(A70,VOL!A:P,7,0)/1000</f>
        <v>0</v>
      </c>
      <c r="H70" s="6">
        <f>VLOOKUP(A70,VOL!A:P,8,0)/1000</f>
        <v>0</v>
      </c>
      <c r="I70" s="6">
        <f>VLOOKUP(A70,VOL!A:P,9,0)/1000</f>
        <v>0</v>
      </c>
      <c r="J70" s="6">
        <f>VLOOKUP(A70,VOL!A:P,10,0)/1000</f>
        <v>0</v>
      </c>
      <c r="K70" s="6">
        <f>VLOOKUP(A70,VOL!A:P,11,0)/1000</f>
        <v>0</v>
      </c>
      <c r="L70" s="6">
        <f>VLOOKUP(A70,VOL!A:P,12,0)/1000</f>
        <v>3.0000000000000001E-3</v>
      </c>
      <c r="M70" s="6">
        <f>VLOOKUP(A70,VOL!A:P,13,0)/1000</f>
        <v>24.3</v>
      </c>
      <c r="N70" s="6">
        <f t="shared" si="18"/>
        <v>24.303000000000001</v>
      </c>
      <c r="O70" s="6">
        <f>VLOOKUP(A70,VOL!A:P,14,0)/1000</f>
        <v>7.6740000000000004</v>
      </c>
      <c r="P70" s="6">
        <f>VLOOKUP(A70,VOL!A:P,15,0)/1000</f>
        <v>0</v>
      </c>
      <c r="Q70" s="6">
        <f>VLOOKUP(A70,VOL!A:P,16,0)/1000</f>
        <v>0</v>
      </c>
      <c r="R70" s="6">
        <f t="shared" si="19"/>
        <v>1218.2570000000001</v>
      </c>
    </row>
    <row r="71" spans="1:18" ht="22.5" customHeight="1" x14ac:dyDescent="0.45">
      <c r="A71" s="26">
        <v>63</v>
      </c>
      <c r="B71" s="5" t="str">
        <f>VLOOKUP(A71,VOL!A:P,2,0)</f>
        <v>อิตาลี</v>
      </c>
      <c r="C71" s="6">
        <f>VLOOKUP(A71,VOL!A:P,4,0)/1000</f>
        <v>8865.4879999999994</v>
      </c>
      <c r="D71" s="6">
        <f>VLOOKUP(A71,VOL!A:P,5,0)/1000</f>
        <v>1813.67</v>
      </c>
      <c r="E71" s="6">
        <f t="shared" si="17"/>
        <v>10679.157999999999</v>
      </c>
      <c r="F71" s="6">
        <f>VLOOKUP(A71,VOL!A:P,6,0)/1000</f>
        <v>4133</v>
      </c>
      <c r="G71" s="6">
        <f>VLOOKUP(A71,VOL!A:P,7,0)/1000</f>
        <v>1.02</v>
      </c>
      <c r="H71" s="6">
        <f>VLOOKUP(A71,VOL!A:P,8,0)/1000</f>
        <v>144</v>
      </c>
      <c r="I71" s="6">
        <f>VLOOKUP(A71,VOL!A:P,9,0)/1000</f>
        <v>0</v>
      </c>
      <c r="J71" s="6">
        <f>VLOOKUP(A71,VOL!A:P,10,0)/1000</f>
        <v>40</v>
      </c>
      <c r="K71" s="6">
        <f>VLOOKUP(A71,VOL!A:P,11,0)/1000</f>
        <v>0</v>
      </c>
      <c r="L71" s="6">
        <f>VLOOKUP(A71,VOL!A:P,12,0)/1000</f>
        <v>1324.711</v>
      </c>
      <c r="M71" s="6">
        <f>VLOOKUP(A71,VOL!A:P,13,0)/1000</f>
        <v>0.8</v>
      </c>
      <c r="N71" s="6">
        <f t="shared" si="18"/>
        <v>1510.5309999999999</v>
      </c>
      <c r="O71" s="6">
        <f>VLOOKUP(A71,VOL!A:P,14,0)/1000</f>
        <v>716.64</v>
      </c>
      <c r="P71" s="6">
        <f>VLOOKUP(A71,VOL!A:P,15,0)/1000</f>
        <v>125.003</v>
      </c>
      <c r="Q71" s="6">
        <f>VLOOKUP(A71,VOL!A:P,16,0)/1000</f>
        <v>3.0000000000000001E-3</v>
      </c>
      <c r="R71" s="6">
        <f t="shared" ref="R71" si="23">E71+F71+N71+O71+P71+Q71</f>
        <v>17164.334999999999</v>
      </c>
    </row>
    <row r="72" spans="1:18" ht="22.5" customHeight="1" x14ac:dyDescent="0.45">
      <c r="A72" s="26">
        <v>64</v>
      </c>
      <c r="B72" s="5" t="str">
        <f>VLOOKUP(A72,VOL!A:P,2,0)</f>
        <v>เอสโตเนีย</v>
      </c>
      <c r="C72" s="6">
        <f>VLOOKUP(A72,VOL!A:P,4,0)/1000</f>
        <v>0</v>
      </c>
      <c r="D72" s="6">
        <f>VLOOKUP(A72,VOL!A:P,5,0)/1000</f>
        <v>0</v>
      </c>
      <c r="E72" s="6">
        <f t="shared" si="17"/>
        <v>0</v>
      </c>
      <c r="F72" s="6">
        <f>VLOOKUP(A72,VOL!A:P,6,0)/1000</f>
        <v>0</v>
      </c>
      <c r="G72" s="6">
        <f>VLOOKUP(A72,VOL!A:P,7,0)/1000</f>
        <v>2.988</v>
      </c>
      <c r="H72" s="6">
        <f>VLOOKUP(A72,VOL!A:P,8,0)/1000</f>
        <v>0</v>
      </c>
      <c r="I72" s="6">
        <f>VLOOKUP(A72,VOL!A:P,9,0)/1000</f>
        <v>0</v>
      </c>
      <c r="J72" s="6">
        <f>VLOOKUP(A72,VOL!A:P,10,0)/1000</f>
        <v>0</v>
      </c>
      <c r="K72" s="6">
        <f>VLOOKUP(A72,VOL!A:P,11,0)/1000</f>
        <v>0</v>
      </c>
      <c r="L72" s="6">
        <f>VLOOKUP(A72,VOL!A:P,12,0)/1000</f>
        <v>0</v>
      </c>
      <c r="M72" s="6">
        <f>VLOOKUP(A72,VOL!A:P,13,0)/1000</f>
        <v>0</v>
      </c>
      <c r="N72" s="6">
        <f t="shared" si="18"/>
        <v>2.988</v>
      </c>
      <c r="O72" s="6">
        <f>VLOOKUP(A72,VOL!A:P,14,0)/1000</f>
        <v>0</v>
      </c>
      <c r="P72" s="6">
        <f>VLOOKUP(A72,VOL!A:P,15,0)/1000</f>
        <v>0</v>
      </c>
      <c r="Q72" s="6">
        <f>VLOOKUP(A72,VOL!A:P,16,0)/1000</f>
        <v>0</v>
      </c>
      <c r="R72" s="6">
        <f t="shared" si="19"/>
        <v>2.988</v>
      </c>
    </row>
    <row r="73" spans="1:18" ht="22.5" customHeight="1" x14ac:dyDescent="0.45">
      <c r="A73" s="26">
        <v>65</v>
      </c>
      <c r="B73" s="5" t="str">
        <f>VLOOKUP(A73,VOL!A:P,2,0)</f>
        <v>ไอร์แลนด์</v>
      </c>
      <c r="C73" s="6">
        <f>VLOOKUP(A73,VOL!A:P,4,0)/1000</f>
        <v>1380.51</v>
      </c>
      <c r="D73" s="6">
        <f>VLOOKUP(A73,VOL!A:P,5,0)/1000</f>
        <v>58</v>
      </c>
      <c r="E73" s="6">
        <f t="shared" si="17"/>
        <v>1438.51</v>
      </c>
      <c r="F73" s="6">
        <f>VLOOKUP(A73,VOL!A:P,6,0)/1000</f>
        <v>0</v>
      </c>
      <c r="G73" s="6">
        <f>VLOOKUP(A73,VOL!A:P,7,0)/1000</f>
        <v>0</v>
      </c>
      <c r="H73" s="6">
        <f>VLOOKUP(A73,VOL!A:P,8,0)/1000</f>
        <v>0</v>
      </c>
      <c r="I73" s="6">
        <f>VLOOKUP(A73,VOL!A:P,9,0)/1000</f>
        <v>0</v>
      </c>
      <c r="J73" s="6">
        <f>VLOOKUP(A73,VOL!A:P,10,0)/1000</f>
        <v>0</v>
      </c>
      <c r="K73" s="6">
        <f>VLOOKUP(A73,VOL!A:P,11,0)/1000</f>
        <v>0</v>
      </c>
      <c r="L73" s="6">
        <f>VLOOKUP(A73,VOL!A:P,12,0)/1000</f>
        <v>5.0010000000000003</v>
      </c>
      <c r="M73" s="6">
        <f>VLOOKUP(A73,VOL!A:P,13,0)/1000</f>
        <v>0</v>
      </c>
      <c r="N73" s="6">
        <f t="shared" si="18"/>
        <v>5.0010000000000003</v>
      </c>
      <c r="O73" s="6">
        <f>VLOOKUP(A73,VOL!A:P,14,0)/1000</f>
        <v>54.582999999999998</v>
      </c>
      <c r="P73" s="6">
        <f>VLOOKUP(A73,VOL!A:P,15,0)/1000</f>
        <v>0</v>
      </c>
      <c r="Q73" s="6">
        <f>VLOOKUP(A73,VOL!A:P,16,0)/1000</f>
        <v>0</v>
      </c>
      <c r="R73" s="6">
        <f t="shared" si="19"/>
        <v>1498.0940000000001</v>
      </c>
    </row>
    <row r="74" spans="1:18" ht="22.5" customHeight="1" x14ac:dyDescent="0.45">
      <c r="A74" s="28">
        <v>66</v>
      </c>
      <c r="B74" s="5" t="str">
        <f>VLOOKUP(A74,VOL!A:P,2,0)</f>
        <v>ฮังการี</v>
      </c>
      <c r="C74" s="6">
        <f>VLOOKUP(A74,VOL!A:P,4,0)/1000</f>
        <v>116.226</v>
      </c>
      <c r="D74" s="6">
        <f>VLOOKUP(A74,VOL!A:P,5,0)/1000</f>
        <v>0</v>
      </c>
      <c r="E74" s="6">
        <f t="shared" si="17"/>
        <v>116.226</v>
      </c>
      <c r="F74" s="6">
        <f>VLOOKUP(A74,VOL!A:P,6,0)/1000</f>
        <v>75</v>
      </c>
      <c r="G74" s="6">
        <f>VLOOKUP(A74,VOL!A:P,7,0)/1000</f>
        <v>0</v>
      </c>
      <c r="H74" s="6">
        <f>VLOOKUP(A74,VOL!A:P,8,0)/1000</f>
        <v>0</v>
      </c>
      <c r="I74" s="6">
        <f>VLOOKUP(A74,VOL!A:P,9,0)/1000</f>
        <v>0</v>
      </c>
      <c r="J74" s="6">
        <f>VLOOKUP(A74,VOL!A:P,10,0)/1000</f>
        <v>0</v>
      </c>
      <c r="K74" s="6">
        <f>VLOOKUP(A74,VOL!A:P,11,0)/1000</f>
        <v>0</v>
      </c>
      <c r="L74" s="6">
        <f>VLOOKUP(A74,VOL!A:P,12,0)/1000</f>
        <v>0</v>
      </c>
      <c r="M74" s="6">
        <f>VLOOKUP(A74,VOL!A:P,13,0)/1000</f>
        <v>0</v>
      </c>
      <c r="N74" s="6">
        <f t="shared" si="18"/>
        <v>0</v>
      </c>
      <c r="O74" s="6">
        <f>VLOOKUP(A74,VOL!A:P,14,0)/1000</f>
        <v>0</v>
      </c>
      <c r="P74" s="6">
        <f>VLOOKUP(A74,VOL!A:P,15,0)/1000</f>
        <v>0</v>
      </c>
      <c r="Q74" s="6">
        <f>VLOOKUP(A74,VOL!A:P,16,0)/1000</f>
        <v>0</v>
      </c>
      <c r="R74" s="6">
        <f t="shared" si="19"/>
        <v>191.226</v>
      </c>
    </row>
    <row r="75" spans="1:18" ht="22.5" customHeight="1" x14ac:dyDescent="0.45">
      <c r="B75" s="12" t="s">
        <v>149</v>
      </c>
      <c r="C75" s="11">
        <f>SUM(C76:C93)</f>
        <v>19664.414000000001</v>
      </c>
      <c r="D75" s="11">
        <f t="shared" ref="D75:R75" si="24">SUM(D76:D93)</f>
        <v>2105.9320000000002</v>
      </c>
      <c r="E75" s="11">
        <f t="shared" si="24"/>
        <v>21770.345999999998</v>
      </c>
      <c r="F75" s="11">
        <f t="shared" si="24"/>
        <v>5098.826</v>
      </c>
      <c r="G75" s="11">
        <f t="shared" si="24"/>
        <v>10859.162</v>
      </c>
      <c r="H75" s="11">
        <f t="shared" si="24"/>
        <v>5387.5</v>
      </c>
      <c r="I75" s="11">
        <f t="shared" si="24"/>
        <v>104.65</v>
      </c>
      <c r="J75" s="11">
        <f t="shared" si="24"/>
        <v>68.2</v>
      </c>
      <c r="K75" s="11">
        <f t="shared" si="24"/>
        <v>0</v>
      </c>
      <c r="L75" s="11">
        <f t="shared" si="24"/>
        <v>473.84699999999998</v>
      </c>
      <c r="M75" s="11">
        <f t="shared" si="24"/>
        <v>0</v>
      </c>
      <c r="N75" s="11">
        <f t="shared" si="24"/>
        <v>16893.359</v>
      </c>
      <c r="O75" s="11">
        <f t="shared" si="24"/>
        <v>369.97699999999998</v>
      </c>
      <c r="P75" s="11">
        <f t="shared" si="24"/>
        <v>28402.75</v>
      </c>
      <c r="Q75" s="11">
        <f t="shared" si="24"/>
        <v>3.5000000000000003E-2</v>
      </c>
      <c r="R75" s="11">
        <f t="shared" si="24"/>
        <v>72535.292999999991</v>
      </c>
    </row>
    <row r="76" spans="1:18" ht="22.5" customHeight="1" x14ac:dyDescent="0.45">
      <c r="A76">
        <v>68</v>
      </c>
      <c r="B76" s="5" t="str">
        <f>VLOOKUP(A76,VOL!A:P,2,0)</f>
        <v>กลาดิลูป</v>
      </c>
      <c r="C76" s="6">
        <f>VLOOKUP(A76,VOL!A:P,4,0)/1000</f>
        <v>20.007999999999999</v>
      </c>
      <c r="D76" s="6">
        <f>VLOOKUP(A76,VOL!A:P,5,0)/1000</f>
        <v>0</v>
      </c>
      <c r="E76" s="6">
        <f t="shared" ref="E76:E93" si="25">SUM(C76:D76)</f>
        <v>20.007999999999999</v>
      </c>
      <c r="F76" s="6">
        <f>VLOOKUP(A76,VOL!A:P,6,0)/1000</f>
        <v>242.94</v>
      </c>
      <c r="G76" s="6">
        <f>VLOOKUP(A76,VOL!A:P,7,0)/1000</f>
        <v>94.95</v>
      </c>
      <c r="H76" s="6">
        <f>VLOOKUP(A76,VOL!A:P,8,0)/1000</f>
        <v>0</v>
      </c>
      <c r="I76" s="6">
        <f>VLOOKUP(A76,VOL!A:P,9,0)/1000</f>
        <v>0</v>
      </c>
      <c r="J76" s="6">
        <f>VLOOKUP(A76,VOL!A:P,10,0)/1000</f>
        <v>0</v>
      </c>
      <c r="K76" s="6">
        <f>VLOOKUP(A76,VOL!A:P,11,0)/1000</f>
        <v>0</v>
      </c>
      <c r="L76" s="6">
        <f>VLOOKUP(A76,VOL!A:P,12,0)/1000</f>
        <v>0</v>
      </c>
      <c r="M76" s="6">
        <f>VLOOKUP(A76,VOL!A:P,13,0)/1000</f>
        <v>0</v>
      </c>
      <c r="N76" s="6">
        <f t="shared" ref="N76:N93" si="26">SUM(G76:M76)</f>
        <v>94.95</v>
      </c>
      <c r="O76" s="6">
        <f>VLOOKUP(A76,VOL!A:P,14,0)/1000</f>
        <v>0</v>
      </c>
      <c r="P76" s="6">
        <f>VLOOKUP(A76,VOL!A:P,15,0)/1000</f>
        <v>516</v>
      </c>
      <c r="Q76" s="6">
        <f>VLOOKUP(A76,VOL!A:P,16,0)/1000</f>
        <v>0</v>
      </c>
      <c r="R76" s="6">
        <f t="shared" ref="R76:R93" si="27">E76+F76+N76+O76+P76+Q76</f>
        <v>873.89799999999991</v>
      </c>
    </row>
    <row r="77" spans="1:18" ht="22.5" customHeight="1" x14ac:dyDescent="0.45">
      <c r="A77">
        <v>69</v>
      </c>
      <c r="B77" s="5" t="str">
        <f>VLOOKUP(A77,VOL!A:P,2,0)</f>
        <v>จอร์เจีย</v>
      </c>
      <c r="C77" s="6">
        <f>VLOOKUP(A77,VOL!A:P,4,0)/1000</f>
        <v>580</v>
      </c>
      <c r="D77" s="6">
        <f>VLOOKUP(A77,VOL!A:P,5,0)/1000</f>
        <v>0</v>
      </c>
      <c r="E77" s="6">
        <f t="shared" si="25"/>
        <v>580</v>
      </c>
      <c r="F77" s="6">
        <f>VLOOKUP(A77,VOL!A:P,6,0)/1000</f>
        <v>0</v>
      </c>
      <c r="G77" s="6">
        <f>VLOOKUP(A77,VOL!A:P,7,0)/1000</f>
        <v>4429</v>
      </c>
      <c r="H77" s="6">
        <f>VLOOKUP(A77,VOL!A:P,8,0)/1000</f>
        <v>2198.5</v>
      </c>
      <c r="I77" s="6">
        <f>VLOOKUP(A77,VOL!A:P,9,0)/1000</f>
        <v>104</v>
      </c>
      <c r="J77" s="6">
        <f>VLOOKUP(A77,VOL!A:P,10,0)/1000</f>
        <v>0</v>
      </c>
      <c r="K77" s="6">
        <f>VLOOKUP(A77,VOL!A:P,11,0)/1000</f>
        <v>0</v>
      </c>
      <c r="L77" s="6">
        <f>VLOOKUP(A77,VOL!A:P,12,0)/1000</f>
        <v>0</v>
      </c>
      <c r="M77" s="6">
        <f>VLOOKUP(A77,VOL!A:P,13,0)/1000</f>
        <v>0</v>
      </c>
      <c r="N77" s="6">
        <f t="shared" si="26"/>
        <v>6731.5</v>
      </c>
      <c r="O77" s="6">
        <f>VLOOKUP(A77,VOL!A:P,14,0)/1000</f>
        <v>0</v>
      </c>
      <c r="P77" s="6">
        <f>VLOOKUP(A77,VOL!A:P,15,0)/1000</f>
        <v>1065.25</v>
      </c>
      <c r="Q77" s="6">
        <f>VLOOKUP(A77,VOL!A:P,16,0)/1000</f>
        <v>0</v>
      </c>
      <c r="R77" s="6">
        <f t="shared" si="27"/>
        <v>8376.75</v>
      </c>
    </row>
    <row r="78" spans="1:18" ht="22.5" customHeight="1" x14ac:dyDescent="0.45">
      <c r="A78">
        <v>70</v>
      </c>
      <c r="B78" s="5" t="str">
        <f>VLOOKUP(A78,VOL!A:P,2,0)</f>
        <v>เซอร์เบียร์</v>
      </c>
      <c r="C78" s="6">
        <f>VLOOKUP(A78,VOL!A:P,4,0)/1000</f>
        <v>6</v>
      </c>
      <c r="D78" s="6">
        <f>VLOOKUP(A78,VOL!A:P,5,0)/1000</f>
        <v>0</v>
      </c>
      <c r="E78" s="6">
        <f t="shared" si="25"/>
        <v>6</v>
      </c>
      <c r="F78" s="6">
        <f>VLOOKUP(A78,VOL!A:P,6,0)/1000</f>
        <v>0</v>
      </c>
      <c r="G78" s="6">
        <f>VLOOKUP(A78,VOL!A:P,7,0)/1000</f>
        <v>282.5</v>
      </c>
      <c r="H78" s="6">
        <f>VLOOKUP(A78,VOL!A:P,8,0)/1000</f>
        <v>0</v>
      </c>
      <c r="I78" s="6">
        <f>VLOOKUP(A78,VOL!A:P,9,0)/1000</f>
        <v>0</v>
      </c>
      <c r="J78" s="6">
        <f>VLOOKUP(A78,VOL!A:P,10,0)/1000</f>
        <v>0</v>
      </c>
      <c r="K78" s="6">
        <f>VLOOKUP(A78,VOL!A:P,11,0)/1000</f>
        <v>0</v>
      </c>
      <c r="L78" s="6">
        <f>VLOOKUP(A78,VOL!A:P,12,0)/1000</f>
        <v>4</v>
      </c>
      <c r="M78" s="6">
        <f>VLOOKUP(A78,VOL!A:P,13,0)/1000</f>
        <v>0</v>
      </c>
      <c r="N78" s="6">
        <f t="shared" si="26"/>
        <v>286.5</v>
      </c>
      <c r="O78" s="6">
        <f>VLOOKUP(A78,VOL!A:P,14,0)/1000</f>
        <v>0</v>
      </c>
      <c r="P78" s="6">
        <f>VLOOKUP(A78,VOL!A:P,15,0)/1000</f>
        <v>35</v>
      </c>
      <c r="Q78" s="6">
        <f>VLOOKUP(A78,VOL!A:P,16,0)/1000</f>
        <v>0</v>
      </c>
      <c r="R78" s="6">
        <f t="shared" si="27"/>
        <v>327.5</v>
      </c>
    </row>
    <row r="79" spans="1:18" ht="22.5" customHeight="1" x14ac:dyDescent="0.45">
      <c r="A79">
        <v>71</v>
      </c>
      <c r="B79" s="5" t="str">
        <f>VLOOKUP(A79,VOL!A:P,2,0)</f>
        <v>นอรเว</v>
      </c>
      <c r="C79" s="6">
        <f>VLOOKUP(A79,VOL!A:P,4,0)/1000</f>
        <v>6546.7129999999997</v>
      </c>
      <c r="D79" s="6">
        <f>VLOOKUP(A79,VOL!A:P,5,0)/1000</f>
        <v>46.131999999999998</v>
      </c>
      <c r="E79" s="6">
        <f t="shared" si="25"/>
        <v>6592.8449999999993</v>
      </c>
      <c r="F79" s="6">
        <f>VLOOKUP(A79,VOL!A:P,6,0)/1000</f>
        <v>16.007999999999999</v>
      </c>
      <c r="G79" s="6">
        <f>VLOOKUP(A79,VOL!A:P,7,0)/1000</f>
        <v>609.90800000000002</v>
      </c>
      <c r="H79" s="6">
        <f>VLOOKUP(A79,VOL!A:P,8,0)/1000</f>
        <v>0</v>
      </c>
      <c r="I79" s="6">
        <f>VLOOKUP(A79,VOL!A:P,9,0)/1000</f>
        <v>0</v>
      </c>
      <c r="J79" s="6">
        <f>VLOOKUP(A79,VOL!A:P,10,0)/1000</f>
        <v>0</v>
      </c>
      <c r="K79" s="6">
        <f>VLOOKUP(A79,VOL!A:P,11,0)/1000</f>
        <v>0</v>
      </c>
      <c r="L79" s="6">
        <f>VLOOKUP(A79,VOL!A:P,12,0)/1000</f>
        <v>21.692</v>
      </c>
      <c r="M79" s="6">
        <f>VLOOKUP(A79,VOL!A:P,13,0)/1000</f>
        <v>0</v>
      </c>
      <c r="N79" s="6">
        <f t="shared" si="26"/>
        <v>631.6</v>
      </c>
      <c r="O79" s="6">
        <f>VLOOKUP(A79,VOL!A:P,14,0)/1000</f>
        <v>100.77200000000001</v>
      </c>
      <c r="P79" s="6">
        <f>VLOOKUP(A79,VOL!A:P,15,0)/1000</f>
        <v>469.2</v>
      </c>
      <c r="Q79" s="6">
        <f>VLOOKUP(A79,VOL!A:P,16,0)/1000</f>
        <v>3.0000000000000001E-3</v>
      </c>
      <c r="R79" s="6">
        <f t="shared" si="27"/>
        <v>7810.427999999999</v>
      </c>
    </row>
    <row r="80" spans="1:18" ht="22.5" customHeight="1" x14ac:dyDescent="0.45">
      <c r="A80">
        <v>73</v>
      </c>
      <c r="B80" s="5" t="str">
        <f>VLOOKUP(A80,VOL!A:P,2,0)</f>
        <v>เบลารุส</v>
      </c>
      <c r="C80" s="6">
        <f>VLOOKUP(A80,VOL!A:P,4,0)/1000</f>
        <v>0</v>
      </c>
      <c r="D80" s="6">
        <f>VLOOKUP(A80,VOL!A:P,5,0)/1000</f>
        <v>0</v>
      </c>
      <c r="E80" s="6">
        <f t="shared" si="25"/>
        <v>0</v>
      </c>
      <c r="F80" s="6">
        <f>VLOOKUP(A80,VOL!A:P,6,0)/1000</f>
        <v>0</v>
      </c>
      <c r="G80" s="6">
        <f>VLOOKUP(A80,VOL!A:P,7,0)/1000</f>
        <v>0</v>
      </c>
      <c r="H80" s="6">
        <f>VLOOKUP(A80,VOL!A:P,8,0)/1000</f>
        <v>350</v>
      </c>
      <c r="I80" s="6">
        <f>VLOOKUP(A80,VOL!A:P,9,0)/1000</f>
        <v>0</v>
      </c>
      <c r="J80" s="6">
        <f>VLOOKUP(A80,VOL!A:P,10,0)/1000</f>
        <v>0</v>
      </c>
      <c r="K80" s="6">
        <f>VLOOKUP(A80,VOL!A:P,11,0)/1000</f>
        <v>0</v>
      </c>
      <c r="L80" s="6">
        <f>VLOOKUP(A80,VOL!A:P,12,0)/1000</f>
        <v>0</v>
      </c>
      <c r="M80" s="6">
        <f>VLOOKUP(A80,VOL!A:P,13,0)/1000</f>
        <v>0</v>
      </c>
      <c r="N80" s="6">
        <f t="shared" si="26"/>
        <v>350</v>
      </c>
      <c r="O80" s="6">
        <f>VLOOKUP(A80,VOL!A:P,14,0)/1000</f>
        <v>0</v>
      </c>
      <c r="P80" s="6">
        <f>VLOOKUP(A80,VOL!A:P,15,0)/1000</f>
        <v>1360</v>
      </c>
      <c r="Q80" s="6">
        <f>VLOOKUP(A80,VOL!A:P,16,0)/1000</f>
        <v>0</v>
      </c>
      <c r="R80" s="6">
        <f t="shared" si="27"/>
        <v>1710</v>
      </c>
    </row>
    <row r="81" spans="1:18" ht="22.5" customHeight="1" x14ac:dyDescent="0.45">
      <c r="A81">
        <v>74</v>
      </c>
      <c r="B81" s="5" t="str">
        <f>VLOOKUP(A81,VOL!A:P,2,0)</f>
        <v>เฟร็นชกัวนา</v>
      </c>
      <c r="C81" s="6">
        <f>VLOOKUP(A81,VOL!A:P,4,0)/1000</f>
        <v>559.95000000000005</v>
      </c>
      <c r="D81" s="6">
        <f>VLOOKUP(A81,VOL!A:P,5,0)/1000</f>
        <v>153.15</v>
      </c>
      <c r="E81" s="6">
        <f t="shared" si="25"/>
        <v>713.1</v>
      </c>
      <c r="F81" s="6">
        <f>VLOOKUP(A81,VOL!A:P,6,0)/1000</f>
        <v>0</v>
      </c>
      <c r="G81" s="6">
        <f>VLOOKUP(A81,VOL!A:P,7,0)/1000</f>
        <v>0</v>
      </c>
      <c r="H81" s="6">
        <f>VLOOKUP(A81,VOL!A:P,8,0)/1000</f>
        <v>0</v>
      </c>
      <c r="I81" s="6">
        <f>VLOOKUP(A81,VOL!A:P,9,0)/1000</f>
        <v>0</v>
      </c>
      <c r="J81" s="6">
        <f>VLOOKUP(A81,VOL!A:P,10,0)/1000</f>
        <v>0</v>
      </c>
      <c r="K81" s="6">
        <f>VLOOKUP(A81,VOL!A:P,11,0)/1000</f>
        <v>0</v>
      </c>
      <c r="L81" s="6">
        <f>VLOOKUP(A81,VOL!A:P,12,0)/1000</f>
        <v>0</v>
      </c>
      <c r="M81" s="6">
        <f>VLOOKUP(A81,VOL!A:P,13,0)/1000</f>
        <v>0</v>
      </c>
      <c r="N81" s="6">
        <f t="shared" si="26"/>
        <v>0</v>
      </c>
      <c r="O81" s="6">
        <f>VLOOKUP(A81,VOL!A:P,14,0)/1000</f>
        <v>21</v>
      </c>
      <c r="P81" s="6">
        <f>VLOOKUP(A81,VOL!A:P,15,0)/1000</f>
        <v>0</v>
      </c>
      <c r="Q81" s="6">
        <f>VLOOKUP(A81,VOL!A:P,16,0)/1000</f>
        <v>0</v>
      </c>
      <c r="R81" s="6">
        <f t="shared" si="27"/>
        <v>734.1</v>
      </c>
    </row>
    <row r="82" spans="1:18" ht="22.5" customHeight="1" x14ac:dyDescent="0.45">
      <c r="A82">
        <v>75</v>
      </c>
      <c r="B82" s="5" t="str">
        <f>VLOOKUP(A82,VOL!A:P,2,0)</f>
        <v>มอนเทเนโก</v>
      </c>
      <c r="C82" s="6">
        <f>VLOOKUP(A82,VOL!A:P,4,0)/1000</f>
        <v>0</v>
      </c>
      <c r="D82" s="6">
        <f>VLOOKUP(A82,VOL!A:P,5,0)/1000</f>
        <v>0</v>
      </c>
      <c r="E82" s="6">
        <f t="shared" si="25"/>
        <v>0</v>
      </c>
      <c r="F82" s="6">
        <f>VLOOKUP(A82,VOL!A:P,6,0)/1000</f>
        <v>0</v>
      </c>
      <c r="G82" s="6">
        <f>VLOOKUP(A82,VOL!A:P,7,0)/1000</f>
        <v>0</v>
      </c>
      <c r="H82" s="6">
        <f>VLOOKUP(A82,VOL!A:P,8,0)/1000</f>
        <v>24</v>
      </c>
      <c r="I82" s="6">
        <f>VLOOKUP(A82,VOL!A:P,9,0)/1000</f>
        <v>0</v>
      </c>
      <c r="J82" s="6">
        <f>VLOOKUP(A82,VOL!A:P,10,0)/1000</f>
        <v>0</v>
      </c>
      <c r="K82" s="6">
        <f>VLOOKUP(A82,VOL!A:P,11,0)/1000</f>
        <v>0</v>
      </c>
      <c r="L82" s="6">
        <f>VLOOKUP(A82,VOL!A:P,12,0)/1000</f>
        <v>0</v>
      </c>
      <c r="M82" s="6">
        <f>VLOOKUP(A82,VOL!A:P,13,0)/1000</f>
        <v>0</v>
      </c>
      <c r="N82" s="6">
        <f t="shared" si="26"/>
        <v>24</v>
      </c>
      <c r="O82" s="6">
        <f>VLOOKUP(A82,VOL!A:P,14,0)/1000</f>
        <v>0</v>
      </c>
      <c r="P82" s="6">
        <f>VLOOKUP(A82,VOL!A:P,15,0)/1000</f>
        <v>0</v>
      </c>
      <c r="Q82" s="6">
        <f>VLOOKUP(A82,VOL!A:P,16,0)/1000</f>
        <v>0</v>
      </c>
      <c r="R82" s="6">
        <f t="shared" si="27"/>
        <v>24</v>
      </c>
    </row>
    <row r="83" spans="1:18" ht="22.5" customHeight="1" x14ac:dyDescent="0.45">
      <c r="A83">
        <v>76</v>
      </c>
      <c r="B83" s="5" t="str">
        <f>VLOOKUP(A83,VOL!A:P,2,0)</f>
        <v>มาซิโดเนีย</v>
      </c>
      <c r="C83" s="6">
        <f>VLOOKUP(A83,VOL!A:P,4,0)/1000</f>
        <v>0</v>
      </c>
      <c r="D83" s="6">
        <f>VLOOKUP(A83,VOL!A:P,5,0)/1000</f>
        <v>0</v>
      </c>
      <c r="E83" s="6">
        <f t="shared" si="25"/>
        <v>0</v>
      </c>
      <c r="F83" s="6">
        <f>VLOOKUP(A83,VOL!A:P,6,0)/1000</f>
        <v>0</v>
      </c>
      <c r="G83" s="6">
        <f>VLOOKUP(A83,VOL!A:P,7,0)/1000</f>
        <v>18.5</v>
      </c>
      <c r="H83" s="6">
        <f>VLOOKUP(A83,VOL!A:P,8,0)/1000</f>
        <v>0</v>
      </c>
      <c r="I83" s="6">
        <f>VLOOKUP(A83,VOL!A:P,9,0)/1000</f>
        <v>0</v>
      </c>
      <c r="J83" s="6">
        <f>VLOOKUP(A83,VOL!A:P,10,0)/1000</f>
        <v>0</v>
      </c>
      <c r="K83" s="6">
        <f>VLOOKUP(A83,VOL!A:P,11,0)/1000</f>
        <v>0</v>
      </c>
      <c r="L83" s="6">
        <f>VLOOKUP(A83,VOL!A:P,12,0)/1000</f>
        <v>0</v>
      </c>
      <c r="M83" s="6">
        <f>VLOOKUP(A83,VOL!A:P,13,0)/1000</f>
        <v>0</v>
      </c>
      <c r="N83" s="6">
        <f t="shared" si="26"/>
        <v>18.5</v>
      </c>
      <c r="O83" s="6">
        <f>VLOOKUP(A83,VOL!A:P,14,0)/1000</f>
        <v>0</v>
      </c>
      <c r="P83" s="6">
        <f>VLOOKUP(A83,VOL!A:P,15,0)/1000</f>
        <v>17.5</v>
      </c>
      <c r="Q83" s="6">
        <f>VLOOKUP(A83,VOL!A:P,16,0)/1000</f>
        <v>0</v>
      </c>
      <c r="R83" s="6">
        <f t="shared" si="27"/>
        <v>36</v>
      </c>
    </row>
    <row r="84" spans="1:18" ht="22.5" customHeight="1" x14ac:dyDescent="0.45">
      <c r="A84">
        <v>77</v>
      </c>
      <c r="B84" s="5" t="str">
        <f>VLOOKUP(A84,VOL!A:P,2,0)</f>
        <v>มาตินิคร์</v>
      </c>
      <c r="C84" s="6">
        <f>VLOOKUP(A84,VOL!A:P,4,0)/1000</f>
        <v>894.04</v>
      </c>
      <c r="D84" s="6">
        <f>VLOOKUP(A84,VOL!A:P,5,0)/1000</f>
        <v>14</v>
      </c>
      <c r="E84" s="6">
        <f t="shared" si="25"/>
        <v>908.04</v>
      </c>
      <c r="F84" s="6">
        <f>VLOOKUP(A84,VOL!A:P,6,0)/1000</f>
        <v>0</v>
      </c>
      <c r="G84" s="6">
        <f>VLOOKUP(A84,VOL!A:P,7,0)/1000</f>
        <v>423</v>
      </c>
      <c r="H84" s="6">
        <f>VLOOKUP(A84,VOL!A:P,8,0)/1000</f>
        <v>0</v>
      </c>
      <c r="I84" s="6">
        <f>VLOOKUP(A84,VOL!A:P,9,0)/1000</f>
        <v>0</v>
      </c>
      <c r="J84" s="6">
        <f>VLOOKUP(A84,VOL!A:P,10,0)/1000</f>
        <v>68.2</v>
      </c>
      <c r="K84" s="6">
        <f>VLOOKUP(A84,VOL!A:P,11,0)/1000</f>
        <v>0</v>
      </c>
      <c r="L84" s="6">
        <f>VLOOKUP(A84,VOL!A:P,12,0)/1000</f>
        <v>0</v>
      </c>
      <c r="M84" s="6">
        <f>VLOOKUP(A84,VOL!A:P,13,0)/1000</f>
        <v>0</v>
      </c>
      <c r="N84" s="6">
        <f t="shared" si="26"/>
        <v>491.2</v>
      </c>
      <c r="O84" s="6">
        <f>VLOOKUP(A84,VOL!A:P,14,0)/1000</f>
        <v>0</v>
      </c>
      <c r="P84" s="6">
        <f>VLOOKUP(A84,VOL!A:P,15,0)/1000</f>
        <v>54.7</v>
      </c>
      <c r="Q84" s="6">
        <f>VLOOKUP(A84,VOL!A:P,16,0)/1000</f>
        <v>0</v>
      </c>
      <c r="R84" s="6">
        <f t="shared" si="27"/>
        <v>1453.94</v>
      </c>
    </row>
    <row r="85" spans="1:18" ht="22.5" customHeight="1" x14ac:dyDescent="0.45">
      <c r="A85">
        <v>78</v>
      </c>
      <c r="B85" s="5" t="str">
        <f>VLOOKUP(A85,VOL!A:P,2,0)</f>
        <v>โมนาโก</v>
      </c>
      <c r="C85" s="6">
        <f>VLOOKUP(A85,VOL!A:P,4,0)/1000</f>
        <v>25</v>
      </c>
      <c r="D85" s="6">
        <f>VLOOKUP(A85,VOL!A:P,5,0)/1000</f>
        <v>0</v>
      </c>
      <c r="E85" s="6">
        <f t="shared" si="25"/>
        <v>25</v>
      </c>
      <c r="F85" s="6">
        <f>VLOOKUP(A85,VOL!A:P,6,0)/1000</f>
        <v>192</v>
      </c>
      <c r="G85" s="6">
        <f>VLOOKUP(A85,VOL!A:P,7,0)/1000</f>
        <v>0</v>
      </c>
      <c r="H85" s="6">
        <f>VLOOKUP(A85,VOL!A:P,8,0)/1000</f>
        <v>0</v>
      </c>
      <c r="I85" s="6">
        <f>VLOOKUP(A85,VOL!A:P,9,0)/1000</f>
        <v>0</v>
      </c>
      <c r="J85" s="6">
        <f>VLOOKUP(A85,VOL!A:P,10,0)/1000</f>
        <v>0</v>
      </c>
      <c r="K85" s="6">
        <f>VLOOKUP(A85,VOL!A:P,11,0)/1000</f>
        <v>0</v>
      </c>
      <c r="L85" s="6">
        <f>VLOOKUP(A85,VOL!A:P,12,0)/1000</f>
        <v>0</v>
      </c>
      <c r="M85" s="6">
        <f>VLOOKUP(A85,VOL!A:P,13,0)/1000</f>
        <v>0</v>
      </c>
      <c r="N85" s="6">
        <f t="shared" si="26"/>
        <v>0</v>
      </c>
      <c r="O85" s="6">
        <f>VLOOKUP(A85,VOL!A:P,14,0)/1000</f>
        <v>0</v>
      </c>
      <c r="P85" s="6">
        <f>VLOOKUP(A85,VOL!A:P,15,0)/1000</f>
        <v>0</v>
      </c>
      <c r="Q85" s="6">
        <f>VLOOKUP(A85,VOL!A:P,16,0)/1000</f>
        <v>0</v>
      </c>
      <c r="R85" s="6">
        <f t="shared" si="27"/>
        <v>217</v>
      </c>
    </row>
    <row r="86" spans="1:18" ht="22.5" customHeight="1" x14ac:dyDescent="0.45">
      <c r="A86">
        <v>79</v>
      </c>
      <c r="B86" s="5" t="str">
        <f>VLOOKUP(A86,VOL!A:P,2,0)</f>
        <v>ยูเครน</v>
      </c>
      <c r="C86" s="6">
        <f>VLOOKUP(A86,VOL!A:P,4,0)/1000</f>
        <v>149.471</v>
      </c>
      <c r="D86" s="6">
        <f>VLOOKUP(A86,VOL!A:P,5,0)/1000</f>
        <v>0</v>
      </c>
      <c r="E86" s="6">
        <f t="shared" si="25"/>
        <v>149.471</v>
      </c>
      <c r="F86" s="6">
        <f>VLOOKUP(A86,VOL!A:P,6,0)/1000</f>
        <v>0</v>
      </c>
      <c r="G86" s="6">
        <f>VLOOKUP(A86,VOL!A:P,7,0)/1000</f>
        <v>122</v>
      </c>
      <c r="H86" s="6">
        <f>VLOOKUP(A86,VOL!A:P,8,0)/1000</f>
        <v>889</v>
      </c>
      <c r="I86" s="6">
        <f>VLOOKUP(A86,VOL!A:P,9,0)/1000</f>
        <v>0</v>
      </c>
      <c r="J86" s="6">
        <f>VLOOKUP(A86,VOL!A:P,10,0)/1000</f>
        <v>0</v>
      </c>
      <c r="K86" s="6">
        <f>VLOOKUP(A86,VOL!A:P,11,0)/1000</f>
        <v>0</v>
      </c>
      <c r="L86" s="6">
        <f>VLOOKUP(A86,VOL!A:P,12,0)/1000</f>
        <v>0</v>
      </c>
      <c r="M86" s="6">
        <f>VLOOKUP(A86,VOL!A:P,13,0)/1000</f>
        <v>0</v>
      </c>
      <c r="N86" s="6">
        <f t="shared" si="26"/>
        <v>1011</v>
      </c>
      <c r="O86" s="6">
        <f>VLOOKUP(A86,VOL!A:P,14,0)/1000</f>
        <v>0</v>
      </c>
      <c r="P86" s="6">
        <f>VLOOKUP(A86,VOL!A:P,15,0)/1000</f>
        <v>1051.75</v>
      </c>
      <c r="Q86" s="6">
        <f>VLOOKUP(A86,VOL!A:P,16,0)/1000</f>
        <v>0.03</v>
      </c>
      <c r="R86" s="6">
        <f t="shared" si="27"/>
        <v>2212.2510000000002</v>
      </c>
    </row>
    <row r="87" spans="1:18" ht="22.5" customHeight="1" x14ac:dyDescent="0.45">
      <c r="A87">
        <v>80</v>
      </c>
      <c r="B87" s="5" t="str">
        <f>VLOOKUP(A87,VOL!A:P,2,0)</f>
        <v>รัสเซีย</v>
      </c>
      <c r="C87" s="6">
        <f>VLOOKUP(A87,VOL!A:P,4,0)/1000</f>
        <v>1952.2</v>
      </c>
      <c r="D87" s="6">
        <f>VLOOKUP(A87,VOL!A:P,5,0)/1000</f>
        <v>17</v>
      </c>
      <c r="E87" s="6">
        <f t="shared" si="25"/>
        <v>1969.2</v>
      </c>
      <c r="F87" s="6">
        <f>VLOOKUP(A87,VOL!A:P,6,0)/1000</f>
        <v>0</v>
      </c>
      <c r="G87" s="6">
        <f>VLOOKUP(A87,VOL!A:P,7,0)/1000</f>
        <v>4475</v>
      </c>
      <c r="H87" s="6">
        <f>VLOOKUP(A87,VOL!A:P,8,0)/1000</f>
        <v>1900</v>
      </c>
      <c r="I87" s="6">
        <f>VLOOKUP(A87,VOL!A:P,9,0)/1000</f>
        <v>0</v>
      </c>
      <c r="J87" s="6">
        <f>VLOOKUP(A87,VOL!A:P,10,0)/1000</f>
        <v>0</v>
      </c>
      <c r="K87" s="6">
        <f>VLOOKUP(A87,VOL!A:P,11,0)/1000</f>
        <v>0</v>
      </c>
      <c r="L87" s="6">
        <f>VLOOKUP(A87,VOL!A:P,12,0)/1000</f>
        <v>322.76100000000002</v>
      </c>
      <c r="M87" s="6">
        <f>VLOOKUP(A87,VOL!A:P,13,0)/1000</f>
        <v>0</v>
      </c>
      <c r="N87" s="6">
        <f t="shared" si="26"/>
        <v>6697.7610000000004</v>
      </c>
      <c r="O87" s="6">
        <f>VLOOKUP(A87,VOL!A:P,14,0)/1000</f>
        <v>5.64</v>
      </c>
      <c r="P87" s="6">
        <f>VLOOKUP(A87,VOL!A:P,15,0)/1000</f>
        <v>22825</v>
      </c>
      <c r="Q87" s="6">
        <f>VLOOKUP(A87,VOL!A:P,16,0)/1000</f>
        <v>0</v>
      </c>
      <c r="R87" s="6">
        <f t="shared" si="27"/>
        <v>31497.601000000002</v>
      </c>
    </row>
    <row r="88" spans="1:18" ht="22.5" customHeight="1" x14ac:dyDescent="0.45">
      <c r="A88">
        <v>81</v>
      </c>
      <c r="B88" s="5" t="str">
        <f>VLOOKUP(A88,VOL!A:P,2,0)</f>
        <v>เรอุนยอง</v>
      </c>
      <c r="C88" s="6">
        <f>VLOOKUP(A88,VOL!A:P,4,0)/1000</f>
        <v>2787.1</v>
      </c>
      <c r="D88" s="6">
        <f>VLOOKUP(A88,VOL!A:P,5,0)/1000</f>
        <v>0</v>
      </c>
      <c r="E88" s="6">
        <f t="shared" si="25"/>
        <v>2787.1</v>
      </c>
      <c r="F88" s="6">
        <f>VLOOKUP(A88,VOL!A:P,6,0)/1000</f>
        <v>144</v>
      </c>
      <c r="G88" s="6">
        <f>VLOOKUP(A88,VOL!A:P,7,0)/1000</f>
        <v>50</v>
      </c>
      <c r="H88" s="6">
        <f>VLOOKUP(A88,VOL!A:P,8,0)/1000</f>
        <v>0</v>
      </c>
      <c r="I88" s="6">
        <f>VLOOKUP(A88,VOL!A:P,9,0)/1000</f>
        <v>0</v>
      </c>
      <c r="J88" s="6">
        <f>VLOOKUP(A88,VOL!A:P,10,0)/1000</f>
        <v>0</v>
      </c>
      <c r="K88" s="6">
        <f>VLOOKUP(A88,VOL!A:P,11,0)/1000</f>
        <v>0</v>
      </c>
      <c r="L88" s="6">
        <f>VLOOKUP(A88,VOL!A:P,12,0)/1000</f>
        <v>0.4</v>
      </c>
      <c r="M88" s="6">
        <f>VLOOKUP(A88,VOL!A:P,13,0)/1000</f>
        <v>0</v>
      </c>
      <c r="N88" s="6">
        <f t="shared" si="26"/>
        <v>50.4</v>
      </c>
      <c r="O88" s="6">
        <f>VLOOKUP(A88,VOL!A:P,14,0)/1000</f>
        <v>1.6</v>
      </c>
      <c r="P88" s="6">
        <f>VLOOKUP(A88,VOL!A:P,15,0)/1000</f>
        <v>40</v>
      </c>
      <c r="Q88" s="6">
        <f>VLOOKUP(A88,VOL!A:P,16,0)/1000</f>
        <v>0</v>
      </c>
      <c r="R88" s="6">
        <f t="shared" si="27"/>
        <v>3023.1</v>
      </c>
    </row>
    <row r="89" spans="1:18" ht="22.5" customHeight="1" x14ac:dyDescent="0.45">
      <c r="A89">
        <v>82</v>
      </c>
      <c r="B89" s="5" t="str">
        <f>VLOOKUP(A89,VOL!A:P,2,0)</f>
        <v>สโลวะเกีย</v>
      </c>
      <c r="C89" s="6">
        <f>VLOOKUP(A89,VOL!A:P,4,0)/1000</f>
        <v>0</v>
      </c>
      <c r="D89" s="6">
        <f>VLOOKUP(A89,VOL!A:P,5,0)/1000</f>
        <v>0</v>
      </c>
      <c r="E89" s="6">
        <f t="shared" si="25"/>
        <v>0</v>
      </c>
      <c r="F89" s="6">
        <f>VLOOKUP(A89,VOL!A:P,6,0)/1000</f>
        <v>0</v>
      </c>
      <c r="G89" s="6">
        <f>VLOOKUP(A89,VOL!A:P,7,0)/1000</f>
        <v>0</v>
      </c>
      <c r="H89" s="6">
        <f>VLOOKUP(A89,VOL!A:P,8,0)/1000</f>
        <v>0</v>
      </c>
      <c r="I89" s="6">
        <f>VLOOKUP(A89,VOL!A:P,9,0)/1000</f>
        <v>0</v>
      </c>
      <c r="J89" s="6">
        <f>VLOOKUP(A89,VOL!A:P,10,0)/1000</f>
        <v>0</v>
      </c>
      <c r="K89" s="6">
        <f>VLOOKUP(A89,VOL!A:P,11,0)/1000</f>
        <v>0</v>
      </c>
      <c r="L89" s="6">
        <f>VLOOKUP(A89,VOL!A:P,12,0)/1000</f>
        <v>0</v>
      </c>
      <c r="M89" s="6">
        <f>VLOOKUP(A89,VOL!A:P,13,0)/1000</f>
        <v>0</v>
      </c>
      <c r="N89" s="6">
        <f t="shared" si="26"/>
        <v>0</v>
      </c>
      <c r="O89" s="6">
        <f>VLOOKUP(A89,VOL!A:P,14,0)/1000</f>
        <v>0</v>
      </c>
      <c r="P89" s="6">
        <f>VLOOKUP(A89,VOL!A:P,15,0)/1000</f>
        <v>0</v>
      </c>
      <c r="Q89" s="6">
        <f>VLOOKUP(A89,VOL!A:P,16,0)/1000</f>
        <v>1E-3</v>
      </c>
      <c r="R89" s="6">
        <f t="shared" si="27"/>
        <v>1E-3</v>
      </c>
    </row>
    <row r="90" spans="1:18" ht="22.5" customHeight="1" x14ac:dyDescent="0.45">
      <c r="A90">
        <v>83</v>
      </c>
      <c r="B90" s="5" t="str">
        <f>VLOOKUP(A90,VOL!A:P,2,0)</f>
        <v>สวิตเซอร์แลนด์</v>
      </c>
      <c r="C90" s="6">
        <f>VLOOKUP(A90,VOL!A:P,4,0)/1000</f>
        <v>5602.9920000000002</v>
      </c>
      <c r="D90" s="6">
        <f>VLOOKUP(A90,VOL!A:P,5,0)/1000</f>
        <v>1875.65</v>
      </c>
      <c r="E90" s="6">
        <f t="shared" si="25"/>
        <v>7478.6419999999998</v>
      </c>
      <c r="F90" s="6">
        <f>VLOOKUP(A90,VOL!A:P,6,0)/1000</f>
        <v>4503.8779999999997</v>
      </c>
      <c r="G90" s="6">
        <f>VLOOKUP(A90,VOL!A:P,7,0)/1000</f>
        <v>28.143999999999998</v>
      </c>
      <c r="H90" s="6">
        <f>VLOOKUP(A90,VOL!A:P,8,0)/1000</f>
        <v>0</v>
      </c>
      <c r="I90" s="6">
        <f>VLOOKUP(A90,VOL!A:P,9,0)/1000</f>
        <v>0.65</v>
      </c>
      <c r="J90" s="6">
        <f>VLOOKUP(A90,VOL!A:P,10,0)/1000</f>
        <v>0</v>
      </c>
      <c r="K90" s="6">
        <f>VLOOKUP(A90,VOL!A:P,11,0)/1000</f>
        <v>0</v>
      </c>
      <c r="L90" s="6">
        <f>VLOOKUP(A90,VOL!A:P,12,0)/1000</f>
        <v>121.994</v>
      </c>
      <c r="M90" s="6">
        <f>VLOOKUP(A90,VOL!A:P,13,0)/1000</f>
        <v>0</v>
      </c>
      <c r="N90" s="6">
        <f t="shared" si="26"/>
        <v>150.78800000000001</v>
      </c>
      <c r="O90" s="6">
        <f>VLOOKUP(A90,VOL!A:P,14,0)/1000</f>
        <v>226.715</v>
      </c>
      <c r="P90" s="6">
        <f>VLOOKUP(A90,VOL!A:P,15,0)/1000</f>
        <v>795.35</v>
      </c>
      <c r="Q90" s="6">
        <f>VLOOKUP(A90,VOL!A:P,16,0)/1000</f>
        <v>1E-3</v>
      </c>
      <c r="R90" s="6">
        <f t="shared" si="27"/>
        <v>13155.374000000002</v>
      </c>
    </row>
    <row r="91" spans="1:18" ht="22.5" customHeight="1" x14ac:dyDescent="0.45">
      <c r="A91">
        <v>86</v>
      </c>
      <c r="B91" s="5" t="str">
        <f>VLOOKUP(A91,VOL!A:P,2,0)</f>
        <v>อาร์เมเนีย</v>
      </c>
      <c r="C91" s="6">
        <f>VLOOKUP(A91,VOL!A:P,4,0)/1000</f>
        <v>0</v>
      </c>
      <c r="D91" s="6">
        <f>VLOOKUP(A91,VOL!A:P,5,0)/1000</f>
        <v>0</v>
      </c>
      <c r="E91" s="6">
        <f t="shared" si="25"/>
        <v>0</v>
      </c>
      <c r="F91" s="6">
        <f>VLOOKUP(A91,VOL!A:P,6,0)/1000</f>
        <v>0</v>
      </c>
      <c r="G91" s="6">
        <f>VLOOKUP(A91,VOL!A:P,7,0)/1000</f>
        <v>326.16000000000003</v>
      </c>
      <c r="H91" s="6">
        <f>VLOOKUP(A91,VOL!A:P,8,0)/1000</f>
        <v>0</v>
      </c>
      <c r="I91" s="6">
        <f>VLOOKUP(A91,VOL!A:P,9,0)/1000</f>
        <v>0</v>
      </c>
      <c r="J91" s="6">
        <f>VLOOKUP(A91,VOL!A:P,10,0)/1000</f>
        <v>0</v>
      </c>
      <c r="K91" s="6">
        <f>VLOOKUP(A91,VOL!A:P,11,0)/1000</f>
        <v>0</v>
      </c>
      <c r="L91" s="6">
        <f>VLOOKUP(A91,VOL!A:P,12,0)/1000</f>
        <v>0</v>
      </c>
      <c r="M91" s="6">
        <f>VLOOKUP(A91,VOL!A:P,13,0)/1000</f>
        <v>0</v>
      </c>
      <c r="N91" s="6">
        <f t="shared" si="26"/>
        <v>326.16000000000003</v>
      </c>
      <c r="O91" s="6">
        <f>VLOOKUP(A91,VOL!A:P,14,0)/1000</f>
        <v>0</v>
      </c>
      <c r="P91" s="6">
        <f>VLOOKUP(A91,VOL!A:P,15,0)/1000</f>
        <v>61</v>
      </c>
      <c r="Q91" s="6">
        <f>VLOOKUP(A91,VOL!A:P,16,0)/1000</f>
        <v>0</v>
      </c>
      <c r="R91" s="6">
        <f t="shared" si="27"/>
        <v>387.16</v>
      </c>
    </row>
    <row r="92" spans="1:18" ht="22.5" customHeight="1" x14ac:dyDescent="0.45">
      <c r="A92">
        <v>87</v>
      </c>
      <c r="B92" s="5" t="str">
        <f>VLOOKUP(A92,VOL!A:P,2,0)</f>
        <v>แอลเบเนีย</v>
      </c>
      <c r="C92" s="6">
        <f>VLOOKUP(A92,VOL!A:P,4,0)/1000</f>
        <v>0</v>
      </c>
      <c r="D92" s="6">
        <f>VLOOKUP(A92,VOL!A:P,5,0)/1000</f>
        <v>0</v>
      </c>
      <c r="E92" s="6">
        <f t="shared" si="25"/>
        <v>0</v>
      </c>
      <c r="F92" s="6">
        <f>VLOOKUP(A92,VOL!A:P,6,0)/1000</f>
        <v>0</v>
      </c>
      <c r="G92" s="6">
        <f>VLOOKUP(A92,VOL!A:P,7,0)/1000</f>
        <v>0</v>
      </c>
      <c r="H92" s="6">
        <f>VLOOKUP(A92,VOL!A:P,8,0)/1000</f>
        <v>26</v>
      </c>
      <c r="I92" s="6">
        <f>VLOOKUP(A92,VOL!A:P,9,0)/1000</f>
        <v>0</v>
      </c>
      <c r="J92" s="6">
        <f>VLOOKUP(A92,VOL!A:P,10,0)/1000</f>
        <v>0</v>
      </c>
      <c r="K92" s="6">
        <f>VLOOKUP(A92,VOL!A:P,11,0)/1000</f>
        <v>0</v>
      </c>
      <c r="L92" s="6">
        <f>VLOOKUP(A92,VOL!A:P,12,0)/1000</f>
        <v>0</v>
      </c>
      <c r="M92" s="6">
        <f>VLOOKUP(A92,VOL!A:P,13,0)/1000</f>
        <v>0</v>
      </c>
      <c r="N92" s="6">
        <f t="shared" si="26"/>
        <v>26</v>
      </c>
      <c r="O92" s="6">
        <f>VLOOKUP(A92,VOL!A:P,14,0)/1000</f>
        <v>0</v>
      </c>
      <c r="P92" s="6">
        <f>VLOOKUP(A92,VOL!A:P,15,0)/1000</f>
        <v>100</v>
      </c>
      <c r="Q92" s="6">
        <f>VLOOKUP(A92,VOL!A:P,16,0)/1000</f>
        <v>0</v>
      </c>
      <c r="R92" s="6">
        <f t="shared" si="27"/>
        <v>126</v>
      </c>
    </row>
    <row r="93" spans="1:18" ht="22.5" customHeight="1" x14ac:dyDescent="0.45">
      <c r="A93">
        <v>88</v>
      </c>
      <c r="B93" s="5" t="str">
        <f>VLOOKUP(A93,VOL!A:P,2,0)</f>
        <v>ไอซแลนด์</v>
      </c>
      <c r="C93" s="6">
        <f>VLOOKUP(A93,VOL!A:P,4,0)/1000</f>
        <v>540.94000000000005</v>
      </c>
      <c r="D93" s="6">
        <f>VLOOKUP(A93,VOL!A:P,5,0)/1000</f>
        <v>0</v>
      </c>
      <c r="E93" s="6">
        <f t="shared" si="25"/>
        <v>540.94000000000005</v>
      </c>
      <c r="F93" s="6">
        <f>VLOOKUP(A93,VOL!A:P,6,0)/1000</f>
        <v>0</v>
      </c>
      <c r="G93" s="6">
        <f>VLOOKUP(A93,VOL!A:P,7,0)/1000</f>
        <v>0</v>
      </c>
      <c r="H93" s="6">
        <f>VLOOKUP(A93,VOL!A:P,8,0)/1000</f>
        <v>0</v>
      </c>
      <c r="I93" s="6">
        <f>VLOOKUP(A93,VOL!A:P,9,0)/1000</f>
        <v>0</v>
      </c>
      <c r="J93" s="6">
        <f>VLOOKUP(A93,VOL!A:P,10,0)/1000</f>
        <v>0</v>
      </c>
      <c r="K93" s="6">
        <f>VLOOKUP(A93,VOL!A:P,11,0)/1000</f>
        <v>0</v>
      </c>
      <c r="L93" s="6">
        <f>VLOOKUP(A93,VOL!A:P,12,0)/1000</f>
        <v>3</v>
      </c>
      <c r="M93" s="6">
        <f>VLOOKUP(A93,VOL!A:P,13,0)/1000</f>
        <v>0</v>
      </c>
      <c r="N93" s="6">
        <f t="shared" si="26"/>
        <v>3</v>
      </c>
      <c r="O93" s="6">
        <f>VLOOKUP(A93,VOL!A:P,14,0)/1000</f>
        <v>14.25</v>
      </c>
      <c r="P93" s="6">
        <f>VLOOKUP(A93,VOL!A:P,15,0)/1000</f>
        <v>12</v>
      </c>
      <c r="Q93" s="6">
        <f>VLOOKUP(A93,VOL!A:P,16,0)/1000</f>
        <v>0</v>
      </c>
      <c r="R93" s="6">
        <f t="shared" si="27"/>
        <v>570.19000000000005</v>
      </c>
    </row>
    <row r="94" spans="1:18" s="9" customFormat="1" ht="22.5" customHeight="1" x14ac:dyDescent="0.45">
      <c r="A94"/>
      <c r="B94" s="12" t="s">
        <v>142</v>
      </c>
      <c r="C94" s="11">
        <f t="shared" ref="C94:R94" si="28">SUM(C95:C138)</f>
        <v>211409.22099999999</v>
      </c>
      <c r="D94" s="11">
        <f t="shared" si="28"/>
        <v>725189.0830000001</v>
      </c>
      <c r="E94" s="11">
        <f t="shared" si="28"/>
        <v>936598.30400000012</v>
      </c>
      <c r="F94" s="11">
        <f t="shared" si="28"/>
        <v>24056.894</v>
      </c>
      <c r="G94" s="11">
        <f t="shared" si="28"/>
        <v>72949.983999999997</v>
      </c>
      <c r="H94" s="11">
        <f t="shared" si="28"/>
        <v>1526944.5760000001</v>
      </c>
      <c r="I94" s="11">
        <f t="shared" si="28"/>
        <v>2598.8000000000002</v>
      </c>
      <c r="J94" s="11">
        <f t="shared" si="28"/>
        <v>41783</v>
      </c>
      <c r="K94" s="11">
        <f t="shared" si="28"/>
        <v>596111.36100000003</v>
      </c>
      <c r="L94" s="11">
        <f t="shared" si="28"/>
        <v>6084.1170000000002</v>
      </c>
      <c r="M94" s="11">
        <f t="shared" si="28"/>
        <v>49381.95</v>
      </c>
      <c r="N94" s="11">
        <f t="shared" si="28"/>
        <v>2295853.7879999997</v>
      </c>
      <c r="O94" s="11">
        <f t="shared" si="28"/>
        <v>236.995</v>
      </c>
      <c r="P94" s="11">
        <f t="shared" si="28"/>
        <v>1861918.767</v>
      </c>
      <c r="Q94" s="11">
        <f t="shared" si="28"/>
        <v>0</v>
      </c>
      <c r="R94" s="11">
        <f t="shared" si="28"/>
        <v>5118664.7480000015</v>
      </c>
    </row>
    <row r="95" spans="1:18" ht="22.5" customHeight="1" x14ac:dyDescent="0.45">
      <c r="A95">
        <v>89</v>
      </c>
      <c r="B95" s="5" t="str">
        <f>VLOOKUP(A95,VOL!A:P,2,0)</f>
        <v>กานา</v>
      </c>
      <c r="C95" s="6">
        <f>VLOOKUP(A95,VOL!A:P,4,0)/1000</f>
        <v>70355.342000000004</v>
      </c>
      <c r="D95" s="6">
        <f>VLOOKUP(A95,VOL!A:P,5,0)/1000</f>
        <v>52864.15</v>
      </c>
      <c r="E95" s="6">
        <f t="shared" ref="E95:E138" si="29">SUM(C95:D95)</f>
        <v>123219.492</v>
      </c>
      <c r="F95" s="6">
        <f>VLOOKUP(A95,VOL!A:P,6,0)/1000</f>
        <v>5</v>
      </c>
      <c r="G95" s="6">
        <f>VLOOKUP(A95,VOL!A:P,7,0)/1000</f>
        <v>780</v>
      </c>
      <c r="H95" s="6">
        <f>VLOOKUP(A95,VOL!A:P,8,0)/1000</f>
        <v>57265.775000000001</v>
      </c>
      <c r="I95" s="6">
        <f>VLOOKUP(A95,VOL!A:P,9,0)/1000</f>
        <v>0</v>
      </c>
      <c r="J95" s="6">
        <f>VLOOKUP(A95,VOL!A:P,10,0)/1000</f>
        <v>0</v>
      </c>
      <c r="K95" s="6">
        <f>VLOOKUP(A95,VOL!A:P,11,0)/1000</f>
        <v>150</v>
      </c>
      <c r="L95" s="6">
        <f>VLOOKUP(A95,VOL!A:P,12,0)/1000</f>
        <v>0</v>
      </c>
      <c r="M95" s="6">
        <f>VLOOKUP(A95,VOL!A:P,13,0)/1000</f>
        <v>0</v>
      </c>
      <c r="N95" s="6">
        <f t="shared" ref="N95:N138" si="30">SUM(G95:M95)</f>
        <v>58195.775000000001</v>
      </c>
      <c r="O95" s="6">
        <f>VLOOKUP(A95,VOL!A:P,14,0)/1000</f>
        <v>0</v>
      </c>
      <c r="P95" s="6">
        <f>VLOOKUP(A95,VOL!A:P,15,0)/1000</f>
        <v>0</v>
      </c>
      <c r="Q95" s="6">
        <f>VLOOKUP(A95,VOL!A:P,16,0)/1000</f>
        <v>0</v>
      </c>
      <c r="R95" s="6">
        <f t="shared" ref="R95:R138" si="31">E95+F95+N95+O95+P95+Q95</f>
        <v>181420.26699999999</v>
      </c>
    </row>
    <row r="96" spans="1:18" ht="22.5" customHeight="1" x14ac:dyDescent="0.45">
      <c r="A96" s="9">
        <v>90</v>
      </c>
      <c r="B96" s="5" t="str">
        <f>VLOOKUP(A96,VOL!A:P,2,0)</f>
        <v>กาบอง</v>
      </c>
      <c r="C96" s="6">
        <f>VLOOKUP(A96,VOL!A:P,4,0)/1000</f>
        <v>42637.36</v>
      </c>
      <c r="D96" s="6">
        <f>VLOOKUP(A96,VOL!A:P,5,0)/1000</f>
        <v>0</v>
      </c>
      <c r="E96" s="6">
        <f t="shared" si="29"/>
        <v>42637.36</v>
      </c>
      <c r="F96" s="6">
        <f>VLOOKUP(A96,VOL!A:P,6,0)/1000</f>
        <v>390.65199999999999</v>
      </c>
      <c r="G96" s="6">
        <f>VLOOKUP(A96,VOL!A:P,7,0)/1000</f>
        <v>14513.691000000001</v>
      </c>
      <c r="H96" s="6">
        <f>VLOOKUP(A96,VOL!A:P,8,0)/1000</f>
        <v>2673.5079999999998</v>
      </c>
      <c r="I96" s="6">
        <f>VLOOKUP(A96,VOL!A:P,9,0)/1000</f>
        <v>0</v>
      </c>
      <c r="J96" s="6">
        <f>VLOOKUP(A96,VOL!A:P,10,0)/1000</f>
        <v>0</v>
      </c>
      <c r="K96" s="6">
        <f>VLOOKUP(A96,VOL!A:P,11,0)/1000</f>
        <v>1085.9159999999999</v>
      </c>
      <c r="L96" s="6">
        <f>VLOOKUP(A96,VOL!A:P,12,0)/1000</f>
        <v>0</v>
      </c>
      <c r="M96" s="6">
        <f>VLOOKUP(A96,VOL!A:P,13,0)/1000</f>
        <v>0</v>
      </c>
      <c r="N96" s="6">
        <f t="shared" si="30"/>
        <v>18273.115000000002</v>
      </c>
      <c r="O96" s="6">
        <f>VLOOKUP(A96,VOL!A:P,14,0)/1000</f>
        <v>0</v>
      </c>
      <c r="P96" s="6">
        <f>VLOOKUP(A96,VOL!A:P,15,0)/1000</f>
        <v>308.33199999999999</v>
      </c>
      <c r="Q96" s="6">
        <f>VLOOKUP(A96,VOL!A:P,16,0)/1000</f>
        <v>0</v>
      </c>
      <c r="R96" s="6">
        <f t="shared" si="31"/>
        <v>61609.45900000001</v>
      </c>
    </row>
    <row r="97" spans="1:18" ht="22.5" customHeight="1" x14ac:dyDescent="0.45">
      <c r="A97">
        <v>91</v>
      </c>
      <c r="B97" s="5" t="str">
        <f>VLOOKUP(A97,VOL!A:P,2,0)</f>
        <v>กินี</v>
      </c>
      <c r="C97" s="6">
        <f>VLOOKUP(A97,VOL!A:P,4,0)/1000</f>
        <v>891.52</v>
      </c>
      <c r="D97" s="6">
        <f>VLOOKUP(A97,VOL!A:P,5,0)/1000</f>
        <v>7101.8</v>
      </c>
      <c r="E97" s="6">
        <f t="shared" si="29"/>
        <v>7993.32</v>
      </c>
      <c r="F97" s="6">
        <f>VLOOKUP(A97,VOL!A:P,6,0)/1000</f>
        <v>0</v>
      </c>
      <c r="G97" s="6">
        <f>VLOOKUP(A97,VOL!A:P,7,0)/1000</f>
        <v>0</v>
      </c>
      <c r="H97" s="6">
        <f>VLOOKUP(A97,VOL!A:P,8,0)/1000</f>
        <v>1595.4</v>
      </c>
      <c r="I97" s="6">
        <f>VLOOKUP(A97,VOL!A:P,9,0)/1000</f>
        <v>21.5</v>
      </c>
      <c r="J97" s="6">
        <f>VLOOKUP(A97,VOL!A:P,10,0)/1000</f>
        <v>0</v>
      </c>
      <c r="K97" s="6">
        <f>VLOOKUP(A97,VOL!A:P,11,0)/1000</f>
        <v>89499.199999999997</v>
      </c>
      <c r="L97" s="6">
        <f>VLOOKUP(A97,VOL!A:P,12,0)/1000</f>
        <v>0</v>
      </c>
      <c r="M97" s="6">
        <f>VLOOKUP(A97,VOL!A:P,13,0)/1000</f>
        <v>0</v>
      </c>
      <c r="N97" s="6">
        <f t="shared" si="30"/>
        <v>91116.099999999991</v>
      </c>
      <c r="O97" s="6">
        <f>VLOOKUP(A97,VOL!A:P,14,0)/1000</f>
        <v>0</v>
      </c>
      <c r="P97" s="6">
        <f>VLOOKUP(A97,VOL!A:P,15,0)/1000</f>
        <v>3000</v>
      </c>
      <c r="Q97" s="6">
        <f>VLOOKUP(A97,VOL!A:P,16,0)/1000</f>
        <v>0</v>
      </c>
      <c r="R97" s="6">
        <f t="shared" si="31"/>
        <v>102109.41999999998</v>
      </c>
    </row>
    <row r="98" spans="1:18" ht="22.5" customHeight="1" x14ac:dyDescent="0.45">
      <c r="A98">
        <v>92</v>
      </c>
      <c r="B98" s="5" t="str">
        <f>VLOOKUP(A98,VOL!A:P,2,0)</f>
        <v>กินีบิสเซา</v>
      </c>
      <c r="C98" s="6">
        <f>VLOOKUP(A98,VOL!A:P,4,0)/1000</f>
        <v>7.5</v>
      </c>
      <c r="D98" s="6">
        <f>VLOOKUP(A98,VOL!A:P,5,0)/1000</f>
        <v>1117.5</v>
      </c>
      <c r="E98" s="6">
        <f t="shared" si="29"/>
        <v>1125</v>
      </c>
      <c r="F98" s="6">
        <f>VLOOKUP(A98,VOL!A:P,6,0)/1000</f>
        <v>0</v>
      </c>
      <c r="G98" s="6">
        <f>VLOOKUP(A98,VOL!A:P,7,0)/1000</f>
        <v>0</v>
      </c>
      <c r="H98" s="6">
        <f>VLOOKUP(A98,VOL!A:P,8,0)/1000</f>
        <v>0</v>
      </c>
      <c r="I98" s="6">
        <f>VLOOKUP(A98,VOL!A:P,9,0)/1000</f>
        <v>0</v>
      </c>
      <c r="J98" s="6">
        <f>VLOOKUP(A98,VOL!A:P,10,0)/1000</f>
        <v>0</v>
      </c>
      <c r="K98" s="6">
        <f>VLOOKUP(A98,VOL!A:P,11,0)/1000</f>
        <v>0</v>
      </c>
      <c r="L98" s="6">
        <f>VLOOKUP(A98,VOL!A:P,12,0)/1000</f>
        <v>0</v>
      </c>
      <c r="M98" s="6">
        <f>VLOOKUP(A98,VOL!A:P,13,0)/1000</f>
        <v>0</v>
      </c>
      <c r="N98" s="6">
        <f t="shared" si="30"/>
        <v>0</v>
      </c>
      <c r="O98" s="6">
        <f>VLOOKUP(A98,VOL!A:P,14,0)/1000</f>
        <v>125</v>
      </c>
      <c r="P98" s="6">
        <f>VLOOKUP(A98,VOL!A:P,15,0)/1000</f>
        <v>0</v>
      </c>
      <c r="Q98" s="6">
        <f>VLOOKUP(A98,VOL!A:P,16,0)/1000</f>
        <v>0</v>
      </c>
      <c r="R98" s="6">
        <f t="shared" si="31"/>
        <v>1250</v>
      </c>
    </row>
    <row r="99" spans="1:18" ht="22.5" customHeight="1" x14ac:dyDescent="0.45">
      <c r="A99">
        <v>93</v>
      </c>
      <c r="B99" s="5" t="str">
        <f>VLOOKUP(A99,VOL!A:P,2,0)</f>
        <v>เกาะเคปเวอร์ด</v>
      </c>
      <c r="C99" s="6">
        <f>VLOOKUP(A99,VOL!A:P,4,0)/1000</f>
        <v>1898.3720000000001</v>
      </c>
      <c r="D99" s="6">
        <f>VLOOKUP(A99,VOL!A:P,5,0)/1000</f>
        <v>0</v>
      </c>
      <c r="E99" s="6">
        <f t="shared" si="29"/>
        <v>1898.3720000000001</v>
      </c>
      <c r="F99" s="6">
        <f>VLOOKUP(A99,VOL!A:P,6,0)/1000</f>
        <v>0</v>
      </c>
      <c r="G99" s="6">
        <f>VLOOKUP(A99,VOL!A:P,7,0)/1000</f>
        <v>10235.496999999999</v>
      </c>
      <c r="H99" s="6">
        <f>VLOOKUP(A99,VOL!A:P,8,0)/1000</f>
        <v>2349.5250000000001</v>
      </c>
      <c r="I99" s="6">
        <f>VLOOKUP(A99,VOL!A:P,9,0)/1000</f>
        <v>0</v>
      </c>
      <c r="J99" s="6">
        <f>VLOOKUP(A99,VOL!A:P,10,0)/1000</f>
        <v>0</v>
      </c>
      <c r="K99" s="6">
        <f>VLOOKUP(A99,VOL!A:P,11,0)/1000</f>
        <v>0</v>
      </c>
      <c r="L99" s="6">
        <f>VLOOKUP(A99,VOL!A:P,12,0)/1000</f>
        <v>0</v>
      </c>
      <c r="M99" s="6">
        <f>VLOOKUP(A99,VOL!A:P,13,0)/1000</f>
        <v>0</v>
      </c>
      <c r="N99" s="6">
        <f t="shared" si="30"/>
        <v>12585.021999999999</v>
      </c>
      <c r="O99" s="6">
        <f>VLOOKUP(A99,VOL!A:P,14,0)/1000</f>
        <v>0</v>
      </c>
      <c r="P99" s="6">
        <f>VLOOKUP(A99,VOL!A:P,15,0)/1000</f>
        <v>281.5</v>
      </c>
      <c r="Q99" s="6">
        <f>VLOOKUP(A99,VOL!A:P,16,0)/1000</f>
        <v>0</v>
      </c>
      <c r="R99" s="6">
        <f t="shared" si="31"/>
        <v>14764.893999999998</v>
      </c>
    </row>
    <row r="100" spans="1:18" ht="22.5" customHeight="1" x14ac:dyDescent="0.45">
      <c r="A100">
        <v>94</v>
      </c>
      <c r="B100" s="5" t="str">
        <f>VLOOKUP(A100,VOL!A:P,2,0)</f>
        <v>แกมเบีย</v>
      </c>
      <c r="C100" s="6">
        <f>VLOOKUP(A100,VOL!A:P,4,0)/1000</f>
        <v>56</v>
      </c>
      <c r="D100" s="6">
        <f>VLOOKUP(A100,VOL!A:P,5,0)/1000</f>
        <v>4337</v>
      </c>
      <c r="E100" s="6">
        <f t="shared" si="29"/>
        <v>4393</v>
      </c>
      <c r="F100" s="6">
        <f>VLOOKUP(A100,VOL!A:P,6,0)/1000</f>
        <v>0</v>
      </c>
      <c r="G100" s="6">
        <f>VLOOKUP(A100,VOL!A:P,7,0)/1000</f>
        <v>0</v>
      </c>
      <c r="H100" s="6">
        <f>VLOOKUP(A100,VOL!A:P,8,0)/1000</f>
        <v>80</v>
      </c>
      <c r="I100" s="6">
        <f>VLOOKUP(A100,VOL!A:P,9,0)/1000</f>
        <v>0</v>
      </c>
      <c r="J100" s="6">
        <f>VLOOKUP(A100,VOL!A:P,10,0)/1000</f>
        <v>0</v>
      </c>
      <c r="K100" s="6">
        <f>VLOOKUP(A100,VOL!A:P,11,0)/1000</f>
        <v>0</v>
      </c>
      <c r="L100" s="6">
        <f>VLOOKUP(A100,VOL!A:P,12,0)/1000</f>
        <v>3.33</v>
      </c>
      <c r="M100" s="6">
        <f>VLOOKUP(A100,VOL!A:P,13,0)/1000</f>
        <v>0</v>
      </c>
      <c r="N100" s="6">
        <f t="shared" si="30"/>
        <v>83.33</v>
      </c>
      <c r="O100" s="6">
        <f>VLOOKUP(A100,VOL!A:P,14,0)/1000</f>
        <v>0</v>
      </c>
      <c r="P100" s="6">
        <f>VLOOKUP(A100,VOL!A:P,15,0)/1000</f>
        <v>9</v>
      </c>
      <c r="Q100" s="6">
        <f>VLOOKUP(A100,VOL!A:P,16,0)/1000</f>
        <v>0</v>
      </c>
      <c r="R100" s="6">
        <f t="shared" si="31"/>
        <v>4485.33</v>
      </c>
    </row>
    <row r="101" spans="1:18" ht="22.5" customHeight="1" x14ac:dyDescent="0.45">
      <c r="A101">
        <v>95</v>
      </c>
      <c r="B101" s="5" t="str">
        <f>VLOOKUP(A101,VOL!A:P,2,0)</f>
        <v>คองโก</v>
      </c>
      <c r="C101" s="6">
        <f>VLOOKUP(A101,VOL!A:P,4,0)/1000</f>
        <v>2734.4670000000001</v>
      </c>
      <c r="D101" s="6">
        <f>VLOOKUP(A101,VOL!A:P,5,0)/1000</f>
        <v>6843.64</v>
      </c>
      <c r="E101" s="6">
        <f t="shared" si="29"/>
        <v>9578.107</v>
      </c>
      <c r="F101" s="6">
        <f>VLOOKUP(A101,VOL!A:P,6,0)/1000</f>
        <v>0</v>
      </c>
      <c r="G101" s="6">
        <f>VLOOKUP(A101,VOL!A:P,7,0)/1000</f>
        <v>0</v>
      </c>
      <c r="H101" s="6">
        <f>VLOOKUP(A101,VOL!A:P,8,0)/1000</f>
        <v>162329.69899999999</v>
      </c>
      <c r="I101" s="6">
        <f>VLOOKUP(A101,VOL!A:P,9,0)/1000</f>
        <v>0</v>
      </c>
      <c r="J101" s="6">
        <f>VLOOKUP(A101,VOL!A:P,10,0)/1000</f>
        <v>0</v>
      </c>
      <c r="K101" s="6">
        <f>VLOOKUP(A101,VOL!A:P,11,0)/1000</f>
        <v>11000</v>
      </c>
      <c r="L101" s="6">
        <f>VLOOKUP(A101,VOL!A:P,12,0)/1000</f>
        <v>0</v>
      </c>
      <c r="M101" s="6">
        <f>VLOOKUP(A101,VOL!A:P,13,0)/1000</f>
        <v>0</v>
      </c>
      <c r="N101" s="6">
        <f t="shared" si="30"/>
        <v>173329.69899999999</v>
      </c>
      <c r="O101" s="6">
        <f>VLOOKUP(A101,VOL!A:P,14,0)/1000</f>
        <v>0</v>
      </c>
      <c r="P101" s="6">
        <f>VLOOKUP(A101,VOL!A:P,15,0)/1000</f>
        <v>0</v>
      </c>
      <c r="Q101" s="6">
        <f>VLOOKUP(A101,VOL!A:P,16,0)/1000</f>
        <v>0</v>
      </c>
      <c r="R101" s="6">
        <f t="shared" si="31"/>
        <v>182907.80599999998</v>
      </c>
    </row>
    <row r="102" spans="1:18" ht="22.5" customHeight="1" x14ac:dyDescent="0.45">
      <c r="A102">
        <v>96</v>
      </c>
      <c r="B102" s="5" t="str">
        <f>VLOOKUP(A102,VOL!A:P,2,0)</f>
        <v>เคนยา</v>
      </c>
      <c r="C102" s="6">
        <f>VLOOKUP(A102,VOL!A:P,4,0)/1000</f>
        <v>608.57000000000005</v>
      </c>
      <c r="D102" s="6">
        <f>VLOOKUP(A102,VOL!A:P,5,0)/1000</f>
        <v>0</v>
      </c>
      <c r="E102" s="6">
        <f t="shared" si="29"/>
        <v>608.57000000000005</v>
      </c>
      <c r="F102" s="6">
        <f>VLOOKUP(A102,VOL!A:P,6,0)/1000</f>
        <v>6252</v>
      </c>
      <c r="G102" s="6">
        <f>VLOOKUP(A102,VOL!A:P,7,0)/1000</f>
        <v>0</v>
      </c>
      <c r="H102" s="6">
        <f>VLOOKUP(A102,VOL!A:P,8,0)/1000</f>
        <v>59522</v>
      </c>
      <c r="I102" s="6">
        <f>VLOOKUP(A102,VOL!A:P,9,0)/1000</f>
        <v>0</v>
      </c>
      <c r="J102" s="6">
        <f>VLOOKUP(A102,VOL!A:P,10,0)/1000</f>
        <v>2080</v>
      </c>
      <c r="K102" s="6">
        <f>VLOOKUP(A102,VOL!A:P,11,0)/1000</f>
        <v>2600</v>
      </c>
      <c r="L102" s="6">
        <f>VLOOKUP(A102,VOL!A:P,12,0)/1000</f>
        <v>260</v>
      </c>
      <c r="M102" s="6">
        <f>VLOOKUP(A102,VOL!A:P,13,0)/1000</f>
        <v>0</v>
      </c>
      <c r="N102" s="6">
        <f t="shared" si="30"/>
        <v>64462</v>
      </c>
      <c r="O102" s="6">
        <f>VLOOKUP(A102,VOL!A:P,14,0)/1000</f>
        <v>0</v>
      </c>
      <c r="P102" s="6">
        <f>VLOOKUP(A102,VOL!A:P,15,0)/1000</f>
        <v>279.8</v>
      </c>
      <c r="Q102" s="6">
        <f>VLOOKUP(A102,VOL!A:P,16,0)/1000</f>
        <v>0</v>
      </c>
      <c r="R102" s="6">
        <f t="shared" si="31"/>
        <v>71602.37000000001</v>
      </c>
    </row>
    <row r="103" spans="1:18" ht="22.5" customHeight="1" x14ac:dyDescent="0.45">
      <c r="A103">
        <v>97</v>
      </c>
      <c r="B103" s="5" t="str">
        <f>VLOOKUP(A103,VOL!A:P,2,0)</f>
        <v>แคเมอรูน</v>
      </c>
      <c r="C103" s="6">
        <f>VLOOKUP(A103,VOL!A:P,4,0)/1000</f>
        <v>5298.6329999999998</v>
      </c>
      <c r="D103" s="6">
        <f>VLOOKUP(A103,VOL!A:P,5,0)/1000</f>
        <v>24420.15</v>
      </c>
      <c r="E103" s="6">
        <f t="shared" si="29"/>
        <v>29718.783000000003</v>
      </c>
      <c r="F103" s="6">
        <f>VLOOKUP(A103,VOL!A:P,6,0)/1000</f>
        <v>3280.0169999999998</v>
      </c>
      <c r="G103" s="6">
        <f>VLOOKUP(A103,VOL!A:P,7,0)/1000</f>
        <v>1467.115</v>
      </c>
      <c r="H103" s="6">
        <f>VLOOKUP(A103,VOL!A:P,8,0)/1000</f>
        <v>222850.15</v>
      </c>
      <c r="I103" s="6">
        <f>VLOOKUP(A103,VOL!A:P,9,0)/1000</f>
        <v>0</v>
      </c>
      <c r="J103" s="6">
        <f>VLOOKUP(A103,VOL!A:P,10,0)/1000</f>
        <v>5000</v>
      </c>
      <c r="K103" s="6">
        <f>VLOOKUP(A103,VOL!A:P,11,0)/1000</f>
        <v>105739.4</v>
      </c>
      <c r="L103" s="6">
        <f>VLOOKUP(A103,VOL!A:P,12,0)/1000</f>
        <v>1.4999999999999999E-2</v>
      </c>
      <c r="M103" s="6">
        <f>VLOOKUP(A103,VOL!A:P,13,0)/1000</f>
        <v>0</v>
      </c>
      <c r="N103" s="6">
        <f t="shared" si="30"/>
        <v>335056.68</v>
      </c>
      <c r="O103" s="6">
        <f>VLOOKUP(A103,VOL!A:P,14,0)/1000</f>
        <v>0</v>
      </c>
      <c r="P103" s="6">
        <f>VLOOKUP(A103,VOL!A:P,15,0)/1000</f>
        <v>134198.79999999999</v>
      </c>
      <c r="Q103" s="6">
        <f>VLOOKUP(A103,VOL!A:P,16,0)/1000</f>
        <v>0</v>
      </c>
      <c r="R103" s="6">
        <f t="shared" si="31"/>
        <v>502254.27999999997</v>
      </c>
    </row>
    <row r="104" spans="1:18" ht="22.5" customHeight="1" x14ac:dyDescent="0.45">
      <c r="A104">
        <v>98</v>
      </c>
      <c r="B104" s="5" t="str">
        <f>VLOOKUP(A104,VOL!A:P,2,0)</f>
        <v>โคโมรอส</v>
      </c>
      <c r="C104" s="6">
        <f>VLOOKUP(A104,VOL!A:P,4,0)/1000</f>
        <v>93</v>
      </c>
      <c r="D104" s="6">
        <f>VLOOKUP(A104,VOL!A:P,5,0)/1000</f>
        <v>0</v>
      </c>
      <c r="E104" s="6">
        <f t="shared" si="29"/>
        <v>93</v>
      </c>
      <c r="F104" s="6">
        <f>VLOOKUP(A104,VOL!A:P,6,0)/1000</f>
        <v>0</v>
      </c>
      <c r="G104" s="6">
        <f>VLOOKUP(A104,VOL!A:P,7,0)/1000</f>
        <v>0</v>
      </c>
      <c r="H104" s="6">
        <f>VLOOKUP(A104,VOL!A:P,8,0)/1000</f>
        <v>0</v>
      </c>
      <c r="I104" s="6">
        <f>VLOOKUP(A104,VOL!A:P,9,0)/1000</f>
        <v>0</v>
      </c>
      <c r="J104" s="6">
        <f>VLOOKUP(A104,VOL!A:P,10,0)/1000</f>
        <v>0</v>
      </c>
      <c r="K104" s="6">
        <f>VLOOKUP(A104,VOL!A:P,11,0)/1000</f>
        <v>0</v>
      </c>
      <c r="L104" s="6">
        <f>VLOOKUP(A104,VOL!A:P,12,0)/1000</f>
        <v>0</v>
      </c>
      <c r="M104" s="6">
        <f>VLOOKUP(A104,VOL!A:P,13,0)/1000</f>
        <v>0</v>
      </c>
      <c r="N104" s="6">
        <f t="shared" si="30"/>
        <v>0</v>
      </c>
      <c r="O104" s="6">
        <f>VLOOKUP(A104,VOL!A:P,14,0)/1000</f>
        <v>0</v>
      </c>
      <c r="P104" s="6">
        <f>VLOOKUP(A104,VOL!A:P,15,0)/1000</f>
        <v>0</v>
      </c>
      <c r="Q104" s="6">
        <f>VLOOKUP(A104,VOL!A:P,16,0)/1000</f>
        <v>0</v>
      </c>
      <c r="R104" s="6">
        <f t="shared" si="31"/>
        <v>93</v>
      </c>
    </row>
    <row r="105" spans="1:18" ht="22.5" customHeight="1" x14ac:dyDescent="0.45">
      <c r="A105">
        <v>99</v>
      </c>
      <c r="B105" s="5" t="str">
        <f>VLOOKUP(A105,VOL!A:P,2,0)</f>
        <v>จีบูตี</v>
      </c>
      <c r="C105" s="6">
        <f>VLOOKUP(A105,VOL!A:P,4,0)/1000</f>
        <v>0</v>
      </c>
      <c r="D105" s="6">
        <f>VLOOKUP(A105,VOL!A:P,5,0)/1000</f>
        <v>0</v>
      </c>
      <c r="E105" s="6">
        <f t="shared" si="29"/>
        <v>0</v>
      </c>
      <c r="F105" s="6">
        <f>VLOOKUP(A105,VOL!A:P,6,0)/1000</f>
        <v>0</v>
      </c>
      <c r="G105" s="6">
        <f>VLOOKUP(A105,VOL!A:P,7,0)/1000</f>
        <v>50</v>
      </c>
      <c r="H105" s="6">
        <f>VLOOKUP(A105,VOL!A:P,8,0)/1000</f>
        <v>0</v>
      </c>
      <c r="I105" s="6">
        <f>VLOOKUP(A105,VOL!A:P,9,0)/1000</f>
        <v>0</v>
      </c>
      <c r="J105" s="6">
        <f>VLOOKUP(A105,VOL!A:P,10,0)/1000</f>
        <v>0</v>
      </c>
      <c r="K105" s="6">
        <f>VLOOKUP(A105,VOL!A:P,11,0)/1000</f>
        <v>0</v>
      </c>
      <c r="L105" s="6">
        <f>VLOOKUP(A105,VOL!A:P,12,0)/1000</f>
        <v>0</v>
      </c>
      <c r="M105" s="6">
        <f>VLOOKUP(A105,VOL!A:P,13,0)/1000</f>
        <v>0</v>
      </c>
      <c r="N105" s="6">
        <f t="shared" si="30"/>
        <v>50</v>
      </c>
      <c r="O105" s="6">
        <f>VLOOKUP(A105,VOL!A:P,14,0)/1000</f>
        <v>0</v>
      </c>
      <c r="P105" s="6">
        <f>VLOOKUP(A105,VOL!A:P,15,0)/1000</f>
        <v>0</v>
      </c>
      <c r="Q105" s="6">
        <f>VLOOKUP(A105,VOL!A:P,16,0)/1000</f>
        <v>0</v>
      </c>
      <c r="R105" s="6">
        <f t="shared" si="31"/>
        <v>50</v>
      </c>
    </row>
    <row r="106" spans="1:18" ht="22.5" customHeight="1" x14ac:dyDescent="0.45">
      <c r="A106">
        <v>100</v>
      </c>
      <c r="B106" s="5" t="str">
        <f>VLOOKUP(A106,VOL!A:P,2,0)</f>
        <v>ชาด</v>
      </c>
      <c r="C106" s="6">
        <f>VLOOKUP(A106,VOL!A:P,4,0)/1000</f>
        <v>0</v>
      </c>
      <c r="D106" s="6">
        <f>VLOOKUP(A106,VOL!A:P,5,0)/1000</f>
        <v>0</v>
      </c>
      <c r="E106" s="6">
        <f t="shared" si="29"/>
        <v>0</v>
      </c>
      <c r="F106" s="6">
        <f>VLOOKUP(A106,VOL!A:P,6,0)/1000</f>
        <v>0</v>
      </c>
      <c r="G106" s="6">
        <f>VLOOKUP(A106,VOL!A:P,7,0)/1000</f>
        <v>0</v>
      </c>
      <c r="H106" s="6">
        <f>VLOOKUP(A106,VOL!A:P,8,0)/1000</f>
        <v>0</v>
      </c>
      <c r="I106" s="6">
        <f>VLOOKUP(A106,VOL!A:P,9,0)/1000</f>
        <v>0</v>
      </c>
      <c r="J106" s="6">
        <f>VLOOKUP(A106,VOL!A:P,10,0)/1000</f>
        <v>0</v>
      </c>
      <c r="K106" s="6">
        <f>VLOOKUP(A106,VOL!A:P,11,0)/1000</f>
        <v>0</v>
      </c>
      <c r="L106" s="6">
        <f>VLOOKUP(A106,VOL!A:P,12,0)/1000</f>
        <v>0</v>
      </c>
      <c r="M106" s="6">
        <f>VLOOKUP(A106,VOL!A:P,13,0)/1000</f>
        <v>0</v>
      </c>
      <c r="N106" s="6">
        <f t="shared" si="30"/>
        <v>0</v>
      </c>
      <c r="O106" s="6">
        <f>VLOOKUP(A106,VOL!A:P,14,0)/1000</f>
        <v>0</v>
      </c>
      <c r="P106" s="6">
        <f>VLOOKUP(A106,VOL!A:P,15,0)/1000</f>
        <v>0</v>
      </c>
      <c r="Q106" s="6">
        <f>VLOOKUP(A106,VOL!A:P,16,0)/1000</f>
        <v>0</v>
      </c>
      <c r="R106" s="6">
        <f t="shared" si="31"/>
        <v>0</v>
      </c>
    </row>
    <row r="107" spans="1:18" ht="22.5" customHeight="1" x14ac:dyDescent="0.45">
      <c r="A107">
        <v>101</v>
      </c>
      <c r="B107" s="5" t="str">
        <f>VLOOKUP(A107,VOL!A:P,2,0)</f>
        <v>ซิมบับเว</v>
      </c>
      <c r="C107" s="6">
        <f>VLOOKUP(A107,VOL!A:P,4,0)/1000</f>
        <v>79</v>
      </c>
      <c r="D107" s="6">
        <f>VLOOKUP(A107,VOL!A:P,5,0)/1000</f>
        <v>250</v>
      </c>
      <c r="E107" s="6">
        <f t="shared" si="29"/>
        <v>329</v>
      </c>
      <c r="F107" s="6">
        <f>VLOOKUP(A107,VOL!A:P,6,0)/1000</f>
        <v>0</v>
      </c>
      <c r="G107" s="6">
        <f>VLOOKUP(A107,VOL!A:P,7,0)/1000</f>
        <v>2004</v>
      </c>
      <c r="H107" s="6">
        <f>VLOOKUP(A107,VOL!A:P,8,0)/1000</f>
        <v>3800</v>
      </c>
      <c r="I107" s="6">
        <f>VLOOKUP(A107,VOL!A:P,9,0)/1000</f>
        <v>0</v>
      </c>
      <c r="J107" s="6">
        <f>VLOOKUP(A107,VOL!A:P,10,0)/1000</f>
        <v>0</v>
      </c>
      <c r="K107" s="6">
        <f>VLOOKUP(A107,VOL!A:P,11,0)/1000</f>
        <v>0</v>
      </c>
      <c r="L107" s="6">
        <f>VLOOKUP(A107,VOL!A:P,12,0)/1000</f>
        <v>0</v>
      </c>
      <c r="M107" s="6">
        <f>VLOOKUP(A107,VOL!A:P,13,0)/1000</f>
        <v>0</v>
      </c>
      <c r="N107" s="6">
        <f t="shared" si="30"/>
        <v>5804</v>
      </c>
      <c r="O107" s="6">
        <f>VLOOKUP(A107,VOL!A:P,14,0)/1000</f>
        <v>0</v>
      </c>
      <c r="P107" s="6">
        <f>VLOOKUP(A107,VOL!A:P,15,0)/1000</f>
        <v>1810</v>
      </c>
      <c r="Q107" s="6">
        <f>VLOOKUP(A107,VOL!A:P,16,0)/1000</f>
        <v>0</v>
      </c>
      <c r="R107" s="6">
        <f t="shared" si="31"/>
        <v>7943</v>
      </c>
    </row>
    <row r="108" spans="1:18" ht="22.5" customHeight="1" x14ac:dyDescent="0.45">
      <c r="A108">
        <v>102</v>
      </c>
      <c r="B108" s="5" t="str">
        <f>VLOOKUP(A108,VOL!A:P,2,0)</f>
        <v>ซูดาน</v>
      </c>
      <c r="C108" s="6">
        <f>VLOOKUP(A108,VOL!A:P,4,0)/1000</f>
        <v>50</v>
      </c>
      <c r="D108" s="6">
        <f>VLOOKUP(A108,VOL!A:P,5,0)/1000</f>
        <v>0</v>
      </c>
      <c r="E108" s="6">
        <f t="shared" si="29"/>
        <v>50</v>
      </c>
      <c r="F108" s="6">
        <f>VLOOKUP(A108,VOL!A:P,6,0)/1000</f>
        <v>0</v>
      </c>
      <c r="G108" s="6">
        <f>VLOOKUP(A108,VOL!A:P,7,0)/1000</f>
        <v>100</v>
      </c>
      <c r="H108" s="6">
        <f>VLOOKUP(A108,VOL!A:P,8,0)/1000</f>
        <v>130</v>
      </c>
      <c r="I108" s="6">
        <f>VLOOKUP(A108,VOL!A:P,9,0)/1000</f>
        <v>0</v>
      </c>
      <c r="J108" s="6">
        <f>VLOOKUP(A108,VOL!A:P,10,0)/1000</f>
        <v>0</v>
      </c>
      <c r="K108" s="6">
        <f>VLOOKUP(A108,VOL!A:P,11,0)/1000</f>
        <v>0</v>
      </c>
      <c r="L108" s="6">
        <f>VLOOKUP(A108,VOL!A:P,12,0)/1000</f>
        <v>0</v>
      </c>
      <c r="M108" s="6">
        <f>VLOOKUP(A108,VOL!A:P,13,0)/1000</f>
        <v>0</v>
      </c>
      <c r="N108" s="6">
        <f t="shared" si="30"/>
        <v>230</v>
      </c>
      <c r="O108" s="6">
        <f>VLOOKUP(A108,VOL!A:P,14,0)/1000</f>
        <v>0</v>
      </c>
      <c r="P108" s="6">
        <f>VLOOKUP(A108,VOL!A:P,15,0)/1000</f>
        <v>0</v>
      </c>
      <c r="Q108" s="6">
        <f>VLOOKUP(A108,VOL!A:P,16,0)/1000</f>
        <v>0</v>
      </c>
      <c r="R108" s="6">
        <f t="shared" si="31"/>
        <v>280</v>
      </c>
    </row>
    <row r="109" spans="1:18" ht="22.5" customHeight="1" x14ac:dyDescent="0.45">
      <c r="A109">
        <v>104</v>
      </c>
      <c r="B109" s="5" t="str">
        <f>VLOOKUP(A109,VOL!A:P,2,0)</f>
        <v>เซเนกัล</v>
      </c>
      <c r="C109" s="6">
        <f>VLOOKUP(A109,VOL!A:P,4,0)/1000</f>
        <v>1384.7840000000001</v>
      </c>
      <c r="D109" s="6">
        <f>VLOOKUP(A109,VOL!A:P,5,0)/1000</f>
        <v>193610.78</v>
      </c>
      <c r="E109" s="6">
        <f t="shared" si="29"/>
        <v>194995.56400000001</v>
      </c>
      <c r="F109" s="6">
        <f>VLOOKUP(A109,VOL!A:P,6,0)/1000</f>
        <v>0</v>
      </c>
      <c r="G109" s="6">
        <f>VLOOKUP(A109,VOL!A:P,7,0)/1000</f>
        <v>520</v>
      </c>
      <c r="H109" s="6">
        <f>VLOOKUP(A109,VOL!A:P,8,0)/1000</f>
        <v>4221.7</v>
      </c>
      <c r="I109" s="6">
        <f>VLOOKUP(A109,VOL!A:P,9,0)/1000</f>
        <v>0</v>
      </c>
      <c r="J109" s="6">
        <f>VLOOKUP(A109,VOL!A:P,10,0)/1000</f>
        <v>0</v>
      </c>
      <c r="K109" s="6">
        <f>VLOOKUP(A109,VOL!A:P,11,0)/1000</f>
        <v>0</v>
      </c>
      <c r="L109" s="6">
        <f>VLOOKUP(A109,VOL!A:P,12,0)/1000</f>
        <v>2.4900000000000002</v>
      </c>
      <c r="M109" s="6">
        <f>VLOOKUP(A109,VOL!A:P,13,0)/1000</f>
        <v>43838.95</v>
      </c>
      <c r="N109" s="6">
        <f t="shared" si="30"/>
        <v>48583.14</v>
      </c>
      <c r="O109" s="6">
        <f>VLOOKUP(A109,VOL!A:P,14,0)/1000</f>
        <v>0</v>
      </c>
      <c r="P109" s="6">
        <f>VLOOKUP(A109,VOL!A:P,15,0)/1000</f>
        <v>1402.28</v>
      </c>
      <c r="Q109" s="6">
        <f>VLOOKUP(A109,VOL!A:P,16,0)/1000</f>
        <v>0</v>
      </c>
      <c r="R109" s="6">
        <f t="shared" si="31"/>
        <v>244980.98400000003</v>
      </c>
    </row>
    <row r="110" spans="1:18" ht="22.5" customHeight="1" x14ac:dyDescent="0.45">
      <c r="A110">
        <v>105</v>
      </c>
      <c r="B110" s="5" t="str">
        <f>VLOOKUP(A110,VOL!A:P,2,0)</f>
        <v>เซาโตเมและปรินซิเป</v>
      </c>
      <c r="C110" s="6">
        <f>VLOOKUP(A110,VOL!A:P,4,0)/1000</f>
        <v>94</v>
      </c>
      <c r="D110" s="6">
        <f>VLOOKUP(A110,VOL!A:P,5,0)/1000</f>
        <v>0</v>
      </c>
      <c r="E110" s="6">
        <f t="shared" si="29"/>
        <v>94</v>
      </c>
      <c r="F110" s="6">
        <f>VLOOKUP(A110,VOL!A:P,6,0)/1000</f>
        <v>0</v>
      </c>
      <c r="G110" s="6">
        <f>VLOOKUP(A110,VOL!A:P,7,0)/1000</f>
        <v>325</v>
      </c>
      <c r="H110" s="6">
        <f>VLOOKUP(A110,VOL!A:P,8,0)/1000</f>
        <v>575</v>
      </c>
      <c r="I110" s="6">
        <f>VLOOKUP(A110,VOL!A:P,9,0)/1000</f>
        <v>0</v>
      </c>
      <c r="J110" s="6">
        <f>VLOOKUP(A110,VOL!A:P,10,0)/1000</f>
        <v>100</v>
      </c>
      <c r="K110" s="6">
        <f>VLOOKUP(A110,VOL!A:P,11,0)/1000</f>
        <v>0</v>
      </c>
      <c r="L110" s="6">
        <f>VLOOKUP(A110,VOL!A:P,12,0)/1000</f>
        <v>0</v>
      </c>
      <c r="M110" s="6">
        <f>VLOOKUP(A110,VOL!A:P,13,0)/1000</f>
        <v>0</v>
      </c>
      <c r="N110" s="6">
        <f t="shared" si="30"/>
        <v>1000</v>
      </c>
      <c r="O110" s="6">
        <f>VLOOKUP(A110,VOL!A:P,14,0)/1000</f>
        <v>0</v>
      </c>
      <c r="P110" s="6">
        <f>VLOOKUP(A110,VOL!A:P,15,0)/1000</f>
        <v>25</v>
      </c>
      <c r="Q110" s="6">
        <f>VLOOKUP(A110,VOL!A:P,16,0)/1000</f>
        <v>0</v>
      </c>
      <c r="R110" s="6">
        <f t="shared" si="31"/>
        <v>1119</v>
      </c>
    </row>
    <row r="111" spans="1:18" ht="22.5" customHeight="1" x14ac:dyDescent="0.45">
      <c r="A111">
        <v>106</v>
      </c>
      <c r="B111" s="5" t="str">
        <f>VLOOKUP(A111,VOL!A:P,2,0)</f>
        <v>เซียราเลโอน</v>
      </c>
      <c r="C111" s="6">
        <f>VLOOKUP(A111,VOL!A:P,4,0)/1000</f>
        <v>440.375</v>
      </c>
      <c r="D111" s="6">
        <f>VLOOKUP(A111,VOL!A:P,5,0)/1000</f>
        <v>11658.825000000001</v>
      </c>
      <c r="E111" s="6">
        <f t="shared" si="29"/>
        <v>12099.2</v>
      </c>
      <c r="F111" s="6">
        <f>VLOOKUP(A111,VOL!A:P,6,0)/1000</f>
        <v>0</v>
      </c>
      <c r="G111" s="6">
        <f>VLOOKUP(A111,VOL!A:P,7,0)/1000</f>
        <v>0</v>
      </c>
      <c r="H111" s="6">
        <f>VLOOKUP(A111,VOL!A:P,8,0)/1000</f>
        <v>5600</v>
      </c>
      <c r="I111" s="6">
        <f>VLOOKUP(A111,VOL!A:P,9,0)/1000</f>
        <v>0</v>
      </c>
      <c r="J111" s="6">
        <f>VLOOKUP(A111,VOL!A:P,10,0)/1000</f>
        <v>0</v>
      </c>
      <c r="K111" s="6">
        <f>VLOOKUP(A111,VOL!A:P,11,0)/1000</f>
        <v>0</v>
      </c>
      <c r="L111" s="6">
        <f>VLOOKUP(A111,VOL!A:P,12,0)/1000</f>
        <v>0</v>
      </c>
      <c r="M111" s="6">
        <f>VLOOKUP(A111,VOL!A:P,13,0)/1000</f>
        <v>520</v>
      </c>
      <c r="N111" s="6">
        <f t="shared" si="30"/>
        <v>6120</v>
      </c>
      <c r="O111" s="6">
        <f>VLOOKUP(A111,VOL!A:P,14,0)/1000</f>
        <v>0</v>
      </c>
      <c r="P111" s="6">
        <f>VLOOKUP(A111,VOL!A:P,15,0)/1000</f>
        <v>1932</v>
      </c>
      <c r="Q111" s="6">
        <f>VLOOKUP(A111,VOL!A:P,16,0)/1000</f>
        <v>0</v>
      </c>
      <c r="R111" s="6">
        <f t="shared" si="31"/>
        <v>20151.2</v>
      </c>
    </row>
    <row r="112" spans="1:18" ht="22.5" customHeight="1" x14ac:dyDescent="0.45">
      <c r="A112">
        <v>108</v>
      </c>
      <c r="B112" s="5" t="str">
        <f>VLOOKUP(A112,VOL!A:P,2,0)</f>
        <v>ตูนิเซีย</v>
      </c>
      <c r="C112" s="6">
        <f>VLOOKUP(A112,VOL!A:P,4,0)/1000</f>
        <v>0</v>
      </c>
      <c r="D112" s="6">
        <f>VLOOKUP(A112,VOL!A:P,5,0)/1000</f>
        <v>0</v>
      </c>
      <c r="E112" s="6">
        <f t="shared" si="29"/>
        <v>0</v>
      </c>
      <c r="F112" s="6">
        <f>VLOOKUP(A112,VOL!A:P,6,0)/1000</f>
        <v>0</v>
      </c>
      <c r="G112" s="6">
        <f>VLOOKUP(A112,VOL!A:P,7,0)/1000</f>
        <v>0</v>
      </c>
      <c r="H112" s="6">
        <f>VLOOKUP(A112,VOL!A:P,8,0)/1000</f>
        <v>0</v>
      </c>
      <c r="I112" s="6">
        <f>VLOOKUP(A112,VOL!A:P,9,0)/1000</f>
        <v>0</v>
      </c>
      <c r="J112" s="6">
        <f>VLOOKUP(A112,VOL!A:P,10,0)/1000</f>
        <v>0</v>
      </c>
      <c r="K112" s="6">
        <f>VLOOKUP(A112,VOL!A:P,11,0)/1000</f>
        <v>0</v>
      </c>
      <c r="L112" s="6">
        <f>VLOOKUP(A112,VOL!A:P,12,0)/1000</f>
        <v>0</v>
      </c>
      <c r="M112" s="6">
        <f>VLOOKUP(A112,VOL!A:P,13,0)/1000</f>
        <v>0</v>
      </c>
      <c r="N112" s="6">
        <f t="shared" si="30"/>
        <v>0</v>
      </c>
      <c r="O112" s="6">
        <f>VLOOKUP(A112,VOL!A:P,14,0)/1000</f>
        <v>0</v>
      </c>
      <c r="P112" s="6">
        <f>VLOOKUP(A112,VOL!A:P,15,0)/1000</f>
        <v>1360.39</v>
      </c>
      <c r="Q112" s="6">
        <f>VLOOKUP(A112,VOL!A:P,16,0)/1000</f>
        <v>0</v>
      </c>
      <c r="R112" s="6">
        <f t="shared" si="31"/>
        <v>1360.39</v>
      </c>
    </row>
    <row r="113" spans="1:18" ht="22.5" customHeight="1" x14ac:dyDescent="0.45">
      <c r="A113">
        <v>109</v>
      </c>
      <c r="B113" s="5" t="str">
        <f>VLOOKUP(A113,VOL!A:P,2,0)</f>
        <v>โตโก</v>
      </c>
      <c r="C113" s="6">
        <f>VLOOKUP(A113,VOL!A:P,4,0)/1000</f>
        <v>5497.5950000000003</v>
      </c>
      <c r="D113" s="6">
        <f>VLOOKUP(A113,VOL!A:P,5,0)/1000</f>
        <v>14640.04</v>
      </c>
      <c r="E113" s="6">
        <f t="shared" si="29"/>
        <v>20137.635000000002</v>
      </c>
      <c r="F113" s="6">
        <f>VLOOKUP(A113,VOL!A:P,6,0)/1000</f>
        <v>2080</v>
      </c>
      <c r="G113" s="6">
        <f>VLOOKUP(A113,VOL!A:P,7,0)/1000</f>
        <v>3351</v>
      </c>
      <c r="H113" s="6">
        <f>VLOOKUP(A113,VOL!A:P,8,0)/1000</f>
        <v>19744</v>
      </c>
      <c r="I113" s="6">
        <f>VLOOKUP(A113,VOL!A:P,9,0)/1000</f>
        <v>6.25</v>
      </c>
      <c r="J113" s="6">
        <f>VLOOKUP(A113,VOL!A:P,10,0)/1000</f>
        <v>0</v>
      </c>
      <c r="K113" s="6">
        <f>VLOOKUP(A113,VOL!A:P,11,0)/1000</f>
        <v>2161</v>
      </c>
      <c r="L113" s="6">
        <f>VLOOKUP(A113,VOL!A:P,12,0)/1000</f>
        <v>0</v>
      </c>
      <c r="M113" s="6">
        <f>VLOOKUP(A113,VOL!A:P,13,0)/1000</f>
        <v>1020</v>
      </c>
      <c r="N113" s="6">
        <f t="shared" si="30"/>
        <v>26282.25</v>
      </c>
      <c r="O113" s="6">
        <f>VLOOKUP(A113,VOL!A:P,14,0)/1000</f>
        <v>0</v>
      </c>
      <c r="P113" s="6">
        <f>VLOOKUP(A113,VOL!A:P,15,0)/1000</f>
        <v>5586</v>
      </c>
      <c r="Q113" s="6">
        <f>VLOOKUP(A113,VOL!A:P,16,0)/1000</f>
        <v>0</v>
      </c>
      <c r="R113" s="6">
        <f t="shared" si="31"/>
        <v>54085.885000000002</v>
      </c>
    </row>
    <row r="114" spans="1:18" ht="22.5" customHeight="1" x14ac:dyDescent="0.45">
      <c r="A114">
        <v>110</v>
      </c>
      <c r="B114" s="5" t="str">
        <f>VLOOKUP(A114,VOL!A:P,2,0)</f>
        <v>แทนซาเนีย</v>
      </c>
      <c r="C114" s="6">
        <f>VLOOKUP(A114,VOL!A:P,4,0)/1000</f>
        <v>0</v>
      </c>
      <c r="D114" s="6">
        <f>VLOOKUP(A114,VOL!A:P,5,0)/1000</f>
        <v>0</v>
      </c>
      <c r="E114" s="6">
        <f t="shared" si="29"/>
        <v>0</v>
      </c>
      <c r="F114" s="6">
        <f>VLOOKUP(A114,VOL!A:P,6,0)/1000</f>
        <v>0</v>
      </c>
      <c r="G114" s="6">
        <f>VLOOKUP(A114,VOL!A:P,7,0)/1000</f>
        <v>1650</v>
      </c>
      <c r="H114" s="6">
        <f>VLOOKUP(A114,VOL!A:P,8,0)/1000</f>
        <v>17095</v>
      </c>
      <c r="I114" s="6">
        <f>VLOOKUP(A114,VOL!A:P,9,0)/1000</f>
        <v>0</v>
      </c>
      <c r="J114" s="6">
        <f>VLOOKUP(A114,VOL!A:P,10,0)/1000</f>
        <v>1820</v>
      </c>
      <c r="K114" s="6">
        <f>VLOOKUP(A114,VOL!A:P,11,0)/1000</f>
        <v>1040</v>
      </c>
      <c r="L114" s="6">
        <f>VLOOKUP(A114,VOL!A:P,12,0)/1000</f>
        <v>0</v>
      </c>
      <c r="M114" s="6">
        <f>VLOOKUP(A114,VOL!A:P,13,0)/1000</f>
        <v>0</v>
      </c>
      <c r="N114" s="6">
        <f t="shared" si="30"/>
        <v>21605</v>
      </c>
      <c r="O114" s="6">
        <f>VLOOKUP(A114,VOL!A:P,14,0)/1000</f>
        <v>0</v>
      </c>
      <c r="P114" s="6">
        <f>VLOOKUP(A114,VOL!A:P,15,0)/1000</f>
        <v>1819.95</v>
      </c>
      <c r="Q114" s="6">
        <f>VLOOKUP(A114,VOL!A:P,16,0)/1000</f>
        <v>0</v>
      </c>
      <c r="R114" s="6">
        <f t="shared" si="31"/>
        <v>23424.95</v>
      </c>
    </row>
    <row r="115" spans="1:18" ht="22.5" customHeight="1" x14ac:dyDescent="0.45">
      <c r="A115">
        <v>111</v>
      </c>
      <c r="B115" s="5" t="str">
        <f>VLOOKUP(A115,VOL!A:P,2,0)</f>
        <v>นามิเบีย</v>
      </c>
      <c r="C115" s="6">
        <f>VLOOKUP(A115,VOL!A:P,4,0)/1000</f>
        <v>99</v>
      </c>
      <c r="D115" s="6">
        <f>VLOOKUP(A115,VOL!A:P,5,0)/1000</f>
        <v>0</v>
      </c>
      <c r="E115" s="6">
        <f t="shared" si="29"/>
        <v>99</v>
      </c>
      <c r="F115" s="6">
        <f>VLOOKUP(A115,VOL!A:P,6,0)/1000</f>
        <v>0</v>
      </c>
      <c r="G115" s="6">
        <f>VLOOKUP(A115,VOL!A:P,7,0)/1000</f>
        <v>0</v>
      </c>
      <c r="H115" s="6">
        <f>VLOOKUP(A115,VOL!A:P,8,0)/1000</f>
        <v>111.22</v>
      </c>
      <c r="I115" s="6">
        <f>VLOOKUP(A115,VOL!A:P,9,0)/1000</f>
        <v>0</v>
      </c>
      <c r="J115" s="6">
        <f>VLOOKUP(A115,VOL!A:P,10,0)/1000</f>
        <v>0</v>
      </c>
      <c r="K115" s="6">
        <f>VLOOKUP(A115,VOL!A:P,11,0)/1000</f>
        <v>0</v>
      </c>
      <c r="L115" s="6">
        <f>VLOOKUP(A115,VOL!A:P,12,0)/1000</f>
        <v>0</v>
      </c>
      <c r="M115" s="6">
        <f>VLOOKUP(A115,VOL!A:P,13,0)/1000</f>
        <v>0</v>
      </c>
      <c r="N115" s="6">
        <f t="shared" si="30"/>
        <v>111.22</v>
      </c>
      <c r="O115" s="6">
        <f>VLOOKUP(A115,VOL!A:P,14,0)/1000</f>
        <v>0.95</v>
      </c>
      <c r="P115" s="6">
        <f>VLOOKUP(A115,VOL!A:P,15,0)/1000</f>
        <v>902.16</v>
      </c>
      <c r="Q115" s="6">
        <f>VLOOKUP(A115,VOL!A:P,16,0)/1000</f>
        <v>0</v>
      </c>
      <c r="R115" s="6">
        <f t="shared" si="31"/>
        <v>1113.33</v>
      </c>
    </row>
    <row r="116" spans="1:18" ht="22.5" customHeight="1" x14ac:dyDescent="0.45">
      <c r="A116">
        <v>112</v>
      </c>
      <c r="B116" s="5" t="str">
        <f>VLOOKUP(A116,VOL!A:P,2,0)</f>
        <v>ไนจีเรีย</v>
      </c>
      <c r="C116" s="6">
        <f>VLOOKUP(A116,VOL!A:P,4,0)/1000</f>
        <v>23.5</v>
      </c>
      <c r="D116" s="6">
        <f>VLOOKUP(A116,VOL!A:P,5,0)/1000</f>
        <v>0</v>
      </c>
      <c r="E116" s="6">
        <f t="shared" si="29"/>
        <v>23.5</v>
      </c>
      <c r="F116" s="6">
        <f>VLOOKUP(A116,VOL!A:P,6,0)/1000</f>
        <v>0</v>
      </c>
      <c r="G116" s="6">
        <f>VLOOKUP(A116,VOL!A:P,7,0)/1000</f>
        <v>0</v>
      </c>
      <c r="H116" s="6">
        <f>VLOOKUP(A116,VOL!A:P,8,0)/1000</f>
        <v>20.16</v>
      </c>
      <c r="I116" s="6">
        <f>VLOOKUP(A116,VOL!A:P,9,0)/1000</f>
        <v>0</v>
      </c>
      <c r="J116" s="6">
        <f>VLOOKUP(A116,VOL!A:P,10,0)/1000</f>
        <v>0</v>
      </c>
      <c r="K116" s="6">
        <f>VLOOKUP(A116,VOL!A:P,11,0)/1000</f>
        <v>0</v>
      </c>
      <c r="L116" s="6">
        <f>VLOOKUP(A116,VOL!A:P,12,0)/1000</f>
        <v>2.5000000000000001E-2</v>
      </c>
      <c r="M116" s="6">
        <f>VLOOKUP(A116,VOL!A:P,13,0)/1000</f>
        <v>0</v>
      </c>
      <c r="N116" s="6">
        <f t="shared" si="30"/>
        <v>20.184999999999999</v>
      </c>
      <c r="O116" s="6">
        <f>VLOOKUP(A116,VOL!A:P,14,0)/1000</f>
        <v>0</v>
      </c>
      <c r="P116" s="6">
        <f>VLOOKUP(A116,VOL!A:P,15,0)/1000</f>
        <v>58216.55</v>
      </c>
      <c r="Q116" s="6">
        <f>VLOOKUP(A116,VOL!A:P,16,0)/1000</f>
        <v>0</v>
      </c>
      <c r="R116" s="6">
        <f t="shared" si="31"/>
        <v>58260.235000000001</v>
      </c>
    </row>
    <row r="117" spans="1:18" ht="22.5" customHeight="1" x14ac:dyDescent="0.45">
      <c r="A117">
        <v>113</v>
      </c>
      <c r="B117" s="5" t="str">
        <f>VLOOKUP(A117,VOL!A:P,2,0)</f>
        <v>ไนเจอร์</v>
      </c>
      <c r="C117" s="6">
        <f>VLOOKUP(A117,VOL!A:P,4,0)/1000</f>
        <v>897.47</v>
      </c>
      <c r="D117" s="6">
        <f>VLOOKUP(A117,VOL!A:P,5,0)/1000</f>
        <v>354</v>
      </c>
      <c r="E117" s="6">
        <f t="shared" si="29"/>
        <v>1251.47</v>
      </c>
      <c r="F117" s="6">
        <f>VLOOKUP(A117,VOL!A:P,6,0)/1000</f>
        <v>0</v>
      </c>
      <c r="G117" s="6">
        <f>VLOOKUP(A117,VOL!A:P,7,0)/1000</f>
        <v>25.001000000000001</v>
      </c>
      <c r="H117" s="6">
        <f>VLOOKUP(A117,VOL!A:P,8,0)/1000</f>
        <v>0</v>
      </c>
      <c r="I117" s="6">
        <f>VLOOKUP(A117,VOL!A:P,9,0)/1000</f>
        <v>0</v>
      </c>
      <c r="J117" s="6">
        <f>VLOOKUP(A117,VOL!A:P,10,0)/1000</f>
        <v>0</v>
      </c>
      <c r="K117" s="6">
        <f>VLOOKUP(A117,VOL!A:P,11,0)/1000</f>
        <v>6820</v>
      </c>
      <c r="L117" s="6">
        <f>VLOOKUP(A117,VOL!A:P,12,0)/1000</f>
        <v>0</v>
      </c>
      <c r="M117" s="6">
        <f>VLOOKUP(A117,VOL!A:P,13,0)/1000</f>
        <v>0</v>
      </c>
      <c r="N117" s="6">
        <f t="shared" si="30"/>
        <v>6845.0010000000002</v>
      </c>
      <c r="O117" s="6">
        <f>VLOOKUP(A117,VOL!A:P,14,0)/1000</f>
        <v>0</v>
      </c>
      <c r="P117" s="6">
        <f>VLOOKUP(A117,VOL!A:P,15,0)/1000</f>
        <v>45871.4</v>
      </c>
      <c r="Q117" s="6">
        <f>VLOOKUP(A117,VOL!A:P,16,0)/1000</f>
        <v>0</v>
      </c>
      <c r="R117" s="6">
        <f t="shared" si="31"/>
        <v>53967.870999999999</v>
      </c>
    </row>
    <row r="118" spans="1:18" ht="22.5" customHeight="1" x14ac:dyDescent="0.45">
      <c r="A118">
        <v>115</v>
      </c>
      <c r="B118" s="5" t="str">
        <f>VLOOKUP(A118,VOL!A:P,2,0)</f>
        <v>เบนิน</v>
      </c>
      <c r="C118" s="6">
        <f>VLOOKUP(A118,VOL!A:P,4,0)/1000</f>
        <v>10040.795</v>
      </c>
      <c r="D118" s="6">
        <f>VLOOKUP(A118,VOL!A:P,5,0)/1000</f>
        <v>21270</v>
      </c>
      <c r="E118" s="6">
        <f t="shared" si="29"/>
        <v>31310.794999999998</v>
      </c>
      <c r="F118" s="6">
        <f>VLOOKUP(A118,VOL!A:P,6,0)/1000</f>
        <v>5595.9750000000004</v>
      </c>
      <c r="G118" s="6">
        <f>VLOOKUP(A118,VOL!A:P,7,0)/1000</f>
        <v>3094</v>
      </c>
      <c r="H118" s="6">
        <f>VLOOKUP(A118,VOL!A:P,8,0)/1000</f>
        <v>278555.45</v>
      </c>
      <c r="I118" s="6">
        <f>VLOOKUP(A118,VOL!A:P,9,0)/1000</f>
        <v>0</v>
      </c>
      <c r="J118" s="6">
        <f>VLOOKUP(A118,VOL!A:P,10,0)/1000</f>
        <v>0</v>
      </c>
      <c r="K118" s="6">
        <f>VLOOKUP(A118,VOL!A:P,11,0)/1000</f>
        <v>72036.5</v>
      </c>
      <c r="L118" s="6">
        <f>VLOOKUP(A118,VOL!A:P,12,0)/1000</f>
        <v>5310.0020000000004</v>
      </c>
      <c r="M118" s="6">
        <f>VLOOKUP(A118,VOL!A:P,13,0)/1000</f>
        <v>0</v>
      </c>
      <c r="N118" s="6">
        <f t="shared" si="30"/>
        <v>358995.95199999999</v>
      </c>
      <c r="O118" s="6">
        <f>VLOOKUP(A118,VOL!A:P,14,0)/1000</f>
        <v>0</v>
      </c>
      <c r="P118" s="6">
        <f>VLOOKUP(A118,VOL!A:P,15,0)/1000</f>
        <v>1025147.725</v>
      </c>
      <c r="Q118" s="6">
        <f>VLOOKUP(A118,VOL!A:P,16,0)/1000</f>
        <v>0</v>
      </c>
      <c r="R118" s="6">
        <f t="shared" si="31"/>
        <v>1421050.4469999999</v>
      </c>
    </row>
    <row r="119" spans="1:18" ht="22.5" customHeight="1" x14ac:dyDescent="0.45">
      <c r="A119">
        <v>116</v>
      </c>
      <c r="B119" s="5" t="str">
        <f>VLOOKUP(A119,VOL!A:P,2,0)</f>
        <v>เบอร์กินา ฟาโซ</v>
      </c>
      <c r="C119" s="6">
        <f>VLOOKUP(A119,VOL!A:P,4,0)/1000</f>
        <v>428.9</v>
      </c>
      <c r="D119" s="6">
        <f>VLOOKUP(A119,VOL!A:P,5,0)/1000</f>
        <v>7649.2659999999996</v>
      </c>
      <c r="E119" s="6">
        <f t="shared" si="29"/>
        <v>8078.1659999999993</v>
      </c>
      <c r="F119" s="6">
        <f>VLOOKUP(A119,VOL!A:P,6,0)/1000</f>
        <v>0</v>
      </c>
      <c r="G119" s="6">
        <f>VLOOKUP(A119,VOL!A:P,7,0)/1000</f>
        <v>575</v>
      </c>
      <c r="H119" s="6">
        <f>VLOOKUP(A119,VOL!A:P,8,0)/1000</f>
        <v>700</v>
      </c>
      <c r="I119" s="6">
        <f>VLOOKUP(A119,VOL!A:P,9,0)/1000</f>
        <v>0</v>
      </c>
      <c r="J119" s="6">
        <f>VLOOKUP(A119,VOL!A:P,10,0)/1000</f>
        <v>0</v>
      </c>
      <c r="K119" s="6">
        <f>VLOOKUP(A119,VOL!A:P,11,0)/1000</f>
        <v>21000</v>
      </c>
      <c r="L119" s="6">
        <f>VLOOKUP(A119,VOL!A:P,12,0)/1000</f>
        <v>0</v>
      </c>
      <c r="M119" s="6">
        <f>VLOOKUP(A119,VOL!A:P,13,0)/1000</f>
        <v>0</v>
      </c>
      <c r="N119" s="6">
        <f t="shared" si="30"/>
        <v>22275</v>
      </c>
      <c r="O119" s="6">
        <f>VLOOKUP(A119,VOL!A:P,14,0)/1000</f>
        <v>0</v>
      </c>
      <c r="P119" s="6">
        <f>VLOOKUP(A119,VOL!A:P,15,0)/1000</f>
        <v>0</v>
      </c>
      <c r="Q119" s="6">
        <f>VLOOKUP(A119,VOL!A:P,16,0)/1000</f>
        <v>0</v>
      </c>
      <c r="R119" s="6">
        <f t="shared" si="31"/>
        <v>30353.165999999997</v>
      </c>
    </row>
    <row r="120" spans="1:18" ht="22.5" customHeight="1" x14ac:dyDescent="0.45">
      <c r="A120">
        <v>117</v>
      </c>
      <c r="B120" s="5" t="str">
        <f>VLOOKUP(A120,VOL!A:P,2,0)</f>
        <v>มอริเชียส</v>
      </c>
      <c r="C120" s="6">
        <f>VLOOKUP(A120,VOL!A:P,4,0)/1000</f>
        <v>241.31</v>
      </c>
      <c r="D120" s="6">
        <f>VLOOKUP(A120,VOL!A:P,5,0)/1000</f>
        <v>0</v>
      </c>
      <c r="E120" s="6">
        <f t="shared" si="29"/>
        <v>241.31</v>
      </c>
      <c r="F120" s="6">
        <f>VLOOKUP(A120,VOL!A:P,6,0)/1000</f>
        <v>0</v>
      </c>
      <c r="G120" s="6">
        <f>VLOOKUP(A120,VOL!A:P,7,0)/1000</f>
        <v>163.6</v>
      </c>
      <c r="H120" s="6">
        <f>VLOOKUP(A120,VOL!A:P,8,0)/1000</f>
        <v>4749.75</v>
      </c>
      <c r="I120" s="6">
        <f>VLOOKUP(A120,VOL!A:P,9,0)/1000</f>
        <v>25</v>
      </c>
      <c r="J120" s="6">
        <f>VLOOKUP(A120,VOL!A:P,10,0)/1000</f>
        <v>0</v>
      </c>
      <c r="K120" s="6">
        <f>VLOOKUP(A120,VOL!A:P,11,0)/1000</f>
        <v>0</v>
      </c>
      <c r="L120" s="6">
        <f>VLOOKUP(A120,VOL!A:P,12,0)/1000</f>
        <v>0</v>
      </c>
      <c r="M120" s="6">
        <f>VLOOKUP(A120,VOL!A:P,13,0)/1000</f>
        <v>0</v>
      </c>
      <c r="N120" s="6">
        <f t="shared" si="30"/>
        <v>4938.3500000000004</v>
      </c>
      <c r="O120" s="6">
        <f>VLOOKUP(A120,VOL!A:P,14,0)/1000</f>
        <v>4.875</v>
      </c>
      <c r="P120" s="6">
        <f>VLOOKUP(A120,VOL!A:P,15,0)/1000</f>
        <v>0.5</v>
      </c>
      <c r="Q120" s="6">
        <f>VLOOKUP(A120,VOL!A:P,16,0)/1000</f>
        <v>0</v>
      </c>
      <c r="R120" s="6">
        <f t="shared" si="31"/>
        <v>5185.0350000000008</v>
      </c>
    </row>
    <row r="121" spans="1:18" ht="22.5" customHeight="1" x14ac:dyDescent="0.45">
      <c r="A121">
        <v>118</v>
      </c>
      <c r="B121" s="5" t="str">
        <f>VLOOKUP(A121,VOL!A:P,2,0)</f>
        <v>มอริเตเนีย</v>
      </c>
      <c r="C121" s="6">
        <f>VLOOKUP(A121,VOL!A:P,4,0)/1000</f>
        <v>0</v>
      </c>
      <c r="D121" s="6">
        <f>VLOOKUP(A121,VOL!A:P,5,0)/1000</f>
        <v>36764.9</v>
      </c>
      <c r="E121" s="6">
        <f t="shared" si="29"/>
        <v>36764.9</v>
      </c>
      <c r="F121" s="6">
        <f>VLOOKUP(A121,VOL!A:P,6,0)/1000</f>
        <v>0</v>
      </c>
      <c r="G121" s="6">
        <f>VLOOKUP(A121,VOL!A:P,7,0)/1000</f>
        <v>50</v>
      </c>
      <c r="H121" s="6">
        <f>VLOOKUP(A121,VOL!A:P,8,0)/1000</f>
        <v>0</v>
      </c>
      <c r="I121" s="6">
        <f>VLOOKUP(A121,VOL!A:P,9,0)/1000</f>
        <v>0</v>
      </c>
      <c r="J121" s="6">
        <f>VLOOKUP(A121,VOL!A:P,10,0)/1000</f>
        <v>0</v>
      </c>
      <c r="K121" s="6">
        <f>VLOOKUP(A121,VOL!A:P,11,0)/1000</f>
        <v>0</v>
      </c>
      <c r="L121" s="6">
        <f>VLOOKUP(A121,VOL!A:P,12,0)/1000</f>
        <v>0</v>
      </c>
      <c r="M121" s="6">
        <f>VLOOKUP(A121,VOL!A:P,13,0)/1000</f>
        <v>125</v>
      </c>
      <c r="N121" s="6">
        <f t="shared" si="30"/>
        <v>175</v>
      </c>
      <c r="O121" s="6">
        <f>VLOOKUP(A121,VOL!A:P,14,0)/1000</f>
        <v>0</v>
      </c>
      <c r="P121" s="6">
        <f>VLOOKUP(A121,VOL!A:P,15,0)/1000</f>
        <v>0</v>
      </c>
      <c r="Q121" s="6">
        <f>VLOOKUP(A121,VOL!A:P,16,0)/1000</f>
        <v>0</v>
      </c>
      <c r="R121" s="6">
        <f t="shared" si="31"/>
        <v>36939.9</v>
      </c>
    </row>
    <row r="122" spans="1:18" ht="22.5" customHeight="1" x14ac:dyDescent="0.45">
      <c r="A122">
        <v>119</v>
      </c>
      <c r="B122" s="5" t="str">
        <f>VLOOKUP(A122,VOL!A:P,2,0)</f>
        <v>มาดากัสการ์</v>
      </c>
      <c r="C122" s="6">
        <f>VLOOKUP(A122,VOL!A:P,4,0)/1000</f>
        <v>21.52</v>
      </c>
      <c r="D122" s="6">
        <f>VLOOKUP(A122,VOL!A:P,5,0)/1000</f>
        <v>0</v>
      </c>
      <c r="E122" s="6">
        <f t="shared" si="29"/>
        <v>21.52</v>
      </c>
      <c r="F122" s="6">
        <f>VLOOKUP(A122,VOL!A:P,6,0)/1000</f>
        <v>49</v>
      </c>
      <c r="G122" s="6">
        <f>VLOOKUP(A122,VOL!A:P,7,0)/1000</f>
        <v>47.02</v>
      </c>
      <c r="H122" s="6">
        <f>VLOOKUP(A122,VOL!A:P,8,0)/1000</f>
        <v>831</v>
      </c>
      <c r="I122" s="6">
        <f>VLOOKUP(A122,VOL!A:P,9,0)/1000</f>
        <v>0</v>
      </c>
      <c r="J122" s="6">
        <f>VLOOKUP(A122,VOL!A:P,10,0)/1000</f>
        <v>0</v>
      </c>
      <c r="K122" s="6">
        <f>VLOOKUP(A122,VOL!A:P,11,0)/1000</f>
        <v>1326</v>
      </c>
      <c r="L122" s="6">
        <f>VLOOKUP(A122,VOL!A:P,12,0)/1000</f>
        <v>0</v>
      </c>
      <c r="M122" s="6">
        <f>VLOOKUP(A122,VOL!A:P,13,0)/1000</f>
        <v>2590</v>
      </c>
      <c r="N122" s="6">
        <f t="shared" si="30"/>
        <v>4794.0200000000004</v>
      </c>
      <c r="O122" s="6">
        <f>VLOOKUP(A122,VOL!A:P,14,0)/1000</f>
        <v>3.5</v>
      </c>
      <c r="P122" s="6">
        <f>VLOOKUP(A122,VOL!A:P,15,0)/1000</f>
        <v>0</v>
      </c>
      <c r="Q122" s="6">
        <f>VLOOKUP(A122,VOL!A:P,16,0)/1000</f>
        <v>0</v>
      </c>
      <c r="R122" s="6">
        <f t="shared" si="31"/>
        <v>4868.0400000000009</v>
      </c>
    </row>
    <row r="123" spans="1:18" ht="22.5" customHeight="1" x14ac:dyDescent="0.45">
      <c r="A123">
        <v>120</v>
      </c>
      <c r="B123" s="5" t="str">
        <f>VLOOKUP(A123,VOL!A:P,2,0)</f>
        <v>มายอต</v>
      </c>
      <c r="C123" s="6">
        <f>VLOOKUP(A123,VOL!A:P,4,0)/1000</f>
        <v>10350.18</v>
      </c>
      <c r="D123" s="6">
        <f>VLOOKUP(A123,VOL!A:P,5,0)/1000</f>
        <v>0</v>
      </c>
      <c r="E123" s="6">
        <f t="shared" si="29"/>
        <v>10350.18</v>
      </c>
      <c r="F123" s="6">
        <f>VLOOKUP(A123,VOL!A:P,6,0)/1000</f>
        <v>0</v>
      </c>
      <c r="G123" s="6">
        <f>VLOOKUP(A123,VOL!A:P,7,0)/1000</f>
        <v>1463</v>
      </c>
      <c r="H123" s="6">
        <f>VLOOKUP(A123,VOL!A:P,8,0)/1000</f>
        <v>247.5</v>
      </c>
      <c r="I123" s="6">
        <f>VLOOKUP(A123,VOL!A:P,9,0)/1000</f>
        <v>1046.95</v>
      </c>
      <c r="J123" s="6">
        <f>VLOOKUP(A123,VOL!A:P,10,0)/1000</f>
        <v>0</v>
      </c>
      <c r="K123" s="6">
        <f>VLOOKUP(A123,VOL!A:P,11,0)/1000</f>
        <v>0</v>
      </c>
      <c r="L123" s="6">
        <f>VLOOKUP(A123,VOL!A:P,12,0)/1000</f>
        <v>0</v>
      </c>
      <c r="M123" s="6">
        <f>VLOOKUP(A123,VOL!A:P,13,0)/1000</f>
        <v>0</v>
      </c>
      <c r="N123" s="6">
        <f t="shared" si="30"/>
        <v>2757.45</v>
      </c>
      <c r="O123" s="6">
        <f>VLOOKUP(A123,VOL!A:P,14,0)/1000</f>
        <v>0</v>
      </c>
      <c r="P123" s="6">
        <f>VLOOKUP(A123,VOL!A:P,15,0)/1000</f>
        <v>0.03</v>
      </c>
      <c r="Q123" s="6">
        <f>VLOOKUP(A123,VOL!A:P,16,0)/1000</f>
        <v>0</v>
      </c>
      <c r="R123" s="6">
        <f t="shared" si="31"/>
        <v>13107.660000000002</v>
      </c>
    </row>
    <row r="124" spans="1:18" ht="22.5" customHeight="1" x14ac:dyDescent="0.45">
      <c r="A124">
        <v>121</v>
      </c>
      <c r="B124" s="5" t="str">
        <f>VLOOKUP(A124,VOL!A:P,2,0)</f>
        <v>มาลี</v>
      </c>
      <c r="C124" s="6">
        <f>VLOOKUP(A124,VOL!A:P,4,0)/1000</f>
        <v>219.5</v>
      </c>
      <c r="D124" s="6">
        <f>VLOOKUP(A124,VOL!A:P,5,0)/1000</f>
        <v>6244.375</v>
      </c>
      <c r="E124" s="6">
        <f t="shared" si="29"/>
        <v>6463.875</v>
      </c>
      <c r="F124" s="6">
        <f>VLOOKUP(A124,VOL!A:P,6,0)/1000</f>
        <v>0</v>
      </c>
      <c r="G124" s="6">
        <f>VLOOKUP(A124,VOL!A:P,7,0)/1000</f>
        <v>0</v>
      </c>
      <c r="H124" s="6">
        <f>VLOOKUP(A124,VOL!A:P,8,0)/1000</f>
        <v>0</v>
      </c>
      <c r="I124" s="6">
        <f>VLOOKUP(A124,VOL!A:P,9,0)/1000</f>
        <v>0</v>
      </c>
      <c r="J124" s="6">
        <f>VLOOKUP(A124,VOL!A:P,10,0)/1000</f>
        <v>0</v>
      </c>
      <c r="K124" s="6">
        <f>VLOOKUP(A124,VOL!A:P,11,0)/1000</f>
        <v>0</v>
      </c>
      <c r="L124" s="6">
        <f>VLOOKUP(A124,VOL!A:P,12,0)/1000</f>
        <v>0</v>
      </c>
      <c r="M124" s="6">
        <f>VLOOKUP(A124,VOL!A:P,13,0)/1000</f>
        <v>0</v>
      </c>
      <c r="N124" s="6">
        <f t="shared" si="30"/>
        <v>0</v>
      </c>
      <c r="O124" s="6">
        <f>VLOOKUP(A124,VOL!A:P,14,0)/1000</f>
        <v>0</v>
      </c>
      <c r="P124" s="6">
        <f>VLOOKUP(A124,VOL!A:P,15,0)/1000</f>
        <v>0</v>
      </c>
      <c r="Q124" s="6">
        <f>VLOOKUP(A124,VOL!A:P,16,0)/1000</f>
        <v>0</v>
      </c>
      <c r="R124" s="6">
        <f t="shared" si="31"/>
        <v>6463.875</v>
      </c>
    </row>
    <row r="125" spans="1:18" ht="22.5" customHeight="1" x14ac:dyDescent="0.45">
      <c r="A125">
        <v>122</v>
      </c>
      <c r="B125" s="5" t="str">
        <f>VLOOKUP(A125,VOL!A:P,2,0)</f>
        <v>โมซัมบิก</v>
      </c>
      <c r="C125" s="6">
        <f>VLOOKUP(A125,VOL!A:P,4,0)/1000</f>
        <v>832.53800000000001</v>
      </c>
      <c r="D125" s="6">
        <f>VLOOKUP(A125,VOL!A:P,5,0)/1000</f>
        <v>325</v>
      </c>
      <c r="E125" s="6">
        <f t="shared" si="29"/>
        <v>1157.538</v>
      </c>
      <c r="F125" s="6">
        <f>VLOOKUP(A125,VOL!A:P,6,0)/1000</f>
        <v>3150</v>
      </c>
      <c r="G125" s="6">
        <f>VLOOKUP(A125,VOL!A:P,7,0)/1000</f>
        <v>15364.6</v>
      </c>
      <c r="H125" s="6">
        <f>VLOOKUP(A125,VOL!A:P,8,0)/1000</f>
        <v>283029.16200000001</v>
      </c>
      <c r="I125" s="6">
        <f>VLOOKUP(A125,VOL!A:P,9,0)/1000</f>
        <v>500</v>
      </c>
      <c r="J125" s="6">
        <f>VLOOKUP(A125,VOL!A:P,10,0)/1000</f>
        <v>24233</v>
      </c>
      <c r="K125" s="6">
        <f>VLOOKUP(A125,VOL!A:P,11,0)/1000</f>
        <v>10785.875</v>
      </c>
      <c r="L125" s="6">
        <f>VLOOKUP(A125,VOL!A:P,12,0)/1000</f>
        <v>503</v>
      </c>
      <c r="M125" s="6">
        <f>VLOOKUP(A125,VOL!A:P,13,0)/1000</f>
        <v>0</v>
      </c>
      <c r="N125" s="6">
        <f t="shared" si="30"/>
        <v>334415.63699999999</v>
      </c>
      <c r="O125" s="6">
        <f>VLOOKUP(A125,VOL!A:P,14,0)/1000</f>
        <v>0</v>
      </c>
      <c r="P125" s="6">
        <f>VLOOKUP(A125,VOL!A:P,15,0)/1000</f>
        <v>2907.88</v>
      </c>
      <c r="Q125" s="6">
        <f>VLOOKUP(A125,VOL!A:P,16,0)/1000</f>
        <v>0</v>
      </c>
      <c r="R125" s="6">
        <f t="shared" si="31"/>
        <v>341631.05499999999</v>
      </c>
    </row>
    <row r="126" spans="1:18" ht="22.5" customHeight="1" x14ac:dyDescent="0.45">
      <c r="A126">
        <v>123</v>
      </c>
      <c r="B126" s="5" t="str">
        <f>VLOOKUP(A126,VOL!A:P,2,0)</f>
        <v>โมร็อกโก</v>
      </c>
      <c r="C126" s="6">
        <f>VLOOKUP(A126,VOL!A:P,4,0)/1000</f>
        <v>45</v>
      </c>
      <c r="D126" s="6">
        <f>VLOOKUP(A126,VOL!A:P,5,0)/1000</f>
        <v>0</v>
      </c>
      <c r="E126" s="6">
        <f t="shared" si="29"/>
        <v>45</v>
      </c>
      <c r="F126" s="6">
        <f>VLOOKUP(A126,VOL!A:P,6,0)/1000</f>
        <v>0</v>
      </c>
      <c r="G126" s="6">
        <f>VLOOKUP(A126,VOL!A:P,7,0)/1000</f>
        <v>12</v>
      </c>
      <c r="H126" s="6">
        <f>VLOOKUP(A126,VOL!A:P,8,0)/1000</f>
        <v>0</v>
      </c>
      <c r="I126" s="6">
        <f>VLOOKUP(A126,VOL!A:P,9,0)/1000</f>
        <v>0</v>
      </c>
      <c r="J126" s="6">
        <f>VLOOKUP(A126,VOL!A:P,10,0)/1000</f>
        <v>0</v>
      </c>
      <c r="K126" s="6">
        <f>VLOOKUP(A126,VOL!A:P,11,0)/1000</f>
        <v>0</v>
      </c>
      <c r="L126" s="6">
        <f>VLOOKUP(A126,VOL!A:P,12,0)/1000</f>
        <v>0</v>
      </c>
      <c r="M126" s="6">
        <f>VLOOKUP(A126,VOL!A:P,13,0)/1000</f>
        <v>0</v>
      </c>
      <c r="N126" s="6">
        <f t="shared" si="30"/>
        <v>12</v>
      </c>
      <c r="O126" s="6">
        <f>VLOOKUP(A126,VOL!A:P,14,0)/1000</f>
        <v>0</v>
      </c>
      <c r="P126" s="6">
        <f>VLOOKUP(A126,VOL!A:P,15,0)/1000</f>
        <v>562</v>
      </c>
      <c r="Q126" s="6">
        <f>VLOOKUP(A126,VOL!A:P,16,0)/1000</f>
        <v>0</v>
      </c>
      <c r="R126" s="6">
        <f t="shared" si="31"/>
        <v>619</v>
      </c>
    </row>
    <row r="127" spans="1:18" ht="22.5" customHeight="1" x14ac:dyDescent="0.45">
      <c r="A127">
        <v>124</v>
      </c>
      <c r="B127" s="5" t="str">
        <f>VLOOKUP(A127,VOL!A:P,2,0)</f>
        <v>ยูกันดา</v>
      </c>
      <c r="C127" s="6">
        <f>VLOOKUP(A127,VOL!A:P,4,0)/1000</f>
        <v>24</v>
      </c>
      <c r="D127" s="6">
        <f>VLOOKUP(A127,VOL!A:P,5,0)/1000</f>
        <v>0</v>
      </c>
      <c r="E127" s="6">
        <f t="shared" si="29"/>
        <v>24</v>
      </c>
      <c r="F127" s="6">
        <f>VLOOKUP(A127,VOL!A:P,6,0)/1000</f>
        <v>0</v>
      </c>
      <c r="G127" s="6">
        <f>VLOOKUP(A127,VOL!A:P,7,0)/1000</f>
        <v>0</v>
      </c>
      <c r="H127" s="6">
        <f>VLOOKUP(A127,VOL!A:P,8,0)/1000</f>
        <v>286</v>
      </c>
      <c r="I127" s="6">
        <f>VLOOKUP(A127,VOL!A:P,9,0)/1000</f>
        <v>0</v>
      </c>
      <c r="J127" s="6">
        <f>VLOOKUP(A127,VOL!A:P,10,0)/1000</f>
        <v>0</v>
      </c>
      <c r="K127" s="6">
        <f>VLOOKUP(A127,VOL!A:P,11,0)/1000</f>
        <v>0</v>
      </c>
      <c r="L127" s="6">
        <f>VLOOKUP(A127,VOL!A:P,12,0)/1000</f>
        <v>0</v>
      </c>
      <c r="M127" s="6">
        <f>VLOOKUP(A127,VOL!A:P,13,0)/1000</f>
        <v>0</v>
      </c>
      <c r="N127" s="6">
        <f t="shared" si="30"/>
        <v>286</v>
      </c>
      <c r="O127" s="6">
        <f>VLOOKUP(A127,VOL!A:P,14,0)/1000</f>
        <v>0</v>
      </c>
      <c r="P127" s="6">
        <f>VLOOKUP(A127,VOL!A:P,15,0)/1000</f>
        <v>0</v>
      </c>
      <c r="Q127" s="6">
        <f>VLOOKUP(A127,VOL!A:P,16,0)/1000</f>
        <v>0</v>
      </c>
      <c r="R127" s="6">
        <f t="shared" si="31"/>
        <v>310</v>
      </c>
    </row>
    <row r="128" spans="1:18" ht="22.5" customHeight="1" x14ac:dyDescent="0.45">
      <c r="A128">
        <v>125</v>
      </c>
      <c r="B128" s="5" t="str">
        <f>VLOOKUP(A128,VOL!A:P,2,0)</f>
        <v>รวันดา</v>
      </c>
      <c r="C128" s="6">
        <f>VLOOKUP(A128,VOL!A:P,4,0)/1000</f>
        <v>0</v>
      </c>
      <c r="D128" s="6">
        <f>VLOOKUP(A128,VOL!A:P,5,0)/1000</f>
        <v>0</v>
      </c>
      <c r="E128" s="6">
        <f t="shared" si="29"/>
        <v>0</v>
      </c>
      <c r="F128" s="6">
        <f>VLOOKUP(A128,VOL!A:P,6,0)/1000</f>
        <v>0</v>
      </c>
      <c r="G128" s="6">
        <f>VLOOKUP(A128,VOL!A:P,7,0)/1000</f>
        <v>0</v>
      </c>
      <c r="H128" s="6">
        <f>VLOOKUP(A128,VOL!A:P,8,0)/1000</f>
        <v>250</v>
      </c>
      <c r="I128" s="6">
        <f>VLOOKUP(A128,VOL!A:P,9,0)/1000</f>
        <v>0</v>
      </c>
      <c r="J128" s="6">
        <f>VLOOKUP(A128,VOL!A:P,10,0)/1000</f>
        <v>0</v>
      </c>
      <c r="K128" s="6">
        <f>VLOOKUP(A128,VOL!A:P,11,0)/1000</f>
        <v>0</v>
      </c>
      <c r="L128" s="6">
        <f>VLOOKUP(A128,VOL!A:P,12,0)/1000</f>
        <v>0</v>
      </c>
      <c r="M128" s="6">
        <f>VLOOKUP(A128,VOL!A:P,13,0)/1000</f>
        <v>0</v>
      </c>
      <c r="N128" s="6">
        <f t="shared" si="30"/>
        <v>250</v>
      </c>
      <c r="O128" s="6">
        <f>VLOOKUP(A128,VOL!A:P,14,0)/1000</f>
        <v>0</v>
      </c>
      <c r="P128" s="6">
        <f>VLOOKUP(A128,VOL!A:P,15,0)/1000</f>
        <v>0</v>
      </c>
      <c r="Q128" s="6">
        <f>VLOOKUP(A128,VOL!A:P,16,0)/1000</f>
        <v>0</v>
      </c>
      <c r="R128" s="6">
        <f t="shared" si="31"/>
        <v>250</v>
      </c>
    </row>
    <row r="129" spans="1:18" ht="22.5" customHeight="1" x14ac:dyDescent="0.45">
      <c r="A129">
        <v>126</v>
      </c>
      <c r="B129" s="5" t="str">
        <f>VLOOKUP(A129,VOL!A:P,2,0)</f>
        <v>ลิเบีย</v>
      </c>
      <c r="C129" s="6">
        <f>VLOOKUP(A129,VOL!A:P,4,0)/1000</f>
        <v>0</v>
      </c>
      <c r="D129" s="6">
        <f>VLOOKUP(A129,VOL!A:P,5,0)/1000</f>
        <v>0</v>
      </c>
      <c r="E129" s="6">
        <f t="shared" si="29"/>
        <v>0</v>
      </c>
      <c r="F129" s="6">
        <f>VLOOKUP(A129,VOL!A:P,6,0)/1000</f>
        <v>0</v>
      </c>
      <c r="G129" s="6">
        <f>VLOOKUP(A129,VOL!A:P,7,0)/1000</f>
        <v>0</v>
      </c>
      <c r="H129" s="6">
        <f>VLOOKUP(A129,VOL!A:P,8,0)/1000</f>
        <v>208</v>
      </c>
      <c r="I129" s="6">
        <f>VLOOKUP(A129,VOL!A:P,9,0)/1000</f>
        <v>0</v>
      </c>
      <c r="J129" s="6">
        <f>VLOOKUP(A129,VOL!A:P,10,0)/1000</f>
        <v>0</v>
      </c>
      <c r="K129" s="6">
        <f>VLOOKUP(A129,VOL!A:P,11,0)/1000</f>
        <v>0</v>
      </c>
      <c r="L129" s="6">
        <f>VLOOKUP(A129,VOL!A:P,12,0)/1000</f>
        <v>0</v>
      </c>
      <c r="M129" s="6">
        <f>VLOOKUP(A129,VOL!A:P,13,0)/1000</f>
        <v>0</v>
      </c>
      <c r="N129" s="6">
        <f t="shared" si="30"/>
        <v>208</v>
      </c>
      <c r="O129" s="6">
        <f>VLOOKUP(A129,VOL!A:P,14,0)/1000</f>
        <v>0</v>
      </c>
      <c r="P129" s="6">
        <f>VLOOKUP(A129,VOL!A:P,15,0)/1000</f>
        <v>1376.72</v>
      </c>
      <c r="Q129" s="6">
        <f>VLOOKUP(A129,VOL!A:P,16,0)/1000</f>
        <v>0</v>
      </c>
      <c r="R129" s="6">
        <f t="shared" si="31"/>
        <v>1584.72</v>
      </c>
    </row>
    <row r="130" spans="1:18" ht="22.5" customHeight="1" x14ac:dyDescent="0.45">
      <c r="A130">
        <v>127</v>
      </c>
      <c r="B130" s="5" t="str">
        <f>VLOOKUP(A130,VOL!A:P,2,0)</f>
        <v>ไลบีเรีย</v>
      </c>
      <c r="C130" s="6">
        <f>VLOOKUP(A130,VOL!A:P,4,0)/1000</f>
        <v>74</v>
      </c>
      <c r="D130" s="6">
        <f>VLOOKUP(A130,VOL!A:P,5,0)/1000</f>
        <v>0</v>
      </c>
      <c r="E130" s="6">
        <f t="shared" si="29"/>
        <v>74</v>
      </c>
      <c r="F130" s="6">
        <f>VLOOKUP(A130,VOL!A:P,6,0)/1000</f>
        <v>0</v>
      </c>
      <c r="G130" s="6">
        <f>VLOOKUP(A130,VOL!A:P,7,0)/1000</f>
        <v>0</v>
      </c>
      <c r="H130" s="6">
        <f>VLOOKUP(A130,VOL!A:P,8,0)/1000</f>
        <v>0</v>
      </c>
      <c r="I130" s="6">
        <f>VLOOKUP(A130,VOL!A:P,9,0)/1000</f>
        <v>0</v>
      </c>
      <c r="J130" s="6">
        <f>VLOOKUP(A130,VOL!A:P,10,0)/1000</f>
        <v>0</v>
      </c>
      <c r="K130" s="6">
        <f>VLOOKUP(A130,VOL!A:P,11,0)/1000</f>
        <v>0</v>
      </c>
      <c r="L130" s="6">
        <f>VLOOKUP(A130,VOL!A:P,12,0)/1000</f>
        <v>0</v>
      </c>
      <c r="M130" s="6">
        <f>VLOOKUP(A130,VOL!A:P,13,0)/1000</f>
        <v>0</v>
      </c>
      <c r="N130" s="6">
        <f t="shared" si="30"/>
        <v>0</v>
      </c>
      <c r="O130" s="6">
        <f>VLOOKUP(A130,VOL!A:P,14,0)/1000</f>
        <v>0</v>
      </c>
      <c r="P130" s="6">
        <f>VLOOKUP(A130,VOL!A:P,15,0)/1000</f>
        <v>1000</v>
      </c>
      <c r="Q130" s="6">
        <f>VLOOKUP(A130,VOL!A:P,16,0)/1000</f>
        <v>0</v>
      </c>
      <c r="R130" s="6">
        <f t="shared" si="31"/>
        <v>1074</v>
      </c>
    </row>
    <row r="131" spans="1:18" ht="22.5" customHeight="1" x14ac:dyDescent="0.45">
      <c r="A131">
        <v>129</v>
      </c>
      <c r="B131" s="5" t="str">
        <f>VLOOKUP(A131,VOL!A:P,2,0)</f>
        <v>หมู่เกาะคะเนรี</v>
      </c>
      <c r="C131" s="6">
        <f>VLOOKUP(A131,VOL!A:P,4,0)/1000</f>
        <v>48.5</v>
      </c>
      <c r="D131" s="6">
        <f>VLOOKUP(A131,VOL!A:P,5,0)/1000</f>
        <v>172</v>
      </c>
      <c r="E131" s="6">
        <f t="shared" si="29"/>
        <v>220.5</v>
      </c>
      <c r="F131" s="6">
        <f>VLOOKUP(A131,VOL!A:P,6,0)/1000</f>
        <v>0</v>
      </c>
      <c r="G131" s="6">
        <f>VLOOKUP(A131,VOL!A:P,7,0)/1000</f>
        <v>0</v>
      </c>
      <c r="H131" s="6">
        <f>VLOOKUP(A131,VOL!A:P,8,0)/1000</f>
        <v>6415</v>
      </c>
      <c r="I131" s="6">
        <f>VLOOKUP(A131,VOL!A:P,9,0)/1000</f>
        <v>0</v>
      </c>
      <c r="J131" s="6">
        <f>VLOOKUP(A131,VOL!A:P,10,0)/1000</f>
        <v>0</v>
      </c>
      <c r="K131" s="6">
        <f>VLOOKUP(A131,VOL!A:P,11,0)/1000</f>
        <v>0</v>
      </c>
      <c r="L131" s="6">
        <f>VLOOKUP(A131,VOL!A:P,12,0)/1000</f>
        <v>0</v>
      </c>
      <c r="M131" s="6">
        <f>VLOOKUP(A131,VOL!A:P,13,0)/1000</f>
        <v>0</v>
      </c>
      <c r="N131" s="6">
        <f t="shared" si="30"/>
        <v>6415</v>
      </c>
      <c r="O131" s="6">
        <f>VLOOKUP(A131,VOL!A:P,14,0)/1000</f>
        <v>0</v>
      </c>
      <c r="P131" s="6">
        <f>VLOOKUP(A131,VOL!A:P,15,0)/1000</f>
        <v>0</v>
      </c>
      <c r="Q131" s="6">
        <f>VLOOKUP(A131,VOL!A:P,16,0)/1000</f>
        <v>0</v>
      </c>
      <c r="R131" s="6">
        <f t="shared" si="31"/>
        <v>6635.5</v>
      </c>
    </row>
    <row r="132" spans="1:18" ht="22.5" customHeight="1" x14ac:dyDescent="0.45">
      <c r="A132">
        <v>130</v>
      </c>
      <c r="B132" s="5" t="str">
        <f>VLOOKUP(A132,VOL!A:P,2,0)</f>
        <v>อังโกลา</v>
      </c>
      <c r="C132" s="6">
        <f>VLOOKUP(A132,VOL!A:P,4,0)/1000</f>
        <v>1475.04</v>
      </c>
      <c r="D132" s="6">
        <f>VLOOKUP(A132,VOL!A:P,5,0)/1000</f>
        <v>0</v>
      </c>
      <c r="E132" s="6">
        <f t="shared" si="29"/>
        <v>1475.04</v>
      </c>
      <c r="F132" s="6">
        <f>VLOOKUP(A132,VOL!A:P,6,0)/1000</f>
        <v>0</v>
      </c>
      <c r="G132" s="6">
        <f>VLOOKUP(A132,VOL!A:P,7,0)/1000</f>
        <v>7675</v>
      </c>
      <c r="H132" s="6">
        <f>VLOOKUP(A132,VOL!A:P,8,0)/1000</f>
        <v>314680.39500000002</v>
      </c>
      <c r="I132" s="6">
        <f>VLOOKUP(A132,VOL!A:P,9,0)/1000</f>
        <v>0</v>
      </c>
      <c r="J132" s="6">
        <f>VLOOKUP(A132,VOL!A:P,10,0)/1000</f>
        <v>0</v>
      </c>
      <c r="K132" s="6">
        <f>VLOOKUP(A132,VOL!A:P,11,0)/1000</f>
        <v>25</v>
      </c>
      <c r="L132" s="6">
        <f>VLOOKUP(A132,VOL!A:P,12,0)/1000</f>
        <v>0</v>
      </c>
      <c r="M132" s="6">
        <f>VLOOKUP(A132,VOL!A:P,13,0)/1000</f>
        <v>0</v>
      </c>
      <c r="N132" s="6">
        <f t="shared" si="30"/>
        <v>322380.39500000002</v>
      </c>
      <c r="O132" s="6">
        <f>VLOOKUP(A132,VOL!A:P,14,0)/1000</f>
        <v>0</v>
      </c>
      <c r="P132" s="6">
        <f>VLOOKUP(A132,VOL!A:P,15,0)/1000</f>
        <v>4182.5</v>
      </c>
      <c r="Q132" s="6">
        <f>VLOOKUP(A132,VOL!A:P,16,0)/1000</f>
        <v>0</v>
      </c>
      <c r="R132" s="6">
        <f t="shared" si="31"/>
        <v>328037.935</v>
      </c>
    </row>
    <row r="133" spans="1:18" ht="22.5" customHeight="1" x14ac:dyDescent="0.45">
      <c r="A133">
        <v>131</v>
      </c>
      <c r="B133" s="5" t="str">
        <f>VLOOKUP(A133,VOL!A:P,2,0)</f>
        <v>อิเควทอเรียลกินี</v>
      </c>
      <c r="C133" s="6">
        <f>VLOOKUP(A133,VOL!A:P,4,0)/1000</f>
        <v>3108.8</v>
      </c>
      <c r="D133" s="6">
        <f>VLOOKUP(A133,VOL!A:P,5,0)/1000</f>
        <v>0</v>
      </c>
      <c r="E133" s="6">
        <f t="shared" si="29"/>
        <v>3108.8</v>
      </c>
      <c r="F133" s="6">
        <f>VLOOKUP(A133,VOL!A:P,6,0)/1000</f>
        <v>48</v>
      </c>
      <c r="G133" s="6">
        <f>VLOOKUP(A133,VOL!A:P,7,0)/1000</f>
        <v>0</v>
      </c>
      <c r="H133" s="6">
        <f>VLOOKUP(A133,VOL!A:P,8,0)/1000</f>
        <v>16063.117</v>
      </c>
      <c r="I133" s="6">
        <f>VLOOKUP(A133,VOL!A:P,9,0)/1000</f>
        <v>0</v>
      </c>
      <c r="J133" s="6">
        <f>VLOOKUP(A133,VOL!A:P,10,0)/1000</f>
        <v>0</v>
      </c>
      <c r="K133" s="6">
        <f>VLOOKUP(A133,VOL!A:P,11,0)/1000</f>
        <v>0</v>
      </c>
      <c r="L133" s="6">
        <f>VLOOKUP(A133,VOL!A:P,12,0)/1000</f>
        <v>0</v>
      </c>
      <c r="M133" s="6">
        <f>VLOOKUP(A133,VOL!A:P,13,0)/1000</f>
        <v>0</v>
      </c>
      <c r="N133" s="6">
        <f t="shared" si="30"/>
        <v>16063.117</v>
      </c>
      <c r="O133" s="6">
        <f>VLOOKUP(A133,VOL!A:P,14,0)/1000</f>
        <v>0</v>
      </c>
      <c r="P133" s="6">
        <f>VLOOKUP(A133,VOL!A:P,15,0)/1000</f>
        <v>25</v>
      </c>
      <c r="Q133" s="6">
        <f>VLOOKUP(A133,VOL!A:P,16,0)/1000</f>
        <v>0</v>
      </c>
      <c r="R133" s="6">
        <f t="shared" si="31"/>
        <v>19244.917000000001</v>
      </c>
    </row>
    <row r="134" spans="1:18" ht="22.5" customHeight="1" x14ac:dyDescent="0.45">
      <c r="A134">
        <v>132</v>
      </c>
      <c r="B134" s="5" t="str">
        <f>VLOOKUP(A134,VOL!A:P,2,0)</f>
        <v>อียิปต์</v>
      </c>
      <c r="C134" s="6">
        <f>VLOOKUP(A134,VOL!A:P,4,0)/1000</f>
        <v>523</v>
      </c>
      <c r="D134" s="6">
        <f>VLOOKUP(A134,VOL!A:P,5,0)/1000</f>
        <v>0</v>
      </c>
      <c r="E134" s="6">
        <f t="shared" si="29"/>
        <v>523</v>
      </c>
      <c r="F134" s="6">
        <f>VLOOKUP(A134,VOL!A:P,6,0)/1000</f>
        <v>0</v>
      </c>
      <c r="G134" s="6">
        <f>VLOOKUP(A134,VOL!A:P,7,0)/1000</f>
        <v>218</v>
      </c>
      <c r="H134" s="6">
        <f>VLOOKUP(A134,VOL!A:P,8,0)/1000</f>
        <v>72</v>
      </c>
      <c r="I134" s="6">
        <f>VLOOKUP(A134,VOL!A:P,9,0)/1000</f>
        <v>0</v>
      </c>
      <c r="J134" s="6">
        <f>VLOOKUP(A134,VOL!A:P,10,0)/1000</f>
        <v>0</v>
      </c>
      <c r="K134" s="6">
        <f>VLOOKUP(A134,VOL!A:P,11,0)/1000</f>
        <v>0</v>
      </c>
      <c r="L134" s="6">
        <f>VLOOKUP(A134,VOL!A:P,12,0)/1000</f>
        <v>5.0000000000000001E-3</v>
      </c>
      <c r="M134" s="6">
        <f>VLOOKUP(A134,VOL!A:P,13,0)/1000</f>
        <v>0</v>
      </c>
      <c r="N134" s="6">
        <f t="shared" si="30"/>
        <v>290.005</v>
      </c>
      <c r="O134" s="6">
        <f>VLOOKUP(A134,VOL!A:P,14,0)/1000</f>
        <v>8.5</v>
      </c>
      <c r="P134" s="6">
        <f>VLOOKUP(A134,VOL!A:P,15,0)/1000</f>
        <v>4718</v>
      </c>
      <c r="Q134" s="6">
        <f>VLOOKUP(A134,VOL!A:P,16,0)/1000</f>
        <v>0</v>
      </c>
      <c r="R134" s="6">
        <f t="shared" si="31"/>
        <v>5539.5050000000001</v>
      </c>
    </row>
    <row r="135" spans="1:18" ht="22.5" customHeight="1" x14ac:dyDescent="0.45">
      <c r="A135">
        <v>133</v>
      </c>
      <c r="B135" s="5" t="str">
        <f>VLOOKUP(A135,VOL!A:P,2,0)</f>
        <v>เอธิโอเปีย</v>
      </c>
      <c r="C135" s="6">
        <f>VLOOKUP(A135,VOL!A:P,4,0)/1000</f>
        <v>949.26</v>
      </c>
      <c r="D135" s="6">
        <f>VLOOKUP(A135,VOL!A:P,5,0)/1000</f>
        <v>4.75</v>
      </c>
      <c r="E135" s="6">
        <f t="shared" si="29"/>
        <v>954.01</v>
      </c>
      <c r="F135" s="6">
        <f>VLOOKUP(A135,VOL!A:P,6,0)/1000</f>
        <v>25</v>
      </c>
      <c r="G135" s="6">
        <f>VLOOKUP(A135,VOL!A:P,7,0)/1000</f>
        <v>0</v>
      </c>
      <c r="H135" s="6">
        <f>VLOOKUP(A135,VOL!A:P,8,0)/1000</f>
        <v>25</v>
      </c>
      <c r="I135" s="6">
        <f>VLOOKUP(A135,VOL!A:P,9,0)/1000</f>
        <v>0</v>
      </c>
      <c r="J135" s="6">
        <f>VLOOKUP(A135,VOL!A:P,10,0)/1000</f>
        <v>0</v>
      </c>
      <c r="K135" s="6">
        <f>VLOOKUP(A135,VOL!A:P,11,0)/1000</f>
        <v>0</v>
      </c>
      <c r="L135" s="6">
        <f>VLOOKUP(A135,VOL!A:P,12,0)/1000</f>
        <v>0.96</v>
      </c>
      <c r="M135" s="6">
        <f>VLOOKUP(A135,VOL!A:P,13,0)/1000</f>
        <v>0</v>
      </c>
      <c r="N135" s="6">
        <f t="shared" si="30"/>
        <v>25.96</v>
      </c>
      <c r="O135" s="6">
        <f>VLOOKUP(A135,VOL!A:P,14,0)/1000</f>
        <v>0</v>
      </c>
      <c r="P135" s="6">
        <f>VLOOKUP(A135,VOL!A:P,15,0)/1000</f>
        <v>0</v>
      </c>
      <c r="Q135" s="6">
        <f>VLOOKUP(A135,VOL!A:P,16,0)/1000</f>
        <v>0</v>
      </c>
      <c r="R135" s="6">
        <f t="shared" si="31"/>
        <v>1004.97</v>
      </c>
    </row>
    <row r="136" spans="1:18" ht="22.5" customHeight="1" x14ac:dyDescent="0.45">
      <c r="A136">
        <v>135</v>
      </c>
      <c r="B136" s="5" t="str">
        <f>VLOOKUP(A136,VOL!A:P,2,0)</f>
        <v>แอฟริกาใต้</v>
      </c>
      <c r="C136" s="6">
        <f>VLOOKUP(A136,VOL!A:P,4,0)/1000</f>
        <v>9597.3080000000009</v>
      </c>
      <c r="D136" s="6">
        <f>VLOOKUP(A136,VOL!A:P,5,0)/1000</f>
        <v>55.575000000000003</v>
      </c>
      <c r="E136" s="6">
        <f t="shared" si="29"/>
        <v>9652.8830000000016</v>
      </c>
      <c r="F136" s="6">
        <f>VLOOKUP(A136,VOL!A:P,6,0)/1000</f>
        <v>681.25</v>
      </c>
      <c r="G136" s="6">
        <f>VLOOKUP(A136,VOL!A:P,7,0)/1000</f>
        <v>9264.4549999999999</v>
      </c>
      <c r="H136" s="6">
        <f>VLOOKUP(A136,VOL!A:P,8,0)/1000</f>
        <v>5920.1</v>
      </c>
      <c r="I136" s="6">
        <f>VLOOKUP(A136,VOL!A:P,9,0)/1000</f>
        <v>0</v>
      </c>
      <c r="J136" s="6">
        <f>VLOOKUP(A136,VOL!A:P,10,0)/1000</f>
        <v>3550</v>
      </c>
      <c r="K136" s="6">
        <f>VLOOKUP(A136,VOL!A:P,11,0)/1000</f>
        <v>1890</v>
      </c>
      <c r="L136" s="6">
        <f>VLOOKUP(A136,VOL!A:P,12,0)/1000</f>
        <v>4.29</v>
      </c>
      <c r="M136" s="6">
        <f>VLOOKUP(A136,VOL!A:P,13,0)/1000</f>
        <v>1288</v>
      </c>
      <c r="N136" s="6">
        <f t="shared" si="30"/>
        <v>21916.845000000001</v>
      </c>
      <c r="O136" s="6">
        <f>VLOOKUP(A136,VOL!A:P,14,0)/1000</f>
        <v>94.17</v>
      </c>
      <c r="P136" s="6">
        <f>VLOOKUP(A136,VOL!A:P,15,0)/1000</f>
        <v>541151.75</v>
      </c>
      <c r="Q136" s="6">
        <f>VLOOKUP(A136,VOL!A:P,16,0)/1000</f>
        <v>0</v>
      </c>
      <c r="R136" s="6">
        <f t="shared" si="31"/>
        <v>573496.89800000004</v>
      </c>
    </row>
    <row r="137" spans="1:18" ht="22.5" customHeight="1" x14ac:dyDescent="0.45">
      <c r="A137">
        <v>136</v>
      </c>
      <c r="B137" s="5" t="str">
        <f>VLOOKUP(A137,VOL!A:P,2,0)</f>
        <v>แอลจีเรีย</v>
      </c>
      <c r="C137" s="6">
        <f>VLOOKUP(A137,VOL!A:P,4,0)/1000</f>
        <v>0</v>
      </c>
      <c r="D137" s="6">
        <f>VLOOKUP(A137,VOL!A:P,5,0)/1000</f>
        <v>0</v>
      </c>
      <c r="E137" s="6">
        <f t="shared" ref="E137" si="32">SUM(C137:D137)</f>
        <v>0</v>
      </c>
      <c r="F137" s="6">
        <f>VLOOKUP(A137,VOL!A:P,6,0)/1000</f>
        <v>0</v>
      </c>
      <c r="G137" s="6">
        <f>VLOOKUP(A137,VOL!A:P,7,0)/1000</f>
        <v>0</v>
      </c>
      <c r="H137" s="6">
        <f>VLOOKUP(A137,VOL!A:P,8,0)/1000</f>
        <v>12786.525</v>
      </c>
      <c r="I137" s="6">
        <f>VLOOKUP(A137,VOL!A:P,9,0)/1000</f>
        <v>0</v>
      </c>
      <c r="J137" s="6">
        <f>VLOOKUP(A137,VOL!A:P,10,0)/1000</f>
        <v>0</v>
      </c>
      <c r="K137" s="6">
        <f>VLOOKUP(A137,VOL!A:P,11,0)/1000</f>
        <v>0</v>
      </c>
      <c r="L137" s="6">
        <f>VLOOKUP(A137,VOL!A:P,12,0)/1000</f>
        <v>0</v>
      </c>
      <c r="M137" s="6">
        <f>VLOOKUP(A137,VOL!A:P,13,0)/1000</f>
        <v>0</v>
      </c>
      <c r="N137" s="6">
        <f t="shared" ref="N137" si="33">SUM(G137:M137)</f>
        <v>12786.525</v>
      </c>
      <c r="O137" s="6">
        <f>VLOOKUP(A137,VOL!A:P,14,0)/1000</f>
        <v>0</v>
      </c>
      <c r="P137" s="6">
        <f>VLOOKUP(A137,VOL!A:P,15,0)/1000</f>
        <v>22803.5</v>
      </c>
      <c r="Q137" s="6">
        <f>VLOOKUP(A137,VOL!A:P,16,0)/1000</f>
        <v>0</v>
      </c>
      <c r="R137" s="6">
        <f t="shared" ref="R137" si="34">E137+F137+N137+O137+P137+Q137</f>
        <v>35590.025000000001</v>
      </c>
    </row>
    <row r="138" spans="1:18" ht="22.5" customHeight="1" x14ac:dyDescent="0.45">
      <c r="A138">
        <v>137</v>
      </c>
      <c r="B138" s="5" t="str">
        <f>VLOOKUP(A138,VOL!A:P,2,0)</f>
        <v>ไอวอรีโคสต์</v>
      </c>
      <c r="C138" s="6">
        <f>VLOOKUP(A138,VOL!A:P,4,0)/1000</f>
        <v>40283.082000000002</v>
      </c>
      <c r="D138" s="6">
        <f>VLOOKUP(A138,VOL!A:P,5,0)/1000</f>
        <v>335505.33199999999</v>
      </c>
      <c r="E138" s="6">
        <f t="shared" si="29"/>
        <v>375788.41399999999</v>
      </c>
      <c r="F138" s="6">
        <f>VLOOKUP(A138,VOL!A:P,6,0)/1000</f>
        <v>2500</v>
      </c>
      <c r="G138" s="6">
        <f>VLOOKUP(A138,VOL!A:P,7,0)/1000</f>
        <v>2.0049999999999999</v>
      </c>
      <c r="H138" s="6">
        <f>VLOOKUP(A138,VOL!A:P,8,0)/1000</f>
        <v>42162.44</v>
      </c>
      <c r="I138" s="6">
        <f>VLOOKUP(A138,VOL!A:P,9,0)/1000</f>
        <v>999.1</v>
      </c>
      <c r="J138" s="6">
        <f>VLOOKUP(A138,VOL!A:P,10,0)/1000</f>
        <v>5000</v>
      </c>
      <c r="K138" s="6">
        <f>VLOOKUP(A138,VOL!A:P,11,0)/1000</f>
        <v>268952.46999999997</v>
      </c>
      <c r="L138" s="6">
        <f>VLOOKUP(A138,VOL!A:P,12,0)/1000</f>
        <v>0</v>
      </c>
      <c r="M138" s="6">
        <f>VLOOKUP(A138,VOL!A:P,13,0)/1000</f>
        <v>0</v>
      </c>
      <c r="N138" s="6">
        <f t="shared" si="30"/>
        <v>317116.01499999996</v>
      </c>
      <c r="O138" s="6">
        <f>VLOOKUP(A138,VOL!A:P,14,0)/1000</f>
        <v>0</v>
      </c>
      <c r="P138" s="6">
        <f>VLOOKUP(A138,VOL!A:P,15,0)/1000</f>
        <v>1040</v>
      </c>
      <c r="Q138" s="6">
        <f>VLOOKUP(A138,VOL!A:P,16,0)/1000</f>
        <v>0</v>
      </c>
      <c r="R138" s="6">
        <f t="shared" si="31"/>
        <v>696444.429</v>
      </c>
    </row>
    <row r="139" spans="1:18" s="15" customFormat="1" ht="22.5" customHeight="1" x14ac:dyDescent="0.45">
      <c r="A139"/>
      <c r="B139" s="12" t="s">
        <v>143</v>
      </c>
      <c r="C139" s="11">
        <f t="shared" ref="C139:R139" si="35">SUM(C140:C160)</f>
        <v>513772.95699999999</v>
      </c>
      <c r="D139" s="11">
        <f t="shared" si="35"/>
        <v>12933.150000000001</v>
      </c>
      <c r="E139" s="11">
        <f t="shared" si="35"/>
        <v>526706.10700000008</v>
      </c>
      <c r="F139" s="11">
        <f t="shared" si="35"/>
        <v>2429.9389999999999</v>
      </c>
      <c r="G139" s="11">
        <f t="shared" si="35"/>
        <v>33874.428</v>
      </c>
      <c r="H139" s="11">
        <f t="shared" si="35"/>
        <v>6125.5749999999989</v>
      </c>
      <c r="I139" s="11">
        <f t="shared" si="35"/>
        <v>951.29200000000003</v>
      </c>
      <c r="J139" s="11">
        <f t="shared" si="35"/>
        <v>10227.503000000001</v>
      </c>
      <c r="K139" s="11">
        <f t="shared" si="35"/>
        <v>506.72</v>
      </c>
      <c r="L139" s="11">
        <f t="shared" si="35"/>
        <v>1956.1579999999999</v>
      </c>
      <c r="M139" s="11">
        <f t="shared" si="35"/>
        <v>483.67199999999997</v>
      </c>
      <c r="N139" s="11">
        <f t="shared" si="35"/>
        <v>54125.347999999991</v>
      </c>
      <c r="O139" s="11">
        <f t="shared" si="35"/>
        <v>22717.372999999996</v>
      </c>
      <c r="P139" s="11">
        <f t="shared" si="35"/>
        <v>5924.8109999999997</v>
      </c>
      <c r="Q139" s="11">
        <f t="shared" si="35"/>
        <v>4.8759999999999994</v>
      </c>
      <c r="R139" s="11">
        <f t="shared" si="35"/>
        <v>611908.45400000003</v>
      </c>
    </row>
    <row r="140" spans="1:18" ht="22.5" customHeight="1" x14ac:dyDescent="0.45">
      <c r="A140">
        <v>138</v>
      </c>
      <c r="B140" s="5" t="str">
        <f>VLOOKUP(A140,VOL!A:P,2,0)</f>
        <v>กวม</v>
      </c>
      <c r="C140" s="6">
        <f>VLOOKUP(A140,VOL!A:P,4,0)/1000</f>
        <v>974.43399999999997</v>
      </c>
      <c r="D140" s="6">
        <f>VLOOKUP(A140,VOL!A:P,5,0)/1000</f>
        <v>0</v>
      </c>
      <c r="E140" s="6">
        <f t="shared" ref="E140:E160" si="36">SUM(C140:D140)</f>
        <v>974.43399999999997</v>
      </c>
      <c r="F140" s="6">
        <f>VLOOKUP(A140,VOL!A:P,6,0)/1000</f>
        <v>0</v>
      </c>
      <c r="G140" s="6">
        <f>VLOOKUP(A140,VOL!A:P,7,0)/1000</f>
        <v>0</v>
      </c>
      <c r="H140" s="6">
        <f>VLOOKUP(A140,VOL!A:P,8,0)/1000</f>
        <v>0</v>
      </c>
      <c r="I140" s="6">
        <f>VLOOKUP(A140,VOL!A:P,9,0)/1000</f>
        <v>0</v>
      </c>
      <c r="J140" s="6">
        <f>VLOOKUP(A140,VOL!A:P,10,0)/1000</f>
        <v>0</v>
      </c>
      <c r="K140" s="6">
        <f>VLOOKUP(A140,VOL!A:P,11,0)/1000</f>
        <v>0</v>
      </c>
      <c r="L140" s="6">
        <f>VLOOKUP(A140,VOL!A:P,12,0)/1000</f>
        <v>14.326000000000001</v>
      </c>
      <c r="M140" s="6">
        <f>VLOOKUP(A140,VOL!A:P,13,0)/1000</f>
        <v>0</v>
      </c>
      <c r="N140" s="6">
        <f t="shared" ref="N140:N160" si="37">SUM(G140:M140)</f>
        <v>14.326000000000001</v>
      </c>
      <c r="O140" s="6">
        <f>VLOOKUP(A140,VOL!A:P,14,0)/1000</f>
        <v>3.4950000000000001</v>
      </c>
      <c r="P140" s="6">
        <f>VLOOKUP(A140,VOL!A:P,15,0)/1000</f>
        <v>0</v>
      </c>
      <c r="Q140" s="6">
        <f>VLOOKUP(A140,VOL!A:P,16,0)/1000</f>
        <v>0</v>
      </c>
      <c r="R140" s="6">
        <f t="shared" ref="R140:R160" si="38">E140+F140+N140+O140+P140+Q140</f>
        <v>992.255</v>
      </c>
    </row>
    <row r="141" spans="1:18" ht="22.5" customHeight="1" x14ac:dyDescent="0.45">
      <c r="A141" s="15">
        <v>139</v>
      </c>
      <c r="B141" s="5" t="str">
        <f>VLOOKUP(A141,VOL!A:P,2,0)</f>
        <v>แคนาดา</v>
      </c>
      <c r="C141" s="6">
        <f>VLOOKUP(A141,VOL!A:P,4,0)/1000</f>
        <v>86728.551999999996</v>
      </c>
      <c r="D141" s="6">
        <f>VLOOKUP(A141,VOL!A:P,5,0)/1000</f>
        <v>499.57600000000002</v>
      </c>
      <c r="E141" s="6">
        <f t="shared" si="36"/>
        <v>87228.127999999997</v>
      </c>
      <c r="F141" s="6">
        <f>VLOOKUP(A141,VOL!A:P,6,0)/1000</f>
        <v>240.57599999999999</v>
      </c>
      <c r="G141" s="6">
        <f>VLOOKUP(A141,VOL!A:P,7,0)/1000</f>
        <v>2440.0059999999999</v>
      </c>
      <c r="H141" s="6">
        <f>VLOOKUP(A141,VOL!A:P,8,0)/1000</f>
        <v>914.74300000000005</v>
      </c>
      <c r="I141" s="6">
        <f>VLOOKUP(A141,VOL!A:P,9,0)/1000</f>
        <v>0</v>
      </c>
      <c r="J141" s="6">
        <f>VLOOKUP(A141,VOL!A:P,10,0)/1000</f>
        <v>0.22700000000000001</v>
      </c>
      <c r="K141" s="6">
        <f>VLOOKUP(A141,VOL!A:P,11,0)/1000</f>
        <v>164</v>
      </c>
      <c r="L141" s="6">
        <f>VLOOKUP(A141,VOL!A:P,12,0)/1000</f>
        <v>533.53599999999994</v>
      </c>
      <c r="M141" s="6">
        <f>VLOOKUP(A141,VOL!A:P,13,0)/1000</f>
        <v>483.65</v>
      </c>
      <c r="N141" s="6">
        <f t="shared" si="37"/>
        <v>4536.1619999999994</v>
      </c>
      <c r="O141" s="6">
        <f>VLOOKUP(A141,VOL!A:P,14,0)/1000</f>
        <v>2681.855</v>
      </c>
      <c r="P141" s="6">
        <f>VLOOKUP(A141,VOL!A:P,15,0)/1000</f>
        <v>452.67099999999999</v>
      </c>
      <c r="Q141" s="6">
        <f>VLOOKUP(A141,VOL!A:P,16,0)/1000</f>
        <v>2.7280000000000002</v>
      </c>
      <c r="R141" s="6">
        <f t="shared" si="38"/>
        <v>95142.12</v>
      </c>
    </row>
    <row r="142" spans="1:18" ht="22.5" customHeight="1" x14ac:dyDescent="0.45">
      <c r="A142">
        <v>140</v>
      </c>
      <c r="B142" s="5" t="str">
        <f>VLOOKUP(A142,VOL!A:P,2,0)</f>
        <v>โคลัมเบีย</v>
      </c>
      <c r="C142" s="6">
        <f>VLOOKUP(A142,VOL!A:P,4,0)/1000</f>
        <v>142.45599999999999</v>
      </c>
      <c r="D142" s="6">
        <f>VLOOKUP(A142,VOL!A:P,5,0)/1000</f>
        <v>0</v>
      </c>
      <c r="E142" s="6">
        <f t="shared" si="36"/>
        <v>142.45599999999999</v>
      </c>
      <c r="F142" s="6">
        <f>VLOOKUP(A142,VOL!A:P,6,0)/1000</f>
        <v>0</v>
      </c>
      <c r="G142" s="6">
        <f>VLOOKUP(A142,VOL!A:P,7,0)/1000</f>
        <v>0</v>
      </c>
      <c r="H142" s="6">
        <f>VLOOKUP(A142,VOL!A:P,8,0)/1000</f>
        <v>0</v>
      </c>
      <c r="I142" s="6">
        <f>VLOOKUP(A142,VOL!A:P,9,0)/1000</f>
        <v>0</v>
      </c>
      <c r="J142" s="6">
        <f>VLOOKUP(A142,VOL!A:P,10,0)/1000</f>
        <v>0</v>
      </c>
      <c r="K142" s="6">
        <f>VLOOKUP(A142,VOL!A:P,11,0)/1000</f>
        <v>0</v>
      </c>
      <c r="L142" s="6">
        <f>VLOOKUP(A142,VOL!A:P,12,0)/1000</f>
        <v>0</v>
      </c>
      <c r="M142" s="6">
        <f>VLOOKUP(A142,VOL!A:P,13,0)/1000</f>
        <v>0</v>
      </c>
      <c r="N142" s="6">
        <f t="shared" si="37"/>
        <v>0</v>
      </c>
      <c r="O142" s="6">
        <f>VLOOKUP(A142,VOL!A:P,14,0)/1000</f>
        <v>9.9879999999999995</v>
      </c>
      <c r="P142" s="6">
        <f>VLOOKUP(A142,VOL!A:P,15,0)/1000</f>
        <v>0</v>
      </c>
      <c r="Q142" s="6">
        <f>VLOOKUP(A142,VOL!A:P,16,0)/1000</f>
        <v>0</v>
      </c>
      <c r="R142" s="6">
        <f t="shared" si="38"/>
        <v>152.44399999999999</v>
      </c>
    </row>
    <row r="143" spans="1:18" ht="22.5" customHeight="1" x14ac:dyDescent="0.45">
      <c r="A143">
        <v>141</v>
      </c>
      <c r="B143" s="5" t="str">
        <f>VLOOKUP(A143,VOL!A:P,2,0)</f>
        <v>จาเมกา</v>
      </c>
      <c r="C143" s="6">
        <f>VLOOKUP(A143,VOL!A:P,4,0)/1000</f>
        <v>760.798</v>
      </c>
      <c r="D143" s="6">
        <f>VLOOKUP(A143,VOL!A:P,5,0)/1000</f>
        <v>0</v>
      </c>
      <c r="E143" s="6">
        <f t="shared" si="36"/>
        <v>760.798</v>
      </c>
      <c r="F143" s="6">
        <f>VLOOKUP(A143,VOL!A:P,6,0)/1000</f>
        <v>0</v>
      </c>
      <c r="G143" s="6">
        <f>VLOOKUP(A143,VOL!A:P,7,0)/1000</f>
        <v>0</v>
      </c>
      <c r="H143" s="6">
        <f>VLOOKUP(A143,VOL!A:P,8,0)/1000</f>
        <v>0</v>
      </c>
      <c r="I143" s="6">
        <f>VLOOKUP(A143,VOL!A:P,9,0)/1000</f>
        <v>0</v>
      </c>
      <c r="J143" s="6">
        <f>VLOOKUP(A143,VOL!A:P,10,0)/1000</f>
        <v>0</v>
      </c>
      <c r="K143" s="6">
        <f>VLOOKUP(A143,VOL!A:P,11,0)/1000</f>
        <v>0</v>
      </c>
      <c r="L143" s="6">
        <f>VLOOKUP(A143,VOL!A:P,12,0)/1000</f>
        <v>0</v>
      </c>
      <c r="M143" s="6">
        <f>VLOOKUP(A143,VOL!A:P,13,0)/1000</f>
        <v>0</v>
      </c>
      <c r="N143" s="6">
        <f t="shared" si="37"/>
        <v>0</v>
      </c>
      <c r="O143" s="6">
        <f>VLOOKUP(A143,VOL!A:P,14,0)/1000</f>
        <v>0</v>
      </c>
      <c r="P143" s="6">
        <f>VLOOKUP(A143,VOL!A:P,15,0)/1000</f>
        <v>0</v>
      </c>
      <c r="Q143" s="6">
        <f>VLOOKUP(A143,VOL!A:P,16,0)/1000</f>
        <v>0</v>
      </c>
      <c r="R143" s="6">
        <f t="shared" si="38"/>
        <v>760.798</v>
      </c>
    </row>
    <row r="144" spans="1:18" ht="22.5" customHeight="1" x14ac:dyDescent="0.45">
      <c r="A144">
        <v>142</v>
      </c>
      <c r="B144" s="5" t="str">
        <f>VLOOKUP(A144,VOL!A:P,2,0)</f>
        <v>ชิลี</v>
      </c>
      <c r="C144" s="6">
        <f>VLOOKUP(A144,VOL!A:P,4,0)/1000</f>
        <v>78.192999999999998</v>
      </c>
      <c r="D144" s="6">
        <f>VLOOKUP(A144,VOL!A:P,5,0)/1000</f>
        <v>23</v>
      </c>
      <c r="E144" s="6">
        <f t="shared" si="36"/>
        <v>101.193</v>
      </c>
      <c r="F144" s="6">
        <f>VLOOKUP(A144,VOL!A:P,6,0)/1000</f>
        <v>0</v>
      </c>
      <c r="G144" s="6">
        <f>VLOOKUP(A144,VOL!A:P,7,0)/1000</f>
        <v>1260.9000000000001</v>
      </c>
      <c r="H144" s="6">
        <f>VLOOKUP(A144,VOL!A:P,8,0)/1000</f>
        <v>250</v>
      </c>
      <c r="I144" s="6">
        <f>VLOOKUP(A144,VOL!A:P,9,0)/1000</f>
        <v>0</v>
      </c>
      <c r="J144" s="6">
        <f>VLOOKUP(A144,VOL!A:P,10,0)/1000</f>
        <v>414</v>
      </c>
      <c r="K144" s="6">
        <f>VLOOKUP(A144,VOL!A:P,11,0)/1000</f>
        <v>0</v>
      </c>
      <c r="L144" s="6">
        <f>VLOOKUP(A144,VOL!A:P,12,0)/1000</f>
        <v>2.16</v>
      </c>
      <c r="M144" s="6">
        <f>VLOOKUP(A144,VOL!A:P,13,0)/1000</f>
        <v>0</v>
      </c>
      <c r="N144" s="6">
        <f t="shared" si="37"/>
        <v>1927.0600000000002</v>
      </c>
      <c r="O144" s="6">
        <f>VLOOKUP(A144,VOL!A:P,14,0)/1000</f>
        <v>1.6</v>
      </c>
      <c r="P144" s="6">
        <f>VLOOKUP(A144,VOL!A:P,15,0)/1000</f>
        <v>3775</v>
      </c>
      <c r="Q144" s="6">
        <f>VLOOKUP(A144,VOL!A:P,16,0)/1000</f>
        <v>0</v>
      </c>
      <c r="R144" s="6">
        <f t="shared" si="38"/>
        <v>5804.8530000000001</v>
      </c>
    </row>
    <row r="145" spans="1:18" ht="22.5" customHeight="1" x14ac:dyDescent="0.45">
      <c r="A145">
        <v>144</v>
      </c>
      <c r="B145" s="5" t="str">
        <f>VLOOKUP(A145,VOL!A:P,2,0)</f>
        <v>โดมินิกัน</v>
      </c>
      <c r="C145" s="6">
        <f>VLOOKUP(A145,VOL!A:P,4,0)/1000</f>
        <v>20.065000000000001</v>
      </c>
      <c r="D145" s="6">
        <f>VLOOKUP(A145,VOL!A:P,5,0)/1000</f>
        <v>0</v>
      </c>
      <c r="E145" s="6">
        <f t="shared" si="36"/>
        <v>20.065000000000001</v>
      </c>
      <c r="F145" s="6">
        <f>VLOOKUP(A145,VOL!A:P,6,0)/1000</f>
        <v>0</v>
      </c>
      <c r="G145" s="6">
        <f>VLOOKUP(A145,VOL!A:P,7,0)/1000</f>
        <v>0</v>
      </c>
      <c r="H145" s="6">
        <f>VLOOKUP(A145,VOL!A:P,8,0)/1000</f>
        <v>0</v>
      </c>
      <c r="I145" s="6">
        <f>VLOOKUP(A145,VOL!A:P,9,0)/1000</f>
        <v>0</v>
      </c>
      <c r="J145" s="6">
        <f>VLOOKUP(A145,VOL!A:P,10,0)/1000</f>
        <v>0</v>
      </c>
      <c r="K145" s="6">
        <f>VLOOKUP(A145,VOL!A:P,11,0)/1000</f>
        <v>0</v>
      </c>
      <c r="L145" s="6">
        <f>VLOOKUP(A145,VOL!A:P,12,0)/1000</f>
        <v>0</v>
      </c>
      <c r="M145" s="6">
        <f>VLOOKUP(A145,VOL!A:P,13,0)/1000</f>
        <v>0</v>
      </c>
      <c r="N145" s="6">
        <f t="shared" si="37"/>
        <v>0</v>
      </c>
      <c r="O145" s="6">
        <f>VLOOKUP(A145,VOL!A:P,14,0)/1000</f>
        <v>0</v>
      </c>
      <c r="P145" s="6">
        <f>VLOOKUP(A145,VOL!A:P,15,0)/1000</f>
        <v>25</v>
      </c>
      <c r="Q145" s="6">
        <f>VLOOKUP(A145,VOL!A:P,16,0)/1000</f>
        <v>0</v>
      </c>
      <c r="R145" s="6">
        <f t="shared" si="38"/>
        <v>45.064999999999998</v>
      </c>
    </row>
    <row r="146" spans="1:18" ht="22.5" customHeight="1" x14ac:dyDescent="0.45">
      <c r="A146">
        <v>145</v>
      </c>
      <c r="B146" s="5" t="str">
        <f>VLOOKUP(A146,VOL!A:P,2,0)</f>
        <v>ตรินิแดดและโตเบโก</v>
      </c>
      <c r="C146" s="6">
        <f>VLOOKUP(A146,VOL!A:P,4,0)/1000</f>
        <v>435.03899999999999</v>
      </c>
      <c r="D146" s="6">
        <f>VLOOKUP(A146,VOL!A:P,5,0)/1000</f>
        <v>18</v>
      </c>
      <c r="E146" s="6">
        <f t="shared" si="36"/>
        <v>453.03899999999999</v>
      </c>
      <c r="F146" s="6">
        <f>VLOOKUP(A146,VOL!A:P,6,0)/1000</f>
        <v>0</v>
      </c>
      <c r="G146" s="6">
        <f>VLOOKUP(A146,VOL!A:P,7,0)/1000</f>
        <v>0</v>
      </c>
      <c r="H146" s="6">
        <f>VLOOKUP(A146,VOL!A:P,8,0)/1000</f>
        <v>0</v>
      </c>
      <c r="I146" s="6">
        <f>VLOOKUP(A146,VOL!A:P,9,0)/1000</f>
        <v>0</v>
      </c>
      <c r="J146" s="6">
        <f>VLOOKUP(A146,VOL!A:P,10,0)/1000</f>
        <v>0</v>
      </c>
      <c r="K146" s="6">
        <f>VLOOKUP(A146,VOL!A:P,11,0)/1000</f>
        <v>0</v>
      </c>
      <c r="L146" s="6">
        <f>VLOOKUP(A146,VOL!A:P,12,0)/1000</f>
        <v>8.4</v>
      </c>
      <c r="M146" s="6">
        <f>VLOOKUP(A146,VOL!A:P,13,0)/1000</f>
        <v>0</v>
      </c>
      <c r="N146" s="6">
        <f t="shared" si="37"/>
        <v>8.4</v>
      </c>
      <c r="O146" s="6">
        <f>VLOOKUP(A146,VOL!A:P,14,0)/1000</f>
        <v>7.5</v>
      </c>
      <c r="P146" s="6">
        <f>VLOOKUP(A146,VOL!A:P,15,0)/1000</f>
        <v>66.691999999999993</v>
      </c>
      <c r="Q146" s="6">
        <f>VLOOKUP(A146,VOL!A:P,16,0)/1000</f>
        <v>0</v>
      </c>
      <c r="R146" s="6">
        <f t="shared" si="38"/>
        <v>535.63099999999997</v>
      </c>
    </row>
    <row r="147" spans="1:18" ht="22.5" customHeight="1" x14ac:dyDescent="0.45">
      <c r="A147">
        <v>146</v>
      </c>
      <c r="B147" s="5" t="str">
        <f>VLOOKUP(A147,VOL!A:P,2,0)</f>
        <v>เนเธอร์แลนด์แอนทิลลีส</v>
      </c>
      <c r="C147" s="6">
        <f>VLOOKUP(A147,VOL!A:P,4,0)/1000</f>
        <v>394.72199999999998</v>
      </c>
      <c r="D147" s="6">
        <f>VLOOKUP(A147,VOL!A:P,5,0)/1000</f>
        <v>0</v>
      </c>
      <c r="E147" s="6">
        <f t="shared" si="36"/>
        <v>394.72199999999998</v>
      </c>
      <c r="F147" s="6">
        <f>VLOOKUP(A147,VOL!A:P,6,0)/1000</f>
        <v>0</v>
      </c>
      <c r="G147" s="6">
        <f>VLOOKUP(A147,VOL!A:P,7,0)/1000</f>
        <v>0</v>
      </c>
      <c r="H147" s="6">
        <f>VLOOKUP(A147,VOL!A:P,8,0)/1000</f>
        <v>0</v>
      </c>
      <c r="I147" s="6">
        <f>VLOOKUP(A147,VOL!A:P,9,0)/1000</f>
        <v>0</v>
      </c>
      <c r="J147" s="6">
        <f>VLOOKUP(A147,VOL!A:P,10,0)/1000</f>
        <v>0</v>
      </c>
      <c r="K147" s="6">
        <f>VLOOKUP(A147,VOL!A:P,11,0)/1000</f>
        <v>0</v>
      </c>
      <c r="L147" s="6">
        <f>VLOOKUP(A147,VOL!A:P,12,0)/1000</f>
        <v>0</v>
      </c>
      <c r="M147" s="6">
        <f>VLOOKUP(A147,VOL!A:P,13,0)/1000</f>
        <v>0</v>
      </c>
      <c r="N147" s="6">
        <f t="shared" si="37"/>
        <v>0</v>
      </c>
      <c r="O147" s="6">
        <f>VLOOKUP(A147,VOL!A:P,14,0)/1000</f>
        <v>0</v>
      </c>
      <c r="P147" s="6">
        <f>VLOOKUP(A147,VOL!A:P,15,0)/1000</f>
        <v>8.7159999999999993</v>
      </c>
      <c r="Q147" s="6">
        <f>VLOOKUP(A147,VOL!A:P,16,0)/1000</f>
        <v>0</v>
      </c>
      <c r="R147" s="6">
        <f t="shared" si="38"/>
        <v>403.43799999999999</v>
      </c>
    </row>
    <row r="148" spans="1:18" ht="22.5" customHeight="1" x14ac:dyDescent="0.45">
      <c r="A148">
        <v>147</v>
      </c>
      <c r="B148" s="5" t="str">
        <f>VLOOKUP(A148,VOL!A:P,2,0)</f>
        <v>บราซิล</v>
      </c>
      <c r="C148" s="6">
        <f>VLOOKUP(A148,VOL!A:P,4,0)/1000</f>
        <v>59.83</v>
      </c>
      <c r="D148" s="6">
        <f>VLOOKUP(A148,VOL!A:P,5,0)/1000</f>
        <v>0</v>
      </c>
      <c r="E148" s="6">
        <f t="shared" si="36"/>
        <v>59.83</v>
      </c>
      <c r="F148" s="6">
        <f>VLOOKUP(A148,VOL!A:P,6,0)/1000</f>
        <v>0</v>
      </c>
      <c r="G148" s="6">
        <f>VLOOKUP(A148,VOL!A:P,7,0)/1000</f>
        <v>0</v>
      </c>
      <c r="H148" s="6">
        <f>VLOOKUP(A148,VOL!A:P,8,0)/1000</f>
        <v>0</v>
      </c>
      <c r="I148" s="6">
        <f>VLOOKUP(A148,VOL!A:P,9,0)/1000</f>
        <v>0</v>
      </c>
      <c r="J148" s="6">
        <f>VLOOKUP(A148,VOL!A:P,10,0)/1000</f>
        <v>0</v>
      </c>
      <c r="K148" s="6">
        <f>VLOOKUP(A148,VOL!A:P,11,0)/1000</f>
        <v>0</v>
      </c>
      <c r="L148" s="6">
        <f>VLOOKUP(A148,VOL!A:P,12,0)/1000</f>
        <v>1E-3</v>
      </c>
      <c r="M148" s="6">
        <f>VLOOKUP(A148,VOL!A:P,13,0)/1000</f>
        <v>0</v>
      </c>
      <c r="N148" s="6">
        <f t="shared" si="37"/>
        <v>1E-3</v>
      </c>
      <c r="O148" s="6">
        <f>VLOOKUP(A148,VOL!A:P,14,0)/1000</f>
        <v>453.49799999999999</v>
      </c>
      <c r="P148" s="6">
        <f>VLOOKUP(A148,VOL!A:P,15,0)/1000</f>
        <v>0</v>
      </c>
      <c r="Q148" s="6">
        <f>VLOOKUP(A148,VOL!A:P,16,0)/1000</f>
        <v>0</v>
      </c>
      <c r="R148" s="6">
        <f t="shared" si="38"/>
        <v>513.32899999999995</v>
      </c>
    </row>
    <row r="149" spans="1:18" ht="22.5" customHeight="1" x14ac:dyDescent="0.45">
      <c r="A149">
        <v>149</v>
      </c>
      <c r="B149" s="5" t="str">
        <f>VLOOKUP(A149,VOL!A:P,2,0)</f>
        <v>บาฮามาส</v>
      </c>
      <c r="C149" s="6">
        <f>VLOOKUP(A149,VOL!A:P,4,0)/1000</f>
        <v>49.811999999999998</v>
      </c>
      <c r="D149" s="6">
        <f>VLOOKUP(A149,VOL!A:P,5,0)/1000</f>
        <v>0</v>
      </c>
      <c r="E149" s="6">
        <f t="shared" si="36"/>
        <v>49.811999999999998</v>
      </c>
      <c r="F149" s="6">
        <f>VLOOKUP(A149,VOL!A:P,6,0)/1000</f>
        <v>0</v>
      </c>
      <c r="G149" s="6">
        <f>VLOOKUP(A149,VOL!A:P,7,0)/1000</f>
        <v>0</v>
      </c>
      <c r="H149" s="6">
        <f>VLOOKUP(A149,VOL!A:P,8,0)/1000</f>
        <v>0</v>
      </c>
      <c r="I149" s="6">
        <f>VLOOKUP(A149,VOL!A:P,9,0)/1000</f>
        <v>0</v>
      </c>
      <c r="J149" s="6">
        <f>VLOOKUP(A149,VOL!A:P,10,0)/1000</f>
        <v>0</v>
      </c>
      <c r="K149" s="6">
        <f>VLOOKUP(A149,VOL!A:P,11,0)/1000</f>
        <v>0</v>
      </c>
      <c r="L149" s="6">
        <f>VLOOKUP(A149,VOL!A:P,12,0)/1000</f>
        <v>0</v>
      </c>
      <c r="M149" s="6">
        <f>VLOOKUP(A149,VOL!A:P,13,0)/1000</f>
        <v>0</v>
      </c>
      <c r="N149" s="6">
        <f t="shared" si="37"/>
        <v>0</v>
      </c>
      <c r="O149" s="6">
        <f>VLOOKUP(A149,VOL!A:P,14,0)/1000</f>
        <v>0</v>
      </c>
      <c r="P149" s="6">
        <f>VLOOKUP(A149,VOL!A:P,15,0)/1000</f>
        <v>0</v>
      </c>
      <c r="Q149" s="6">
        <f>VLOOKUP(A149,VOL!A:P,16,0)/1000</f>
        <v>0</v>
      </c>
      <c r="R149" s="6">
        <f t="shared" si="38"/>
        <v>49.811999999999998</v>
      </c>
    </row>
    <row r="150" spans="1:18" ht="22.5" customHeight="1" x14ac:dyDescent="0.45">
      <c r="A150">
        <v>150</v>
      </c>
      <c r="B150" s="5" t="str">
        <f>VLOOKUP(A150,VOL!A:P,2,0)</f>
        <v>เบลีซ</v>
      </c>
      <c r="C150" s="6">
        <f>VLOOKUP(A150,VOL!A:P,4,0)/1000</f>
        <v>0</v>
      </c>
      <c r="D150" s="6">
        <f>VLOOKUP(A150,VOL!A:P,5,0)/1000</f>
        <v>0</v>
      </c>
      <c r="E150" s="6">
        <f t="shared" si="36"/>
        <v>0</v>
      </c>
      <c r="F150" s="6">
        <f>VLOOKUP(A150,VOL!A:P,6,0)/1000</f>
        <v>0</v>
      </c>
      <c r="G150" s="6">
        <f>VLOOKUP(A150,VOL!A:P,7,0)/1000</f>
        <v>0</v>
      </c>
      <c r="H150" s="6">
        <f>VLOOKUP(A150,VOL!A:P,8,0)/1000</f>
        <v>0</v>
      </c>
      <c r="I150" s="6">
        <f>VLOOKUP(A150,VOL!A:P,9,0)/1000</f>
        <v>0</v>
      </c>
      <c r="J150" s="6">
        <f>VLOOKUP(A150,VOL!A:P,10,0)/1000</f>
        <v>0</v>
      </c>
      <c r="K150" s="6">
        <f>VLOOKUP(A150,VOL!A:P,11,0)/1000</f>
        <v>0</v>
      </c>
      <c r="L150" s="6">
        <f>VLOOKUP(A150,VOL!A:P,12,0)/1000</f>
        <v>0</v>
      </c>
      <c r="M150" s="6">
        <f>VLOOKUP(A150,VOL!A:P,13,0)/1000</f>
        <v>0</v>
      </c>
      <c r="N150" s="6">
        <f t="shared" si="37"/>
        <v>0</v>
      </c>
      <c r="O150" s="6">
        <f>VLOOKUP(A150,VOL!A:P,14,0)/1000</f>
        <v>22</v>
      </c>
      <c r="P150" s="6">
        <f>VLOOKUP(A150,VOL!A:P,15,0)/1000</f>
        <v>0</v>
      </c>
      <c r="Q150" s="6">
        <f>VLOOKUP(A150,VOL!A:P,16,0)/1000</f>
        <v>0</v>
      </c>
      <c r="R150" s="6">
        <f t="shared" si="38"/>
        <v>22</v>
      </c>
    </row>
    <row r="151" spans="1:18" ht="22.5" customHeight="1" x14ac:dyDescent="0.45">
      <c r="A151">
        <v>151</v>
      </c>
      <c r="B151" s="5" t="str">
        <f>VLOOKUP(A151,VOL!A:P,2,0)</f>
        <v>เบอร์มูดา</v>
      </c>
      <c r="C151" s="6">
        <f>VLOOKUP(A151,VOL!A:P,4,0)/1000</f>
        <v>0</v>
      </c>
      <c r="D151" s="6">
        <f>VLOOKUP(A151,VOL!A:P,5,0)/1000</f>
        <v>0</v>
      </c>
      <c r="E151" s="6">
        <f t="shared" si="36"/>
        <v>0</v>
      </c>
      <c r="F151" s="6">
        <f>VLOOKUP(A151,VOL!A:P,6,0)/1000</f>
        <v>0</v>
      </c>
      <c r="G151" s="6">
        <f>VLOOKUP(A151,VOL!A:P,7,0)/1000</f>
        <v>0</v>
      </c>
      <c r="H151" s="6">
        <f>VLOOKUP(A151,VOL!A:P,8,0)/1000</f>
        <v>0</v>
      </c>
      <c r="I151" s="6">
        <f>VLOOKUP(A151,VOL!A:P,9,0)/1000</f>
        <v>0</v>
      </c>
      <c r="J151" s="6">
        <f>VLOOKUP(A151,VOL!A:P,10,0)/1000</f>
        <v>0</v>
      </c>
      <c r="K151" s="6">
        <f>VLOOKUP(A151,VOL!A:P,11,0)/1000</f>
        <v>0</v>
      </c>
      <c r="L151" s="6">
        <f>VLOOKUP(A151,VOL!A:P,12,0)/1000</f>
        <v>1E-3</v>
      </c>
      <c r="M151" s="6">
        <f>VLOOKUP(A151,VOL!A:P,13,0)/1000</f>
        <v>0</v>
      </c>
      <c r="N151" s="6">
        <f t="shared" si="37"/>
        <v>1E-3</v>
      </c>
      <c r="O151" s="6">
        <f>VLOOKUP(A151,VOL!A:P,14,0)/1000</f>
        <v>0</v>
      </c>
      <c r="P151" s="6">
        <f>VLOOKUP(A151,VOL!A:P,15,0)/1000</f>
        <v>0</v>
      </c>
      <c r="Q151" s="6">
        <f>VLOOKUP(A151,VOL!A:P,16,0)/1000</f>
        <v>0</v>
      </c>
      <c r="R151" s="6">
        <f t="shared" si="38"/>
        <v>1E-3</v>
      </c>
    </row>
    <row r="152" spans="1:18" ht="22.5" customHeight="1" x14ac:dyDescent="0.45">
      <c r="A152">
        <v>153</v>
      </c>
      <c r="B152" s="5" t="str">
        <f>VLOOKUP(A152,VOL!A:P,2,0)</f>
        <v>เปรู</v>
      </c>
      <c r="C152" s="6">
        <f>VLOOKUP(A152,VOL!A:P,4,0)/1000</f>
        <v>15</v>
      </c>
      <c r="D152" s="6">
        <f>VLOOKUP(A152,VOL!A:P,5,0)/1000</f>
        <v>0</v>
      </c>
      <c r="E152" s="6">
        <f t="shared" si="36"/>
        <v>15</v>
      </c>
      <c r="F152" s="6">
        <f>VLOOKUP(A152,VOL!A:P,6,0)/1000</f>
        <v>0</v>
      </c>
      <c r="G152" s="6">
        <f>VLOOKUP(A152,VOL!A:P,7,0)/1000</f>
        <v>29762</v>
      </c>
      <c r="H152" s="6">
        <f>VLOOKUP(A152,VOL!A:P,8,0)/1000</f>
        <v>1025</v>
      </c>
      <c r="I152" s="6">
        <f>VLOOKUP(A152,VOL!A:P,9,0)/1000</f>
        <v>0</v>
      </c>
      <c r="J152" s="6">
        <f>VLOOKUP(A152,VOL!A:P,10,0)/1000</f>
        <v>0</v>
      </c>
      <c r="K152" s="6">
        <f>VLOOKUP(A152,VOL!A:P,11,0)/1000</f>
        <v>0</v>
      </c>
      <c r="L152" s="6">
        <f>VLOOKUP(A152,VOL!A:P,12,0)/1000</f>
        <v>0</v>
      </c>
      <c r="M152" s="6">
        <f>VLOOKUP(A152,VOL!A:P,13,0)/1000</f>
        <v>0</v>
      </c>
      <c r="N152" s="6">
        <f t="shared" si="37"/>
        <v>30787</v>
      </c>
      <c r="O152" s="6">
        <f>VLOOKUP(A152,VOL!A:P,14,0)/1000</f>
        <v>8</v>
      </c>
      <c r="P152" s="6">
        <f>VLOOKUP(A152,VOL!A:P,15,0)/1000</f>
        <v>1225</v>
      </c>
      <c r="Q152" s="6">
        <f>VLOOKUP(A152,VOL!A:P,16,0)/1000</f>
        <v>0</v>
      </c>
      <c r="R152" s="6">
        <f t="shared" si="38"/>
        <v>32035</v>
      </c>
    </row>
    <row r="153" spans="1:18" ht="22.5" customHeight="1" x14ac:dyDescent="0.45">
      <c r="A153">
        <v>154</v>
      </c>
      <c r="B153" s="5" t="str">
        <f>VLOOKUP(A153,VOL!A:P,2,0)</f>
        <v>เปอร์โตริโก</v>
      </c>
      <c r="C153" s="6">
        <f>VLOOKUP(A153,VOL!A:P,4,0)/1000</f>
        <v>1568.1210000000001</v>
      </c>
      <c r="D153" s="6">
        <f>VLOOKUP(A153,VOL!A:P,5,0)/1000</f>
        <v>0</v>
      </c>
      <c r="E153" s="6">
        <f t="shared" si="36"/>
        <v>1568.1210000000001</v>
      </c>
      <c r="F153" s="6">
        <f>VLOOKUP(A153,VOL!A:P,6,0)/1000</f>
        <v>0</v>
      </c>
      <c r="G153" s="6">
        <f>VLOOKUP(A153,VOL!A:P,7,0)/1000</f>
        <v>0</v>
      </c>
      <c r="H153" s="6">
        <f>VLOOKUP(A153,VOL!A:P,8,0)/1000</f>
        <v>16.187000000000001</v>
      </c>
      <c r="I153" s="6">
        <f>VLOOKUP(A153,VOL!A:P,9,0)/1000</f>
        <v>0</v>
      </c>
      <c r="J153" s="6">
        <f>VLOOKUP(A153,VOL!A:P,10,0)/1000</f>
        <v>0</v>
      </c>
      <c r="K153" s="6">
        <f>VLOOKUP(A153,VOL!A:P,11,0)/1000</f>
        <v>0</v>
      </c>
      <c r="L153" s="6">
        <f>VLOOKUP(A153,VOL!A:P,12,0)/1000</f>
        <v>0</v>
      </c>
      <c r="M153" s="6">
        <f>VLOOKUP(A153,VOL!A:P,13,0)/1000</f>
        <v>0</v>
      </c>
      <c r="N153" s="6">
        <f t="shared" si="37"/>
        <v>16.187000000000001</v>
      </c>
      <c r="O153" s="6">
        <f>VLOOKUP(A153,VOL!A:P,14,0)/1000</f>
        <v>0</v>
      </c>
      <c r="P153" s="6">
        <f>VLOOKUP(A153,VOL!A:P,15,0)/1000</f>
        <v>21.931999999999999</v>
      </c>
      <c r="Q153" s="6">
        <f>VLOOKUP(A153,VOL!A:P,16,0)/1000</f>
        <v>0</v>
      </c>
      <c r="R153" s="6">
        <f t="shared" si="38"/>
        <v>1606.24</v>
      </c>
    </row>
    <row r="154" spans="1:18" ht="22.5" customHeight="1" x14ac:dyDescent="0.45">
      <c r="A154">
        <v>155</v>
      </c>
      <c r="B154" s="5" t="str">
        <f>VLOOKUP(A154,VOL!A:P,2,0)</f>
        <v>เม็กซิโก</v>
      </c>
      <c r="C154" s="6">
        <f>VLOOKUP(A154,VOL!A:P,4,0)/1000</f>
        <v>148.11099999999999</v>
      </c>
      <c r="D154" s="6">
        <f>VLOOKUP(A154,VOL!A:P,5,0)/1000</f>
        <v>0</v>
      </c>
      <c r="E154" s="6">
        <f t="shared" si="36"/>
        <v>148.11099999999999</v>
      </c>
      <c r="F154" s="6">
        <f>VLOOKUP(A154,VOL!A:P,6,0)/1000</f>
        <v>0</v>
      </c>
      <c r="G154" s="6">
        <f>VLOOKUP(A154,VOL!A:P,7,0)/1000</f>
        <v>0</v>
      </c>
      <c r="H154" s="6">
        <f>VLOOKUP(A154,VOL!A:P,8,0)/1000</f>
        <v>2249.9499999999998</v>
      </c>
      <c r="I154" s="6">
        <f>VLOOKUP(A154,VOL!A:P,9,0)/1000</f>
        <v>0</v>
      </c>
      <c r="J154" s="6">
        <f>VLOOKUP(A154,VOL!A:P,10,0)/1000</f>
        <v>0</v>
      </c>
      <c r="K154" s="6">
        <f>VLOOKUP(A154,VOL!A:P,11,0)/1000</f>
        <v>0</v>
      </c>
      <c r="L154" s="6">
        <f>VLOOKUP(A154,VOL!A:P,12,0)/1000</f>
        <v>0</v>
      </c>
      <c r="M154" s="6">
        <f>VLOOKUP(A154,VOL!A:P,13,0)/1000</f>
        <v>0</v>
      </c>
      <c r="N154" s="6">
        <f t="shared" si="37"/>
        <v>2249.9499999999998</v>
      </c>
      <c r="O154" s="6">
        <f>VLOOKUP(A154,VOL!A:P,14,0)/1000</f>
        <v>7.25</v>
      </c>
      <c r="P154" s="6">
        <f>VLOOKUP(A154,VOL!A:P,15,0)/1000</f>
        <v>55.9</v>
      </c>
      <c r="Q154" s="6">
        <f>VLOOKUP(A154,VOL!A:P,16,0)/1000</f>
        <v>0.01</v>
      </c>
      <c r="R154" s="6">
        <f t="shared" si="38"/>
        <v>2461.221</v>
      </c>
    </row>
    <row r="155" spans="1:18" ht="22.5" customHeight="1" x14ac:dyDescent="0.45">
      <c r="A155">
        <v>156</v>
      </c>
      <c r="B155" s="5" t="str">
        <f>VLOOKUP(A155,VOL!A:P,2,0)</f>
        <v>เวเนซุเอลา</v>
      </c>
      <c r="C155" s="6">
        <f>VLOOKUP(A155,VOL!A:P,4,0)/1000</f>
        <v>0</v>
      </c>
      <c r="D155" s="6">
        <f>VLOOKUP(A155,VOL!A:P,5,0)/1000</f>
        <v>0</v>
      </c>
      <c r="E155" s="6">
        <f t="shared" si="36"/>
        <v>0</v>
      </c>
      <c r="F155" s="6">
        <f>VLOOKUP(A155,VOL!A:P,6,0)/1000</f>
        <v>0</v>
      </c>
      <c r="G155" s="6">
        <f>VLOOKUP(A155,VOL!A:P,7,0)/1000</f>
        <v>216</v>
      </c>
      <c r="H155" s="6">
        <f>VLOOKUP(A155,VOL!A:P,8,0)/1000</f>
        <v>0</v>
      </c>
      <c r="I155" s="6">
        <f>VLOOKUP(A155,VOL!A:P,9,0)/1000</f>
        <v>0</v>
      </c>
      <c r="J155" s="6">
        <f>VLOOKUP(A155,VOL!A:P,10,0)/1000</f>
        <v>0</v>
      </c>
      <c r="K155" s="6">
        <f>VLOOKUP(A155,VOL!A:P,11,0)/1000</f>
        <v>0</v>
      </c>
      <c r="L155" s="6">
        <f>VLOOKUP(A155,VOL!A:P,12,0)/1000</f>
        <v>0</v>
      </c>
      <c r="M155" s="6">
        <f>VLOOKUP(A155,VOL!A:P,13,0)/1000</f>
        <v>0</v>
      </c>
      <c r="N155" s="6">
        <f t="shared" si="37"/>
        <v>216</v>
      </c>
      <c r="O155" s="6">
        <f>VLOOKUP(A155,VOL!A:P,14,0)/1000</f>
        <v>0</v>
      </c>
      <c r="P155" s="6">
        <f>VLOOKUP(A155,VOL!A:P,15,0)/1000</f>
        <v>0</v>
      </c>
      <c r="Q155" s="6">
        <f>VLOOKUP(A155,VOL!A:P,16,0)/1000</f>
        <v>0</v>
      </c>
      <c r="R155" s="6">
        <f t="shared" si="38"/>
        <v>216</v>
      </c>
    </row>
    <row r="156" spans="1:18" ht="22.5" customHeight="1" x14ac:dyDescent="0.45">
      <c r="A156">
        <v>157</v>
      </c>
      <c r="B156" s="5" t="str">
        <f>VLOOKUP(A156,VOL!A:P,2,0)</f>
        <v>สหรัฐอเมริกา</v>
      </c>
      <c r="C156" s="6">
        <f>VLOOKUP(A156,VOL!A:P,4,0)/1000</f>
        <v>422178.31099999999</v>
      </c>
      <c r="D156" s="6">
        <f>VLOOKUP(A156,VOL!A:P,5,0)/1000</f>
        <v>12392.574000000001</v>
      </c>
      <c r="E156" s="6">
        <f t="shared" si="36"/>
        <v>434570.88500000001</v>
      </c>
      <c r="F156" s="6">
        <f>VLOOKUP(A156,VOL!A:P,6,0)/1000</f>
        <v>2189.3629999999998</v>
      </c>
      <c r="G156" s="6">
        <f>VLOOKUP(A156,VOL!A:P,7,0)/1000</f>
        <v>195.52199999999999</v>
      </c>
      <c r="H156" s="6">
        <f>VLOOKUP(A156,VOL!A:P,8,0)/1000</f>
        <v>1649.6849999999999</v>
      </c>
      <c r="I156" s="6">
        <f>VLOOKUP(A156,VOL!A:P,9,0)/1000</f>
        <v>951.29200000000003</v>
      </c>
      <c r="J156" s="6">
        <f>VLOOKUP(A156,VOL!A:P,10,0)/1000</f>
        <v>9813.2759999999998</v>
      </c>
      <c r="K156" s="6">
        <f>VLOOKUP(A156,VOL!A:P,11,0)/1000</f>
        <v>342.72</v>
      </c>
      <c r="L156" s="6">
        <f>VLOOKUP(A156,VOL!A:P,12,0)/1000</f>
        <v>1397.0640000000001</v>
      </c>
      <c r="M156" s="6">
        <f>VLOOKUP(A156,VOL!A:P,13,0)/1000</f>
        <v>2.1999999999999999E-2</v>
      </c>
      <c r="N156" s="6">
        <f t="shared" si="37"/>
        <v>14349.581</v>
      </c>
      <c r="O156" s="6">
        <f>VLOOKUP(A156,VOL!A:P,14,0)/1000</f>
        <v>19475.602999999999</v>
      </c>
      <c r="P156" s="6">
        <f>VLOOKUP(A156,VOL!A:P,15,0)/1000</f>
        <v>293.89999999999998</v>
      </c>
      <c r="Q156" s="6">
        <f>VLOOKUP(A156,VOL!A:P,16,0)/1000</f>
        <v>2.1379999999999999</v>
      </c>
      <c r="R156" s="6">
        <f t="shared" si="38"/>
        <v>470881.47000000003</v>
      </c>
    </row>
    <row r="157" spans="1:18" ht="22.5" customHeight="1" x14ac:dyDescent="0.45">
      <c r="A157">
        <v>159</v>
      </c>
      <c r="B157" s="5" t="str">
        <f>VLOOKUP(A157,VOL!A:P,2,0)</f>
        <v>สุรินัม</v>
      </c>
      <c r="C157" s="6">
        <f>VLOOKUP(A157,VOL!A:P,4,0)/1000</f>
        <v>124.26300000000001</v>
      </c>
      <c r="D157" s="6">
        <f>VLOOKUP(A157,VOL!A:P,5,0)/1000</f>
        <v>0</v>
      </c>
      <c r="E157" s="6">
        <f t="shared" ref="E157:E158" si="39">SUM(C157:D157)</f>
        <v>124.26300000000001</v>
      </c>
      <c r="F157" s="6">
        <f>VLOOKUP(A157,VOL!A:P,6,0)/1000</f>
        <v>0</v>
      </c>
      <c r="G157" s="6">
        <f>VLOOKUP(A157,VOL!A:P,7,0)/1000</f>
        <v>0</v>
      </c>
      <c r="H157" s="6">
        <f>VLOOKUP(A157,VOL!A:P,8,0)/1000</f>
        <v>0</v>
      </c>
      <c r="I157" s="6">
        <f>VLOOKUP(A157,VOL!A:P,9,0)/1000</f>
        <v>0</v>
      </c>
      <c r="J157" s="6">
        <f>VLOOKUP(A157,VOL!A:P,10,0)/1000</f>
        <v>0</v>
      </c>
      <c r="K157" s="6">
        <f>VLOOKUP(A157,VOL!A:P,11,0)/1000</f>
        <v>0</v>
      </c>
      <c r="L157" s="6">
        <f>VLOOKUP(A157,VOL!A:P,12,0)/1000</f>
        <v>0.67</v>
      </c>
      <c r="M157" s="6">
        <f>VLOOKUP(A157,VOL!A:P,13,0)/1000</f>
        <v>0</v>
      </c>
      <c r="N157" s="6">
        <f t="shared" ref="N157:N158" si="40">SUM(G157:M157)</f>
        <v>0.67</v>
      </c>
      <c r="O157" s="6">
        <f>VLOOKUP(A157,VOL!A:P,14,0)/1000</f>
        <v>40.984000000000002</v>
      </c>
      <c r="P157" s="6">
        <f>VLOOKUP(A157,VOL!A:P,15,0)/1000</f>
        <v>0</v>
      </c>
      <c r="Q157" s="6">
        <f>VLOOKUP(A157,VOL!A:P,16,0)/1000</f>
        <v>0</v>
      </c>
      <c r="R157" s="6">
        <f t="shared" ref="R157:R158" si="41">E157+F157+N157+O157+P157+Q157</f>
        <v>165.917</v>
      </c>
    </row>
    <row r="158" spans="1:18" ht="22.5" customHeight="1" x14ac:dyDescent="0.45">
      <c r="A158">
        <v>160</v>
      </c>
      <c r="B158" s="5" t="str">
        <f>VLOOKUP(A158,VOL!A:P,2,0)</f>
        <v>อาร์เจนตินา</v>
      </c>
      <c r="C158" s="6">
        <f>VLOOKUP(A158,VOL!A:P,4,0)/1000</f>
        <v>0</v>
      </c>
      <c r="D158" s="6">
        <f>VLOOKUP(A158,VOL!A:P,5,0)/1000</f>
        <v>0</v>
      </c>
      <c r="E158" s="6">
        <f t="shared" si="39"/>
        <v>0</v>
      </c>
      <c r="F158" s="6">
        <f>VLOOKUP(A158,VOL!A:P,6,0)/1000</f>
        <v>0</v>
      </c>
      <c r="G158" s="6">
        <f>VLOOKUP(A158,VOL!A:P,7,0)/1000</f>
        <v>0</v>
      </c>
      <c r="H158" s="6">
        <f>VLOOKUP(A158,VOL!A:P,8,0)/1000</f>
        <v>0</v>
      </c>
      <c r="I158" s="6">
        <f>VLOOKUP(A158,VOL!A:P,9,0)/1000</f>
        <v>0</v>
      </c>
      <c r="J158" s="6">
        <f>VLOOKUP(A158,VOL!A:P,10,0)/1000</f>
        <v>0</v>
      </c>
      <c r="K158" s="6">
        <f>VLOOKUP(A158,VOL!A:P,11,0)/1000</f>
        <v>0</v>
      </c>
      <c r="L158" s="6">
        <f>VLOOKUP(A158,VOL!A:P,12,0)/1000</f>
        <v>0</v>
      </c>
      <c r="M158" s="6">
        <f>VLOOKUP(A158,VOL!A:P,13,0)/1000</f>
        <v>0</v>
      </c>
      <c r="N158" s="6">
        <f t="shared" si="40"/>
        <v>0</v>
      </c>
      <c r="O158" s="6">
        <f>VLOOKUP(A158,VOL!A:P,14,0)/1000</f>
        <v>4.5999999999999996</v>
      </c>
      <c r="P158" s="6">
        <f>VLOOKUP(A158,VOL!A:P,15,0)/1000</f>
        <v>0</v>
      </c>
      <c r="Q158" s="6">
        <f>VLOOKUP(A158,VOL!A:P,16,0)/1000</f>
        <v>0</v>
      </c>
      <c r="R158" s="6">
        <f t="shared" si="41"/>
        <v>4.5999999999999996</v>
      </c>
    </row>
    <row r="159" spans="1:18" ht="22.5" customHeight="1" x14ac:dyDescent="0.45">
      <c r="A159">
        <v>161</v>
      </c>
      <c r="B159" s="5" t="str">
        <f>VLOOKUP(A159,VOL!A:P,2,0)</f>
        <v>อารูบาร์</v>
      </c>
      <c r="C159" s="6">
        <f>VLOOKUP(A159,VOL!A:P,4,0)/1000</f>
        <v>72.55</v>
      </c>
      <c r="D159" s="6">
        <f>VLOOKUP(A159,VOL!A:P,5,0)/1000</f>
        <v>0</v>
      </c>
      <c r="E159" s="6">
        <f t="shared" si="36"/>
        <v>72.55</v>
      </c>
      <c r="F159" s="6">
        <f>VLOOKUP(A159,VOL!A:P,6,0)/1000</f>
        <v>0</v>
      </c>
      <c r="G159" s="6">
        <f>VLOOKUP(A159,VOL!A:P,7,0)/1000</f>
        <v>0</v>
      </c>
      <c r="H159" s="6">
        <f>VLOOKUP(A159,VOL!A:P,8,0)/1000</f>
        <v>0</v>
      </c>
      <c r="I159" s="6">
        <f>VLOOKUP(A159,VOL!A:P,9,0)/1000</f>
        <v>0</v>
      </c>
      <c r="J159" s="6">
        <f>VLOOKUP(A159,VOL!A:P,10,0)/1000</f>
        <v>0</v>
      </c>
      <c r="K159" s="6">
        <f>VLOOKUP(A159,VOL!A:P,11,0)/1000</f>
        <v>0</v>
      </c>
      <c r="L159" s="6">
        <f>VLOOKUP(A159,VOL!A:P,12,0)/1000</f>
        <v>0</v>
      </c>
      <c r="M159" s="6">
        <f>VLOOKUP(A159,VOL!A:P,13,0)/1000</f>
        <v>0</v>
      </c>
      <c r="N159" s="6">
        <f t="shared" si="37"/>
        <v>0</v>
      </c>
      <c r="O159" s="6">
        <f>VLOOKUP(A159,VOL!A:P,14,0)/1000</f>
        <v>1</v>
      </c>
      <c r="P159" s="6">
        <f>VLOOKUP(A159,VOL!A:P,15,0)/1000</f>
        <v>0</v>
      </c>
      <c r="Q159" s="6">
        <f>VLOOKUP(A159,VOL!A:P,16,0)/1000</f>
        <v>0</v>
      </c>
      <c r="R159" s="6">
        <f t="shared" si="38"/>
        <v>73.55</v>
      </c>
    </row>
    <row r="160" spans="1:18" ht="22.5" customHeight="1" x14ac:dyDescent="0.45">
      <c r="A160">
        <v>162</v>
      </c>
      <c r="B160" s="5" t="str">
        <f>VLOOKUP(A160,VOL!A:P,2,0)</f>
        <v>ไฮตี</v>
      </c>
      <c r="C160" s="6">
        <f>VLOOKUP(A160,VOL!A:P,4,0)/1000</f>
        <v>22.7</v>
      </c>
      <c r="D160" s="6">
        <f>VLOOKUP(A160,VOL!A:P,5,0)/1000</f>
        <v>0</v>
      </c>
      <c r="E160" s="6">
        <f t="shared" si="36"/>
        <v>22.7</v>
      </c>
      <c r="F160" s="6">
        <f>VLOOKUP(A160,VOL!A:P,6,0)/1000</f>
        <v>0</v>
      </c>
      <c r="G160" s="6">
        <f>VLOOKUP(A160,VOL!A:P,7,0)/1000</f>
        <v>0</v>
      </c>
      <c r="H160" s="6">
        <f>VLOOKUP(A160,VOL!A:P,8,0)/1000</f>
        <v>20.010000000000002</v>
      </c>
      <c r="I160" s="6">
        <f>VLOOKUP(A160,VOL!A:P,9,0)/1000</f>
        <v>0</v>
      </c>
      <c r="J160" s="6">
        <f>VLOOKUP(A160,VOL!A:P,10,0)/1000</f>
        <v>0</v>
      </c>
      <c r="K160" s="6">
        <f>VLOOKUP(A160,VOL!A:P,11,0)/1000</f>
        <v>0</v>
      </c>
      <c r="L160" s="6">
        <f>VLOOKUP(A160,VOL!A:P,12,0)/1000</f>
        <v>0</v>
      </c>
      <c r="M160" s="6">
        <f>VLOOKUP(A160,VOL!A:P,13,0)/1000</f>
        <v>0</v>
      </c>
      <c r="N160" s="6">
        <f t="shared" si="37"/>
        <v>20.010000000000002</v>
      </c>
      <c r="O160" s="6">
        <f>VLOOKUP(A160,VOL!A:P,14,0)/1000</f>
        <v>0</v>
      </c>
      <c r="P160" s="6">
        <f>VLOOKUP(A160,VOL!A:P,15,0)/1000</f>
        <v>0</v>
      </c>
      <c r="Q160" s="6">
        <f>VLOOKUP(A160,VOL!A:P,16,0)/1000</f>
        <v>0</v>
      </c>
      <c r="R160" s="6">
        <f t="shared" si="38"/>
        <v>42.71</v>
      </c>
    </row>
    <row r="161" spans="1:19" s="9" customFormat="1" ht="22.5" customHeight="1" x14ac:dyDescent="0.45">
      <c r="A161"/>
      <c r="B161" s="12" t="s">
        <v>144</v>
      </c>
      <c r="C161" s="11">
        <f t="shared" ref="C161:R161" si="42">SUM(C162:C172)</f>
        <v>71180.796999999991</v>
      </c>
      <c r="D161" s="11">
        <f t="shared" si="42"/>
        <v>4383.63</v>
      </c>
      <c r="E161" s="11">
        <f t="shared" si="42"/>
        <v>75564.426999999996</v>
      </c>
      <c r="F161" s="11">
        <f t="shared" si="42"/>
        <v>4663.1880000000001</v>
      </c>
      <c r="G161" s="11">
        <f t="shared" si="42"/>
        <v>16306.990000000002</v>
      </c>
      <c r="H161" s="11">
        <f t="shared" si="42"/>
        <v>14162.431999999999</v>
      </c>
      <c r="I161" s="11">
        <f t="shared" si="42"/>
        <v>11594.137000000001</v>
      </c>
      <c r="J161" s="11">
        <f t="shared" si="42"/>
        <v>509.29</v>
      </c>
      <c r="K161" s="11">
        <f t="shared" si="42"/>
        <v>13759</v>
      </c>
      <c r="L161" s="11">
        <f t="shared" si="42"/>
        <v>30706.134000000002</v>
      </c>
      <c r="M161" s="11">
        <f t="shared" si="42"/>
        <v>38235.870999999999</v>
      </c>
      <c r="N161" s="11">
        <f t="shared" si="42"/>
        <v>125273.85400000001</v>
      </c>
      <c r="O161" s="11">
        <f t="shared" si="42"/>
        <v>3997.4470000000001</v>
      </c>
      <c r="P161" s="11">
        <f t="shared" si="42"/>
        <v>2308.2689999999998</v>
      </c>
      <c r="Q161" s="11">
        <f t="shared" si="42"/>
        <v>3.7000000000000005E-2</v>
      </c>
      <c r="R161" s="11">
        <f t="shared" si="42"/>
        <v>211807.22199999998</v>
      </c>
    </row>
    <row r="162" spans="1:19" ht="22.5" customHeight="1" x14ac:dyDescent="0.45">
      <c r="A162" s="28">
        <v>166</v>
      </c>
      <c r="B162" s="5" t="str">
        <f>VLOOKUP(A162,VOL!A:P,2,0)</f>
        <v>ตาฮิติ</v>
      </c>
      <c r="C162" s="6">
        <f>VLOOKUP(A162,VOL!A:P,4,0)/1000</f>
        <v>2166.2240000000002</v>
      </c>
      <c r="D162" s="6">
        <f>VLOOKUP(A162,VOL!A:P,5,0)/1000</f>
        <v>0</v>
      </c>
      <c r="E162" s="6">
        <f t="shared" ref="E162:E172" si="43">SUM(C162:D162)</f>
        <v>2166.2240000000002</v>
      </c>
      <c r="F162" s="6">
        <f>VLOOKUP(A162,VOL!A:P,6,0)/1000</f>
        <v>0</v>
      </c>
      <c r="G162" s="6">
        <f>VLOOKUP(A162,VOL!A:P,7,0)/1000</f>
        <v>245.15</v>
      </c>
      <c r="H162" s="6">
        <f>VLOOKUP(A162,VOL!A:P,8,0)/1000</f>
        <v>354</v>
      </c>
      <c r="I162" s="6">
        <f>VLOOKUP(A162,VOL!A:P,9,0)/1000</f>
        <v>0</v>
      </c>
      <c r="J162" s="6">
        <f>VLOOKUP(A162,VOL!A:P,10,0)/1000</f>
        <v>0</v>
      </c>
      <c r="K162" s="6">
        <f>VLOOKUP(A162,VOL!A:P,11,0)/1000</f>
        <v>0</v>
      </c>
      <c r="L162" s="6">
        <f>VLOOKUP(A162,VOL!A:P,12,0)/1000</f>
        <v>0</v>
      </c>
      <c r="M162" s="6">
        <f>VLOOKUP(A162,VOL!A:P,13,0)/1000</f>
        <v>0</v>
      </c>
      <c r="N162" s="6">
        <f t="shared" ref="N162:N172" si="44">SUM(G162:M162)</f>
        <v>599.15</v>
      </c>
      <c r="O162" s="6">
        <f>VLOOKUP(A162,VOL!A:P,14,0)/1000</f>
        <v>7.335</v>
      </c>
      <c r="P162" s="6">
        <f>VLOOKUP(A162,VOL!A:P,15,0)/1000</f>
        <v>0</v>
      </c>
      <c r="Q162" s="6">
        <f>VLOOKUP(A162,VOL!A:P,16,0)/1000</f>
        <v>0</v>
      </c>
      <c r="R162" s="6">
        <f t="shared" ref="R162:R172" si="45">E162+F162+N162+O162+P162+Q162</f>
        <v>2772.7090000000003</v>
      </c>
    </row>
    <row r="163" spans="1:19" ht="22.5" customHeight="1" x14ac:dyDescent="0.45">
      <c r="A163" s="28">
        <v>167</v>
      </c>
      <c r="B163" s="5" t="str">
        <f>VLOOKUP(A163,VOL!A:P,2,0)</f>
        <v>นิวคาลิโดเนีย</v>
      </c>
      <c r="C163" s="6">
        <f>VLOOKUP(A163,VOL!A:P,4,0)/1000</f>
        <v>1925.2850000000001</v>
      </c>
      <c r="D163" s="6">
        <f>VLOOKUP(A163,VOL!A:P,5,0)/1000</f>
        <v>2756.5</v>
      </c>
      <c r="E163" s="6">
        <f t="shared" si="43"/>
        <v>4681.7849999999999</v>
      </c>
      <c r="F163" s="6">
        <f>VLOOKUP(A163,VOL!A:P,6,0)/1000</f>
        <v>0</v>
      </c>
      <c r="G163" s="6">
        <f>VLOOKUP(A163,VOL!A:P,7,0)/1000</f>
        <v>0</v>
      </c>
      <c r="H163" s="6">
        <f>VLOOKUP(A163,VOL!A:P,8,0)/1000</f>
        <v>0</v>
      </c>
      <c r="I163" s="6">
        <f>VLOOKUP(A163,VOL!A:P,9,0)/1000</f>
        <v>0</v>
      </c>
      <c r="J163" s="6">
        <f>VLOOKUP(A163,VOL!A:P,10,0)/1000</f>
        <v>0</v>
      </c>
      <c r="K163" s="6">
        <f>VLOOKUP(A163,VOL!A:P,11,0)/1000</f>
        <v>0</v>
      </c>
      <c r="L163" s="6">
        <f>VLOOKUP(A163,VOL!A:P,12,0)/1000</f>
        <v>10.273999999999999</v>
      </c>
      <c r="M163" s="6">
        <f>VLOOKUP(A163,VOL!A:P,13,0)/1000</f>
        <v>0</v>
      </c>
      <c r="N163" s="6">
        <f t="shared" si="44"/>
        <v>10.273999999999999</v>
      </c>
      <c r="O163" s="6">
        <f>VLOOKUP(A163,VOL!A:P,14,0)/1000</f>
        <v>29.66</v>
      </c>
      <c r="P163" s="6">
        <f>VLOOKUP(A163,VOL!A:P,15,0)/1000</f>
        <v>0</v>
      </c>
      <c r="Q163" s="6">
        <f>VLOOKUP(A163,VOL!A:P,16,0)/1000</f>
        <v>0</v>
      </c>
      <c r="R163" s="6">
        <f t="shared" si="45"/>
        <v>4721.7190000000001</v>
      </c>
    </row>
    <row r="164" spans="1:19" ht="22.5" customHeight="1" x14ac:dyDescent="0.45">
      <c r="A164" s="28">
        <v>168</v>
      </c>
      <c r="B164" s="5" t="str">
        <f>VLOOKUP(A164,VOL!A:P,2,0)</f>
        <v>นิวซีแลนด์</v>
      </c>
      <c r="C164" s="6">
        <f>VLOOKUP(A164,VOL!A:P,4,0)/1000</f>
        <v>6998.3540000000003</v>
      </c>
      <c r="D164" s="6">
        <f>VLOOKUP(A164,VOL!A:P,5,0)/1000</f>
        <v>101.18300000000001</v>
      </c>
      <c r="E164" s="6">
        <f t="shared" si="43"/>
        <v>7099.5370000000003</v>
      </c>
      <c r="F164" s="6">
        <f>VLOOKUP(A164,VOL!A:P,6,0)/1000</f>
        <v>855.096</v>
      </c>
      <c r="G164" s="6">
        <f>VLOOKUP(A164,VOL!A:P,7,0)/1000</f>
        <v>1143.3900000000001</v>
      </c>
      <c r="H164" s="6">
        <f>VLOOKUP(A164,VOL!A:P,8,0)/1000</f>
        <v>1145.0160000000001</v>
      </c>
      <c r="I164" s="6">
        <f>VLOOKUP(A164,VOL!A:P,9,0)/1000</f>
        <v>368.94</v>
      </c>
      <c r="J164" s="6">
        <f>VLOOKUP(A164,VOL!A:P,10,0)/1000</f>
        <v>0</v>
      </c>
      <c r="K164" s="6">
        <f>VLOOKUP(A164,VOL!A:P,11,0)/1000</f>
        <v>0</v>
      </c>
      <c r="L164" s="6">
        <f>VLOOKUP(A164,VOL!A:P,12,0)/1000</f>
        <v>75.801000000000002</v>
      </c>
      <c r="M164" s="6">
        <f>VLOOKUP(A164,VOL!A:P,13,0)/1000</f>
        <v>145.87</v>
      </c>
      <c r="N164" s="6">
        <f t="shared" si="44"/>
        <v>2879.0169999999998</v>
      </c>
      <c r="O164" s="6">
        <f>VLOOKUP(A164,VOL!A:P,14,0)/1000</f>
        <v>545.39</v>
      </c>
      <c r="P164" s="6">
        <f>VLOOKUP(A164,VOL!A:P,15,0)/1000</f>
        <v>326.76600000000002</v>
      </c>
      <c r="Q164" s="6">
        <f>VLOOKUP(A164,VOL!A:P,16,0)/1000</f>
        <v>4.0000000000000001E-3</v>
      </c>
      <c r="R164" s="6">
        <f t="shared" si="45"/>
        <v>11705.81</v>
      </c>
    </row>
    <row r="165" spans="1:19" ht="22.5" customHeight="1" x14ac:dyDescent="0.45">
      <c r="A165" s="28">
        <v>169</v>
      </c>
      <c r="B165" s="5" t="str">
        <f>VLOOKUP(A165,VOL!A:P,2,0)</f>
        <v>ปาปัวนิวกินี</v>
      </c>
      <c r="C165" s="6">
        <f>VLOOKUP(A165,VOL!A:P,4,0)/1000</f>
        <v>11750.828</v>
      </c>
      <c r="D165" s="6">
        <f>VLOOKUP(A165,VOL!A:P,5,0)/1000</f>
        <v>347</v>
      </c>
      <c r="E165" s="6">
        <f t="shared" si="43"/>
        <v>12097.828</v>
      </c>
      <c r="F165" s="6">
        <f>VLOOKUP(A165,VOL!A:P,6,0)/1000</f>
        <v>702</v>
      </c>
      <c r="G165" s="6">
        <f>VLOOKUP(A165,VOL!A:P,7,0)/1000</f>
        <v>225</v>
      </c>
      <c r="H165" s="6">
        <f>VLOOKUP(A165,VOL!A:P,8,0)/1000</f>
        <v>11232.8</v>
      </c>
      <c r="I165" s="6">
        <f>VLOOKUP(A165,VOL!A:P,9,0)/1000</f>
        <v>0</v>
      </c>
      <c r="J165" s="6">
        <f>VLOOKUP(A165,VOL!A:P,10,0)/1000</f>
        <v>337.5</v>
      </c>
      <c r="K165" s="6">
        <f>VLOOKUP(A165,VOL!A:P,11,0)/1000</f>
        <v>12759</v>
      </c>
      <c r="L165" s="6">
        <f>VLOOKUP(A165,VOL!A:P,12,0)/1000</f>
        <v>30114.2</v>
      </c>
      <c r="M165" s="6">
        <f>VLOOKUP(A165,VOL!A:P,13,0)/1000</f>
        <v>36094.5</v>
      </c>
      <c r="N165" s="6">
        <f t="shared" si="44"/>
        <v>90763</v>
      </c>
      <c r="O165" s="6">
        <f>VLOOKUP(A165,VOL!A:P,14,0)/1000</f>
        <v>33</v>
      </c>
      <c r="P165" s="6">
        <f>VLOOKUP(A165,VOL!A:P,15,0)/1000</f>
        <v>0</v>
      </c>
      <c r="Q165" s="6">
        <f>VLOOKUP(A165,VOL!A:P,16,0)/1000</f>
        <v>0</v>
      </c>
      <c r="R165" s="6">
        <f t="shared" si="45"/>
        <v>103595.82799999999</v>
      </c>
    </row>
    <row r="166" spans="1:19" ht="22.5" customHeight="1" x14ac:dyDescent="0.45">
      <c r="A166" s="28">
        <v>170</v>
      </c>
      <c r="B166" s="5" t="str">
        <f>VLOOKUP(A166,VOL!A:P,2,0)</f>
        <v>ฟิจิ</v>
      </c>
      <c r="C166" s="6">
        <f>VLOOKUP(A166,VOL!A:P,4,0)/1000</f>
        <v>129.07</v>
      </c>
      <c r="D166" s="6">
        <f>VLOOKUP(A166,VOL!A:P,5,0)/1000</f>
        <v>0</v>
      </c>
      <c r="E166" s="6">
        <f t="shared" si="43"/>
        <v>129.07</v>
      </c>
      <c r="F166" s="6">
        <f>VLOOKUP(A166,VOL!A:P,6,0)/1000</f>
        <v>502.96499999999997</v>
      </c>
      <c r="G166" s="6">
        <f>VLOOKUP(A166,VOL!A:P,7,0)/1000</f>
        <v>0</v>
      </c>
      <c r="H166" s="6">
        <f>VLOOKUP(A166,VOL!A:P,8,0)/1000</f>
        <v>0</v>
      </c>
      <c r="I166" s="6">
        <f>VLOOKUP(A166,VOL!A:P,9,0)/1000</f>
        <v>8058.1949999999997</v>
      </c>
      <c r="J166" s="6">
        <f>VLOOKUP(A166,VOL!A:P,10,0)/1000</f>
        <v>99.99</v>
      </c>
      <c r="K166" s="6">
        <f>VLOOKUP(A166,VOL!A:P,11,0)/1000</f>
        <v>0</v>
      </c>
      <c r="L166" s="6">
        <f>VLOOKUP(A166,VOL!A:P,12,0)/1000</f>
        <v>0.2</v>
      </c>
      <c r="M166" s="6">
        <f>VLOOKUP(A166,VOL!A:P,13,0)/1000</f>
        <v>0</v>
      </c>
      <c r="N166" s="6">
        <f t="shared" si="44"/>
        <v>8158.3849999999993</v>
      </c>
      <c r="O166" s="6">
        <f>VLOOKUP(A166,VOL!A:P,14,0)/1000</f>
        <v>4.75</v>
      </c>
      <c r="P166" s="6">
        <f>VLOOKUP(A166,VOL!A:P,15,0)/1000</f>
        <v>0</v>
      </c>
      <c r="Q166" s="6">
        <f>VLOOKUP(A166,VOL!A:P,16,0)/1000</f>
        <v>0</v>
      </c>
      <c r="R166" s="6">
        <f t="shared" si="45"/>
        <v>8795.17</v>
      </c>
    </row>
    <row r="167" spans="1:19" ht="22.5" customHeight="1" x14ac:dyDescent="0.45">
      <c r="A167" s="28">
        <v>171</v>
      </c>
      <c r="B167" s="5" t="str">
        <f>VLOOKUP(A167,VOL!A:P,2,0)</f>
        <v>มาเรียนนาไอแลนด์</v>
      </c>
      <c r="C167" s="6">
        <f>VLOOKUP(A167,VOL!A:P,4,0)/1000</f>
        <v>430.09199999999998</v>
      </c>
      <c r="D167" s="6">
        <f>VLOOKUP(A167,VOL!A:P,5,0)/1000</f>
        <v>0</v>
      </c>
      <c r="E167" s="6">
        <f t="shared" si="43"/>
        <v>430.09199999999998</v>
      </c>
      <c r="F167" s="6">
        <f>VLOOKUP(A167,VOL!A:P,6,0)/1000</f>
        <v>0</v>
      </c>
      <c r="G167" s="6">
        <f>VLOOKUP(A167,VOL!A:P,7,0)/1000</f>
        <v>0</v>
      </c>
      <c r="H167" s="6">
        <f>VLOOKUP(A167,VOL!A:P,8,0)/1000</f>
        <v>0</v>
      </c>
      <c r="I167" s="6">
        <f>VLOOKUP(A167,VOL!A:P,9,0)/1000</f>
        <v>0</v>
      </c>
      <c r="J167" s="6">
        <f>VLOOKUP(A167,VOL!A:P,10,0)/1000</f>
        <v>0</v>
      </c>
      <c r="K167" s="6">
        <f>VLOOKUP(A167,VOL!A:P,11,0)/1000</f>
        <v>0</v>
      </c>
      <c r="L167" s="6">
        <f>VLOOKUP(A167,VOL!A:P,12,0)/1000</f>
        <v>0</v>
      </c>
      <c r="M167" s="6">
        <f>VLOOKUP(A167,VOL!A:P,13,0)/1000</f>
        <v>0</v>
      </c>
      <c r="N167" s="6">
        <f t="shared" si="44"/>
        <v>0</v>
      </c>
      <c r="O167" s="6">
        <f>VLOOKUP(A167,VOL!A:P,14,0)/1000</f>
        <v>10</v>
      </c>
      <c r="P167" s="6">
        <f>VLOOKUP(A167,VOL!A:P,15,0)/1000</f>
        <v>0</v>
      </c>
      <c r="Q167" s="6">
        <f>VLOOKUP(A167,VOL!A:P,16,0)/1000</f>
        <v>0</v>
      </c>
      <c r="R167" s="6">
        <f t="shared" si="45"/>
        <v>440.09199999999998</v>
      </c>
    </row>
    <row r="168" spans="1:19" ht="22.5" customHeight="1" x14ac:dyDescent="0.45">
      <c r="A168" s="28">
        <v>172</v>
      </c>
      <c r="B168" s="5" t="str">
        <f>VLOOKUP(A168,VOL!A:P,2,0)</f>
        <v>วานัวตู</v>
      </c>
      <c r="C168" s="6">
        <f>VLOOKUP(A168,VOL!A:P,4,0)/1000</f>
        <v>46.424999999999997</v>
      </c>
      <c r="D168" s="6">
        <f>VLOOKUP(A168,VOL!A:P,5,0)/1000</f>
        <v>0</v>
      </c>
      <c r="E168" s="6">
        <f t="shared" si="43"/>
        <v>46.424999999999997</v>
      </c>
      <c r="F168" s="6">
        <f>VLOOKUP(A168,VOL!A:P,6,0)/1000</f>
        <v>0</v>
      </c>
      <c r="G168" s="6">
        <f>VLOOKUP(A168,VOL!A:P,7,0)/1000</f>
        <v>0</v>
      </c>
      <c r="H168" s="6">
        <f>VLOOKUP(A168,VOL!A:P,8,0)/1000</f>
        <v>0</v>
      </c>
      <c r="I168" s="6">
        <f>VLOOKUP(A168,VOL!A:P,9,0)/1000</f>
        <v>21.6</v>
      </c>
      <c r="J168" s="6">
        <f>VLOOKUP(A168,VOL!A:P,10,0)/1000</f>
        <v>0</v>
      </c>
      <c r="K168" s="6">
        <f>VLOOKUP(A168,VOL!A:P,11,0)/1000</f>
        <v>0</v>
      </c>
      <c r="L168" s="6">
        <f>VLOOKUP(A168,VOL!A:P,12,0)/1000</f>
        <v>0</v>
      </c>
      <c r="M168" s="6">
        <f>VLOOKUP(A168,VOL!A:P,13,0)/1000</f>
        <v>0</v>
      </c>
      <c r="N168" s="6">
        <f t="shared" si="44"/>
        <v>21.6</v>
      </c>
      <c r="O168" s="6">
        <f>VLOOKUP(A168,VOL!A:P,14,0)/1000</f>
        <v>0.72</v>
      </c>
      <c r="P168" s="6">
        <f>VLOOKUP(A168,VOL!A:P,15,0)/1000</f>
        <v>0</v>
      </c>
      <c r="Q168" s="6">
        <f>VLOOKUP(A168,VOL!A:P,16,0)/1000</f>
        <v>0</v>
      </c>
      <c r="R168" s="6">
        <f t="shared" si="45"/>
        <v>68.745000000000005</v>
      </c>
    </row>
    <row r="169" spans="1:19" ht="22.5" customHeight="1" x14ac:dyDescent="0.45">
      <c r="A169" s="28">
        <v>173</v>
      </c>
      <c r="B169" s="5" t="str">
        <f>VLOOKUP(A169,VOL!A:P,2,0)</f>
        <v>วาลลิสและฟุตูนา</v>
      </c>
      <c r="C169" s="6">
        <f>VLOOKUP(A169,VOL!A:P,4,0)/1000</f>
        <v>19.850000000000001</v>
      </c>
      <c r="D169" s="6">
        <f>VLOOKUP(A169,VOL!A:P,5,0)/1000</f>
        <v>0</v>
      </c>
      <c r="E169" s="6">
        <f t="shared" si="43"/>
        <v>19.850000000000001</v>
      </c>
      <c r="F169" s="6">
        <f>VLOOKUP(A169,VOL!A:P,6,0)/1000</f>
        <v>0</v>
      </c>
      <c r="G169" s="6">
        <f>VLOOKUP(A169,VOL!A:P,7,0)/1000</f>
        <v>0</v>
      </c>
      <c r="H169" s="6">
        <f>VLOOKUP(A169,VOL!A:P,8,0)/1000</f>
        <v>0</v>
      </c>
      <c r="I169" s="6">
        <f>VLOOKUP(A169,VOL!A:P,9,0)/1000</f>
        <v>0</v>
      </c>
      <c r="J169" s="6">
        <f>VLOOKUP(A169,VOL!A:P,10,0)/1000</f>
        <v>0</v>
      </c>
      <c r="K169" s="6">
        <f>VLOOKUP(A169,VOL!A:P,11,0)/1000</f>
        <v>0</v>
      </c>
      <c r="L169" s="6">
        <f>VLOOKUP(A169,VOL!A:P,12,0)/1000</f>
        <v>0</v>
      </c>
      <c r="M169" s="6">
        <f>VLOOKUP(A169,VOL!A:P,13,0)/1000</f>
        <v>0</v>
      </c>
      <c r="N169" s="6">
        <f t="shared" si="44"/>
        <v>0</v>
      </c>
      <c r="O169" s="6">
        <f>VLOOKUP(A169,VOL!A:P,14,0)/1000</f>
        <v>0</v>
      </c>
      <c r="P169" s="6">
        <f>VLOOKUP(A169,VOL!A:P,15,0)/1000</f>
        <v>0</v>
      </c>
      <c r="Q169" s="6">
        <f>VLOOKUP(A169,VOL!A:P,16,0)/1000</f>
        <v>0</v>
      </c>
      <c r="R169" s="6">
        <f t="shared" si="45"/>
        <v>19.850000000000001</v>
      </c>
    </row>
    <row r="170" spans="1:19" ht="22.5" customHeight="1" x14ac:dyDescent="0.45">
      <c r="A170" s="28">
        <v>174</v>
      </c>
      <c r="B170" s="5" t="str">
        <f>VLOOKUP(A170,VOL!A:P,2,0)</f>
        <v>สาธารณรัฐปาเลา</v>
      </c>
      <c r="C170" s="6">
        <f>VLOOKUP(A170,VOL!A:P,4,0)/1000</f>
        <v>191.898</v>
      </c>
      <c r="D170" s="6">
        <f>VLOOKUP(A170,VOL!A:P,5,0)/1000</f>
        <v>0</v>
      </c>
      <c r="E170" s="6">
        <f t="shared" si="43"/>
        <v>191.898</v>
      </c>
      <c r="F170" s="6">
        <f>VLOOKUP(A170,VOL!A:P,6,0)/1000</f>
        <v>0</v>
      </c>
      <c r="G170" s="6">
        <f>VLOOKUP(A170,VOL!A:P,7,0)/1000</f>
        <v>0</v>
      </c>
      <c r="H170" s="6">
        <f>VLOOKUP(A170,VOL!A:P,8,0)/1000</f>
        <v>0</v>
      </c>
      <c r="I170" s="6">
        <f>VLOOKUP(A170,VOL!A:P,9,0)/1000</f>
        <v>0</v>
      </c>
      <c r="J170" s="6">
        <f>VLOOKUP(A170,VOL!A:P,10,0)/1000</f>
        <v>0</v>
      </c>
      <c r="K170" s="6">
        <f>VLOOKUP(A170,VOL!A:P,11,0)/1000</f>
        <v>0</v>
      </c>
      <c r="L170" s="6">
        <f>VLOOKUP(A170,VOL!A:P,12,0)/1000</f>
        <v>0</v>
      </c>
      <c r="M170" s="6">
        <f>VLOOKUP(A170,VOL!A:P,13,0)/1000</f>
        <v>0</v>
      </c>
      <c r="N170" s="6">
        <f t="shared" si="44"/>
        <v>0</v>
      </c>
      <c r="O170" s="6">
        <f>VLOOKUP(A170,VOL!A:P,14,0)/1000</f>
        <v>0</v>
      </c>
      <c r="P170" s="6">
        <f>VLOOKUP(A170,VOL!A:P,15,0)/1000</f>
        <v>0</v>
      </c>
      <c r="Q170" s="6">
        <f>VLOOKUP(A170,VOL!A:P,16,0)/1000</f>
        <v>0</v>
      </c>
      <c r="R170" s="6">
        <f t="shared" si="45"/>
        <v>191.898</v>
      </c>
    </row>
    <row r="171" spans="1:19" ht="22.5" customHeight="1" x14ac:dyDescent="0.45">
      <c r="A171" s="28">
        <v>175</v>
      </c>
      <c r="B171" s="5" t="str">
        <f>VLOOKUP(A171,VOL!A:P,2,0)</f>
        <v>ออสเตรเลีย</v>
      </c>
      <c r="C171" s="6">
        <f>VLOOKUP(A171,VOL!A:P,4,0)/1000</f>
        <v>47390.771000000001</v>
      </c>
      <c r="D171" s="6">
        <f>VLOOKUP(A171,VOL!A:P,5,0)/1000</f>
        <v>1178.9469999999999</v>
      </c>
      <c r="E171" s="6">
        <f t="shared" si="43"/>
        <v>48569.718000000001</v>
      </c>
      <c r="F171" s="6">
        <f>VLOOKUP(A171,VOL!A:P,6,0)/1000</f>
        <v>2603.127</v>
      </c>
      <c r="G171" s="6">
        <f>VLOOKUP(A171,VOL!A:P,7,0)/1000</f>
        <v>11844.65</v>
      </c>
      <c r="H171" s="6">
        <f>VLOOKUP(A171,VOL!A:P,8,0)/1000</f>
        <v>1430.616</v>
      </c>
      <c r="I171" s="6">
        <f>VLOOKUP(A171,VOL!A:P,9,0)/1000</f>
        <v>3145.402</v>
      </c>
      <c r="J171" s="6">
        <f>VLOOKUP(A171,VOL!A:P,10,0)/1000</f>
        <v>71.8</v>
      </c>
      <c r="K171" s="6">
        <f>VLOOKUP(A171,VOL!A:P,11,0)/1000</f>
        <v>1000</v>
      </c>
      <c r="L171" s="6">
        <f>VLOOKUP(A171,VOL!A:P,12,0)/1000</f>
        <v>505.65899999999999</v>
      </c>
      <c r="M171" s="6">
        <f>VLOOKUP(A171,VOL!A:P,13,0)/1000</f>
        <v>1995.501</v>
      </c>
      <c r="N171" s="6">
        <f t="shared" si="44"/>
        <v>19993.627999999997</v>
      </c>
      <c r="O171" s="6">
        <f>VLOOKUP(A171,VOL!A:P,14,0)/1000</f>
        <v>3366.5920000000001</v>
      </c>
      <c r="P171" s="6">
        <f>VLOOKUP(A171,VOL!A:P,15,0)/1000</f>
        <v>1981.5029999999999</v>
      </c>
      <c r="Q171" s="6">
        <f>VLOOKUP(A171,VOL!A:P,16,0)/1000</f>
        <v>3.3000000000000002E-2</v>
      </c>
      <c r="R171" s="6">
        <f t="shared" si="45"/>
        <v>76514.600999999995</v>
      </c>
    </row>
    <row r="172" spans="1:19" ht="22.5" customHeight="1" x14ac:dyDescent="0.45">
      <c r="A172" s="28">
        <v>176</v>
      </c>
      <c r="B172" s="5" t="str">
        <f>VLOOKUP(A172,VOL!A:P,2,0)</f>
        <v>ออสเตรเลีย (ดินแดนของอื่นฯ)</v>
      </c>
      <c r="C172" s="6">
        <f>VLOOKUP(A172,VOL!A:P,4,0)/1000</f>
        <v>132</v>
      </c>
      <c r="D172" s="6">
        <f>VLOOKUP(A172,VOL!A:P,5,0)/1000</f>
        <v>0</v>
      </c>
      <c r="E172" s="6">
        <f t="shared" si="43"/>
        <v>132</v>
      </c>
      <c r="F172" s="6">
        <f>VLOOKUP(A172,VOL!A:P,6,0)/1000</f>
        <v>0</v>
      </c>
      <c r="G172" s="6">
        <f>VLOOKUP(A172,VOL!A:P,7,0)/1000</f>
        <v>2848.8</v>
      </c>
      <c r="H172" s="6">
        <f>VLOOKUP(A172,VOL!A:P,8,0)/1000</f>
        <v>0</v>
      </c>
      <c r="I172" s="6">
        <f>VLOOKUP(A172,VOL!A:P,9,0)/1000</f>
        <v>0</v>
      </c>
      <c r="J172" s="6">
        <f>VLOOKUP(A172,VOL!A:P,10,0)/1000</f>
        <v>0</v>
      </c>
      <c r="K172" s="6">
        <f>VLOOKUP(A172,VOL!A:P,11,0)/1000</f>
        <v>0</v>
      </c>
      <c r="L172" s="6">
        <f>VLOOKUP(A172,VOL!A:P,12,0)/1000</f>
        <v>0</v>
      </c>
      <c r="M172" s="6">
        <f>VLOOKUP(A172,VOL!A:P,13,0)/1000</f>
        <v>0</v>
      </c>
      <c r="N172" s="6">
        <f t="shared" si="44"/>
        <v>2848.8</v>
      </c>
      <c r="O172" s="6">
        <f>VLOOKUP(A172,VOL!A:P,14,0)/1000</f>
        <v>0</v>
      </c>
      <c r="P172" s="6">
        <f>VLOOKUP(A172,VOL!A:P,15,0)/1000</f>
        <v>0</v>
      </c>
      <c r="Q172" s="6">
        <f>VLOOKUP(A172,VOL!A:P,16,0)/1000</f>
        <v>0</v>
      </c>
      <c r="R172" s="6">
        <f t="shared" si="45"/>
        <v>2980.8</v>
      </c>
    </row>
    <row r="173" spans="1:19" s="9" customFormat="1" ht="22.5" customHeight="1" x14ac:dyDescent="0.45">
      <c r="B173" s="33" t="s">
        <v>150</v>
      </c>
      <c r="C173" s="14">
        <f t="shared" ref="C173:R173" si="46">C5+C31+C46+C94+C139+C161</f>
        <v>1538689.51</v>
      </c>
      <c r="D173" s="14">
        <f t="shared" si="46"/>
        <v>826042.26000000013</v>
      </c>
      <c r="E173" s="14">
        <f t="shared" si="46"/>
        <v>2364731.7700000005</v>
      </c>
      <c r="F173" s="14">
        <f t="shared" si="46"/>
        <v>131694.03000000003</v>
      </c>
      <c r="G173" s="14">
        <f t="shared" si="46"/>
        <v>508997.533</v>
      </c>
      <c r="H173" s="14">
        <f t="shared" si="46"/>
        <v>2807513.8480000002</v>
      </c>
      <c r="I173" s="14">
        <f t="shared" si="46"/>
        <v>32270.539000000004</v>
      </c>
      <c r="J173" s="14">
        <f t="shared" si="46"/>
        <v>328288.78000000003</v>
      </c>
      <c r="K173" s="14">
        <f t="shared" si="46"/>
        <v>838778.74699999997</v>
      </c>
      <c r="L173" s="14">
        <f t="shared" si="46"/>
        <v>47472.592000000004</v>
      </c>
      <c r="M173" s="14">
        <f t="shared" si="46"/>
        <v>342426.05200000003</v>
      </c>
      <c r="N173" s="14">
        <f t="shared" si="46"/>
        <v>4905748.091</v>
      </c>
      <c r="O173" s="14">
        <f t="shared" si="46"/>
        <v>337492.62</v>
      </c>
      <c r="P173" s="14">
        <f t="shared" si="46"/>
        <v>2143612.4029999999</v>
      </c>
      <c r="Q173" s="14">
        <f t="shared" si="46"/>
        <v>9.8410000000000011</v>
      </c>
      <c r="R173" s="14">
        <f t="shared" si="46"/>
        <v>9883288.7550000008</v>
      </c>
      <c r="S173" s="18"/>
    </row>
    <row r="174" spans="1:19" ht="22.5" customHeight="1" x14ac:dyDescent="0.45">
      <c r="B174" s="13" t="s">
        <v>145</v>
      </c>
      <c r="C174" s="19">
        <f>SUM(VAL!D:D)/1000000</f>
        <v>42567.746944999999</v>
      </c>
      <c r="D174" s="19">
        <f>SUM(VAL!E:E)/1000000</f>
        <v>11372.995005000001</v>
      </c>
      <c r="E174" s="19">
        <f>SUM(C174:D174)</f>
        <v>53940.741949999996</v>
      </c>
      <c r="F174" s="19">
        <f>SUM(VAL!F:F)/1000000</f>
        <v>2533.787824</v>
      </c>
      <c r="G174" s="19">
        <f>SUM(VAL!G:G)/1000000</f>
        <v>7142.2028149999996</v>
      </c>
      <c r="H174" s="19">
        <f>SUM(VAL!H:H)/1000000</f>
        <v>35107.432438999997</v>
      </c>
      <c r="I174" s="19">
        <f>SUM(VAL!I:I)/1000000</f>
        <v>514.39219400000002</v>
      </c>
      <c r="J174" s="19">
        <f>SUM(VAL!J:J)/1000000</f>
        <v>4310.542821</v>
      </c>
      <c r="K174" s="19">
        <f>SUM(VAL!K:K)/1000000</f>
        <v>9537.0439339999994</v>
      </c>
      <c r="L174" s="19">
        <f>SUM(VAL!L:L)/1000000</f>
        <v>1155.731687</v>
      </c>
      <c r="M174" s="19">
        <f>SUM(VAL!M:M)/1000000</f>
        <v>4011.213084</v>
      </c>
      <c r="N174" s="17">
        <f>SUM(G174:M174)</f>
        <v>61778.558974</v>
      </c>
      <c r="O174" s="17">
        <f>SUM(VAL!N:N)/1000000</f>
        <v>7264.7051000000001</v>
      </c>
      <c r="P174" s="17">
        <f>SUM(VAL!O:O)/1000000</f>
        <v>28915.369445</v>
      </c>
      <c r="Q174" s="20">
        <f>SUM(VAL!P:P)/1000000</f>
        <v>0.76156699999999999</v>
      </c>
      <c r="R174" s="17">
        <f>E174+F174+N174+O174+P174+Q174</f>
        <v>154433.92486</v>
      </c>
    </row>
    <row r="175" spans="1:19" ht="22.5" customHeight="1" x14ac:dyDescent="0.45">
      <c r="E175" s="16"/>
      <c r="N175" s="16"/>
      <c r="P175" s="16"/>
    </row>
    <row r="176" spans="1:19" ht="22.5" customHeight="1" x14ac:dyDescent="0.45">
      <c r="B176" s="1" t="s">
        <v>147</v>
      </c>
      <c r="R176" s="21" t="s">
        <v>191</v>
      </c>
    </row>
    <row r="183" spans="18:18" x14ac:dyDescent="0.45">
      <c r="R183" s="2"/>
    </row>
  </sheetData>
  <mergeCells count="9">
    <mergeCell ref="R3:R4"/>
    <mergeCell ref="B3:B4"/>
    <mergeCell ref="B1:R1"/>
    <mergeCell ref="C3:E3"/>
    <mergeCell ref="F3:F4"/>
    <mergeCell ref="G3:N3"/>
    <mergeCell ref="O3:O4"/>
    <mergeCell ref="P3:P4"/>
    <mergeCell ref="Q3:Q4"/>
  </mergeCells>
  <printOptions horizontalCentered="1"/>
  <pageMargins left="0.11811023622047245" right="0.11811023622047245" top="0.15748031496062992" bottom="0.15748031496062992" header="0.35433070866141736" footer="0.35433070866141736"/>
  <pageSetup paperSize="9" scale="82" orientation="landscape" r:id="rId1"/>
  <rowBreaks count="6" manualBreakCount="6">
    <brk id="30" min="1" max="17" man="1"/>
    <brk id="45" min="1" max="17" man="1"/>
    <brk id="74" min="1" max="17" man="1"/>
    <brk id="93" min="1" max="17" man="1"/>
    <brk id="138" min="1" max="17" man="1"/>
    <brk id="160" min="1" max="1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0"/>
  <sheetViews>
    <sheetView topLeftCell="A134" zoomScale="85" zoomScaleNormal="85" workbookViewId="0">
      <selection activeCell="P1" sqref="A1:P159"/>
    </sheetView>
  </sheetViews>
  <sheetFormatPr defaultRowHeight="15" x14ac:dyDescent="0.25"/>
  <cols>
    <col min="2" max="2" width="22.5703125" customWidth="1"/>
    <col min="3" max="3" width="21.42578125" customWidth="1"/>
  </cols>
  <sheetData>
    <row r="1" spans="1:33" x14ac:dyDescent="0.25">
      <c r="A1" t="s">
        <v>151</v>
      </c>
      <c r="B1" t="s">
        <v>157</v>
      </c>
      <c r="C1" t="s">
        <v>155</v>
      </c>
      <c r="D1">
        <v>11</v>
      </c>
      <c r="E1">
        <v>12</v>
      </c>
      <c r="F1">
        <v>21</v>
      </c>
      <c r="G1">
        <v>31</v>
      </c>
      <c r="H1">
        <v>32</v>
      </c>
      <c r="I1">
        <v>33</v>
      </c>
      <c r="J1">
        <v>35</v>
      </c>
      <c r="K1">
        <v>36</v>
      </c>
      <c r="L1">
        <v>37</v>
      </c>
      <c r="M1">
        <v>38</v>
      </c>
      <c r="N1">
        <v>41</v>
      </c>
      <c r="O1">
        <v>51</v>
      </c>
      <c r="P1">
        <v>61</v>
      </c>
      <c r="R1" t="s">
        <v>187</v>
      </c>
    </row>
    <row r="2" spans="1:33" x14ac:dyDescent="0.25">
      <c r="A2" s="23">
        <v>1</v>
      </c>
      <c r="B2" s="23" t="s">
        <v>91</v>
      </c>
      <c r="C2" s="23" t="s">
        <v>138</v>
      </c>
      <c r="D2" s="23">
        <v>123200</v>
      </c>
      <c r="E2" s="23">
        <v>1194880</v>
      </c>
      <c r="F2" s="23"/>
      <c r="G2" s="23">
        <v>250</v>
      </c>
      <c r="H2" s="23">
        <v>1723</v>
      </c>
      <c r="I2" s="23"/>
      <c r="J2" s="23"/>
      <c r="K2" s="23"/>
      <c r="L2" s="23"/>
      <c r="M2" s="23">
        <v>1313000</v>
      </c>
      <c r="N2" s="23">
        <v>3131000</v>
      </c>
      <c r="O2" s="23"/>
      <c r="P2" s="23"/>
      <c r="R2" t="s">
        <v>151</v>
      </c>
      <c r="S2" t="s">
        <v>164</v>
      </c>
      <c r="T2" t="s">
        <v>155</v>
      </c>
      <c r="U2">
        <v>11</v>
      </c>
      <c r="V2">
        <v>12</v>
      </c>
      <c r="W2">
        <v>21</v>
      </c>
      <c r="X2">
        <v>31</v>
      </c>
      <c r="Y2">
        <v>32</v>
      </c>
      <c r="Z2">
        <v>33</v>
      </c>
      <c r="AA2">
        <v>35</v>
      </c>
      <c r="AB2">
        <v>36</v>
      </c>
      <c r="AC2">
        <v>37</v>
      </c>
      <c r="AD2">
        <v>38</v>
      </c>
      <c r="AE2">
        <v>41</v>
      </c>
      <c r="AF2">
        <v>51</v>
      </c>
      <c r="AG2">
        <v>61</v>
      </c>
    </row>
    <row r="3" spans="1:33" x14ac:dyDescent="0.25">
      <c r="A3" s="23">
        <v>2</v>
      </c>
      <c r="B3" s="23" t="s">
        <v>99</v>
      </c>
      <c r="C3" s="23" t="s">
        <v>138</v>
      </c>
      <c r="D3" s="23">
        <v>223640</v>
      </c>
      <c r="E3" s="23"/>
      <c r="F3" s="23"/>
      <c r="G3" s="23"/>
      <c r="H3" s="23"/>
      <c r="I3" s="23"/>
      <c r="J3" s="23">
        <v>14520000</v>
      </c>
      <c r="K3" s="23"/>
      <c r="L3" s="23"/>
      <c r="M3" s="23"/>
      <c r="N3" s="23"/>
      <c r="O3" s="23"/>
      <c r="P3" s="23"/>
      <c r="R3">
        <v>1</v>
      </c>
      <c r="S3" t="s">
        <v>91</v>
      </c>
      <c r="T3" t="s">
        <v>138</v>
      </c>
      <c r="U3">
        <v>123200</v>
      </c>
      <c r="V3">
        <v>1194880</v>
      </c>
      <c r="X3">
        <v>250</v>
      </c>
      <c r="Y3">
        <v>1723</v>
      </c>
      <c r="AD3">
        <v>1313000</v>
      </c>
      <c r="AE3">
        <v>3131000</v>
      </c>
    </row>
    <row r="4" spans="1:33" x14ac:dyDescent="0.25">
      <c r="A4" s="23">
        <v>3</v>
      </c>
      <c r="B4" s="23" t="s">
        <v>20</v>
      </c>
      <c r="C4" s="23" t="s">
        <v>138</v>
      </c>
      <c r="D4" s="23">
        <v>14070250</v>
      </c>
      <c r="E4" s="23"/>
      <c r="F4" s="23"/>
      <c r="G4" s="23">
        <v>2100000</v>
      </c>
      <c r="H4" s="23"/>
      <c r="I4" s="23"/>
      <c r="J4" s="23"/>
      <c r="K4" s="23"/>
      <c r="L4" s="23">
        <v>160</v>
      </c>
      <c r="M4" s="23">
        <v>0</v>
      </c>
      <c r="N4" s="23">
        <v>1113140</v>
      </c>
      <c r="O4" s="23">
        <v>296</v>
      </c>
      <c r="P4" s="23">
        <v>75</v>
      </c>
      <c r="R4">
        <v>2</v>
      </c>
      <c r="S4" t="s">
        <v>99</v>
      </c>
      <c r="T4" t="s">
        <v>138</v>
      </c>
      <c r="U4">
        <v>223640</v>
      </c>
      <c r="AA4">
        <v>14520000</v>
      </c>
    </row>
    <row r="5" spans="1:33" x14ac:dyDescent="0.25">
      <c r="A5" s="23">
        <v>4</v>
      </c>
      <c r="B5" s="23" t="s">
        <v>26</v>
      </c>
      <c r="C5" s="23" t="s">
        <v>138</v>
      </c>
      <c r="D5" s="23">
        <v>2694910</v>
      </c>
      <c r="E5" s="23"/>
      <c r="F5" s="23"/>
      <c r="G5" s="23">
        <v>11</v>
      </c>
      <c r="H5" s="23">
        <v>74942700</v>
      </c>
      <c r="I5" s="23"/>
      <c r="J5" s="23">
        <v>7283000</v>
      </c>
      <c r="K5" s="23">
        <v>221223096</v>
      </c>
      <c r="L5" s="23">
        <v>1</v>
      </c>
      <c r="M5" s="23"/>
      <c r="N5" s="23">
        <v>2580990</v>
      </c>
      <c r="O5" s="23">
        <v>1008</v>
      </c>
      <c r="P5" s="23">
        <v>7</v>
      </c>
      <c r="R5">
        <v>3</v>
      </c>
      <c r="S5" t="s">
        <v>20</v>
      </c>
      <c r="T5" t="s">
        <v>138</v>
      </c>
      <c r="U5">
        <v>14070250</v>
      </c>
      <c r="X5">
        <v>2100000</v>
      </c>
      <c r="AC5">
        <v>160</v>
      </c>
      <c r="AD5">
        <v>0</v>
      </c>
      <c r="AE5">
        <v>1113140</v>
      </c>
      <c r="AF5">
        <v>296</v>
      </c>
      <c r="AG5">
        <v>75</v>
      </c>
    </row>
    <row r="6" spans="1:33" x14ac:dyDescent="0.25">
      <c r="A6" s="23">
        <v>5</v>
      </c>
      <c r="B6" s="23" t="s">
        <v>84</v>
      </c>
      <c r="C6" s="23" t="s">
        <v>138</v>
      </c>
      <c r="D6" s="23">
        <v>23312380</v>
      </c>
      <c r="E6" s="23">
        <v>8078000</v>
      </c>
      <c r="F6" s="23">
        <v>2504000</v>
      </c>
      <c r="G6" s="23">
        <v>2423000</v>
      </c>
      <c r="H6" s="23">
        <v>373802690</v>
      </c>
      <c r="I6" s="23">
        <v>25000</v>
      </c>
      <c r="J6" s="23">
        <v>3311000</v>
      </c>
      <c r="K6" s="23">
        <v>468000</v>
      </c>
      <c r="L6" s="23">
        <v>539762</v>
      </c>
      <c r="M6" s="23">
        <v>8</v>
      </c>
      <c r="N6" s="23">
        <v>15893001</v>
      </c>
      <c r="O6" s="23">
        <v>92000</v>
      </c>
      <c r="P6" s="23">
        <v>28</v>
      </c>
      <c r="R6">
        <v>4</v>
      </c>
      <c r="S6" t="s">
        <v>26</v>
      </c>
      <c r="T6" t="s">
        <v>138</v>
      </c>
      <c r="U6">
        <v>2694910</v>
      </c>
      <c r="X6">
        <v>11</v>
      </c>
      <c r="Y6">
        <v>74942700</v>
      </c>
      <c r="AA6">
        <v>7283000</v>
      </c>
      <c r="AB6">
        <v>221223096</v>
      </c>
      <c r="AC6">
        <v>1</v>
      </c>
      <c r="AE6">
        <v>2580990</v>
      </c>
      <c r="AF6">
        <v>1008</v>
      </c>
      <c r="AG6">
        <v>7</v>
      </c>
    </row>
    <row r="7" spans="1:33" x14ac:dyDescent="0.25">
      <c r="A7" s="23">
        <v>6</v>
      </c>
      <c r="B7" s="23" t="s">
        <v>126</v>
      </c>
      <c r="C7" s="23" t="s">
        <v>138</v>
      </c>
      <c r="D7" s="23">
        <v>30000</v>
      </c>
      <c r="E7" s="23"/>
      <c r="F7" s="23"/>
      <c r="G7" s="23">
        <v>192000</v>
      </c>
      <c r="H7" s="23">
        <v>26855527</v>
      </c>
      <c r="I7" s="23"/>
      <c r="J7" s="23">
        <v>579885</v>
      </c>
      <c r="K7" s="23">
        <v>454350</v>
      </c>
      <c r="L7" s="23">
        <v>212800</v>
      </c>
      <c r="M7" s="23">
        <v>189973</v>
      </c>
      <c r="N7" s="23">
        <v>4486075</v>
      </c>
      <c r="O7" s="23"/>
      <c r="P7" s="23"/>
      <c r="R7">
        <v>5</v>
      </c>
      <c r="S7" t="s">
        <v>84</v>
      </c>
      <c r="T7" t="s">
        <v>138</v>
      </c>
      <c r="U7">
        <v>23312380</v>
      </c>
      <c r="V7">
        <v>8078000</v>
      </c>
      <c r="W7">
        <v>2504000</v>
      </c>
      <c r="X7">
        <v>2423000</v>
      </c>
      <c r="Y7">
        <v>373802690</v>
      </c>
      <c r="Z7">
        <v>25000</v>
      </c>
      <c r="AA7">
        <v>3311000</v>
      </c>
      <c r="AB7">
        <v>468000</v>
      </c>
      <c r="AC7">
        <v>539762</v>
      </c>
      <c r="AD7">
        <v>8</v>
      </c>
      <c r="AE7">
        <v>15893001</v>
      </c>
      <c r="AF7">
        <v>92000</v>
      </c>
      <c r="AG7">
        <v>28</v>
      </c>
    </row>
    <row r="8" spans="1:33" x14ac:dyDescent="0.25">
      <c r="A8" s="23">
        <v>7</v>
      </c>
      <c r="B8" s="23" t="s">
        <v>32</v>
      </c>
      <c r="C8" s="23" t="s">
        <v>138</v>
      </c>
      <c r="D8" s="23">
        <v>100223</v>
      </c>
      <c r="E8" s="23">
        <v>3308590</v>
      </c>
      <c r="F8" s="23">
        <v>760000</v>
      </c>
      <c r="G8" s="23">
        <v>730000</v>
      </c>
      <c r="H8" s="23">
        <v>207445583</v>
      </c>
      <c r="I8" s="23">
        <v>192180</v>
      </c>
      <c r="J8" s="23"/>
      <c r="K8" s="23">
        <v>490620</v>
      </c>
      <c r="L8" s="23">
        <v>4136</v>
      </c>
      <c r="M8" s="23">
        <v>7992860</v>
      </c>
      <c r="N8" s="23">
        <v>6062679</v>
      </c>
      <c r="O8" s="23"/>
      <c r="P8" s="23"/>
      <c r="R8">
        <v>6</v>
      </c>
      <c r="S8" t="s">
        <v>126</v>
      </c>
      <c r="T8" t="s">
        <v>138</v>
      </c>
      <c r="U8">
        <v>30000</v>
      </c>
      <c r="X8">
        <v>192000</v>
      </c>
      <c r="Y8">
        <v>26855527</v>
      </c>
      <c r="AA8">
        <v>579885</v>
      </c>
      <c r="AB8">
        <v>454350</v>
      </c>
      <c r="AC8">
        <v>212800</v>
      </c>
      <c r="AD8">
        <v>189973</v>
      </c>
      <c r="AE8">
        <v>4486075</v>
      </c>
    </row>
    <row r="9" spans="1:33" x14ac:dyDescent="0.25">
      <c r="A9" s="23">
        <v>8</v>
      </c>
      <c r="B9" s="23" t="s">
        <v>63</v>
      </c>
      <c r="C9" s="23" t="s">
        <v>138</v>
      </c>
      <c r="D9" s="23">
        <v>4871785</v>
      </c>
      <c r="E9" s="23">
        <v>982131</v>
      </c>
      <c r="F9" s="23">
        <v>91000</v>
      </c>
      <c r="G9" s="23">
        <v>32095</v>
      </c>
      <c r="H9" s="23">
        <v>200000</v>
      </c>
      <c r="I9" s="23"/>
      <c r="J9" s="23"/>
      <c r="K9" s="23"/>
      <c r="L9" s="23">
        <v>803</v>
      </c>
      <c r="M9" s="23">
        <v>2633298</v>
      </c>
      <c r="N9" s="23">
        <v>8076264</v>
      </c>
      <c r="O9" s="23"/>
      <c r="P9" s="23">
        <v>9</v>
      </c>
      <c r="R9">
        <v>7</v>
      </c>
      <c r="S9" t="s">
        <v>32</v>
      </c>
      <c r="T9" t="s">
        <v>138</v>
      </c>
      <c r="U9">
        <v>100223</v>
      </c>
      <c r="V9">
        <v>3308590</v>
      </c>
      <c r="W9">
        <v>760000</v>
      </c>
      <c r="X9">
        <v>730000</v>
      </c>
      <c r="Y9">
        <v>207445583</v>
      </c>
      <c r="Z9">
        <v>192180</v>
      </c>
      <c r="AB9">
        <v>490620</v>
      </c>
      <c r="AC9">
        <v>4136</v>
      </c>
      <c r="AD9">
        <v>7992860</v>
      </c>
      <c r="AE9">
        <v>6062679</v>
      </c>
    </row>
    <row r="10" spans="1:33" x14ac:dyDescent="0.25">
      <c r="A10" s="23">
        <v>9</v>
      </c>
      <c r="B10" s="23" t="s">
        <v>40</v>
      </c>
      <c r="C10" s="23" t="s">
        <v>138</v>
      </c>
      <c r="D10" s="23">
        <v>81029054</v>
      </c>
      <c r="E10" s="23">
        <v>5765322</v>
      </c>
      <c r="F10" s="23">
        <v>12774301</v>
      </c>
      <c r="G10" s="23">
        <v>6566508</v>
      </c>
      <c r="H10" s="23">
        <v>5298015</v>
      </c>
      <c r="I10" s="23">
        <v>42000</v>
      </c>
      <c r="J10" s="23">
        <v>646002</v>
      </c>
      <c r="K10" s="23">
        <v>100000</v>
      </c>
      <c r="L10" s="23">
        <v>1718071</v>
      </c>
      <c r="M10" s="23">
        <v>6304765</v>
      </c>
      <c r="N10" s="23">
        <v>6483517</v>
      </c>
      <c r="O10" s="23">
        <v>864531</v>
      </c>
      <c r="P10" s="23">
        <v>957</v>
      </c>
      <c r="R10">
        <v>8</v>
      </c>
      <c r="S10" t="s">
        <v>63</v>
      </c>
      <c r="T10" t="s">
        <v>138</v>
      </c>
      <c r="U10">
        <v>4871785</v>
      </c>
      <c r="V10">
        <v>982131</v>
      </c>
      <c r="W10">
        <v>91000</v>
      </c>
      <c r="X10">
        <v>32095</v>
      </c>
      <c r="Y10">
        <v>200000</v>
      </c>
      <c r="AC10">
        <v>803</v>
      </c>
      <c r="AD10">
        <v>2633298</v>
      </c>
      <c r="AE10">
        <v>8076264</v>
      </c>
      <c r="AG10">
        <v>9</v>
      </c>
    </row>
    <row r="11" spans="1:33" x14ac:dyDescent="0.25">
      <c r="A11" s="23">
        <v>10</v>
      </c>
      <c r="B11" s="23" t="s">
        <v>113</v>
      </c>
      <c r="C11" s="23" t="s">
        <v>138</v>
      </c>
      <c r="D11" s="23">
        <v>100001</v>
      </c>
      <c r="E11" s="23"/>
      <c r="F11" s="23"/>
      <c r="G11" s="23">
        <v>0</v>
      </c>
      <c r="H11" s="23">
        <v>51466000</v>
      </c>
      <c r="I11" s="23"/>
      <c r="J11" s="23">
        <v>248973000</v>
      </c>
      <c r="K11" s="23">
        <v>4331000</v>
      </c>
      <c r="L11" s="23">
        <v>9</v>
      </c>
      <c r="M11" s="23">
        <v>21340001</v>
      </c>
      <c r="N11" s="23">
        <v>73800000</v>
      </c>
      <c r="O11" s="23"/>
      <c r="P11" s="23">
        <v>2</v>
      </c>
      <c r="R11">
        <v>9</v>
      </c>
      <c r="S11" t="s">
        <v>40</v>
      </c>
      <c r="T11" t="s">
        <v>138</v>
      </c>
      <c r="U11">
        <v>81029054</v>
      </c>
      <c r="V11">
        <v>5765322</v>
      </c>
      <c r="W11">
        <v>12774301</v>
      </c>
      <c r="X11">
        <v>6566508</v>
      </c>
      <c r="Y11">
        <v>5298015</v>
      </c>
      <c r="Z11">
        <v>42000</v>
      </c>
      <c r="AA11">
        <v>646002</v>
      </c>
      <c r="AB11">
        <v>100000</v>
      </c>
      <c r="AC11">
        <v>1718071</v>
      </c>
      <c r="AD11">
        <v>6304765</v>
      </c>
      <c r="AE11">
        <v>6483517</v>
      </c>
      <c r="AF11">
        <v>864531</v>
      </c>
      <c r="AG11">
        <v>957</v>
      </c>
    </row>
    <row r="12" spans="1:33" x14ac:dyDescent="0.25">
      <c r="A12" s="27">
        <v>11</v>
      </c>
      <c r="B12" s="27" t="s">
        <v>165</v>
      </c>
      <c r="C12" s="27" t="s">
        <v>148</v>
      </c>
      <c r="D12" s="27">
        <v>163494</v>
      </c>
      <c r="E12" s="27"/>
      <c r="F12" s="27">
        <v>1</v>
      </c>
      <c r="G12" s="27">
        <v>2234140</v>
      </c>
      <c r="H12" s="27">
        <v>372250</v>
      </c>
      <c r="I12" s="27">
        <v>7778000</v>
      </c>
      <c r="J12" s="27"/>
      <c r="K12" s="27"/>
      <c r="L12" s="27">
        <v>4</v>
      </c>
      <c r="M12" s="27"/>
      <c r="N12" s="27">
        <v>200</v>
      </c>
      <c r="O12" s="27">
        <v>1</v>
      </c>
      <c r="P12" s="27">
        <v>13</v>
      </c>
      <c r="R12">
        <v>10</v>
      </c>
      <c r="S12" t="s">
        <v>113</v>
      </c>
      <c r="T12" t="s">
        <v>138</v>
      </c>
      <c r="U12">
        <v>100001</v>
      </c>
      <c r="X12">
        <v>0</v>
      </c>
      <c r="Y12">
        <v>51466000</v>
      </c>
      <c r="AA12">
        <v>248973000</v>
      </c>
      <c r="AB12">
        <v>4331000</v>
      </c>
      <c r="AC12">
        <v>9</v>
      </c>
      <c r="AD12">
        <v>21340001</v>
      </c>
      <c r="AE12">
        <v>73800000</v>
      </c>
      <c r="AG12">
        <v>2</v>
      </c>
    </row>
    <row r="13" spans="1:33" x14ac:dyDescent="0.25">
      <c r="A13" s="27">
        <v>12</v>
      </c>
      <c r="B13" s="27" t="s">
        <v>166</v>
      </c>
      <c r="C13" s="27" t="s">
        <v>148</v>
      </c>
      <c r="D13" s="27">
        <v>204768273</v>
      </c>
      <c r="E13" s="27">
        <v>32062826</v>
      </c>
      <c r="F13" s="27">
        <v>16696050</v>
      </c>
      <c r="G13" s="27">
        <v>30000</v>
      </c>
      <c r="H13" s="27">
        <v>433116400</v>
      </c>
      <c r="I13" s="27">
        <v>3230000</v>
      </c>
      <c r="J13" s="27"/>
      <c r="K13" s="27">
        <v>3600</v>
      </c>
      <c r="L13" s="27">
        <v>323856</v>
      </c>
      <c r="M13" s="27">
        <v>197790007</v>
      </c>
      <c r="N13" s="27">
        <v>145482300</v>
      </c>
      <c r="O13" s="27">
        <v>4</v>
      </c>
      <c r="P13" s="27">
        <v>71</v>
      </c>
      <c r="R13">
        <v>11</v>
      </c>
      <c r="S13" t="s">
        <v>165</v>
      </c>
      <c r="T13" t="s">
        <v>148</v>
      </c>
      <c r="U13">
        <v>163494</v>
      </c>
      <c r="W13">
        <v>1</v>
      </c>
      <c r="X13">
        <v>2234140</v>
      </c>
      <c r="Y13">
        <v>372250</v>
      </c>
      <c r="Z13">
        <v>7778000</v>
      </c>
      <c r="AC13">
        <v>4</v>
      </c>
      <c r="AE13">
        <v>200</v>
      </c>
      <c r="AF13">
        <v>1</v>
      </c>
      <c r="AG13">
        <v>13</v>
      </c>
    </row>
    <row r="14" spans="1:33" x14ac:dyDescent="0.25">
      <c r="A14" s="27">
        <v>13</v>
      </c>
      <c r="B14" s="27" t="s">
        <v>14</v>
      </c>
      <c r="C14" s="27" t="s">
        <v>148</v>
      </c>
      <c r="D14" s="27">
        <v>1877950</v>
      </c>
      <c r="E14" s="27">
        <v>0</v>
      </c>
      <c r="F14" s="27">
        <v>2</v>
      </c>
      <c r="G14" s="27">
        <v>310676790</v>
      </c>
      <c r="H14" s="27"/>
      <c r="I14" s="27"/>
      <c r="J14" s="27"/>
      <c r="K14" s="27"/>
      <c r="L14" s="27">
        <v>1305</v>
      </c>
      <c r="M14" s="27">
        <v>2520000</v>
      </c>
      <c r="N14" s="27">
        <v>10360090</v>
      </c>
      <c r="O14" s="27"/>
      <c r="P14" s="27">
        <v>94</v>
      </c>
      <c r="R14">
        <v>12</v>
      </c>
      <c r="S14" t="s">
        <v>166</v>
      </c>
      <c r="T14" t="s">
        <v>148</v>
      </c>
      <c r="U14">
        <v>204768273</v>
      </c>
      <c r="V14">
        <v>32062826</v>
      </c>
      <c r="W14">
        <v>16696050</v>
      </c>
      <c r="X14">
        <v>30000</v>
      </c>
      <c r="Y14">
        <v>433116400</v>
      </c>
      <c r="Z14">
        <v>3230000</v>
      </c>
      <c r="AB14">
        <v>3600</v>
      </c>
      <c r="AC14">
        <v>323856</v>
      </c>
      <c r="AD14">
        <v>197790007</v>
      </c>
      <c r="AE14">
        <v>145482300</v>
      </c>
      <c r="AF14">
        <v>4</v>
      </c>
      <c r="AG14">
        <v>71</v>
      </c>
    </row>
    <row r="15" spans="1:33" x14ac:dyDescent="0.25">
      <c r="A15" s="27">
        <v>15</v>
      </c>
      <c r="B15" s="27" t="s">
        <v>88</v>
      </c>
      <c r="C15" s="27" t="s">
        <v>148</v>
      </c>
      <c r="D15" s="27">
        <v>3818352</v>
      </c>
      <c r="E15" s="27"/>
      <c r="F15" s="27">
        <v>7017688</v>
      </c>
      <c r="G15" s="27">
        <v>253600</v>
      </c>
      <c r="H15" s="27">
        <v>2895630</v>
      </c>
      <c r="I15" s="27">
        <v>1902480</v>
      </c>
      <c r="J15" s="27"/>
      <c r="K15" s="27"/>
      <c r="L15" s="27">
        <v>125503</v>
      </c>
      <c r="M15" s="27">
        <v>240000</v>
      </c>
      <c r="N15" s="27">
        <v>7113152</v>
      </c>
      <c r="O15" s="27">
        <v>21900</v>
      </c>
      <c r="P15" s="27">
        <v>11</v>
      </c>
      <c r="R15">
        <v>13</v>
      </c>
      <c r="S15" t="s">
        <v>14</v>
      </c>
      <c r="T15" t="s">
        <v>148</v>
      </c>
      <c r="U15">
        <v>1877950</v>
      </c>
      <c r="V15">
        <v>0</v>
      </c>
      <c r="W15">
        <v>2</v>
      </c>
      <c r="X15">
        <v>310676790</v>
      </c>
      <c r="AC15">
        <v>1305</v>
      </c>
      <c r="AD15">
        <v>2520000</v>
      </c>
      <c r="AE15">
        <v>10360090</v>
      </c>
      <c r="AG15">
        <v>94</v>
      </c>
    </row>
    <row r="16" spans="1:33" x14ac:dyDescent="0.25">
      <c r="A16" s="27">
        <v>16</v>
      </c>
      <c r="B16" s="27" t="s">
        <v>158</v>
      </c>
      <c r="C16" s="27" t="s">
        <v>148</v>
      </c>
      <c r="D16" s="27">
        <v>36000</v>
      </c>
      <c r="E16" s="27"/>
      <c r="F16" s="27"/>
      <c r="G16" s="27"/>
      <c r="H16" s="27"/>
      <c r="I16" s="27"/>
      <c r="J16" s="27"/>
      <c r="K16" s="27"/>
      <c r="L16" s="27"/>
      <c r="M16" s="27"/>
      <c r="N16" s="27">
        <v>4000</v>
      </c>
      <c r="O16" s="27"/>
      <c r="P16" s="27"/>
      <c r="R16">
        <v>15</v>
      </c>
      <c r="S16" t="s">
        <v>88</v>
      </c>
      <c r="T16" t="s">
        <v>148</v>
      </c>
      <c r="U16">
        <v>3818352</v>
      </c>
      <c r="W16">
        <v>7017688</v>
      </c>
      <c r="X16">
        <v>253600</v>
      </c>
      <c r="Y16">
        <v>2895630</v>
      </c>
      <c r="Z16">
        <v>1902480</v>
      </c>
      <c r="AC16">
        <v>125503</v>
      </c>
      <c r="AD16">
        <v>240000</v>
      </c>
      <c r="AE16">
        <v>7113152</v>
      </c>
      <c r="AF16">
        <v>21900</v>
      </c>
      <c r="AG16">
        <v>11</v>
      </c>
    </row>
    <row r="17" spans="1:33" x14ac:dyDescent="0.25">
      <c r="A17" s="27">
        <v>17</v>
      </c>
      <c r="B17" s="27" t="s">
        <v>102</v>
      </c>
      <c r="C17" s="27" t="s">
        <v>148</v>
      </c>
      <c r="D17" s="27">
        <v>122497</v>
      </c>
      <c r="E17" s="27"/>
      <c r="F17" s="27"/>
      <c r="G17" s="27">
        <v>22984</v>
      </c>
      <c r="H17" s="27"/>
      <c r="I17" s="27"/>
      <c r="J17" s="27"/>
      <c r="K17" s="27"/>
      <c r="L17" s="27"/>
      <c r="M17" s="27"/>
      <c r="N17" s="27">
        <v>5992</v>
      </c>
      <c r="O17" s="27"/>
      <c r="P17" s="27"/>
      <c r="R17">
        <v>16</v>
      </c>
      <c r="S17" t="s">
        <v>158</v>
      </c>
      <c r="T17" t="s">
        <v>148</v>
      </c>
      <c r="U17">
        <v>36000</v>
      </c>
      <c r="AE17">
        <v>4000</v>
      </c>
    </row>
    <row r="18" spans="1:33" x14ac:dyDescent="0.25">
      <c r="A18" s="27">
        <v>18</v>
      </c>
      <c r="B18" s="27" t="s">
        <v>104</v>
      </c>
      <c r="C18" s="27" t="s">
        <v>148</v>
      </c>
      <c r="D18" s="27">
        <v>66024</v>
      </c>
      <c r="E18" s="27"/>
      <c r="F18" s="27"/>
      <c r="G18" s="27">
        <v>25000</v>
      </c>
      <c r="H18" s="27"/>
      <c r="I18" s="27"/>
      <c r="J18" s="27"/>
      <c r="K18" s="27"/>
      <c r="L18" s="27">
        <v>1</v>
      </c>
      <c r="M18" s="27"/>
      <c r="N18" s="27"/>
      <c r="O18" s="27"/>
      <c r="P18" s="27">
        <v>28</v>
      </c>
      <c r="R18">
        <v>17</v>
      </c>
      <c r="S18" t="s">
        <v>102</v>
      </c>
      <c r="T18" t="s">
        <v>148</v>
      </c>
      <c r="U18">
        <v>122497</v>
      </c>
      <c r="X18">
        <v>22984</v>
      </c>
      <c r="AE18">
        <v>5992</v>
      </c>
    </row>
    <row r="19" spans="1:33" x14ac:dyDescent="0.25">
      <c r="A19" s="27">
        <v>19</v>
      </c>
      <c r="B19" s="27" t="s">
        <v>105</v>
      </c>
      <c r="C19" s="27" t="s">
        <v>148</v>
      </c>
      <c r="D19" s="27">
        <v>40995</v>
      </c>
      <c r="E19" s="27"/>
      <c r="F19" s="27"/>
      <c r="G19" s="27">
        <v>110264</v>
      </c>
      <c r="H19" s="27"/>
      <c r="I19" s="27"/>
      <c r="J19" s="27"/>
      <c r="K19" s="27"/>
      <c r="L19" s="27"/>
      <c r="M19" s="27"/>
      <c r="N19" s="27"/>
      <c r="O19" s="27"/>
      <c r="P19" s="27"/>
      <c r="R19">
        <v>18</v>
      </c>
      <c r="S19" t="s">
        <v>104</v>
      </c>
      <c r="T19" t="s">
        <v>148</v>
      </c>
      <c r="U19">
        <v>66024</v>
      </c>
      <c r="X19">
        <v>25000</v>
      </c>
      <c r="AC19">
        <v>1</v>
      </c>
      <c r="AG19">
        <v>28</v>
      </c>
    </row>
    <row r="20" spans="1:33" x14ac:dyDescent="0.25">
      <c r="A20" s="27">
        <v>20</v>
      </c>
      <c r="B20" s="27" t="s">
        <v>29</v>
      </c>
      <c r="C20" s="27" t="s">
        <v>148</v>
      </c>
      <c r="D20" s="27">
        <v>98133</v>
      </c>
      <c r="E20" s="27"/>
      <c r="F20" s="27"/>
      <c r="G20" s="27">
        <v>367750</v>
      </c>
      <c r="H20" s="27">
        <v>201000</v>
      </c>
      <c r="I20" s="27"/>
      <c r="J20" s="27"/>
      <c r="K20" s="27"/>
      <c r="L20" s="27"/>
      <c r="M20" s="27">
        <v>217</v>
      </c>
      <c r="N20" s="27">
        <v>1972</v>
      </c>
      <c r="O20" s="27"/>
      <c r="P20" s="27"/>
      <c r="R20">
        <v>19</v>
      </c>
      <c r="S20" t="s">
        <v>105</v>
      </c>
      <c r="T20" t="s">
        <v>148</v>
      </c>
      <c r="U20">
        <v>40995</v>
      </c>
      <c r="X20">
        <v>110264</v>
      </c>
    </row>
    <row r="21" spans="1:33" x14ac:dyDescent="0.25">
      <c r="A21" s="27">
        <v>21</v>
      </c>
      <c r="B21" s="27" t="s">
        <v>82</v>
      </c>
      <c r="C21" s="27" t="s">
        <v>148</v>
      </c>
      <c r="D21" s="27">
        <v>3791545</v>
      </c>
      <c r="E21" s="27"/>
      <c r="F21" s="27">
        <v>309300</v>
      </c>
      <c r="G21" s="27">
        <v>258550</v>
      </c>
      <c r="H21" s="27">
        <v>66000</v>
      </c>
      <c r="I21" s="27"/>
      <c r="J21" s="27"/>
      <c r="K21" s="27"/>
      <c r="L21" s="27">
        <v>2001</v>
      </c>
      <c r="M21" s="27"/>
      <c r="N21" s="27">
        <v>12294</v>
      </c>
      <c r="O21" s="27"/>
      <c r="P21" s="27">
        <v>60</v>
      </c>
      <c r="R21">
        <v>20</v>
      </c>
      <c r="S21" t="s">
        <v>29</v>
      </c>
      <c r="T21" t="s">
        <v>148</v>
      </c>
      <c r="U21">
        <v>98133</v>
      </c>
      <c r="X21">
        <v>367750</v>
      </c>
      <c r="Y21">
        <v>201000</v>
      </c>
      <c r="AD21">
        <v>217</v>
      </c>
      <c r="AE21">
        <v>1972</v>
      </c>
    </row>
    <row r="22" spans="1:33" x14ac:dyDescent="0.25">
      <c r="A22" s="27">
        <v>22</v>
      </c>
      <c r="B22" s="27" t="s">
        <v>109</v>
      </c>
      <c r="C22" s="27" t="s">
        <v>148</v>
      </c>
      <c r="D22" s="27">
        <v>281000</v>
      </c>
      <c r="E22" s="27"/>
      <c r="F22" s="27"/>
      <c r="G22" s="27"/>
      <c r="H22" s="27"/>
      <c r="I22" s="27"/>
      <c r="J22" s="27"/>
      <c r="K22" s="27"/>
      <c r="L22" s="27">
        <v>0</v>
      </c>
      <c r="M22" s="27">
        <v>0</v>
      </c>
      <c r="N22" s="27">
        <v>5000</v>
      </c>
      <c r="O22" s="27"/>
      <c r="P22" s="27"/>
      <c r="R22">
        <v>21</v>
      </c>
      <c r="S22" t="s">
        <v>82</v>
      </c>
      <c r="T22" t="s">
        <v>148</v>
      </c>
      <c r="U22">
        <v>3791545</v>
      </c>
      <c r="W22">
        <v>309300</v>
      </c>
      <c r="X22">
        <v>258550</v>
      </c>
      <c r="Y22">
        <v>66000</v>
      </c>
      <c r="AC22">
        <v>2001</v>
      </c>
      <c r="AE22">
        <v>12294</v>
      </c>
      <c r="AG22">
        <v>60</v>
      </c>
    </row>
    <row r="23" spans="1:33" x14ac:dyDescent="0.25">
      <c r="A23" s="27">
        <v>23</v>
      </c>
      <c r="B23" s="27" t="s">
        <v>45</v>
      </c>
      <c r="C23" s="27" t="s">
        <v>148</v>
      </c>
      <c r="D23" s="27">
        <v>278030</v>
      </c>
      <c r="E23" s="27"/>
      <c r="F23" s="27">
        <v>55000</v>
      </c>
      <c r="G23" s="27">
        <v>27734</v>
      </c>
      <c r="H23" s="27"/>
      <c r="I23" s="27"/>
      <c r="J23" s="27"/>
      <c r="K23" s="27"/>
      <c r="L23" s="27">
        <v>68911</v>
      </c>
      <c r="M23" s="27">
        <v>1</v>
      </c>
      <c r="N23" s="27">
        <v>38095</v>
      </c>
      <c r="O23" s="27">
        <v>375</v>
      </c>
      <c r="P23" s="27">
        <v>15</v>
      </c>
      <c r="R23">
        <v>22</v>
      </c>
      <c r="S23" t="s">
        <v>109</v>
      </c>
      <c r="T23" t="s">
        <v>148</v>
      </c>
      <c r="U23">
        <v>281000</v>
      </c>
      <c r="AC23">
        <v>0</v>
      </c>
      <c r="AD23">
        <v>0</v>
      </c>
      <c r="AE23">
        <v>5000</v>
      </c>
    </row>
    <row r="24" spans="1:33" x14ac:dyDescent="0.25">
      <c r="A24" s="27">
        <v>25</v>
      </c>
      <c r="B24" s="27" t="s">
        <v>51</v>
      </c>
      <c r="C24" s="27" t="s">
        <v>148</v>
      </c>
      <c r="D24" s="27">
        <v>169443633</v>
      </c>
      <c r="E24" s="27">
        <v>339360</v>
      </c>
      <c r="F24" s="27">
        <v>22542468</v>
      </c>
      <c r="G24" s="27">
        <v>2692444</v>
      </c>
      <c r="H24" s="27">
        <v>2374325</v>
      </c>
      <c r="I24" s="27">
        <v>0</v>
      </c>
      <c r="J24" s="27"/>
      <c r="K24" s="27"/>
      <c r="L24" s="27">
        <v>1674432</v>
      </c>
      <c r="M24" s="27">
        <v>1116003</v>
      </c>
      <c r="N24" s="27">
        <v>7175900</v>
      </c>
      <c r="O24" s="27"/>
      <c r="P24" s="27">
        <v>3107</v>
      </c>
      <c r="R24">
        <v>23</v>
      </c>
      <c r="S24" t="s">
        <v>45</v>
      </c>
      <c r="T24" t="s">
        <v>148</v>
      </c>
      <c r="U24">
        <v>278030</v>
      </c>
      <c r="W24">
        <v>55000</v>
      </c>
      <c r="X24">
        <v>27734</v>
      </c>
      <c r="AC24">
        <v>68911</v>
      </c>
      <c r="AD24">
        <v>1</v>
      </c>
      <c r="AE24">
        <v>38095</v>
      </c>
      <c r="AF24">
        <v>375</v>
      </c>
      <c r="AG24">
        <v>15</v>
      </c>
    </row>
    <row r="25" spans="1:33" x14ac:dyDescent="0.25">
      <c r="A25" s="22">
        <v>26</v>
      </c>
      <c r="B25" s="22" t="s">
        <v>3</v>
      </c>
      <c r="C25" s="22" t="s">
        <v>139</v>
      </c>
      <c r="D25" s="22">
        <v>1759745</v>
      </c>
      <c r="E25" s="22"/>
      <c r="F25" s="22">
        <v>144000</v>
      </c>
      <c r="G25" s="22">
        <v>172000</v>
      </c>
      <c r="H25" s="22">
        <v>208460</v>
      </c>
      <c r="I25" s="22"/>
      <c r="J25" s="22"/>
      <c r="K25" s="22"/>
      <c r="L25" s="22"/>
      <c r="M25" s="22"/>
      <c r="N25" s="22">
        <v>169052</v>
      </c>
      <c r="O25" s="22">
        <v>4082738</v>
      </c>
      <c r="P25" s="22">
        <v>4</v>
      </c>
      <c r="R25">
        <v>25</v>
      </c>
      <c r="S25" t="s">
        <v>51</v>
      </c>
      <c r="T25" t="s">
        <v>148</v>
      </c>
      <c r="U25">
        <v>169443633</v>
      </c>
      <c r="V25">
        <v>339360</v>
      </c>
      <c r="W25">
        <v>22542468</v>
      </c>
      <c r="X25">
        <v>2692444</v>
      </c>
      <c r="Y25">
        <v>2374325</v>
      </c>
      <c r="Z25">
        <v>0</v>
      </c>
      <c r="AC25">
        <v>1674432</v>
      </c>
      <c r="AD25">
        <v>1116003</v>
      </c>
      <c r="AE25">
        <v>7175900</v>
      </c>
      <c r="AG25">
        <v>3107</v>
      </c>
    </row>
    <row r="26" spans="1:33" x14ac:dyDescent="0.25">
      <c r="A26" s="22">
        <v>27</v>
      </c>
      <c r="B26" s="22" t="s">
        <v>7</v>
      </c>
      <c r="C26" s="22" t="s">
        <v>139</v>
      </c>
      <c r="D26" s="22">
        <v>5669852</v>
      </c>
      <c r="E26" s="22"/>
      <c r="F26" s="22">
        <v>189000</v>
      </c>
      <c r="G26" s="22"/>
      <c r="H26" s="22">
        <v>343303</v>
      </c>
      <c r="I26" s="22"/>
      <c r="J26" s="22"/>
      <c r="K26" s="22"/>
      <c r="L26" s="22">
        <v>28000</v>
      </c>
      <c r="M26" s="22"/>
      <c r="N26" s="22">
        <v>115801</v>
      </c>
      <c r="O26" s="22">
        <v>3144700</v>
      </c>
      <c r="P26" s="22"/>
      <c r="R26">
        <v>26</v>
      </c>
      <c r="S26" t="s">
        <v>3</v>
      </c>
      <c r="T26" t="s">
        <v>139</v>
      </c>
      <c r="U26">
        <v>1759745</v>
      </c>
      <c r="W26">
        <v>144000</v>
      </c>
      <c r="X26">
        <v>172000</v>
      </c>
      <c r="Y26">
        <v>208460</v>
      </c>
      <c r="AE26">
        <v>169052</v>
      </c>
      <c r="AF26">
        <v>4082738</v>
      </c>
      <c r="AG26">
        <v>4</v>
      </c>
    </row>
    <row r="27" spans="1:33" x14ac:dyDescent="0.25">
      <c r="A27" s="22">
        <v>28</v>
      </c>
      <c r="B27" s="22" t="s">
        <v>9</v>
      </c>
      <c r="C27" s="22" t="s">
        <v>139</v>
      </c>
      <c r="D27" s="22">
        <v>208045</v>
      </c>
      <c r="E27" s="22"/>
      <c r="F27" s="22"/>
      <c r="G27" s="22"/>
      <c r="H27" s="22">
        <v>87544</v>
      </c>
      <c r="I27" s="22"/>
      <c r="J27" s="22"/>
      <c r="K27" s="22"/>
      <c r="L27" s="22"/>
      <c r="M27" s="22"/>
      <c r="N27" s="22">
        <v>16000</v>
      </c>
      <c r="O27" s="22">
        <v>11703150</v>
      </c>
      <c r="P27" s="22"/>
      <c r="R27">
        <v>27</v>
      </c>
      <c r="S27" t="s">
        <v>7</v>
      </c>
      <c r="T27" t="s">
        <v>139</v>
      </c>
      <c r="U27">
        <v>5669852</v>
      </c>
      <c r="W27">
        <v>189000</v>
      </c>
      <c r="Y27">
        <v>343303</v>
      </c>
      <c r="AC27">
        <v>28000</v>
      </c>
      <c r="AE27">
        <v>115801</v>
      </c>
      <c r="AF27">
        <v>3144700</v>
      </c>
    </row>
    <row r="28" spans="1:33" x14ac:dyDescent="0.25">
      <c r="A28" s="22">
        <v>29</v>
      </c>
      <c r="B28" s="22" t="s">
        <v>11</v>
      </c>
      <c r="C28" s="22" t="s">
        <v>139</v>
      </c>
      <c r="D28" s="22">
        <v>33086019</v>
      </c>
      <c r="E28" s="22">
        <v>5328000</v>
      </c>
      <c r="F28" s="22">
        <v>1633510</v>
      </c>
      <c r="G28" s="22">
        <v>5478000</v>
      </c>
      <c r="H28" s="22">
        <v>5992035</v>
      </c>
      <c r="I28" s="22"/>
      <c r="J28" s="22">
        <v>271400</v>
      </c>
      <c r="K28" s="22"/>
      <c r="L28" s="22">
        <v>7546</v>
      </c>
      <c r="M28" s="22"/>
      <c r="N28" s="22">
        <v>523964</v>
      </c>
      <c r="O28" s="22">
        <v>16938440</v>
      </c>
      <c r="P28" s="22"/>
      <c r="R28">
        <v>28</v>
      </c>
      <c r="S28" t="s">
        <v>9</v>
      </c>
      <c r="T28" t="s">
        <v>139</v>
      </c>
      <c r="U28">
        <v>208045</v>
      </c>
      <c r="Y28">
        <v>87544</v>
      </c>
      <c r="AE28">
        <v>16000</v>
      </c>
      <c r="AF28">
        <v>11703150</v>
      </c>
    </row>
    <row r="29" spans="1:33" x14ac:dyDescent="0.25">
      <c r="A29" s="22">
        <v>30</v>
      </c>
      <c r="B29" s="22" t="s">
        <v>13</v>
      </c>
      <c r="C29" s="22" t="s">
        <v>139</v>
      </c>
      <c r="D29" s="22"/>
      <c r="E29" s="22"/>
      <c r="F29" s="22"/>
      <c r="G29" s="22"/>
      <c r="H29" s="22">
        <v>14028000</v>
      </c>
      <c r="I29" s="22"/>
      <c r="J29" s="22"/>
      <c r="K29" s="22"/>
      <c r="L29" s="22"/>
      <c r="M29" s="22"/>
      <c r="N29" s="22"/>
      <c r="O29" s="22">
        <v>2104000</v>
      </c>
      <c r="P29" s="22"/>
      <c r="R29">
        <v>29</v>
      </c>
      <c r="S29" t="s">
        <v>11</v>
      </c>
      <c r="T29" t="s">
        <v>139</v>
      </c>
      <c r="U29">
        <v>33086019</v>
      </c>
      <c r="V29">
        <v>5328000</v>
      </c>
      <c r="W29">
        <v>1633510</v>
      </c>
      <c r="X29">
        <v>5478000</v>
      </c>
      <c r="Y29">
        <v>5992035</v>
      </c>
      <c r="AA29">
        <v>271400</v>
      </c>
      <c r="AC29">
        <v>7546</v>
      </c>
      <c r="AE29">
        <v>523964</v>
      </c>
      <c r="AF29">
        <v>16938440</v>
      </c>
    </row>
    <row r="30" spans="1:33" x14ac:dyDescent="0.25">
      <c r="A30" s="22">
        <v>31</v>
      </c>
      <c r="B30" s="22" t="s">
        <v>15</v>
      </c>
      <c r="C30" s="22" t="s">
        <v>139</v>
      </c>
      <c r="D30" s="22">
        <v>2759704</v>
      </c>
      <c r="E30" s="22"/>
      <c r="F30" s="22">
        <v>364850</v>
      </c>
      <c r="G30" s="22">
        <v>9688288</v>
      </c>
      <c r="H30" s="22">
        <v>36452600</v>
      </c>
      <c r="I30" s="22"/>
      <c r="J30" s="22"/>
      <c r="K30" s="22"/>
      <c r="L30" s="22">
        <v>4</v>
      </c>
      <c r="M30" s="22"/>
      <c r="N30" s="22">
        <v>4600</v>
      </c>
      <c r="O30" s="22">
        <v>1505000</v>
      </c>
      <c r="P30" s="22">
        <v>0</v>
      </c>
      <c r="R30">
        <v>30</v>
      </c>
      <c r="S30" t="s">
        <v>13</v>
      </c>
      <c r="T30" t="s">
        <v>139</v>
      </c>
      <c r="Y30">
        <v>14028000</v>
      </c>
      <c r="AF30">
        <v>2104000</v>
      </c>
    </row>
    <row r="31" spans="1:33" x14ac:dyDescent="0.25">
      <c r="A31" s="22">
        <v>32</v>
      </c>
      <c r="B31" s="22" t="s">
        <v>21</v>
      </c>
      <c r="C31" s="22" t="s">
        <v>139</v>
      </c>
      <c r="D31" s="22">
        <v>1924065</v>
      </c>
      <c r="E31" s="22">
        <v>26000</v>
      </c>
      <c r="F31" s="22"/>
      <c r="G31" s="22">
        <v>88000</v>
      </c>
      <c r="H31" s="22">
        <v>76000</v>
      </c>
      <c r="I31" s="22"/>
      <c r="J31" s="22"/>
      <c r="K31" s="22">
        <v>25000</v>
      </c>
      <c r="L31" s="22">
        <v>25058</v>
      </c>
      <c r="M31" s="22"/>
      <c r="N31" s="22">
        <v>91345</v>
      </c>
      <c r="O31" s="22">
        <v>1160234</v>
      </c>
      <c r="P31" s="22"/>
      <c r="R31">
        <v>31</v>
      </c>
      <c r="S31" t="s">
        <v>15</v>
      </c>
      <c r="T31" t="s">
        <v>139</v>
      </c>
      <c r="U31">
        <v>2759704</v>
      </c>
      <c r="W31">
        <v>364850</v>
      </c>
      <c r="X31">
        <v>9688288</v>
      </c>
      <c r="Y31">
        <v>36452600</v>
      </c>
      <c r="AC31">
        <v>4</v>
      </c>
      <c r="AE31">
        <v>4600</v>
      </c>
      <c r="AF31">
        <v>1505000</v>
      </c>
      <c r="AG31">
        <v>0</v>
      </c>
    </row>
    <row r="32" spans="1:33" x14ac:dyDescent="0.25">
      <c r="A32" s="22">
        <v>33</v>
      </c>
      <c r="B32" s="22" t="s">
        <v>167</v>
      </c>
      <c r="C32" s="22" t="s">
        <v>139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>
        <v>58726074</v>
      </c>
      <c r="P32" s="22"/>
      <c r="R32">
        <v>32</v>
      </c>
      <c r="S32" t="s">
        <v>21</v>
      </c>
      <c r="T32" t="s">
        <v>139</v>
      </c>
      <c r="U32">
        <v>1924065</v>
      </c>
      <c r="V32">
        <v>26000</v>
      </c>
      <c r="X32">
        <v>88000</v>
      </c>
      <c r="Y32">
        <v>76000</v>
      </c>
      <c r="AB32">
        <v>25000</v>
      </c>
      <c r="AC32">
        <v>25058</v>
      </c>
      <c r="AE32">
        <v>91345</v>
      </c>
      <c r="AF32">
        <v>1160234</v>
      </c>
    </row>
    <row r="33" spans="1:33" x14ac:dyDescent="0.25">
      <c r="A33" s="22">
        <v>34</v>
      </c>
      <c r="B33" s="22" t="s">
        <v>62</v>
      </c>
      <c r="C33" s="22" t="s">
        <v>139</v>
      </c>
      <c r="D33" s="22">
        <v>752658</v>
      </c>
      <c r="E33" s="22"/>
      <c r="F33" s="22"/>
      <c r="G33" s="22">
        <v>1250</v>
      </c>
      <c r="H33" s="22"/>
      <c r="I33" s="22"/>
      <c r="J33" s="22"/>
      <c r="K33" s="22"/>
      <c r="L33" s="22">
        <v>12120</v>
      </c>
      <c r="M33" s="22"/>
      <c r="N33" s="22">
        <v>14993</v>
      </c>
      <c r="O33" s="22">
        <v>16362031</v>
      </c>
      <c r="P33" s="22"/>
      <c r="R33">
        <v>33</v>
      </c>
      <c r="S33" t="s">
        <v>167</v>
      </c>
      <c r="T33" t="s">
        <v>139</v>
      </c>
      <c r="AF33">
        <v>58726074</v>
      </c>
    </row>
    <row r="34" spans="1:33" x14ac:dyDescent="0.25">
      <c r="A34" s="22">
        <v>35</v>
      </c>
      <c r="B34" s="22" t="s">
        <v>37</v>
      </c>
      <c r="C34" s="22" t="s">
        <v>139</v>
      </c>
      <c r="D34" s="22">
        <v>7907879</v>
      </c>
      <c r="E34" s="22"/>
      <c r="F34" s="22">
        <v>329189</v>
      </c>
      <c r="G34" s="22">
        <v>66520</v>
      </c>
      <c r="H34" s="22">
        <v>4138160</v>
      </c>
      <c r="I34" s="22">
        <v>144000</v>
      </c>
      <c r="J34" s="22"/>
      <c r="K34" s="22">
        <v>1300000</v>
      </c>
      <c r="L34" s="22">
        <v>8812</v>
      </c>
      <c r="M34" s="22"/>
      <c r="N34" s="22">
        <v>602208</v>
      </c>
      <c r="O34" s="22">
        <v>33010854</v>
      </c>
      <c r="P34" s="22">
        <v>312</v>
      </c>
      <c r="R34">
        <v>34</v>
      </c>
      <c r="S34" t="s">
        <v>62</v>
      </c>
      <c r="T34" t="s">
        <v>139</v>
      </c>
      <c r="U34">
        <v>752658</v>
      </c>
      <c r="X34">
        <v>1250</v>
      </c>
      <c r="AC34">
        <v>12120</v>
      </c>
      <c r="AE34">
        <v>14993</v>
      </c>
      <c r="AF34">
        <v>16362031</v>
      </c>
    </row>
    <row r="35" spans="1:33" x14ac:dyDescent="0.25">
      <c r="A35" s="22">
        <v>36</v>
      </c>
      <c r="B35" s="22" t="s">
        <v>46</v>
      </c>
      <c r="C35" s="22" t="s">
        <v>139</v>
      </c>
      <c r="D35" s="22">
        <v>205941</v>
      </c>
      <c r="E35" s="22"/>
      <c r="F35" s="22"/>
      <c r="G35" s="22">
        <v>4634000</v>
      </c>
      <c r="H35" s="22">
        <v>3754000</v>
      </c>
      <c r="I35" s="22"/>
      <c r="J35" s="22"/>
      <c r="K35" s="22"/>
      <c r="L35" s="22">
        <v>4</v>
      </c>
      <c r="M35" s="22"/>
      <c r="N35" s="22"/>
      <c r="O35" s="22"/>
      <c r="P35" s="22">
        <v>6</v>
      </c>
      <c r="R35">
        <v>35</v>
      </c>
      <c r="S35" t="s">
        <v>37</v>
      </c>
      <c r="T35" t="s">
        <v>139</v>
      </c>
      <c r="U35">
        <v>7907879</v>
      </c>
      <c r="W35">
        <v>329189</v>
      </c>
      <c r="X35">
        <v>66520</v>
      </c>
      <c r="Y35">
        <v>4138160</v>
      </c>
      <c r="Z35">
        <v>144000</v>
      </c>
      <c r="AB35">
        <v>1300000</v>
      </c>
      <c r="AC35">
        <v>8812</v>
      </c>
      <c r="AE35">
        <v>602208</v>
      </c>
      <c r="AF35">
        <v>33010854</v>
      </c>
      <c r="AG35">
        <v>312</v>
      </c>
    </row>
    <row r="36" spans="1:33" x14ac:dyDescent="0.25">
      <c r="A36" s="22">
        <v>37</v>
      </c>
      <c r="B36" s="22" t="s">
        <v>47</v>
      </c>
      <c r="C36" s="22" t="s">
        <v>139</v>
      </c>
      <c r="D36" s="22">
        <v>25452419</v>
      </c>
      <c r="E36" s="22"/>
      <c r="F36" s="22">
        <v>1566325</v>
      </c>
      <c r="G36" s="22">
        <v>14151321</v>
      </c>
      <c r="H36" s="22">
        <v>6231100</v>
      </c>
      <c r="I36" s="22">
        <v>33000</v>
      </c>
      <c r="J36" s="22"/>
      <c r="K36" s="22"/>
      <c r="L36" s="22">
        <v>266500</v>
      </c>
      <c r="M36" s="22">
        <v>160000</v>
      </c>
      <c r="N36" s="22">
        <v>1940925</v>
      </c>
      <c r="O36" s="22">
        <v>2074855</v>
      </c>
      <c r="P36" s="22">
        <v>1</v>
      </c>
      <c r="R36">
        <v>36</v>
      </c>
      <c r="S36" t="s">
        <v>46</v>
      </c>
      <c r="T36" t="s">
        <v>139</v>
      </c>
      <c r="U36">
        <v>205941</v>
      </c>
      <c r="X36">
        <v>4634000</v>
      </c>
      <c r="Y36">
        <v>3754000</v>
      </c>
      <c r="AC36">
        <v>4</v>
      </c>
      <c r="AG36">
        <v>6</v>
      </c>
    </row>
    <row r="37" spans="1:33" x14ac:dyDescent="0.25">
      <c r="A37" s="22">
        <v>38</v>
      </c>
      <c r="B37" s="22" t="s">
        <v>48</v>
      </c>
      <c r="C37" s="22" t="s">
        <v>139</v>
      </c>
      <c r="D37" s="22">
        <v>3645662</v>
      </c>
      <c r="E37" s="22"/>
      <c r="F37" s="22"/>
      <c r="G37" s="22">
        <v>1942000</v>
      </c>
      <c r="H37" s="22">
        <v>1520400</v>
      </c>
      <c r="I37" s="22"/>
      <c r="J37" s="22"/>
      <c r="K37" s="22"/>
      <c r="L37" s="22"/>
      <c r="M37" s="22">
        <v>3242</v>
      </c>
      <c r="N37" s="22"/>
      <c r="O37" s="22">
        <v>330000</v>
      </c>
      <c r="P37" s="22"/>
      <c r="R37">
        <v>37</v>
      </c>
      <c r="S37" t="s">
        <v>47</v>
      </c>
      <c r="T37" t="s">
        <v>139</v>
      </c>
      <c r="U37">
        <v>25452419</v>
      </c>
      <c r="W37">
        <v>1566325</v>
      </c>
      <c r="X37">
        <v>14151321</v>
      </c>
      <c r="Y37">
        <v>6231100</v>
      </c>
      <c r="Z37">
        <v>33000</v>
      </c>
      <c r="AC37">
        <v>266500</v>
      </c>
      <c r="AD37">
        <v>160000</v>
      </c>
      <c r="AE37">
        <v>1940925</v>
      </c>
      <c r="AF37">
        <v>2074855</v>
      </c>
      <c r="AG37">
        <v>1</v>
      </c>
    </row>
    <row r="38" spans="1:33" x14ac:dyDescent="0.25">
      <c r="A38" s="22">
        <v>39</v>
      </c>
      <c r="B38" s="22" t="s">
        <v>74</v>
      </c>
      <c r="C38" s="22" t="s">
        <v>139</v>
      </c>
      <c r="D38" s="22">
        <v>1282335</v>
      </c>
      <c r="E38" s="22"/>
      <c r="F38" s="22"/>
      <c r="G38" s="22">
        <v>100000</v>
      </c>
      <c r="H38" s="22">
        <v>249480</v>
      </c>
      <c r="I38" s="22"/>
      <c r="J38" s="22"/>
      <c r="K38" s="22"/>
      <c r="L38" s="22"/>
      <c r="M38" s="22"/>
      <c r="N38" s="22">
        <v>27040</v>
      </c>
      <c r="O38" s="22">
        <v>2127420</v>
      </c>
      <c r="P38" s="22"/>
      <c r="R38">
        <v>38</v>
      </c>
      <c r="S38" t="s">
        <v>48</v>
      </c>
      <c r="T38" t="s">
        <v>139</v>
      </c>
      <c r="U38">
        <v>3645662</v>
      </c>
      <c r="X38">
        <v>1942000</v>
      </c>
      <c r="Y38">
        <v>1520400</v>
      </c>
      <c r="AD38">
        <v>3242</v>
      </c>
      <c r="AF38">
        <v>330000</v>
      </c>
    </row>
    <row r="39" spans="1:33" x14ac:dyDescent="0.25">
      <c r="A39" s="32">
        <v>40</v>
      </c>
      <c r="B39" s="32" t="s">
        <v>1</v>
      </c>
      <c r="C39" s="32" t="s">
        <v>141</v>
      </c>
      <c r="D39" s="32">
        <v>384052</v>
      </c>
      <c r="E39" s="32"/>
      <c r="F39" s="32"/>
      <c r="G39" s="32"/>
      <c r="H39" s="32">
        <v>240000</v>
      </c>
      <c r="I39" s="32"/>
      <c r="J39" s="32"/>
      <c r="K39" s="32"/>
      <c r="L39" s="32"/>
      <c r="M39" s="32"/>
      <c r="N39" s="32">
        <v>13560</v>
      </c>
      <c r="O39" s="32">
        <v>108000</v>
      </c>
      <c r="P39" s="32"/>
      <c r="R39">
        <v>39</v>
      </c>
      <c r="S39" t="s">
        <v>74</v>
      </c>
      <c r="T39" t="s">
        <v>139</v>
      </c>
      <c r="U39">
        <v>1282335</v>
      </c>
      <c r="X39">
        <v>100000</v>
      </c>
      <c r="Y39">
        <v>249480</v>
      </c>
      <c r="AE39">
        <v>27040</v>
      </c>
      <c r="AF39">
        <v>2127420</v>
      </c>
    </row>
    <row r="40" spans="1:33" x14ac:dyDescent="0.25">
      <c r="A40" s="26">
        <v>41</v>
      </c>
      <c r="B40" s="26" t="s">
        <v>70</v>
      </c>
      <c r="C40" s="26" t="s">
        <v>141</v>
      </c>
      <c r="D40" s="26">
        <v>16000</v>
      </c>
      <c r="E40" s="26"/>
      <c r="F40" s="26"/>
      <c r="G40" s="26">
        <v>28800</v>
      </c>
      <c r="H40" s="26">
        <v>652800</v>
      </c>
      <c r="I40" s="26"/>
      <c r="J40" s="26"/>
      <c r="K40" s="26"/>
      <c r="L40" s="26"/>
      <c r="M40" s="26"/>
      <c r="N40" s="26"/>
      <c r="O40" s="26">
        <v>8000</v>
      </c>
      <c r="P40" s="26"/>
      <c r="R40">
        <v>40</v>
      </c>
      <c r="S40" t="s">
        <v>1</v>
      </c>
      <c r="T40" t="s">
        <v>141</v>
      </c>
      <c r="U40">
        <v>384052</v>
      </c>
      <c r="Y40">
        <v>240000</v>
      </c>
      <c r="AE40">
        <v>13560</v>
      </c>
      <c r="AF40">
        <v>108000</v>
      </c>
    </row>
    <row r="41" spans="1:33" x14ac:dyDescent="0.25">
      <c r="A41" s="26">
        <v>42</v>
      </c>
      <c r="B41" s="26" t="s">
        <v>168</v>
      </c>
      <c r="C41" s="26" t="s">
        <v>141</v>
      </c>
      <c r="D41" s="26">
        <v>4925444</v>
      </c>
      <c r="E41" s="26"/>
      <c r="F41" s="26">
        <v>12</v>
      </c>
      <c r="G41" s="26">
        <v>84500</v>
      </c>
      <c r="H41" s="26">
        <v>225000</v>
      </c>
      <c r="I41" s="26"/>
      <c r="J41" s="26"/>
      <c r="K41" s="26"/>
      <c r="L41" s="26">
        <v>8823</v>
      </c>
      <c r="M41" s="26">
        <v>131875</v>
      </c>
      <c r="N41" s="26">
        <v>30573</v>
      </c>
      <c r="O41" s="26">
        <v>647100</v>
      </c>
      <c r="P41" s="26">
        <v>1</v>
      </c>
      <c r="R41">
        <v>41</v>
      </c>
      <c r="S41" t="s">
        <v>70</v>
      </c>
      <c r="T41" t="s">
        <v>141</v>
      </c>
      <c r="U41">
        <v>16000</v>
      </c>
      <c r="X41">
        <v>28800</v>
      </c>
      <c r="Y41">
        <v>652800</v>
      </c>
      <c r="AF41">
        <v>8000</v>
      </c>
    </row>
    <row r="42" spans="1:33" x14ac:dyDescent="0.25">
      <c r="A42" s="26">
        <v>43</v>
      </c>
      <c r="B42" s="26" t="s">
        <v>75</v>
      </c>
      <c r="C42" s="26" t="s">
        <v>141</v>
      </c>
      <c r="D42" s="26">
        <v>530550</v>
      </c>
      <c r="E42" s="26"/>
      <c r="F42" s="26">
        <v>4000</v>
      </c>
      <c r="G42" s="26">
        <v>54000</v>
      </c>
      <c r="H42" s="26"/>
      <c r="I42" s="26"/>
      <c r="J42" s="26"/>
      <c r="K42" s="26"/>
      <c r="L42" s="26">
        <v>1620</v>
      </c>
      <c r="M42" s="26"/>
      <c r="N42" s="26">
        <v>18984</v>
      </c>
      <c r="O42" s="26">
        <v>237000</v>
      </c>
      <c r="P42" s="26"/>
      <c r="R42">
        <v>42</v>
      </c>
      <c r="S42" t="s">
        <v>168</v>
      </c>
      <c r="T42" t="s">
        <v>141</v>
      </c>
      <c r="U42">
        <v>4925444</v>
      </c>
      <c r="W42">
        <v>12</v>
      </c>
      <c r="X42">
        <v>84500</v>
      </c>
      <c r="Y42">
        <v>225000</v>
      </c>
      <c r="AC42">
        <v>8823</v>
      </c>
      <c r="AD42">
        <v>131875</v>
      </c>
      <c r="AE42">
        <v>30573</v>
      </c>
      <c r="AF42">
        <v>647100</v>
      </c>
      <c r="AG42">
        <v>1</v>
      </c>
    </row>
    <row r="43" spans="1:33" x14ac:dyDescent="0.25">
      <c r="A43" s="26">
        <v>44</v>
      </c>
      <c r="B43" s="26" t="s">
        <v>55</v>
      </c>
      <c r="C43" s="26" t="s">
        <v>141</v>
      </c>
      <c r="D43" s="26">
        <v>3552286</v>
      </c>
      <c r="E43" s="26">
        <v>72000</v>
      </c>
      <c r="F43" s="26"/>
      <c r="G43" s="26"/>
      <c r="H43" s="26"/>
      <c r="I43" s="26"/>
      <c r="J43" s="26"/>
      <c r="K43" s="26"/>
      <c r="L43" s="26">
        <v>31201</v>
      </c>
      <c r="M43" s="26"/>
      <c r="N43" s="26">
        <v>43880</v>
      </c>
      <c r="O43" s="26">
        <v>386000</v>
      </c>
      <c r="P43" s="26">
        <v>0</v>
      </c>
      <c r="R43">
        <v>43</v>
      </c>
      <c r="S43" t="s">
        <v>75</v>
      </c>
      <c r="T43" t="s">
        <v>141</v>
      </c>
      <c r="U43">
        <v>530550</v>
      </c>
      <c r="W43">
        <v>4000</v>
      </c>
      <c r="X43">
        <v>54000</v>
      </c>
      <c r="AC43">
        <v>1620</v>
      </c>
      <c r="AE43">
        <v>18984</v>
      </c>
      <c r="AF43">
        <v>237000</v>
      </c>
    </row>
    <row r="44" spans="1:33" x14ac:dyDescent="0.25">
      <c r="A44" s="26">
        <v>45</v>
      </c>
      <c r="B44" s="26" t="s">
        <v>56</v>
      </c>
      <c r="C44" s="26" t="s">
        <v>141</v>
      </c>
      <c r="D44" s="26">
        <v>16557807</v>
      </c>
      <c r="E44" s="26">
        <v>1992037</v>
      </c>
      <c r="F44" s="26">
        <v>12413370</v>
      </c>
      <c r="G44" s="26">
        <v>208400</v>
      </c>
      <c r="H44" s="26">
        <v>58750</v>
      </c>
      <c r="I44" s="26">
        <v>239000</v>
      </c>
      <c r="J44" s="26"/>
      <c r="K44" s="26"/>
      <c r="L44" s="26">
        <v>363223</v>
      </c>
      <c r="M44" s="26">
        <v>23940</v>
      </c>
      <c r="N44" s="26">
        <v>1654699</v>
      </c>
      <c r="O44" s="26">
        <v>9724617</v>
      </c>
      <c r="P44" s="26">
        <v>7</v>
      </c>
      <c r="R44">
        <v>44</v>
      </c>
      <c r="S44" t="s">
        <v>55</v>
      </c>
      <c r="T44" t="s">
        <v>141</v>
      </c>
      <c r="U44">
        <v>3552286</v>
      </c>
      <c r="V44">
        <v>72000</v>
      </c>
      <c r="AC44">
        <v>31201</v>
      </c>
      <c r="AE44">
        <v>43880</v>
      </c>
      <c r="AF44">
        <v>386000</v>
      </c>
      <c r="AG44">
        <v>0</v>
      </c>
    </row>
    <row r="45" spans="1:33" x14ac:dyDescent="0.25">
      <c r="A45" s="26">
        <v>46</v>
      </c>
      <c r="B45" s="26" t="s">
        <v>122</v>
      </c>
      <c r="C45" s="26" t="s">
        <v>141</v>
      </c>
      <c r="D45" s="26"/>
      <c r="E45" s="26"/>
      <c r="F45" s="26"/>
      <c r="G45" s="26"/>
      <c r="H45" s="26"/>
      <c r="I45" s="26"/>
      <c r="J45" s="26"/>
      <c r="K45" s="26"/>
      <c r="L45" s="26">
        <v>20000</v>
      </c>
      <c r="M45" s="26"/>
      <c r="N45" s="26">
        <v>22000</v>
      </c>
      <c r="O45" s="26">
        <v>306000</v>
      </c>
      <c r="P45" s="26"/>
      <c r="R45">
        <v>45</v>
      </c>
      <c r="S45" t="s">
        <v>56</v>
      </c>
      <c r="T45" t="s">
        <v>141</v>
      </c>
      <c r="U45">
        <v>16557807</v>
      </c>
      <c r="V45">
        <v>1992037</v>
      </c>
      <c r="W45">
        <v>12413370</v>
      </c>
      <c r="X45">
        <v>208400</v>
      </c>
      <c r="Y45">
        <v>58750</v>
      </c>
      <c r="Z45">
        <v>239000</v>
      </c>
      <c r="AC45">
        <v>363223</v>
      </c>
      <c r="AD45">
        <v>23940</v>
      </c>
      <c r="AE45">
        <v>1654699</v>
      </c>
      <c r="AF45">
        <v>9724617</v>
      </c>
      <c r="AG45">
        <v>7</v>
      </c>
    </row>
    <row r="46" spans="1:33" x14ac:dyDescent="0.25">
      <c r="A46" s="26">
        <v>47</v>
      </c>
      <c r="B46" s="26" t="s">
        <v>58</v>
      </c>
      <c r="C46" s="26" t="s">
        <v>141</v>
      </c>
      <c r="D46" s="26">
        <v>9819814</v>
      </c>
      <c r="E46" s="26">
        <v>1359526</v>
      </c>
      <c r="F46" s="26">
        <v>5205750</v>
      </c>
      <c r="G46" s="26">
        <v>1830000</v>
      </c>
      <c r="H46" s="26">
        <v>534860</v>
      </c>
      <c r="I46" s="26">
        <v>2800000</v>
      </c>
      <c r="J46" s="26"/>
      <c r="K46" s="26"/>
      <c r="L46" s="26">
        <v>385508</v>
      </c>
      <c r="M46" s="26">
        <v>12250001</v>
      </c>
      <c r="N46" s="26">
        <v>7774116</v>
      </c>
      <c r="O46" s="26">
        <v>20105000</v>
      </c>
      <c r="P46" s="26"/>
      <c r="R46">
        <v>46</v>
      </c>
      <c r="S46" t="s">
        <v>122</v>
      </c>
      <c r="T46" t="s">
        <v>141</v>
      </c>
      <c r="AC46">
        <v>20000</v>
      </c>
      <c r="AE46">
        <v>22000</v>
      </c>
      <c r="AF46">
        <v>306000</v>
      </c>
    </row>
    <row r="47" spans="1:33" x14ac:dyDescent="0.25">
      <c r="A47" s="26">
        <v>48</v>
      </c>
      <c r="B47" s="26" t="s">
        <v>118</v>
      </c>
      <c r="C47" s="26" t="s">
        <v>141</v>
      </c>
      <c r="D47" s="26">
        <v>1672004</v>
      </c>
      <c r="E47" s="26">
        <v>199600</v>
      </c>
      <c r="F47" s="26">
        <v>0</v>
      </c>
      <c r="G47" s="26">
        <v>0</v>
      </c>
      <c r="H47" s="26">
        <v>260000</v>
      </c>
      <c r="I47" s="26"/>
      <c r="J47" s="26"/>
      <c r="K47" s="26"/>
      <c r="L47" s="26">
        <v>2</v>
      </c>
      <c r="M47" s="26"/>
      <c r="N47" s="26">
        <v>74500</v>
      </c>
      <c r="O47" s="26">
        <v>2554000</v>
      </c>
      <c r="P47" s="26"/>
      <c r="R47">
        <v>47</v>
      </c>
      <c r="S47" t="s">
        <v>58</v>
      </c>
      <c r="T47" t="s">
        <v>141</v>
      </c>
      <c r="U47">
        <v>9819814</v>
      </c>
      <c r="V47">
        <v>1359526</v>
      </c>
      <c r="W47">
        <v>5205750</v>
      </c>
      <c r="X47">
        <v>1830000</v>
      </c>
      <c r="Y47">
        <v>534860</v>
      </c>
      <c r="Z47">
        <v>2800000</v>
      </c>
      <c r="AC47">
        <v>385508</v>
      </c>
      <c r="AD47">
        <v>12250001</v>
      </c>
      <c r="AE47">
        <v>7774116</v>
      </c>
      <c r="AF47">
        <v>20105000</v>
      </c>
    </row>
    <row r="48" spans="1:33" x14ac:dyDescent="0.25">
      <c r="A48" s="26">
        <v>49</v>
      </c>
      <c r="B48" s="26" t="s">
        <v>119</v>
      </c>
      <c r="C48" s="26" t="s">
        <v>141</v>
      </c>
      <c r="D48" s="26">
        <v>4487457</v>
      </c>
      <c r="E48" s="26">
        <v>15000</v>
      </c>
      <c r="F48" s="26"/>
      <c r="G48" s="26">
        <v>168000</v>
      </c>
      <c r="H48" s="26">
        <v>200000</v>
      </c>
      <c r="I48" s="26"/>
      <c r="J48" s="26"/>
      <c r="K48" s="26"/>
      <c r="L48" s="26">
        <v>94892</v>
      </c>
      <c r="M48" s="26"/>
      <c r="N48" s="26">
        <v>12696</v>
      </c>
      <c r="O48" s="26">
        <v>3547000</v>
      </c>
      <c r="P48" s="26"/>
      <c r="R48">
        <v>48</v>
      </c>
      <c r="S48" t="s">
        <v>118</v>
      </c>
      <c r="T48" t="s">
        <v>141</v>
      </c>
      <c r="U48">
        <v>1672004</v>
      </c>
      <c r="V48">
        <v>199600</v>
      </c>
      <c r="W48">
        <v>0</v>
      </c>
      <c r="X48">
        <v>0</v>
      </c>
      <c r="Y48">
        <v>260000</v>
      </c>
      <c r="AC48">
        <v>2</v>
      </c>
      <c r="AE48">
        <v>74500</v>
      </c>
      <c r="AF48">
        <v>2554000</v>
      </c>
    </row>
    <row r="49" spans="1:33" x14ac:dyDescent="0.25">
      <c r="A49" s="26">
        <v>50</v>
      </c>
      <c r="B49" s="26" t="s">
        <v>23</v>
      </c>
      <c r="C49" s="26" t="s">
        <v>141</v>
      </c>
      <c r="D49" s="26">
        <v>27101097</v>
      </c>
      <c r="E49" s="26">
        <v>10704316</v>
      </c>
      <c r="F49" s="26">
        <v>4865252</v>
      </c>
      <c r="G49" s="26">
        <v>36272</v>
      </c>
      <c r="H49" s="26">
        <v>68000</v>
      </c>
      <c r="I49" s="26"/>
      <c r="J49" s="26"/>
      <c r="K49" s="26"/>
      <c r="L49" s="26">
        <v>359998</v>
      </c>
      <c r="M49" s="26">
        <v>190300</v>
      </c>
      <c r="N49" s="26">
        <v>1666537</v>
      </c>
      <c r="O49" s="26">
        <v>4469010</v>
      </c>
      <c r="P49" s="26">
        <v>22</v>
      </c>
      <c r="R49">
        <v>49</v>
      </c>
      <c r="S49" t="s">
        <v>119</v>
      </c>
      <c r="T49" t="s">
        <v>141</v>
      </c>
      <c r="U49">
        <v>4487457</v>
      </c>
      <c r="V49">
        <v>15000</v>
      </c>
      <c r="X49">
        <v>168000</v>
      </c>
      <c r="Y49">
        <v>200000</v>
      </c>
      <c r="AC49">
        <v>94892</v>
      </c>
      <c r="AE49">
        <v>12696</v>
      </c>
      <c r="AF49">
        <v>3547000</v>
      </c>
    </row>
    <row r="50" spans="1:33" x14ac:dyDescent="0.25">
      <c r="A50" s="26">
        <v>51</v>
      </c>
      <c r="B50" s="26" t="s">
        <v>25</v>
      </c>
      <c r="C50" s="26" t="s">
        <v>141</v>
      </c>
      <c r="D50" s="26">
        <v>726878</v>
      </c>
      <c r="E50" s="26">
        <v>908226</v>
      </c>
      <c r="F50" s="26"/>
      <c r="G50" s="26"/>
      <c r="H50" s="26"/>
      <c r="I50" s="26"/>
      <c r="J50" s="26"/>
      <c r="K50" s="26"/>
      <c r="L50" s="26">
        <v>4500</v>
      </c>
      <c r="M50" s="26"/>
      <c r="N50" s="26">
        <v>39480</v>
      </c>
      <c r="O50" s="26">
        <v>117150</v>
      </c>
      <c r="P50" s="26">
        <v>1</v>
      </c>
      <c r="R50">
        <v>50</v>
      </c>
      <c r="S50" t="s">
        <v>23</v>
      </c>
      <c r="T50" t="s">
        <v>141</v>
      </c>
      <c r="U50">
        <v>27101097</v>
      </c>
      <c r="V50">
        <v>10704316</v>
      </c>
      <c r="W50">
        <v>4865252</v>
      </c>
      <c r="X50">
        <v>36272</v>
      </c>
      <c r="Y50">
        <v>68000</v>
      </c>
      <c r="AC50">
        <v>359998</v>
      </c>
      <c r="AD50">
        <v>190300</v>
      </c>
      <c r="AE50">
        <v>1666537</v>
      </c>
      <c r="AF50">
        <v>4469010</v>
      </c>
      <c r="AG50">
        <v>22</v>
      </c>
    </row>
    <row r="51" spans="1:33" x14ac:dyDescent="0.25">
      <c r="A51" s="26">
        <v>52</v>
      </c>
      <c r="B51" s="26" t="s">
        <v>28</v>
      </c>
      <c r="C51" s="26" t="s">
        <v>141</v>
      </c>
      <c r="D51" s="26">
        <v>392284</v>
      </c>
      <c r="E51" s="26">
        <v>2300</v>
      </c>
      <c r="F51" s="26"/>
      <c r="G51" s="26">
        <v>38980</v>
      </c>
      <c r="H51" s="26"/>
      <c r="I51" s="26"/>
      <c r="J51" s="26"/>
      <c r="K51" s="26"/>
      <c r="L51" s="26"/>
      <c r="M51" s="26"/>
      <c r="N51" s="26">
        <v>2992</v>
      </c>
      <c r="O51" s="26">
        <v>136843</v>
      </c>
      <c r="P51" s="26"/>
      <c r="R51">
        <v>51</v>
      </c>
      <c r="S51" t="s">
        <v>25</v>
      </c>
      <c r="T51" t="s">
        <v>141</v>
      </c>
      <c r="U51">
        <v>726878</v>
      </c>
      <c r="V51">
        <v>908226</v>
      </c>
      <c r="AC51">
        <v>4500</v>
      </c>
      <c r="AE51">
        <v>39480</v>
      </c>
      <c r="AF51">
        <v>117150</v>
      </c>
      <c r="AG51">
        <v>1</v>
      </c>
    </row>
    <row r="52" spans="1:33" x14ac:dyDescent="0.25">
      <c r="A52" s="26">
        <v>53</v>
      </c>
      <c r="B52" s="26" t="s">
        <v>169</v>
      </c>
      <c r="C52" s="26" t="s">
        <v>141</v>
      </c>
      <c r="D52" s="26">
        <v>9777417</v>
      </c>
      <c r="E52" s="26">
        <v>1613053</v>
      </c>
      <c r="F52" s="26"/>
      <c r="G52" s="26">
        <v>26883</v>
      </c>
      <c r="H52" s="26">
        <v>24930</v>
      </c>
      <c r="I52" s="26"/>
      <c r="J52" s="26"/>
      <c r="K52" s="26">
        <v>6000</v>
      </c>
      <c r="L52" s="26">
        <v>67885</v>
      </c>
      <c r="M52" s="26"/>
      <c r="N52" s="26">
        <v>422589</v>
      </c>
      <c r="O52" s="26">
        <v>2224652</v>
      </c>
      <c r="P52" s="26">
        <v>9</v>
      </c>
      <c r="R52">
        <v>52</v>
      </c>
      <c r="S52" t="s">
        <v>28</v>
      </c>
      <c r="T52" t="s">
        <v>141</v>
      </c>
      <c r="U52">
        <v>392284</v>
      </c>
      <c r="V52">
        <v>2300</v>
      </c>
      <c r="X52">
        <v>38980</v>
      </c>
      <c r="AE52">
        <v>2992</v>
      </c>
      <c r="AF52">
        <v>136843</v>
      </c>
    </row>
    <row r="53" spans="1:33" x14ac:dyDescent="0.25">
      <c r="A53" s="26">
        <v>54</v>
      </c>
      <c r="B53" s="26" t="s">
        <v>152</v>
      </c>
      <c r="C53" s="26" t="s">
        <v>141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>
        <v>200000</v>
      </c>
      <c r="P53" s="26"/>
      <c r="R53">
        <v>53</v>
      </c>
      <c r="S53" t="s">
        <v>169</v>
      </c>
      <c r="T53" t="s">
        <v>141</v>
      </c>
      <c r="U53">
        <v>9777417</v>
      </c>
      <c r="V53">
        <v>1613053</v>
      </c>
      <c r="X53">
        <v>26883</v>
      </c>
      <c r="Y53">
        <v>24930</v>
      </c>
      <c r="AB53">
        <v>6000</v>
      </c>
      <c r="AC53">
        <v>67885</v>
      </c>
      <c r="AE53">
        <v>422589</v>
      </c>
      <c r="AF53">
        <v>2224652</v>
      </c>
      <c r="AG53">
        <v>9</v>
      </c>
    </row>
    <row r="54" spans="1:33" x14ac:dyDescent="0.25">
      <c r="A54" s="26">
        <v>55</v>
      </c>
      <c r="B54" s="26" t="s">
        <v>192</v>
      </c>
      <c r="C54" s="26" t="s">
        <v>141</v>
      </c>
      <c r="D54" s="26"/>
      <c r="E54" s="26"/>
      <c r="F54" s="26"/>
      <c r="G54" s="26"/>
      <c r="H54" s="26"/>
      <c r="I54" s="26"/>
      <c r="J54" s="26"/>
      <c r="K54" s="26"/>
      <c r="L54" s="26">
        <v>0</v>
      </c>
      <c r="M54" s="26"/>
      <c r="N54" s="26"/>
      <c r="O54" s="26"/>
      <c r="P54" s="26"/>
      <c r="R54">
        <v>54</v>
      </c>
      <c r="S54" t="s">
        <v>152</v>
      </c>
      <c r="T54" t="s">
        <v>141</v>
      </c>
      <c r="AF54">
        <v>200000</v>
      </c>
    </row>
    <row r="55" spans="1:33" x14ac:dyDescent="0.25">
      <c r="A55" s="26">
        <v>56</v>
      </c>
      <c r="B55" s="26" t="s">
        <v>159</v>
      </c>
      <c r="C55" s="26" t="s">
        <v>141</v>
      </c>
      <c r="D55" s="26"/>
      <c r="E55" s="26"/>
      <c r="F55" s="26"/>
      <c r="G55" s="26">
        <v>25000</v>
      </c>
      <c r="H55" s="26"/>
      <c r="I55" s="26"/>
      <c r="J55" s="26"/>
      <c r="K55" s="26"/>
      <c r="L55" s="26">
        <v>15</v>
      </c>
      <c r="M55" s="26"/>
      <c r="N55" s="26"/>
      <c r="O55" s="26"/>
      <c r="P55" s="26">
        <v>5</v>
      </c>
      <c r="R55">
        <v>55</v>
      </c>
      <c r="S55" t="s">
        <v>192</v>
      </c>
      <c r="T55" t="s">
        <v>141</v>
      </c>
      <c r="AC55">
        <v>0</v>
      </c>
    </row>
    <row r="56" spans="1:33" x14ac:dyDescent="0.25">
      <c r="A56" s="26">
        <v>57</v>
      </c>
      <c r="B56" s="26" t="s">
        <v>33</v>
      </c>
      <c r="C56" s="26" t="s">
        <v>141</v>
      </c>
      <c r="D56" s="26">
        <v>16252</v>
      </c>
      <c r="E56" s="26"/>
      <c r="F56" s="26">
        <v>50000</v>
      </c>
      <c r="G56" s="26">
        <v>267000</v>
      </c>
      <c r="H56" s="26">
        <v>218500</v>
      </c>
      <c r="I56" s="26">
        <v>15000</v>
      </c>
      <c r="J56" s="26">
        <v>76500</v>
      </c>
      <c r="K56" s="26"/>
      <c r="L56" s="26">
        <v>99000</v>
      </c>
      <c r="M56" s="26"/>
      <c r="N56" s="26"/>
      <c r="O56" s="26">
        <v>874600</v>
      </c>
      <c r="P56" s="26"/>
      <c r="R56">
        <v>56</v>
      </c>
      <c r="S56" t="s">
        <v>159</v>
      </c>
      <c r="T56" t="s">
        <v>141</v>
      </c>
      <c r="X56">
        <v>25000</v>
      </c>
      <c r="AC56">
        <v>15</v>
      </c>
      <c r="AG56">
        <v>5</v>
      </c>
    </row>
    <row r="57" spans="1:33" x14ac:dyDescent="0.25">
      <c r="A57" s="32">
        <v>58</v>
      </c>
      <c r="B57" s="32" t="s">
        <v>41</v>
      </c>
      <c r="C57" s="32" t="s">
        <v>141</v>
      </c>
      <c r="D57" s="32">
        <v>4892632</v>
      </c>
      <c r="E57" s="32">
        <v>4553650</v>
      </c>
      <c r="F57" s="32">
        <v>11000</v>
      </c>
      <c r="G57" s="32">
        <v>3778000</v>
      </c>
      <c r="H57" s="32">
        <v>112000</v>
      </c>
      <c r="I57" s="32"/>
      <c r="J57" s="32"/>
      <c r="K57" s="32"/>
      <c r="L57" s="32">
        <v>36301</v>
      </c>
      <c r="M57" s="32"/>
      <c r="N57" s="32">
        <v>371879</v>
      </c>
      <c r="O57" s="32">
        <v>22388130</v>
      </c>
      <c r="P57" s="32">
        <v>2</v>
      </c>
      <c r="R57">
        <v>57</v>
      </c>
      <c r="S57" t="s">
        <v>33</v>
      </c>
      <c r="T57" t="s">
        <v>141</v>
      </c>
      <c r="U57">
        <v>16252</v>
      </c>
      <c r="W57">
        <v>50000</v>
      </c>
      <c r="X57">
        <v>267000</v>
      </c>
      <c r="Y57">
        <v>218500</v>
      </c>
      <c r="Z57">
        <v>15000</v>
      </c>
      <c r="AA57">
        <v>76500</v>
      </c>
      <c r="AC57">
        <v>99000</v>
      </c>
      <c r="AF57">
        <v>874600</v>
      </c>
    </row>
    <row r="58" spans="1:33" x14ac:dyDescent="0.25">
      <c r="A58" s="26">
        <v>59</v>
      </c>
      <c r="B58" s="26" t="s">
        <v>170</v>
      </c>
      <c r="C58" s="26" t="s">
        <v>141</v>
      </c>
      <c r="D58" s="26">
        <v>22000</v>
      </c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R58">
        <v>58</v>
      </c>
      <c r="S58" t="s">
        <v>41</v>
      </c>
      <c r="T58" t="s">
        <v>141</v>
      </c>
      <c r="U58">
        <v>4892632</v>
      </c>
      <c r="V58">
        <v>4553650</v>
      </c>
      <c r="W58">
        <v>11000</v>
      </c>
      <c r="X58">
        <v>3778000</v>
      </c>
      <c r="Y58">
        <v>112000</v>
      </c>
      <c r="AC58">
        <v>36301</v>
      </c>
      <c r="AE58">
        <v>371879</v>
      </c>
      <c r="AF58">
        <v>22388130</v>
      </c>
      <c r="AG58">
        <v>2</v>
      </c>
    </row>
    <row r="59" spans="1:33" x14ac:dyDescent="0.25">
      <c r="A59" s="26">
        <v>60</v>
      </c>
      <c r="B59" s="26" t="s">
        <v>36</v>
      </c>
      <c r="C59" s="26" t="s">
        <v>141</v>
      </c>
      <c r="D59" s="26">
        <v>7830560</v>
      </c>
      <c r="E59" s="26">
        <v>401378</v>
      </c>
      <c r="F59" s="26">
        <v>146740</v>
      </c>
      <c r="G59" s="26">
        <v>50</v>
      </c>
      <c r="H59" s="26">
        <v>4000</v>
      </c>
      <c r="I59" s="26"/>
      <c r="J59" s="26"/>
      <c r="K59" s="26"/>
      <c r="L59" s="26">
        <v>31117</v>
      </c>
      <c r="M59" s="26"/>
      <c r="N59" s="26">
        <v>507530</v>
      </c>
      <c r="O59" s="26">
        <v>219690</v>
      </c>
      <c r="P59" s="26">
        <v>23</v>
      </c>
      <c r="R59">
        <v>59</v>
      </c>
      <c r="S59" t="s">
        <v>170</v>
      </c>
      <c r="T59" t="s">
        <v>141</v>
      </c>
      <c r="U59">
        <v>22000</v>
      </c>
    </row>
    <row r="60" spans="1:33" x14ac:dyDescent="0.25">
      <c r="A60" s="26">
        <v>61</v>
      </c>
      <c r="B60" s="26" t="s">
        <v>39</v>
      </c>
      <c r="C60" s="26" t="s">
        <v>141</v>
      </c>
      <c r="D60" s="26">
        <v>22455390</v>
      </c>
      <c r="E60" s="26">
        <v>610600</v>
      </c>
      <c r="F60" s="26">
        <v>1564375</v>
      </c>
      <c r="G60" s="26">
        <v>3392577</v>
      </c>
      <c r="H60" s="26">
        <v>32000</v>
      </c>
      <c r="I60" s="26">
        <v>621000</v>
      </c>
      <c r="J60" s="26"/>
      <c r="K60" s="26"/>
      <c r="L60" s="26">
        <v>398737</v>
      </c>
      <c r="M60" s="26">
        <v>99968</v>
      </c>
      <c r="N60" s="26">
        <v>1404327</v>
      </c>
      <c r="O60" s="26">
        <v>22430400</v>
      </c>
      <c r="P60" s="26">
        <v>20</v>
      </c>
      <c r="R60">
        <v>60</v>
      </c>
      <c r="S60" t="s">
        <v>36</v>
      </c>
      <c r="T60" t="s">
        <v>141</v>
      </c>
      <c r="U60">
        <v>7830560</v>
      </c>
      <c r="V60">
        <v>401378</v>
      </c>
      <c r="W60">
        <v>146740</v>
      </c>
      <c r="X60">
        <v>50</v>
      </c>
      <c r="Y60">
        <v>4000</v>
      </c>
      <c r="AC60">
        <v>31117</v>
      </c>
      <c r="AE60">
        <v>507530</v>
      </c>
      <c r="AF60">
        <v>219690</v>
      </c>
      <c r="AG60">
        <v>23</v>
      </c>
    </row>
    <row r="61" spans="1:33" x14ac:dyDescent="0.25">
      <c r="A61" s="26">
        <v>62</v>
      </c>
      <c r="B61" s="26" t="s">
        <v>111</v>
      </c>
      <c r="C61" s="26" t="s">
        <v>141</v>
      </c>
      <c r="D61" s="26">
        <v>1144280</v>
      </c>
      <c r="E61" s="26">
        <v>42000</v>
      </c>
      <c r="F61" s="26"/>
      <c r="G61" s="26"/>
      <c r="H61" s="26"/>
      <c r="I61" s="26"/>
      <c r="J61" s="26"/>
      <c r="K61" s="26"/>
      <c r="L61" s="26">
        <v>3</v>
      </c>
      <c r="M61" s="26">
        <v>24300</v>
      </c>
      <c r="N61" s="26">
        <v>7674</v>
      </c>
      <c r="O61" s="26"/>
      <c r="P61" s="26"/>
      <c r="R61">
        <v>61</v>
      </c>
      <c r="S61" t="s">
        <v>39</v>
      </c>
      <c r="T61" t="s">
        <v>141</v>
      </c>
      <c r="U61">
        <v>22455390</v>
      </c>
      <c r="V61">
        <v>610600</v>
      </c>
      <c r="W61">
        <v>1564375</v>
      </c>
      <c r="X61">
        <v>3392577</v>
      </c>
      <c r="Y61">
        <v>32000</v>
      </c>
      <c r="Z61">
        <v>621000</v>
      </c>
      <c r="AC61">
        <v>398737</v>
      </c>
      <c r="AD61">
        <v>99968</v>
      </c>
      <c r="AE61">
        <v>1404327</v>
      </c>
      <c r="AF61">
        <v>22430400</v>
      </c>
      <c r="AG61">
        <v>20</v>
      </c>
    </row>
    <row r="62" spans="1:33" x14ac:dyDescent="0.25">
      <c r="A62" s="26">
        <v>63</v>
      </c>
      <c r="B62" s="26" t="s">
        <v>44</v>
      </c>
      <c r="C62" s="26" t="s">
        <v>141</v>
      </c>
      <c r="D62" s="26">
        <v>8865488</v>
      </c>
      <c r="E62" s="26">
        <v>1813670</v>
      </c>
      <c r="F62" s="26">
        <v>4133000</v>
      </c>
      <c r="G62" s="26">
        <v>1020</v>
      </c>
      <c r="H62" s="26">
        <v>144000</v>
      </c>
      <c r="I62" s="26"/>
      <c r="J62" s="26">
        <v>40000</v>
      </c>
      <c r="K62" s="26"/>
      <c r="L62" s="26">
        <v>1324711</v>
      </c>
      <c r="M62" s="26">
        <v>800</v>
      </c>
      <c r="N62" s="26">
        <v>716640</v>
      </c>
      <c r="O62" s="26">
        <v>125003</v>
      </c>
      <c r="P62" s="26">
        <v>3</v>
      </c>
      <c r="R62">
        <v>62</v>
      </c>
      <c r="S62" t="s">
        <v>111</v>
      </c>
      <c r="T62" t="s">
        <v>141</v>
      </c>
      <c r="U62">
        <v>1144280</v>
      </c>
      <c r="V62">
        <v>42000</v>
      </c>
      <c r="AC62">
        <v>3</v>
      </c>
      <c r="AD62">
        <v>24300</v>
      </c>
      <c r="AE62">
        <v>7674</v>
      </c>
    </row>
    <row r="63" spans="1:33" x14ac:dyDescent="0.25">
      <c r="A63" s="26">
        <v>64</v>
      </c>
      <c r="B63" s="26" t="s">
        <v>127</v>
      </c>
      <c r="C63" s="26" t="s">
        <v>141</v>
      </c>
      <c r="D63" s="26"/>
      <c r="E63" s="26"/>
      <c r="F63" s="26"/>
      <c r="G63" s="26">
        <v>2988</v>
      </c>
      <c r="H63" s="26"/>
      <c r="I63" s="26"/>
      <c r="J63" s="26"/>
      <c r="K63" s="26"/>
      <c r="L63" s="26"/>
      <c r="M63" s="26"/>
      <c r="N63" s="26"/>
      <c r="O63" s="26"/>
      <c r="P63" s="26"/>
      <c r="R63">
        <v>63</v>
      </c>
      <c r="S63" t="s">
        <v>44</v>
      </c>
      <c r="T63" t="s">
        <v>141</v>
      </c>
      <c r="U63">
        <v>8865488</v>
      </c>
      <c r="V63">
        <v>1813670</v>
      </c>
      <c r="W63">
        <v>4133000</v>
      </c>
      <c r="X63">
        <v>1020</v>
      </c>
      <c r="Y63">
        <v>144000</v>
      </c>
      <c r="AA63">
        <v>40000</v>
      </c>
      <c r="AC63">
        <v>1324711</v>
      </c>
      <c r="AD63">
        <v>800</v>
      </c>
      <c r="AE63">
        <v>716640</v>
      </c>
      <c r="AF63">
        <v>125003</v>
      </c>
      <c r="AG63">
        <v>3</v>
      </c>
    </row>
    <row r="64" spans="1:33" x14ac:dyDescent="0.25">
      <c r="A64" s="26">
        <v>65</v>
      </c>
      <c r="B64" s="26" t="s">
        <v>121</v>
      </c>
      <c r="C64" s="26" t="s">
        <v>141</v>
      </c>
      <c r="D64" s="26">
        <v>1380510</v>
      </c>
      <c r="E64" s="26">
        <v>58000</v>
      </c>
      <c r="F64" s="26"/>
      <c r="G64" s="26"/>
      <c r="H64" s="26"/>
      <c r="I64" s="26"/>
      <c r="J64" s="26"/>
      <c r="K64" s="26"/>
      <c r="L64" s="26">
        <v>5001</v>
      </c>
      <c r="M64" s="26"/>
      <c r="N64" s="26">
        <v>54583</v>
      </c>
      <c r="O64" s="26"/>
      <c r="P64" s="26"/>
      <c r="R64">
        <v>64</v>
      </c>
      <c r="S64" t="s">
        <v>127</v>
      </c>
      <c r="T64" t="s">
        <v>141</v>
      </c>
      <c r="X64">
        <v>2988</v>
      </c>
    </row>
    <row r="65" spans="1:33" x14ac:dyDescent="0.25">
      <c r="A65" s="32">
        <v>66</v>
      </c>
      <c r="B65" s="32" t="s">
        <v>114</v>
      </c>
      <c r="C65" s="32" t="s">
        <v>141</v>
      </c>
      <c r="D65" s="32">
        <v>116226</v>
      </c>
      <c r="E65" s="32"/>
      <c r="F65" s="32">
        <v>75000</v>
      </c>
      <c r="G65" s="32"/>
      <c r="H65" s="32"/>
      <c r="I65" s="32"/>
      <c r="J65" s="32"/>
      <c r="K65" s="32"/>
      <c r="L65" s="32">
        <v>0</v>
      </c>
      <c r="M65" s="32"/>
      <c r="N65" s="32"/>
      <c r="O65" s="32"/>
      <c r="P65" s="32"/>
      <c r="R65">
        <v>65</v>
      </c>
      <c r="S65" t="s">
        <v>121</v>
      </c>
      <c r="T65" t="s">
        <v>141</v>
      </c>
      <c r="U65">
        <v>1380510</v>
      </c>
      <c r="V65">
        <v>58000</v>
      </c>
      <c r="AC65">
        <v>5001</v>
      </c>
      <c r="AE65">
        <v>54583</v>
      </c>
    </row>
    <row r="66" spans="1:33" x14ac:dyDescent="0.25">
      <c r="A66" s="25">
        <v>68</v>
      </c>
      <c r="B66" s="25" t="s">
        <v>2</v>
      </c>
      <c r="C66" s="25" t="s">
        <v>149</v>
      </c>
      <c r="D66" s="25">
        <v>20008</v>
      </c>
      <c r="E66" s="25"/>
      <c r="F66" s="25">
        <v>242940</v>
      </c>
      <c r="G66" s="25">
        <v>94950</v>
      </c>
      <c r="H66" s="25"/>
      <c r="I66" s="25"/>
      <c r="J66" s="25"/>
      <c r="K66" s="25"/>
      <c r="L66" s="25"/>
      <c r="M66" s="25"/>
      <c r="N66" s="25"/>
      <c r="O66" s="25">
        <v>516000</v>
      </c>
      <c r="P66" s="25"/>
      <c r="R66">
        <v>66</v>
      </c>
      <c r="S66" t="s">
        <v>114</v>
      </c>
      <c r="T66" t="s">
        <v>141</v>
      </c>
      <c r="U66">
        <v>116226</v>
      </c>
      <c r="W66">
        <v>75000</v>
      </c>
      <c r="AC66">
        <v>0</v>
      </c>
    </row>
    <row r="67" spans="1:33" x14ac:dyDescent="0.25">
      <c r="A67" s="25">
        <v>69</v>
      </c>
      <c r="B67" s="25" t="s">
        <v>8</v>
      </c>
      <c r="C67" s="25" t="s">
        <v>149</v>
      </c>
      <c r="D67" s="25">
        <v>580000</v>
      </c>
      <c r="E67" s="25"/>
      <c r="F67" s="25"/>
      <c r="G67" s="25">
        <v>4429000</v>
      </c>
      <c r="H67" s="25">
        <v>2198500</v>
      </c>
      <c r="I67" s="25">
        <v>104000</v>
      </c>
      <c r="J67" s="25"/>
      <c r="K67" s="25"/>
      <c r="L67" s="25"/>
      <c r="M67" s="25"/>
      <c r="N67" s="25"/>
      <c r="O67" s="25">
        <v>1065250</v>
      </c>
      <c r="P67" s="25"/>
      <c r="R67">
        <v>68</v>
      </c>
      <c r="S67" t="s">
        <v>2</v>
      </c>
      <c r="T67" t="s">
        <v>149</v>
      </c>
      <c r="U67">
        <v>20008</v>
      </c>
      <c r="W67">
        <v>242940</v>
      </c>
      <c r="X67">
        <v>94950</v>
      </c>
      <c r="AF67">
        <v>516000</v>
      </c>
    </row>
    <row r="68" spans="1:33" x14ac:dyDescent="0.25">
      <c r="A68" s="25">
        <v>70</v>
      </c>
      <c r="B68" s="25" t="s">
        <v>125</v>
      </c>
      <c r="C68" s="25" t="s">
        <v>149</v>
      </c>
      <c r="D68" s="25">
        <v>6000</v>
      </c>
      <c r="E68" s="25"/>
      <c r="F68" s="25"/>
      <c r="G68" s="25">
        <v>282500</v>
      </c>
      <c r="H68" s="25"/>
      <c r="I68" s="25"/>
      <c r="J68" s="25"/>
      <c r="K68" s="25"/>
      <c r="L68" s="25">
        <v>4000</v>
      </c>
      <c r="M68" s="25"/>
      <c r="N68" s="25"/>
      <c r="O68" s="25">
        <v>35000</v>
      </c>
      <c r="P68" s="25"/>
      <c r="R68">
        <v>69</v>
      </c>
      <c r="S68" t="s">
        <v>8</v>
      </c>
      <c r="T68" t="s">
        <v>149</v>
      </c>
      <c r="U68">
        <v>580000</v>
      </c>
      <c r="X68">
        <v>4429000</v>
      </c>
      <c r="Y68">
        <v>2198500</v>
      </c>
      <c r="Z68">
        <v>104000</v>
      </c>
      <c r="AF68">
        <v>1065250</v>
      </c>
    </row>
    <row r="69" spans="1:33" x14ac:dyDescent="0.25">
      <c r="A69" s="25">
        <v>71</v>
      </c>
      <c r="B69" s="25" t="s">
        <v>17</v>
      </c>
      <c r="C69" s="25" t="s">
        <v>149</v>
      </c>
      <c r="D69" s="25">
        <v>6546713</v>
      </c>
      <c r="E69" s="25">
        <v>46132</v>
      </c>
      <c r="F69" s="25">
        <v>16008</v>
      </c>
      <c r="G69" s="25">
        <v>609908</v>
      </c>
      <c r="H69" s="25"/>
      <c r="I69" s="25"/>
      <c r="J69" s="25"/>
      <c r="K69" s="25"/>
      <c r="L69" s="25">
        <v>21692</v>
      </c>
      <c r="M69" s="25"/>
      <c r="N69" s="25">
        <v>100772</v>
      </c>
      <c r="O69" s="25">
        <v>469200</v>
      </c>
      <c r="P69" s="25">
        <v>3</v>
      </c>
      <c r="R69">
        <v>70</v>
      </c>
      <c r="S69" t="s">
        <v>125</v>
      </c>
      <c r="T69" t="s">
        <v>149</v>
      </c>
      <c r="U69">
        <v>6000</v>
      </c>
      <c r="X69">
        <v>282500</v>
      </c>
      <c r="AC69">
        <v>4000</v>
      </c>
      <c r="AF69">
        <v>35000</v>
      </c>
    </row>
    <row r="70" spans="1:33" x14ac:dyDescent="0.25">
      <c r="A70" s="25">
        <v>73</v>
      </c>
      <c r="B70" s="25" t="s">
        <v>161</v>
      </c>
      <c r="C70" s="25" t="s">
        <v>149</v>
      </c>
      <c r="D70" s="25"/>
      <c r="E70" s="25"/>
      <c r="F70" s="25"/>
      <c r="G70" s="25"/>
      <c r="H70" s="25">
        <v>350000</v>
      </c>
      <c r="I70" s="25"/>
      <c r="J70" s="25"/>
      <c r="K70" s="25"/>
      <c r="L70" s="25"/>
      <c r="M70" s="25"/>
      <c r="N70" s="25"/>
      <c r="O70" s="25">
        <v>1360000</v>
      </c>
      <c r="P70" s="25"/>
      <c r="R70">
        <v>71</v>
      </c>
      <c r="S70" t="s">
        <v>17</v>
      </c>
      <c r="T70" t="s">
        <v>149</v>
      </c>
      <c r="U70">
        <v>6546713</v>
      </c>
      <c r="V70">
        <v>46132</v>
      </c>
      <c r="W70">
        <v>16008</v>
      </c>
      <c r="X70">
        <v>609908</v>
      </c>
      <c r="AC70">
        <v>21692</v>
      </c>
      <c r="AE70">
        <v>100772</v>
      </c>
      <c r="AF70">
        <v>469200</v>
      </c>
      <c r="AG70">
        <v>3</v>
      </c>
    </row>
    <row r="71" spans="1:33" x14ac:dyDescent="0.25">
      <c r="A71" s="25">
        <v>74</v>
      </c>
      <c r="B71" s="25" t="s">
        <v>115</v>
      </c>
      <c r="C71" s="25" t="s">
        <v>149</v>
      </c>
      <c r="D71" s="25">
        <v>559950</v>
      </c>
      <c r="E71" s="25">
        <v>153150</v>
      </c>
      <c r="F71" s="25"/>
      <c r="G71" s="25"/>
      <c r="H71" s="25"/>
      <c r="I71" s="25"/>
      <c r="J71" s="25"/>
      <c r="K71" s="25"/>
      <c r="L71" s="25"/>
      <c r="M71" s="25"/>
      <c r="N71" s="25">
        <v>21000</v>
      </c>
      <c r="O71" s="25"/>
      <c r="P71" s="25"/>
      <c r="R71">
        <v>73</v>
      </c>
      <c r="S71" t="s">
        <v>161</v>
      </c>
      <c r="T71" t="s">
        <v>149</v>
      </c>
      <c r="Y71">
        <v>350000</v>
      </c>
      <c r="AF71">
        <v>1360000</v>
      </c>
    </row>
    <row r="72" spans="1:33" x14ac:dyDescent="0.25">
      <c r="A72" s="25">
        <v>75</v>
      </c>
      <c r="B72" s="25" t="s">
        <v>160</v>
      </c>
      <c r="C72" s="25" t="s">
        <v>149</v>
      </c>
      <c r="D72" s="25"/>
      <c r="E72" s="25"/>
      <c r="F72" s="25"/>
      <c r="G72" s="25"/>
      <c r="H72" s="25">
        <v>24000</v>
      </c>
      <c r="I72" s="25"/>
      <c r="J72" s="25"/>
      <c r="K72" s="25"/>
      <c r="L72" s="25"/>
      <c r="M72" s="25"/>
      <c r="N72" s="25"/>
      <c r="O72" s="25"/>
      <c r="P72" s="25"/>
      <c r="R72">
        <v>74</v>
      </c>
      <c r="S72" t="s">
        <v>115</v>
      </c>
      <c r="T72" t="s">
        <v>149</v>
      </c>
      <c r="U72">
        <v>559950</v>
      </c>
      <c r="V72">
        <v>153150</v>
      </c>
      <c r="AE72">
        <v>21000</v>
      </c>
    </row>
    <row r="73" spans="1:33" x14ac:dyDescent="0.25">
      <c r="A73" s="25">
        <v>76</v>
      </c>
      <c r="B73" s="25" t="s">
        <v>171</v>
      </c>
      <c r="C73" s="25" t="s">
        <v>149</v>
      </c>
      <c r="D73" s="25"/>
      <c r="E73" s="25"/>
      <c r="F73" s="25"/>
      <c r="G73" s="25">
        <v>18500</v>
      </c>
      <c r="H73" s="25"/>
      <c r="I73" s="25"/>
      <c r="J73" s="25"/>
      <c r="K73" s="25"/>
      <c r="L73" s="25"/>
      <c r="M73" s="25"/>
      <c r="N73" s="25"/>
      <c r="O73" s="25">
        <v>17500</v>
      </c>
      <c r="P73" s="25"/>
      <c r="R73">
        <v>75</v>
      </c>
      <c r="S73" t="s">
        <v>160</v>
      </c>
      <c r="T73" t="s">
        <v>149</v>
      </c>
      <c r="Y73">
        <v>24000</v>
      </c>
    </row>
    <row r="74" spans="1:33" x14ac:dyDescent="0.25">
      <c r="A74" s="25">
        <v>77</v>
      </c>
      <c r="B74" s="25" t="s">
        <v>31</v>
      </c>
      <c r="C74" s="25" t="s">
        <v>149</v>
      </c>
      <c r="D74" s="25">
        <v>894040</v>
      </c>
      <c r="E74" s="25">
        <v>14000</v>
      </c>
      <c r="F74" s="25"/>
      <c r="G74" s="25">
        <v>423000</v>
      </c>
      <c r="H74" s="25"/>
      <c r="I74" s="25"/>
      <c r="J74" s="25">
        <v>68200</v>
      </c>
      <c r="K74" s="25"/>
      <c r="L74" s="25"/>
      <c r="M74" s="25"/>
      <c r="N74" s="25"/>
      <c r="O74" s="25">
        <v>54700</v>
      </c>
      <c r="P74" s="25"/>
      <c r="R74">
        <v>76</v>
      </c>
      <c r="S74" t="s">
        <v>171</v>
      </c>
      <c r="T74" t="s">
        <v>149</v>
      </c>
      <c r="X74">
        <v>18500</v>
      </c>
      <c r="AF74">
        <v>17500</v>
      </c>
    </row>
    <row r="75" spans="1:33" x14ac:dyDescent="0.25">
      <c r="A75" s="25">
        <v>78</v>
      </c>
      <c r="B75" s="25" t="s">
        <v>172</v>
      </c>
      <c r="C75" s="25" t="s">
        <v>149</v>
      </c>
      <c r="D75" s="25">
        <v>25000</v>
      </c>
      <c r="E75" s="25"/>
      <c r="F75" s="25">
        <v>192000</v>
      </c>
      <c r="G75" s="25"/>
      <c r="H75" s="25"/>
      <c r="I75" s="25"/>
      <c r="J75" s="25"/>
      <c r="K75" s="25"/>
      <c r="L75" s="25"/>
      <c r="M75" s="25"/>
      <c r="N75" s="25"/>
      <c r="O75" s="25"/>
      <c r="P75" s="25"/>
      <c r="R75">
        <v>77</v>
      </c>
      <c r="S75" t="s">
        <v>31</v>
      </c>
      <c r="T75" t="s">
        <v>149</v>
      </c>
      <c r="U75">
        <v>894040</v>
      </c>
      <c r="V75">
        <v>14000</v>
      </c>
      <c r="X75">
        <v>423000</v>
      </c>
      <c r="AA75">
        <v>68200</v>
      </c>
      <c r="AF75">
        <v>54700</v>
      </c>
    </row>
    <row r="76" spans="1:33" x14ac:dyDescent="0.25">
      <c r="A76" s="25">
        <v>79</v>
      </c>
      <c r="B76" s="25" t="s">
        <v>173</v>
      </c>
      <c r="C76" s="25" t="s">
        <v>149</v>
      </c>
      <c r="D76" s="25">
        <v>149471</v>
      </c>
      <c r="E76" s="25"/>
      <c r="F76" s="25"/>
      <c r="G76" s="25">
        <v>122000</v>
      </c>
      <c r="H76" s="25">
        <v>889000</v>
      </c>
      <c r="I76" s="25"/>
      <c r="J76" s="25"/>
      <c r="K76" s="25"/>
      <c r="L76" s="25"/>
      <c r="M76" s="25"/>
      <c r="N76" s="25"/>
      <c r="O76" s="25">
        <v>1051750</v>
      </c>
      <c r="P76" s="25">
        <v>30</v>
      </c>
      <c r="R76">
        <v>78</v>
      </c>
      <c r="S76" t="s">
        <v>172</v>
      </c>
      <c r="T76" t="s">
        <v>149</v>
      </c>
      <c r="U76">
        <v>25000</v>
      </c>
      <c r="W76">
        <v>192000</v>
      </c>
    </row>
    <row r="77" spans="1:33" x14ac:dyDescent="0.25">
      <c r="A77" s="25">
        <v>80</v>
      </c>
      <c r="B77" s="25" t="s">
        <v>174</v>
      </c>
      <c r="C77" s="25" t="s">
        <v>149</v>
      </c>
      <c r="D77" s="25">
        <v>1952200</v>
      </c>
      <c r="E77" s="25">
        <v>17000</v>
      </c>
      <c r="F77" s="25"/>
      <c r="G77" s="25">
        <v>4475000</v>
      </c>
      <c r="H77" s="25">
        <v>1900000</v>
      </c>
      <c r="I77" s="25"/>
      <c r="J77" s="25"/>
      <c r="K77" s="25"/>
      <c r="L77" s="25">
        <v>322761</v>
      </c>
      <c r="M77" s="25"/>
      <c r="N77" s="25">
        <v>5640</v>
      </c>
      <c r="O77" s="25">
        <v>22825000</v>
      </c>
      <c r="P77" s="25">
        <v>0</v>
      </c>
      <c r="R77">
        <v>79</v>
      </c>
      <c r="S77" t="s">
        <v>173</v>
      </c>
      <c r="T77" t="s">
        <v>149</v>
      </c>
      <c r="U77">
        <v>149471</v>
      </c>
      <c r="X77">
        <v>122000</v>
      </c>
      <c r="Y77">
        <v>889000</v>
      </c>
      <c r="AF77">
        <v>1051750</v>
      </c>
      <c r="AG77">
        <v>30</v>
      </c>
    </row>
    <row r="78" spans="1:33" x14ac:dyDescent="0.25">
      <c r="A78" s="25">
        <v>81</v>
      </c>
      <c r="B78" s="25" t="s">
        <v>175</v>
      </c>
      <c r="C78" s="25" t="s">
        <v>149</v>
      </c>
      <c r="D78" s="25">
        <v>2787100</v>
      </c>
      <c r="E78" s="25"/>
      <c r="F78" s="25">
        <v>144000</v>
      </c>
      <c r="G78" s="25">
        <v>50000</v>
      </c>
      <c r="H78" s="25"/>
      <c r="I78" s="25"/>
      <c r="J78" s="25"/>
      <c r="K78" s="25"/>
      <c r="L78" s="25">
        <v>400</v>
      </c>
      <c r="M78" s="25"/>
      <c r="N78" s="25">
        <v>1600</v>
      </c>
      <c r="O78" s="25">
        <v>40000</v>
      </c>
      <c r="P78" s="25"/>
      <c r="R78">
        <v>80</v>
      </c>
      <c r="S78" t="s">
        <v>174</v>
      </c>
      <c r="T78" t="s">
        <v>149</v>
      </c>
      <c r="U78">
        <v>1952200</v>
      </c>
      <c r="V78">
        <v>17000</v>
      </c>
      <c r="X78">
        <v>4475000</v>
      </c>
      <c r="Y78">
        <v>1900000</v>
      </c>
      <c r="AC78">
        <v>322761</v>
      </c>
      <c r="AE78">
        <v>5640</v>
      </c>
      <c r="AF78">
        <v>22825000</v>
      </c>
      <c r="AG78">
        <v>0</v>
      </c>
    </row>
    <row r="79" spans="1:33" x14ac:dyDescent="0.25">
      <c r="A79" s="25">
        <v>82</v>
      </c>
      <c r="B79" s="25" t="s">
        <v>153</v>
      </c>
      <c r="C79" s="25" t="s">
        <v>149</v>
      </c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>
        <v>1</v>
      </c>
      <c r="R79">
        <v>81</v>
      </c>
      <c r="S79" t="s">
        <v>175</v>
      </c>
      <c r="T79" t="s">
        <v>149</v>
      </c>
      <c r="U79">
        <v>2787100</v>
      </c>
      <c r="W79">
        <v>144000</v>
      </c>
      <c r="X79">
        <v>50000</v>
      </c>
      <c r="AC79">
        <v>400</v>
      </c>
      <c r="AE79">
        <v>1600</v>
      </c>
      <c r="AF79">
        <v>40000</v>
      </c>
    </row>
    <row r="80" spans="1:33" x14ac:dyDescent="0.25">
      <c r="A80" s="25">
        <v>83</v>
      </c>
      <c r="B80" s="25" t="s">
        <v>35</v>
      </c>
      <c r="C80" s="25" t="s">
        <v>149</v>
      </c>
      <c r="D80" s="25">
        <v>5602992</v>
      </c>
      <c r="E80" s="25">
        <v>1875650</v>
      </c>
      <c r="F80" s="25">
        <v>4503878</v>
      </c>
      <c r="G80" s="25">
        <v>28144</v>
      </c>
      <c r="H80" s="25"/>
      <c r="I80" s="25">
        <v>650</v>
      </c>
      <c r="J80" s="25"/>
      <c r="K80" s="25"/>
      <c r="L80" s="25">
        <v>121994</v>
      </c>
      <c r="M80" s="25"/>
      <c r="N80" s="25">
        <v>226715</v>
      </c>
      <c r="O80" s="25">
        <v>795350</v>
      </c>
      <c r="P80" s="25">
        <v>1</v>
      </c>
      <c r="R80">
        <v>82</v>
      </c>
      <c r="S80" t="s">
        <v>153</v>
      </c>
      <c r="T80" t="s">
        <v>149</v>
      </c>
      <c r="AG80">
        <v>1</v>
      </c>
    </row>
    <row r="81" spans="1:33" x14ac:dyDescent="0.25">
      <c r="A81" s="25">
        <v>86</v>
      </c>
      <c r="B81" s="25" t="s">
        <v>124</v>
      </c>
      <c r="C81" s="25" t="s">
        <v>149</v>
      </c>
      <c r="D81" s="25"/>
      <c r="E81" s="25"/>
      <c r="F81" s="25"/>
      <c r="G81" s="25">
        <v>326160</v>
      </c>
      <c r="H81" s="25"/>
      <c r="I81" s="25"/>
      <c r="J81" s="25"/>
      <c r="K81" s="25"/>
      <c r="L81" s="25"/>
      <c r="M81" s="25"/>
      <c r="N81" s="25"/>
      <c r="O81" s="25">
        <v>61000</v>
      </c>
      <c r="P81" s="25"/>
      <c r="R81">
        <v>83</v>
      </c>
      <c r="S81" t="s">
        <v>35</v>
      </c>
      <c r="T81" t="s">
        <v>149</v>
      </c>
      <c r="U81">
        <v>5602992</v>
      </c>
      <c r="V81">
        <v>1875650</v>
      </c>
      <c r="W81">
        <v>4503878</v>
      </c>
      <c r="X81">
        <v>28144</v>
      </c>
      <c r="Z81">
        <v>650</v>
      </c>
      <c r="AC81">
        <v>121994</v>
      </c>
      <c r="AE81">
        <v>226715</v>
      </c>
      <c r="AF81">
        <v>795350</v>
      </c>
      <c r="AG81">
        <v>1</v>
      </c>
    </row>
    <row r="82" spans="1:33" x14ac:dyDescent="0.25">
      <c r="A82" s="25">
        <v>87</v>
      </c>
      <c r="B82" s="25" t="s">
        <v>69</v>
      </c>
      <c r="C82" s="25" t="s">
        <v>149</v>
      </c>
      <c r="D82" s="25"/>
      <c r="E82" s="25"/>
      <c r="F82" s="25"/>
      <c r="G82" s="25"/>
      <c r="H82" s="25">
        <v>26000</v>
      </c>
      <c r="I82" s="25"/>
      <c r="J82" s="25"/>
      <c r="K82" s="25"/>
      <c r="L82" s="25"/>
      <c r="M82" s="25"/>
      <c r="N82" s="25"/>
      <c r="O82" s="25">
        <v>100000</v>
      </c>
      <c r="P82" s="25"/>
      <c r="R82">
        <v>86</v>
      </c>
      <c r="S82" t="s">
        <v>124</v>
      </c>
      <c r="T82" t="s">
        <v>149</v>
      </c>
      <c r="X82">
        <v>326160</v>
      </c>
      <c r="AF82">
        <v>61000</v>
      </c>
    </row>
    <row r="83" spans="1:33" x14ac:dyDescent="0.25">
      <c r="A83" s="25">
        <v>88</v>
      </c>
      <c r="B83" s="25" t="s">
        <v>78</v>
      </c>
      <c r="C83" s="25" t="s">
        <v>149</v>
      </c>
      <c r="D83" s="25">
        <v>540940</v>
      </c>
      <c r="E83" s="25"/>
      <c r="F83" s="25"/>
      <c r="G83" s="25"/>
      <c r="H83" s="25"/>
      <c r="I83" s="25"/>
      <c r="J83" s="25"/>
      <c r="K83" s="25"/>
      <c r="L83" s="25">
        <v>3000</v>
      </c>
      <c r="M83" s="25"/>
      <c r="N83" s="25">
        <v>14250</v>
      </c>
      <c r="O83" s="25">
        <v>12000</v>
      </c>
      <c r="P83" s="25">
        <v>0</v>
      </c>
      <c r="R83">
        <v>87</v>
      </c>
      <c r="S83" t="s">
        <v>69</v>
      </c>
      <c r="T83" t="s">
        <v>149</v>
      </c>
      <c r="Y83">
        <v>26000</v>
      </c>
      <c r="AF83">
        <v>100000</v>
      </c>
    </row>
    <row r="84" spans="1:33" x14ac:dyDescent="0.25">
      <c r="A84" s="29">
        <v>89</v>
      </c>
      <c r="B84" s="29" t="s">
        <v>4</v>
      </c>
      <c r="C84" s="29" t="s">
        <v>142</v>
      </c>
      <c r="D84" s="29">
        <v>70355342</v>
      </c>
      <c r="E84" s="29">
        <v>52864150</v>
      </c>
      <c r="F84" s="29">
        <v>5000</v>
      </c>
      <c r="G84" s="29">
        <v>780000</v>
      </c>
      <c r="H84" s="29">
        <v>57265775</v>
      </c>
      <c r="I84" s="29"/>
      <c r="J84" s="29"/>
      <c r="K84" s="29">
        <v>150000</v>
      </c>
      <c r="L84" s="29"/>
      <c r="M84" s="29"/>
      <c r="N84" s="29"/>
      <c r="O84" s="29"/>
      <c r="P84" s="29"/>
      <c r="R84">
        <v>88</v>
      </c>
      <c r="S84" t="s">
        <v>78</v>
      </c>
      <c r="T84" t="s">
        <v>149</v>
      </c>
      <c r="U84">
        <v>540940</v>
      </c>
      <c r="AC84">
        <v>3000</v>
      </c>
      <c r="AE84">
        <v>14250</v>
      </c>
      <c r="AF84">
        <v>12000</v>
      </c>
      <c r="AG84">
        <v>0</v>
      </c>
    </row>
    <row r="85" spans="1:33" x14ac:dyDescent="0.25">
      <c r="A85" s="29">
        <v>90</v>
      </c>
      <c r="B85" s="29" t="s">
        <v>5</v>
      </c>
      <c r="C85" s="29" t="s">
        <v>142</v>
      </c>
      <c r="D85" s="29">
        <v>42637360</v>
      </c>
      <c r="E85" s="29"/>
      <c r="F85" s="29">
        <v>390652</v>
      </c>
      <c r="G85" s="29">
        <v>14513691</v>
      </c>
      <c r="H85" s="29">
        <v>2673508</v>
      </c>
      <c r="I85" s="29"/>
      <c r="J85" s="29"/>
      <c r="K85" s="29">
        <v>1085916</v>
      </c>
      <c r="L85" s="29"/>
      <c r="M85" s="29"/>
      <c r="N85" s="29"/>
      <c r="O85" s="29">
        <v>308332</v>
      </c>
      <c r="P85" s="29"/>
      <c r="R85">
        <v>89</v>
      </c>
      <c r="S85" t="s">
        <v>4</v>
      </c>
      <c r="T85" t="s">
        <v>142</v>
      </c>
      <c r="U85">
        <v>70355342</v>
      </c>
      <c r="V85">
        <v>52864150</v>
      </c>
      <c r="W85">
        <v>5000</v>
      </c>
      <c r="X85">
        <v>780000</v>
      </c>
      <c r="Y85">
        <v>57265775</v>
      </c>
      <c r="AB85">
        <v>150000</v>
      </c>
    </row>
    <row r="86" spans="1:33" x14ac:dyDescent="0.25">
      <c r="A86" s="29">
        <v>91</v>
      </c>
      <c r="B86" s="29" t="s">
        <v>6</v>
      </c>
      <c r="C86" s="29" t="s">
        <v>142</v>
      </c>
      <c r="D86" s="29">
        <v>891520</v>
      </c>
      <c r="E86" s="29">
        <v>7101800</v>
      </c>
      <c r="F86" s="29"/>
      <c r="G86" s="29">
        <v>0</v>
      </c>
      <c r="H86" s="29">
        <v>1595400</v>
      </c>
      <c r="I86" s="29">
        <v>21500</v>
      </c>
      <c r="J86" s="29"/>
      <c r="K86" s="29">
        <v>89499200</v>
      </c>
      <c r="L86" s="29"/>
      <c r="M86" s="29"/>
      <c r="N86" s="29"/>
      <c r="O86" s="29">
        <v>3000000</v>
      </c>
      <c r="P86" s="29"/>
      <c r="R86">
        <v>90</v>
      </c>
      <c r="S86" t="s">
        <v>5</v>
      </c>
      <c r="T86" t="s">
        <v>142</v>
      </c>
      <c r="U86">
        <v>42637360</v>
      </c>
      <c r="W86">
        <v>390652</v>
      </c>
      <c r="X86">
        <v>14513691</v>
      </c>
      <c r="Y86">
        <v>2673508</v>
      </c>
      <c r="AB86">
        <v>1085916</v>
      </c>
      <c r="AF86">
        <v>308332</v>
      </c>
    </row>
    <row r="87" spans="1:33" x14ac:dyDescent="0.25">
      <c r="A87" s="29">
        <v>92</v>
      </c>
      <c r="B87" s="29" t="s">
        <v>92</v>
      </c>
      <c r="C87" s="29" t="s">
        <v>142</v>
      </c>
      <c r="D87" s="29">
        <v>7500</v>
      </c>
      <c r="E87" s="29">
        <v>1117500</v>
      </c>
      <c r="F87" s="29"/>
      <c r="G87" s="29"/>
      <c r="H87" s="29"/>
      <c r="I87" s="29"/>
      <c r="J87" s="29"/>
      <c r="K87" s="29"/>
      <c r="L87" s="29"/>
      <c r="M87" s="29"/>
      <c r="N87" s="29">
        <v>125000</v>
      </c>
      <c r="O87" s="29"/>
      <c r="P87" s="29"/>
      <c r="R87">
        <v>91</v>
      </c>
      <c r="S87" t="s">
        <v>6</v>
      </c>
      <c r="T87" t="s">
        <v>142</v>
      </c>
      <c r="U87">
        <v>891520</v>
      </c>
      <c r="V87">
        <v>7101800</v>
      </c>
      <c r="X87">
        <v>0</v>
      </c>
      <c r="Y87">
        <v>1595400</v>
      </c>
      <c r="Z87">
        <v>21500</v>
      </c>
      <c r="AB87">
        <v>89499200</v>
      </c>
      <c r="AF87">
        <v>3000000</v>
      </c>
    </row>
    <row r="88" spans="1:33" x14ac:dyDescent="0.25">
      <c r="A88" s="29">
        <v>93</v>
      </c>
      <c r="B88" s="29" t="s">
        <v>162</v>
      </c>
      <c r="C88" s="29" t="s">
        <v>142</v>
      </c>
      <c r="D88" s="29">
        <v>1898372</v>
      </c>
      <c r="E88" s="29"/>
      <c r="F88" s="29"/>
      <c r="G88" s="29">
        <v>10235497</v>
      </c>
      <c r="H88" s="29">
        <v>2349525</v>
      </c>
      <c r="I88" s="29"/>
      <c r="J88" s="29"/>
      <c r="K88" s="29"/>
      <c r="L88" s="29"/>
      <c r="M88" s="29"/>
      <c r="N88" s="29"/>
      <c r="O88" s="29">
        <v>281500</v>
      </c>
      <c r="P88" s="29"/>
      <c r="R88">
        <v>92</v>
      </c>
      <c r="S88" t="s">
        <v>92</v>
      </c>
      <c r="T88" t="s">
        <v>142</v>
      </c>
      <c r="U88">
        <v>7500</v>
      </c>
      <c r="V88">
        <v>1117500</v>
      </c>
      <c r="AE88">
        <v>125000</v>
      </c>
    </row>
    <row r="89" spans="1:33" x14ac:dyDescent="0.25">
      <c r="A89" s="29">
        <v>94</v>
      </c>
      <c r="B89" s="29" t="s">
        <v>64</v>
      </c>
      <c r="C89" s="29" t="s">
        <v>142</v>
      </c>
      <c r="D89" s="29">
        <v>56000</v>
      </c>
      <c r="E89" s="29">
        <v>4337000</v>
      </c>
      <c r="F89" s="29"/>
      <c r="G89" s="29"/>
      <c r="H89" s="29">
        <v>80000</v>
      </c>
      <c r="I89" s="29"/>
      <c r="J89" s="29"/>
      <c r="K89" s="29"/>
      <c r="L89" s="29">
        <v>3330</v>
      </c>
      <c r="M89" s="29"/>
      <c r="N89" s="29"/>
      <c r="O89" s="29">
        <v>9000</v>
      </c>
      <c r="P89" s="29"/>
      <c r="R89">
        <v>93</v>
      </c>
      <c r="S89" t="s">
        <v>162</v>
      </c>
      <c r="T89" t="s">
        <v>142</v>
      </c>
      <c r="U89">
        <v>1898372</v>
      </c>
      <c r="X89">
        <v>10235497</v>
      </c>
      <c r="Y89">
        <v>2349525</v>
      </c>
      <c r="AF89">
        <v>281500</v>
      </c>
    </row>
    <row r="90" spans="1:33" x14ac:dyDescent="0.25">
      <c r="A90" s="29">
        <v>95</v>
      </c>
      <c r="B90" s="29" t="s">
        <v>93</v>
      </c>
      <c r="C90" s="29" t="s">
        <v>142</v>
      </c>
      <c r="D90" s="29">
        <v>2734467</v>
      </c>
      <c r="E90" s="29">
        <v>6843640</v>
      </c>
      <c r="F90" s="29"/>
      <c r="G90" s="29"/>
      <c r="H90" s="29">
        <v>162329699</v>
      </c>
      <c r="I90" s="29"/>
      <c r="J90" s="29"/>
      <c r="K90" s="29">
        <v>11000000</v>
      </c>
      <c r="L90" s="29"/>
      <c r="M90" s="29"/>
      <c r="N90" s="29"/>
      <c r="O90" s="29"/>
      <c r="P90" s="29"/>
      <c r="R90">
        <v>94</v>
      </c>
      <c r="S90" t="s">
        <v>64</v>
      </c>
      <c r="T90" t="s">
        <v>142</v>
      </c>
      <c r="U90">
        <v>56000</v>
      </c>
      <c r="V90">
        <v>4337000</v>
      </c>
      <c r="Y90">
        <v>80000</v>
      </c>
      <c r="AC90">
        <v>3330</v>
      </c>
      <c r="AF90">
        <v>9000</v>
      </c>
    </row>
    <row r="91" spans="1:33" x14ac:dyDescent="0.25">
      <c r="A91" s="29">
        <v>96</v>
      </c>
      <c r="B91" s="29" t="s">
        <v>52</v>
      </c>
      <c r="C91" s="29" t="s">
        <v>142</v>
      </c>
      <c r="D91" s="29">
        <v>608570</v>
      </c>
      <c r="E91" s="29"/>
      <c r="F91" s="29">
        <v>6252000</v>
      </c>
      <c r="G91" s="29"/>
      <c r="H91" s="29">
        <v>59522000</v>
      </c>
      <c r="I91" s="29"/>
      <c r="J91" s="29">
        <v>2080000</v>
      </c>
      <c r="K91" s="29">
        <v>2600000</v>
      </c>
      <c r="L91" s="29">
        <v>260000</v>
      </c>
      <c r="M91" s="29"/>
      <c r="N91" s="29"/>
      <c r="O91" s="29">
        <v>279800</v>
      </c>
      <c r="P91" s="29"/>
      <c r="R91">
        <v>95</v>
      </c>
      <c r="S91" t="s">
        <v>93</v>
      </c>
      <c r="T91" t="s">
        <v>142</v>
      </c>
      <c r="U91">
        <v>2734467</v>
      </c>
      <c r="V91">
        <v>6843640</v>
      </c>
      <c r="Y91">
        <v>162329699</v>
      </c>
      <c r="AB91">
        <v>11000000</v>
      </c>
    </row>
    <row r="92" spans="1:33" x14ac:dyDescent="0.25">
      <c r="A92" s="29">
        <v>97</v>
      </c>
      <c r="B92" s="29" t="s">
        <v>66</v>
      </c>
      <c r="C92" s="29" t="s">
        <v>142</v>
      </c>
      <c r="D92" s="29">
        <v>5298633</v>
      </c>
      <c r="E92" s="29">
        <v>24420150</v>
      </c>
      <c r="F92" s="29">
        <v>3280017</v>
      </c>
      <c r="G92" s="29">
        <v>1467115</v>
      </c>
      <c r="H92" s="29">
        <v>222850150</v>
      </c>
      <c r="I92" s="29"/>
      <c r="J92" s="29">
        <v>5000000</v>
      </c>
      <c r="K92" s="29">
        <v>105739400</v>
      </c>
      <c r="L92" s="29">
        <v>15</v>
      </c>
      <c r="M92" s="29"/>
      <c r="N92" s="29"/>
      <c r="O92" s="29">
        <v>134198800</v>
      </c>
      <c r="P92" s="29"/>
      <c r="R92">
        <v>96</v>
      </c>
      <c r="S92" t="s">
        <v>52</v>
      </c>
      <c r="T92" t="s">
        <v>142</v>
      </c>
      <c r="U92">
        <v>608570</v>
      </c>
      <c r="W92">
        <v>6252000</v>
      </c>
      <c r="Y92">
        <v>59522000</v>
      </c>
      <c r="AA92">
        <v>2080000</v>
      </c>
      <c r="AB92">
        <v>2600000</v>
      </c>
      <c r="AC92">
        <v>260000</v>
      </c>
      <c r="AF92">
        <v>279800</v>
      </c>
    </row>
    <row r="93" spans="1:33" x14ac:dyDescent="0.25">
      <c r="A93" s="29">
        <v>98</v>
      </c>
      <c r="B93" s="29" t="s">
        <v>117</v>
      </c>
      <c r="C93" s="29" t="s">
        <v>142</v>
      </c>
      <c r="D93" s="29">
        <v>93000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R93">
        <v>97</v>
      </c>
      <c r="S93" t="s">
        <v>66</v>
      </c>
      <c r="T93" t="s">
        <v>142</v>
      </c>
      <c r="U93">
        <v>5298633</v>
      </c>
      <c r="V93">
        <v>24420150</v>
      </c>
      <c r="W93">
        <v>3280017</v>
      </c>
      <c r="X93">
        <v>1467115</v>
      </c>
      <c r="Y93">
        <v>222850150</v>
      </c>
      <c r="AA93">
        <v>5000000</v>
      </c>
      <c r="AB93">
        <v>105739400</v>
      </c>
      <c r="AC93">
        <v>15</v>
      </c>
      <c r="AF93">
        <v>134198800</v>
      </c>
    </row>
    <row r="94" spans="1:33" x14ac:dyDescent="0.25">
      <c r="A94" s="29">
        <v>99</v>
      </c>
      <c r="B94" s="29" t="s">
        <v>95</v>
      </c>
      <c r="C94" s="29" t="s">
        <v>142</v>
      </c>
      <c r="D94" s="29"/>
      <c r="E94" s="29"/>
      <c r="F94" s="29"/>
      <c r="G94" s="29">
        <v>50000</v>
      </c>
      <c r="H94" s="29"/>
      <c r="I94" s="29"/>
      <c r="J94" s="29"/>
      <c r="K94" s="29"/>
      <c r="L94" s="29"/>
      <c r="M94" s="29"/>
      <c r="N94" s="29"/>
      <c r="O94" s="29"/>
      <c r="P94" s="29"/>
      <c r="R94">
        <v>98</v>
      </c>
      <c r="S94" t="s">
        <v>117</v>
      </c>
      <c r="T94" t="s">
        <v>142</v>
      </c>
      <c r="U94">
        <v>93000</v>
      </c>
    </row>
    <row r="95" spans="1:33" x14ac:dyDescent="0.25">
      <c r="A95" s="29">
        <v>100</v>
      </c>
      <c r="B95" s="29" t="s">
        <v>188</v>
      </c>
      <c r="C95" s="29" t="s">
        <v>142</v>
      </c>
      <c r="D95" s="29"/>
      <c r="E95" s="29"/>
      <c r="F95" s="29"/>
      <c r="G95" s="29">
        <v>0</v>
      </c>
      <c r="H95" s="29"/>
      <c r="I95" s="29"/>
      <c r="J95" s="29"/>
      <c r="K95" s="29"/>
      <c r="L95" s="29"/>
      <c r="M95" s="29"/>
      <c r="N95" s="29"/>
      <c r="O95" s="29"/>
      <c r="P95" s="29"/>
      <c r="R95">
        <v>99</v>
      </c>
      <c r="S95" t="s">
        <v>95</v>
      </c>
      <c r="T95" t="s">
        <v>142</v>
      </c>
      <c r="X95">
        <v>50000</v>
      </c>
    </row>
    <row r="96" spans="1:33" x14ac:dyDescent="0.25">
      <c r="A96" s="29">
        <v>101</v>
      </c>
      <c r="B96" s="29" t="s">
        <v>12</v>
      </c>
      <c r="C96" s="29" t="s">
        <v>142</v>
      </c>
      <c r="D96" s="29">
        <v>79000</v>
      </c>
      <c r="E96" s="29">
        <v>250000</v>
      </c>
      <c r="F96" s="29"/>
      <c r="G96" s="29">
        <v>2004000</v>
      </c>
      <c r="H96" s="29">
        <v>3800000</v>
      </c>
      <c r="I96" s="29"/>
      <c r="J96" s="29"/>
      <c r="K96" s="29"/>
      <c r="L96" s="29"/>
      <c r="M96" s="29"/>
      <c r="N96" s="29"/>
      <c r="O96" s="29">
        <v>1810000</v>
      </c>
      <c r="P96" s="29"/>
      <c r="R96">
        <v>100</v>
      </c>
      <c r="S96" t="s">
        <v>188</v>
      </c>
      <c r="T96" t="s">
        <v>142</v>
      </c>
      <c r="X96">
        <v>0</v>
      </c>
    </row>
    <row r="97" spans="1:32" x14ac:dyDescent="0.25">
      <c r="A97" s="29">
        <v>102</v>
      </c>
      <c r="B97" s="29" t="s">
        <v>96</v>
      </c>
      <c r="C97" s="29" t="s">
        <v>142</v>
      </c>
      <c r="D97" s="29">
        <v>50000</v>
      </c>
      <c r="E97" s="29"/>
      <c r="F97" s="29"/>
      <c r="G97" s="29">
        <v>100000</v>
      </c>
      <c r="H97" s="29">
        <v>130000</v>
      </c>
      <c r="I97" s="29"/>
      <c r="J97" s="29"/>
      <c r="K97" s="29"/>
      <c r="L97" s="29"/>
      <c r="M97" s="29"/>
      <c r="N97" s="29"/>
      <c r="O97" s="29"/>
      <c r="P97" s="29"/>
      <c r="R97">
        <v>101</v>
      </c>
      <c r="S97" t="s">
        <v>12</v>
      </c>
      <c r="T97" t="s">
        <v>142</v>
      </c>
      <c r="U97">
        <v>79000</v>
      </c>
      <c r="V97">
        <v>250000</v>
      </c>
      <c r="X97">
        <v>2004000</v>
      </c>
      <c r="Y97">
        <v>3800000</v>
      </c>
      <c r="AF97">
        <v>1810000</v>
      </c>
    </row>
    <row r="98" spans="1:32" x14ac:dyDescent="0.25">
      <c r="A98" s="29">
        <v>104</v>
      </c>
      <c r="B98" s="29" t="s">
        <v>54</v>
      </c>
      <c r="C98" s="29" t="s">
        <v>142</v>
      </c>
      <c r="D98" s="29">
        <v>1384784</v>
      </c>
      <c r="E98" s="29">
        <v>193610780</v>
      </c>
      <c r="F98" s="29"/>
      <c r="G98" s="29">
        <v>520000</v>
      </c>
      <c r="H98" s="29">
        <v>4221700</v>
      </c>
      <c r="I98" s="29"/>
      <c r="J98" s="29"/>
      <c r="K98" s="29"/>
      <c r="L98" s="29">
        <v>2490</v>
      </c>
      <c r="M98" s="29">
        <v>43838950</v>
      </c>
      <c r="N98" s="29"/>
      <c r="O98" s="29">
        <v>1402280</v>
      </c>
      <c r="P98" s="29"/>
      <c r="R98">
        <v>102</v>
      </c>
      <c r="S98" t="s">
        <v>96</v>
      </c>
      <c r="T98" t="s">
        <v>142</v>
      </c>
      <c r="U98">
        <v>50000</v>
      </c>
      <c r="X98">
        <v>100000</v>
      </c>
      <c r="Y98">
        <v>130000</v>
      </c>
    </row>
    <row r="99" spans="1:32" x14ac:dyDescent="0.25">
      <c r="A99" s="29">
        <v>105</v>
      </c>
      <c r="B99" s="29" t="s">
        <v>53</v>
      </c>
      <c r="C99" s="29" t="s">
        <v>142</v>
      </c>
      <c r="D99" s="29">
        <v>94000</v>
      </c>
      <c r="E99" s="29"/>
      <c r="F99" s="29"/>
      <c r="G99" s="29">
        <v>325000</v>
      </c>
      <c r="H99" s="29">
        <v>575000</v>
      </c>
      <c r="I99" s="29"/>
      <c r="J99" s="29">
        <v>100000</v>
      </c>
      <c r="K99" s="29"/>
      <c r="L99" s="29"/>
      <c r="M99" s="29"/>
      <c r="N99" s="29"/>
      <c r="O99" s="29">
        <v>25000</v>
      </c>
      <c r="P99" s="29"/>
      <c r="R99">
        <v>104</v>
      </c>
      <c r="S99" t="s">
        <v>54</v>
      </c>
      <c r="T99" t="s">
        <v>142</v>
      </c>
      <c r="U99">
        <v>1384784</v>
      </c>
      <c r="V99">
        <v>193610780</v>
      </c>
      <c r="X99">
        <v>520000</v>
      </c>
      <c r="Y99">
        <v>4221700</v>
      </c>
      <c r="AC99">
        <v>2490</v>
      </c>
      <c r="AD99">
        <v>43838950</v>
      </c>
      <c r="AF99">
        <v>1402280</v>
      </c>
    </row>
    <row r="100" spans="1:32" x14ac:dyDescent="0.25">
      <c r="A100" s="29">
        <v>106</v>
      </c>
      <c r="B100" s="29" t="s">
        <v>85</v>
      </c>
      <c r="C100" s="29" t="s">
        <v>142</v>
      </c>
      <c r="D100" s="29">
        <v>440375</v>
      </c>
      <c r="E100" s="29">
        <v>11658825</v>
      </c>
      <c r="F100" s="29"/>
      <c r="G100" s="29"/>
      <c r="H100" s="29">
        <v>5600000</v>
      </c>
      <c r="I100" s="29"/>
      <c r="J100" s="29"/>
      <c r="K100" s="29"/>
      <c r="L100" s="29"/>
      <c r="M100" s="29">
        <v>520000</v>
      </c>
      <c r="N100" s="29"/>
      <c r="O100" s="29">
        <v>1932000</v>
      </c>
      <c r="P100" s="29"/>
      <c r="R100">
        <v>105</v>
      </c>
      <c r="S100" t="s">
        <v>53</v>
      </c>
      <c r="T100" t="s">
        <v>142</v>
      </c>
      <c r="U100">
        <v>94000</v>
      </c>
      <c r="X100">
        <v>325000</v>
      </c>
      <c r="Y100">
        <v>575000</v>
      </c>
      <c r="AA100">
        <v>100000</v>
      </c>
      <c r="AF100">
        <v>25000</v>
      </c>
    </row>
    <row r="101" spans="1:32" x14ac:dyDescent="0.25">
      <c r="A101" s="29">
        <v>108</v>
      </c>
      <c r="B101" s="29" t="s">
        <v>16</v>
      </c>
      <c r="C101" s="29" t="s">
        <v>142</v>
      </c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>
        <v>1360390</v>
      </c>
      <c r="P101" s="29"/>
      <c r="R101">
        <v>106</v>
      </c>
      <c r="S101" t="s">
        <v>85</v>
      </c>
      <c r="T101" t="s">
        <v>142</v>
      </c>
      <c r="U101">
        <v>440375</v>
      </c>
      <c r="V101">
        <v>11658825</v>
      </c>
      <c r="Y101">
        <v>5600000</v>
      </c>
      <c r="AD101">
        <v>520000</v>
      </c>
      <c r="AF101">
        <v>1932000</v>
      </c>
    </row>
    <row r="102" spans="1:32" x14ac:dyDescent="0.25">
      <c r="A102" s="29">
        <v>109</v>
      </c>
      <c r="B102" s="29" t="s">
        <v>71</v>
      </c>
      <c r="C102" s="29" t="s">
        <v>142</v>
      </c>
      <c r="D102" s="29">
        <v>5497595</v>
      </c>
      <c r="E102" s="29">
        <v>14640040</v>
      </c>
      <c r="F102" s="29">
        <v>2080000</v>
      </c>
      <c r="G102" s="29">
        <v>3351000</v>
      </c>
      <c r="H102" s="29">
        <v>19744000</v>
      </c>
      <c r="I102" s="29">
        <v>6250</v>
      </c>
      <c r="J102" s="29"/>
      <c r="K102" s="29">
        <v>2161000</v>
      </c>
      <c r="L102" s="29"/>
      <c r="M102" s="29">
        <v>1020000</v>
      </c>
      <c r="N102" s="29"/>
      <c r="O102" s="29">
        <v>5586000</v>
      </c>
      <c r="P102" s="29"/>
      <c r="R102">
        <v>108</v>
      </c>
      <c r="S102" t="s">
        <v>16</v>
      </c>
      <c r="T102" t="s">
        <v>142</v>
      </c>
      <c r="AF102">
        <v>1360390</v>
      </c>
    </row>
    <row r="103" spans="1:32" x14ac:dyDescent="0.25">
      <c r="A103" s="29">
        <v>110</v>
      </c>
      <c r="B103" s="29" t="s">
        <v>67</v>
      </c>
      <c r="C103" s="29" t="s">
        <v>142</v>
      </c>
      <c r="D103" s="29"/>
      <c r="E103" s="29"/>
      <c r="F103" s="29"/>
      <c r="G103" s="29">
        <v>1650000</v>
      </c>
      <c r="H103" s="29">
        <v>17095000</v>
      </c>
      <c r="I103" s="29"/>
      <c r="J103" s="29">
        <v>1820000</v>
      </c>
      <c r="K103" s="29">
        <v>1040000</v>
      </c>
      <c r="L103" s="29"/>
      <c r="M103" s="29"/>
      <c r="N103" s="29"/>
      <c r="O103" s="29">
        <v>1819950</v>
      </c>
      <c r="P103" s="29"/>
      <c r="R103">
        <v>109</v>
      </c>
      <c r="S103" t="s">
        <v>71</v>
      </c>
      <c r="T103" t="s">
        <v>142</v>
      </c>
      <c r="U103">
        <v>5497595</v>
      </c>
      <c r="V103">
        <v>14640040</v>
      </c>
      <c r="W103">
        <v>2080000</v>
      </c>
      <c r="X103">
        <v>3351000</v>
      </c>
      <c r="Y103">
        <v>19744000</v>
      </c>
      <c r="Z103">
        <v>6250</v>
      </c>
      <c r="AB103">
        <v>2161000</v>
      </c>
      <c r="AD103">
        <v>1020000</v>
      </c>
      <c r="AF103">
        <v>5586000</v>
      </c>
    </row>
    <row r="104" spans="1:32" x14ac:dyDescent="0.25">
      <c r="A104" s="29">
        <v>111</v>
      </c>
      <c r="B104" s="29" t="s">
        <v>18</v>
      </c>
      <c r="C104" s="29" t="s">
        <v>142</v>
      </c>
      <c r="D104" s="29">
        <v>99000</v>
      </c>
      <c r="E104" s="29"/>
      <c r="F104" s="29"/>
      <c r="G104" s="29"/>
      <c r="H104" s="29">
        <v>111220</v>
      </c>
      <c r="I104" s="29"/>
      <c r="J104" s="29"/>
      <c r="K104" s="29"/>
      <c r="L104" s="29"/>
      <c r="M104" s="29"/>
      <c r="N104" s="29">
        <v>950</v>
      </c>
      <c r="O104" s="29">
        <v>902160</v>
      </c>
      <c r="P104" s="29"/>
      <c r="R104">
        <v>110</v>
      </c>
      <c r="S104" t="s">
        <v>67</v>
      </c>
      <c r="T104" t="s">
        <v>142</v>
      </c>
      <c r="X104">
        <v>1650000</v>
      </c>
      <c r="Y104">
        <v>17095000</v>
      </c>
      <c r="AA104">
        <v>1820000</v>
      </c>
      <c r="AB104">
        <v>1040000</v>
      </c>
      <c r="AF104">
        <v>1819950</v>
      </c>
    </row>
    <row r="105" spans="1:32" x14ac:dyDescent="0.25">
      <c r="A105" s="29">
        <v>112</v>
      </c>
      <c r="B105" s="29" t="s">
        <v>76</v>
      </c>
      <c r="C105" s="29" t="s">
        <v>142</v>
      </c>
      <c r="D105" s="29">
        <v>23500</v>
      </c>
      <c r="E105" s="29"/>
      <c r="F105" s="29"/>
      <c r="G105" s="29"/>
      <c r="H105" s="29">
        <v>20160</v>
      </c>
      <c r="I105" s="29"/>
      <c r="J105" s="29"/>
      <c r="K105" s="29"/>
      <c r="L105" s="29">
        <v>25</v>
      </c>
      <c r="M105" s="29"/>
      <c r="N105" s="29"/>
      <c r="O105" s="29">
        <v>58216550</v>
      </c>
      <c r="P105" s="29"/>
      <c r="R105">
        <v>111</v>
      </c>
      <c r="S105" t="s">
        <v>18</v>
      </c>
      <c r="T105" t="s">
        <v>142</v>
      </c>
      <c r="U105">
        <v>99000</v>
      </c>
      <c r="Y105">
        <v>111220</v>
      </c>
      <c r="AE105">
        <v>950</v>
      </c>
      <c r="AF105">
        <v>902160</v>
      </c>
    </row>
    <row r="106" spans="1:32" x14ac:dyDescent="0.25">
      <c r="A106" s="29">
        <v>113</v>
      </c>
      <c r="B106" s="29" t="s">
        <v>77</v>
      </c>
      <c r="C106" s="29" t="s">
        <v>142</v>
      </c>
      <c r="D106" s="29">
        <v>897470</v>
      </c>
      <c r="E106" s="29">
        <v>354000</v>
      </c>
      <c r="F106" s="29"/>
      <c r="G106" s="29">
        <v>25001</v>
      </c>
      <c r="H106" s="29"/>
      <c r="I106" s="29"/>
      <c r="J106" s="29"/>
      <c r="K106" s="29">
        <v>6820000</v>
      </c>
      <c r="L106" s="29"/>
      <c r="M106" s="29"/>
      <c r="N106" s="29"/>
      <c r="O106" s="29">
        <v>45871400</v>
      </c>
      <c r="P106" s="29"/>
      <c r="R106">
        <v>112</v>
      </c>
      <c r="S106" t="s">
        <v>76</v>
      </c>
      <c r="T106" t="s">
        <v>142</v>
      </c>
      <c r="U106">
        <v>23500</v>
      </c>
      <c r="Y106">
        <v>20160</v>
      </c>
      <c r="AC106">
        <v>25</v>
      </c>
      <c r="AF106">
        <v>58216550</v>
      </c>
    </row>
    <row r="107" spans="1:32" x14ac:dyDescent="0.25">
      <c r="A107" s="29">
        <v>115</v>
      </c>
      <c r="B107" s="29" t="s">
        <v>57</v>
      </c>
      <c r="C107" s="29" t="s">
        <v>142</v>
      </c>
      <c r="D107" s="29">
        <v>10040795</v>
      </c>
      <c r="E107" s="29">
        <v>21270000</v>
      </c>
      <c r="F107" s="29">
        <v>5595975</v>
      </c>
      <c r="G107" s="29">
        <v>3094000</v>
      </c>
      <c r="H107" s="29">
        <v>278555450</v>
      </c>
      <c r="I107" s="29"/>
      <c r="J107" s="29"/>
      <c r="K107" s="29">
        <v>72036500</v>
      </c>
      <c r="L107" s="29">
        <v>5310002</v>
      </c>
      <c r="M107" s="29"/>
      <c r="N107" s="29"/>
      <c r="O107" s="29">
        <v>1025147725</v>
      </c>
      <c r="P107" s="29"/>
      <c r="R107">
        <v>113</v>
      </c>
      <c r="S107" t="s">
        <v>77</v>
      </c>
      <c r="T107" t="s">
        <v>142</v>
      </c>
      <c r="U107">
        <v>897470</v>
      </c>
      <c r="V107">
        <v>354000</v>
      </c>
      <c r="X107">
        <v>25001</v>
      </c>
      <c r="AB107">
        <v>6820000</v>
      </c>
      <c r="AF107">
        <v>45871400</v>
      </c>
    </row>
    <row r="108" spans="1:32" x14ac:dyDescent="0.25">
      <c r="A108" s="29">
        <v>116</v>
      </c>
      <c r="B108" s="29" t="s">
        <v>59</v>
      </c>
      <c r="C108" s="29" t="s">
        <v>142</v>
      </c>
      <c r="D108" s="29">
        <v>428900</v>
      </c>
      <c r="E108" s="29">
        <v>7649266</v>
      </c>
      <c r="F108" s="29"/>
      <c r="G108" s="29">
        <v>575000</v>
      </c>
      <c r="H108" s="29">
        <v>700000</v>
      </c>
      <c r="I108" s="29"/>
      <c r="J108" s="29"/>
      <c r="K108" s="29">
        <v>21000000</v>
      </c>
      <c r="L108" s="29"/>
      <c r="M108" s="29"/>
      <c r="N108" s="29"/>
      <c r="O108" s="29"/>
      <c r="P108" s="29"/>
      <c r="R108">
        <v>115</v>
      </c>
      <c r="S108" t="s">
        <v>57</v>
      </c>
      <c r="T108" t="s">
        <v>142</v>
      </c>
      <c r="U108">
        <v>10040795</v>
      </c>
      <c r="V108">
        <v>21270000</v>
      </c>
      <c r="W108">
        <v>5595975</v>
      </c>
      <c r="X108">
        <v>3094000</v>
      </c>
      <c r="Y108">
        <v>278555450</v>
      </c>
      <c r="AB108">
        <v>72036500</v>
      </c>
      <c r="AC108">
        <v>5310002</v>
      </c>
      <c r="AF108">
        <v>1025147725</v>
      </c>
    </row>
    <row r="109" spans="1:32" x14ac:dyDescent="0.25">
      <c r="A109" s="29">
        <v>117</v>
      </c>
      <c r="B109" s="29" t="s">
        <v>27</v>
      </c>
      <c r="C109" s="29" t="s">
        <v>142</v>
      </c>
      <c r="D109" s="29">
        <v>241310</v>
      </c>
      <c r="E109" s="29"/>
      <c r="F109" s="29"/>
      <c r="G109" s="29">
        <v>163600</v>
      </c>
      <c r="H109" s="29">
        <v>4749750</v>
      </c>
      <c r="I109" s="29">
        <v>25000</v>
      </c>
      <c r="J109" s="29"/>
      <c r="K109" s="29"/>
      <c r="L109" s="29"/>
      <c r="M109" s="29"/>
      <c r="N109" s="29">
        <v>4875</v>
      </c>
      <c r="O109" s="29">
        <v>500</v>
      </c>
      <c r="P109" s="29"/>
      <c r="R109">
        <v>116</v>
      </c>
      <c r="S109" t="s">
        <v>59</v>
      </c>
      <c r="T109" t="s">
        <v>142</v>
      </c>
      <c r="U109">
        <v>428900</v>
      </c>
      <c r="V109">
        <v>7649266</v>
      </c>
      <c r="X109">
        <v>575000</v>
      </c>
      <c r="Y109">
        <v>700000</v>
      </c>
      <c r="AB109">
        <v>21000000</v>
      </c>
    </row>
    <row r="110" spans="1:32" x14ac:dyDescent="0.25">
      <c r="A110" s="29">
        <v>118</v>
      </c>
      <c r="B110" s="29" t="s">
        <v>106</v>
      </c>
      <c r="C110" s="29" t="s">
        <v>142</v>
      </c>
      <c r="D110" s="29"/>
      <c r="E110" s="29">
        <v>36764900</v>
      </c>
      <c r="F110" s="29"/>
      <c r="G110" s="29">
        <v>50000</v>
      </c>
      <c r="H110" s="29"/>
      <c r="I110" s="29"/>
      <c r="J110" s="29"/>
      <c r="K110" s="29"/>
      <c r="L110" s="29"/>
      <c r="M110" s="29">
        <v>125000</v>
      </c>
      <c r="N110" s="29"/>
      <c r="O110" s="29"/>
      <c r="P110" s="29"/>
      <c r="R110">
        <v>117</v>
      </c>
      <c r="S110" t="s">
        <v>27</v>
      </c>
      <c r="T110" t="s">
        <v>142</v>
      </c>
      <c r="U110">
        <v>241310</v>
      </c>
      <c r="X110">
        <v>163600</v>
      </c>
      <c r="Y110">
        <v>4749750</v>
      </c>
      <c r="Z110">
        <v>25000</v>
      </c>
      <c r="AE110">
        <v>4875</v>
      </c>
      <c r="AF110">
        <v>500</v>
      </c>
    </row>
    <row r="111" spans="1:32" x14ac:dyDescent="0.25">
      <c r="A111" s="29">
        <v>119</v>
      </c>
      <c r="B111" s="29" t="s">
        <v>30</v>
      </c>
      <c r="C111" s="29" t="s">
        <v>142</v>
      </c>
      <c r="D111" s="29">
        <v>21520</v>
      </c>
      <c r="E111" s="29"/>
      <c r="F111" s="29">
        <v>49000</v>
      </c>
      <c r="G111" s="29">
        <v>47020</v>
      </c>
      <c r="H111" s="29">
        <v>831000</v>
      </c>
      <c r="I111" s="29"/>
      <c r="J111" s="29"/>
      <c r="K111" s="29">
        <v>1326000</v>
      </c>
      <c r="L111" s="29"/>
      <c r="M111" s="29">
        <v>2590000</v>
      </c>
      <c r="N111" s="29">
        <v>3500</v>
      </c>
      <c r="O111" s="29"/>
      <c r="P111" s="29"/>
      <c r="R111">
        <v>118</v>
      </c>
      <c r="S111" t="s">
        <v>106</v>
      </c>
      <c r="T111" t="s">
        <v>142</v>
      </c>
      <c r="V111">
        <v>36764900</v>
      </c>
      <c r="X111">
        <v>50000</v>
      </c>
      <c r="AD111">
        <v>125000</v>
      </c>
    </row>
    <row r="112" spans="1:32" x14ac:dyDescent="0.25">
      <c r="A112" s="29">
        <v>120</v>
      </c>
      <c r="B112" s="29" t="s">
        <v>81</v>
      </c>
      <c r="C112" s="29" t="s">
        <v>142</v>
      </c>
      <c r="D112" s="29">
        <v>10350180</v>
      </c>
      <c r="E112" s="29"/>
      <c r="F112" s="29"/>
      <c r="G112" s="29">
        <v>1463000</v>
      </c>
      <c r="H112" s="29">
        <v>247500</v>
      </c>
      <c r="I112" s="29">
        <v>1046950</v>
      </c>
      <c r="J112" s="29"/>
      <c r="K112" s="29"/>
      <c r="L112" s="29"/>
      <c r="M112" s="29"/>
      <c r="N112" s="29"/>
      <c r="O112" s="29">
        <v>30</v>
      </c>
      <c r="P112" s="29"/>
      <c r="R112">
        <v>119</v>
      </c>
      <c r="S112" t="s">
        <v>30</v>
      </c>
      <c r="T112" t="s">
        <v>142</v>
      </c>
      <c r="U112">
        <v>21520</v>
      </c>
      <c r="W112">
        <v>49000</v>
      </c>
      <c r="X112">
        <v>47020</v>
      </c>
      <c r="Y112">
        <v>831000</v>
      </c>
      <c r="AB112">
        <v>1326000</v>
      </c>
      <c r="AD112">
        <v>2590000</v>
      </c>
      <c r="AE112">
        <v>3500</v>
      </c>
    </row>
    <row r="113" spans="1:33" x14ac:dyDescent="0.25">
      <c r="A113" s="29">
        <v>121</v>
      </c>
      <c r="B113" s="29" t="s">
        <v>107</v>
      </c>
      <c r="C113" s="29" t="s">
        <v>142</v>
      </c>
      <c r="D113" s="29">
        <v>219500</v>
      </c>
      <c r="E113" s="29">
        <v>6244375</v>
      </c>
      <c r="F113" s="29"/>
      <c r="G113" s="29">
        <v>0</v>
      </c>
      <c r="H113" s="29"/>
      <c r="I113" s="29"/>
      <c r="J113" s="29"/>
      <c r="K113" s="29"/>
      <c r="L113" s="29"/>
      <c r="M113" s="29"/>
      <c r="N113" s="29"/>
      <c r="O113" s="29"/>
      <c r="P113" s="29"/>
      <c r="R113">
        <v>120</v>
      </c>
      <c r="S113" t="s">
        <v>81</v>
      </c>
      <c r="T113" t="s">
        <v>142</v>
      </c>
      <c r="U113">
        <v>10350180</v>
      </c>
      <c r="X113">
        <v>1463000</v>
      </c>
      <c r="Y113">
        <v>247500</v>
      </c>
      <c r="Z113">
        <v>1046950</v>
      </c>
      <c r="AF113">
        <v>30</v>
      </c>
    </row>
    <row r="114" spans="1:33" x14ac:dyDescent="0.25">
      <c r="A114" s="29">
        <v>122</v>
      </c>
      <c r="B114" s="29" t="s">
        <v>72</v>
      </c>
      <c r="C114" s="29" t="s">
        <v>142</v>
      </c>
      <c r="D114" s="29">
        <v>832538</v>
      </c>
      <c r="E114" s="29">
        <v>325000</v>
      </c>
      <c r="F114" s="29">
        <v>3150000</v>
      </c>
      <c r="G114" s="29">
        <v>15364600</v>
      </c>
      <c r="H114" s="29">
        <v>283029162</v>
      </c>
      <c r="I114" s="29">
        <v>500000</v>
      </c>
      <c r="J114" s="29">
        <v>24233000</v>
      </c>
      <c r="K114" s="29">
        <v>10785875</v>
      </c>
      <c r="L114" s="29">
        <v>503000</v>
      </c>
      <c r="M114" s="29"/>
      <c r="N114" s="29"/>
      <c r="O114" s="29">
        <v>2907880</v>
      </c>
      <c r="P114" s="29"/>
      <c r="R114">
        <v>121</v>
      </c>
      <c r="S114" t="s">
        <v>107</v>
      </c>
      <c r="T114" t="s">
        <v>142</v>
      </c>
      <c r="U114">
        <v>219500</v>
      </c>
      <c r="V114">
        <v>6244375</v>
      </c>
      <c r="X114">
        <v>0</v>
      </c>
    </row>
    <row r="115" spans="1:33" x14ac:dyDescent="0.25">
      <c r="A115" s="29">
        <v>123</v>
      </c>
      <c r="B115" s="29" t="s">
        <v>73</v>
      </c>
      <c r="C115" s="29" t="s">
        <v>142</v>
      </c>
      <c r="D115" s="29">
        <v>45000</v>
      </c>
      <c r="E115" s="29"/>
      <c r="F115" s="29"/>
      <c r="G115" s="29">
        <v>12000</v>
      </c>
      <c r="H115" s="29"/>
      <c r="I115" s="29"/>
      <c r="J115" s="29"/>
      <c r="K115" s="29"/>
      <c r="L115" s="29"/>
      <c r="M115" s="29"/>
      <c r="N115" s="29"/>
      <c r="O115" s="29">
        <v>562000</v>
      </c>
      <c r="P115" s="29"/>
      <c r="R115">
        <v>122</v>
      </c>
      <c r="S115" t="s">
        <v>72</v>
      </c>
      <c r="T115" t="s">
        <v>142</v>
      </c>
      <c r="U115">
        <v>832538</v>
      </c>
      <c r="V115">
        <v>325000</v>
      </c>
      <c r="W115">
        <v>3150000</v>
      </c>
      <c r="X115">
        <v>15364600</v>
      </c>
      <c r="Y115">
        <v>283029162</v>
      </c>
      <c r="Z115">
        <v>500000</v>
      </c>
      <c r="AA115">
        <v>24233000</v>
      </c>
      <c r="AB115">
        <v>10785875</v>
      </c>
      <c r="AC115">
        <v>503000</v>
      </c>
      <c r="AF115">
        <v>2907880</v>
      </c>
    </row>
    <row r="116" spans="1:33" x14ac:dyDescent="0.25">
      <c r="A116" s="29">
        <v>124</v>
      </c>
      <c r="B116" s="29" t="s">
        <v>154</v>
      </c>
      <c r="C116" s="29" t="s">
        <v>142</v>
      </c>
      <c r="D116" s="29">
        <v>24000</v>
      </c>
      <c r="E116" s="29"/>
      <c r="F116" s="29"/>
      <c r="G116" s="29"/>
      <c r="H116" s="29">
        <v>286000</v>
      </c>
      <c r="I116" s="29"/>
      <c r="J116" s="29"/>
      <c r="K116" s="29"/>
      <c r="L116" s="29"/>
      <c r="M116" s="29"/>
      <c r="N116" s="29"/>
      <c r="O116" s="29"/>
      <c r="P116" s="29"/>
      <c r="R116">
        <v>123</v>
      </c>
      <c r="S116" t="s">
        <v>73</v>
      </c>
      <c r="T116" t="s">
        <v>142</v>
      </c>
      <c r="U116">
        <v>45000</v>
      </c>
      <c r="X116">
        <v>12000</v>
      </c>
      <c r="AF116">
        <v>562000</v>
      </c>
    </row>
    <row r="117" spans="1:33" x14ac:dyDescent="0.25">
      <c r="A117" s="29">
        <v>125</v>
      </c>
      <c r="B117" s="29" t="s">
        <v>123</v>
      </c>
      <c r="C117" s="29" t="s">
        <v>142</v>
      </c>
      <c r="D117" s="29"/>
      <c r="E117" s="29"/>
      <c r="F117" s="29"/>
      <c r="G117" s="29"/>
      <c r="H117" s="29">
        <v>250000</v>
      </c>
      <c r="I117" s="29"/>
      <c r="J117" s="29"/>
      <c r="K117" s="29"/>
      <c r="L117" s="29"/>
      <c r="M117" s="29"/>
      <c r="N117" s="29"/>
      <c r="O117" s="29"/>
      <c r="P117" s="29"/>
      <c r="R117">
        <v>124</v>
      </c>
      <c r="S117" t="s">
        <v>154</v>
      </c>
      <c r="T117" t="s">
        <v>142</v>
      </c>
      <c r="U117">
        <v>24000</v>
      </c>
      <c r="Y117">
        <v>286000</v>
      </c>
    </row>
    <row r="118" spans="1:33" x14ac:dyDescent="0.25">
      <c r="A118" s="29">
        <v>126</v>
      </c>
      <c r="B118" s="29" t="s">
        <v>34</v>
      </c>
      <c r="C118" s="29" t="s">
        <v>142</v>
      </c>
      <c r="D118" s="29"/>
      <c r="E118" s="29"/>
      <c r="F118" s="29"/>
      <c r="G118" s="29"/>
      <c r="H118" s="29">
        <v>208000</v>
      </c>
      <c r="I118" s="29"/>
      <c r="J118" s="29"/>
      <c r="K118" s="29"/>
      <c r="L118" s="29"/>
      <c r="M118" s="29"/>
      <c r="N118" s="29"/>
      <c r="O118" s="29">
        <v>1376720</v>
      </c>
      <c r="P118" s="29"/>
      <c r="R118">
        <v>125</v>
      </c>
      <c r="S118" t="s">
        <v>123</v>
      </c>
      <c r="T118" t="s">
        <v>142</v>
      </c>
      <c r="Y118">
        <v>250000</v>
      </c>
    </row>
    <row r="119" spans="1:33" x14ac:dyDescent="0.25">
      <c r="A119" s="29">
        <v>127</v>
      </c>
      <c r="B119" s="29" t="s">
        <v>120</v>
      </c>
      <c r="C119" s="29" t="s">
        <v>142</v>
      </c>
      <c r="D119" s="29">
        <v>74000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>
        <v>1000000</v>
      </c>
      <c r="P119" s="29"/>
      <c r="R119">
        <v>126</v>
      </c>
      <c r="S119" t="s">
        <v>34</v>
      </c>
      <c r="T119" t="s">
        <v>142</v>
      </c>
      <c r="Y119">
        <v>208000</v>
      </c>
      <c r="AF119">
        <v>1376720</v>
      </c>
    </row>
    <row r="120" spans="1:33" x14ac:dyDescent="0.25">
      <c r="A120" s="29">
        <v>129</v>
      </c>
      <c r="B120" s="29" t="s">
        <v>176</v>
      </c>
      <c r="C120" s="29" t="s">
        <v>142</v>
      </c>
      <c r="D120" s="29">
        <v>48500</v>
      </c>
      <c r="E120" s="29">
        <v>172000</v>
      </c>
      <c r="F120" s="29"/>
      <c r="G120" s="29"/>
      <c r="H120" s="29">
        <v>6415000</v>
      </c>
      <c r="I120" s="29"/>
      <c r="J120" s="29"/>
      <c r="K120" s="29"/>
      <c r="L120" s="29"/>
      <c r="M120" s="29"/>
      <c r="N120" s="29"/>
      <c r="O120" s="29"/>
      <c r="P120" s="29"/>
      <c r="R120">
        <v>127</v>
      </c>
      <c r="S120" t="s">
        <v>120</v>
      </c>
      <c r="T120" t="s">
        <v>142</v>
      </c>
      <c r="U120">
        <v>74000</v>
      </c>
      <c r="AF120">
        <v>1000000</v>
      </c>
    </row>
    <row r="121" spans="1:33" x14ac:dyDescent="0.25">
      <c r="A121" s="29">
        <v>130</v>
      </c>
      <c r="B121" s="29" t="s">
        <v>43</v>
      </c>
      <c r="C121" s="29" t="s">
        <v>142</v>
      </c>
      <c r="D121" s="29">
        <v>1475040</v>
      </c>
      <c r="E121" s="29"/>
      <c r="F121" s="29"/>
      <c r="G121" s="29">
        <v>7675000</v>
      </c>
      <c r="H121" s="29">
        <v>314680395</v>
      </c>
      <c r="I121" s="29"/>
      <c r="J121" s="29"/>
      <c r="K121" s="29">
        <v>25000</v>
      </c>
      <c r="L121" s="29"/>
      <c r="M121" s="29"/>
      <c r="N121" s="29"/>
      <c r="O121" s="29">
        <v>4182500</v>
      </c>
      <c r="P121" s="29"/>
      <c r="R121">
        <v>129</v>
      </c>
      <c r="S121" t="s">
        <v>176</v>
      </c>
      <c r="T121" t="s">
        <v>142</v>
      </c>
      <c r="U121">
        <v>48500</v>
      </c>
      <c r="V121">
        <v>172000</v>
      </c>
      <c r="Y121">
        <v>6415000</v>
      </c>
    </row>
    <row r="122" spans="1:33" x14ac:dyDescent="0.25">
      <c r="A122" s="35">
        <v>131</v>
      </c>
      <c r="B122" s="35" t="s">
        <v>49</v>
      </c>
      <c r="C122" s="35" t="s">
        <v>142</v>
      </c>
      <c r="D122" s="35">
        <v>3108800</v>
      </c>
      <c r="E122" s="35"/>
      <c r="F122" s="35">
        <v>48000</v>
      </c>
      <c r="G122" s="35"/>
      <c r="H122" s="35">
        <v>16063117</v>
      </c>
      <c r="I122" s="35"/>
      <c r="J122" s="35"/>
      <c r="K122" s="35"/>
      <c r="L122" s="35"/>
      <c r="M122" s="35"/>
      <c r="N122" s="35"/>
      <c r="O122" s="35">
        <v>25000</v>
      </c>
      <c r="P122" s="35"/>
      <c r="R122">
        <v>130</v>
      </c>
      <c r="S122" t="s">
        <v>43</v>
      </c>
      <c r="T122" t="s">
        <v>142</v>
      </c>
      <c r="U122">
        <v>1475040</v>
      </c>
      <c r="X122">
        <v>7675000</v>
      </c>
      <c r="Y122">
        <v>314680395</v>
      </c>
      <c r="AB122">
        <v>25000</v>
      </c>
      <c r="AF122">
        <v>4182500</v>
      </c>
    </row>
    <row r="123" spans="1:33" x14ac:dyDescent="0.25">
      <c r="A123" s="35">
        <v>132</v>
      </c>
      <c r="B123" s="35" t="s">
        <v>50</v>
      </c>
      <c r="C123" s="35" t="s">
        <v>142</v>
      </c>
      <c r="D123" s="35">
        <v>523000</v>
      </c>
      <c r="E123" s="35"/>
      <c r="F123" s="35"/>
      <c r="G123" s="35">
        <v>218000</v>
      </c>
      <c r="H123" s="35">
        <v>72000</v>
      </c>
      <c r="I123" s="35"/>
      <c r="J123" s="35"/>
      <c r="K123" s="35"/>
      <c r="L123" s="35">
        <v>5</v>
      </c>
      <c r="M123" s="35"/>
      <c r="N123" s="35">
        <v>8500</v>
      </c>
      <c r="O123" s="35">
        <v>4718000</v>
      </c>
      <c r="P123" s="35">
        <v>0</v>
      </c>
      <c r="R123">
        <v>131</v>
      </c>
      <c r="S123" t="s">
        <v>49</v>
      </c>
      <c r="T123" t="s">
        <v>142</v>
      </c>
      <c r="U123">
        <v>3108800</v>
      </c>
      <c r="W123">
        <v>48000</v>
      </c>
      <c r="Y123">
        <v>16063117</v>
      </c>
      <c r="AF123">
        <v>25000</v>
      </c>
    </row>
    <row r="124" spans="1:33" x14ac:dyDescent="0.25">
      <c r="A124" s="35">
        <v>133</v>
      </c>
      <c r="B124" s="35" t="s">
        <v>87</v>
      </c>
      <c r="C124" s="35" t="s">
        <v>142</v>
      </c>
      <c r="D124" s="35">
        <v>949260</v>
      </c>
      <c r="E124" s="35">
        <v>4750</v>
      </c>
      <c r="F124" s="35">
        <v>25000</v>
      </c>
      <c r="G124" s="35"/>
      <c r="H124" s="35">
        <v>25000</v>
      </c>
      <c r="I124" s="35"/>
      <c r="J124" s="35"/>
      <c r="K124" s="35"/>
      <c r="L124" s="35">
        <v>960</v>
      </c>
      <c r="M124" s="35"/>
      <c r="N124" s="35"/>
      <c r="O124" s="35"/>
      <c r="P124" s="35"/>
      <c r="R124">
        <v>132</v>
      </c>
      <c r="S124" t="s">
        <v>50</v>
      </c>
      <c r="T124" t="s">
        <v>142</v>
      </c>
      <c r="U124">
        <v>523000</v>
      </c>
      <c r="X124">
        <v>218000</v>
      </c>
      <c r="Y124">
        <v>72000</v>
      </c>
      <c r="AC124">
        <v>5</v>
      </c>
      <c r="AE124">
        <v>8500</v>
      </c>
      <c r="AF124">
        <v>4718000</v>
      </c>
      <c r="AG124">
        <v>0</v>
      </c>
    </row>
    <row r="125" spans="1:33" x14ac:dyDescent="0.25">
      <c r="A125" s="35">
        <v>135</v>
      </c>
      <c r="B125" s="35" t="s">
        <v>177</v>
      </c>
      <c r="C125" s="35" t="s">
        <v>142</v>
      </c>
      <c r="D125" s="35">
        <v>9597308</v>
      </c>
      <c r="E125" s="35">
        <v>55575</v>
      </c>
      <c r="F125" s="35">
        <v>681250</v>
      </c>
      <c r="G125" s="35">
        <v>9264455</v>
      </c>
      <c r="H125" s="35">
        <v>5920100</v>
      </c>
      <c r="I125" s="35"/>
      <c r="J125" s="35">
        <v>3550000</v>
      </c>
      <c r="K125" s="35">
        <v>1890000</v>
      </c>
      <c r="L125" s="35">
        <v>4290</v>
      </c>
      <c r="M125" s="35">
        <v>1288000</v>
      </c>
      <c r="N125" s="35">
        <v>94170</v>
      </c>
      <c r="O125" s="35">
        <v>541151750</v>
      </c>
      <c r="P125" s="35"/>
      <c r="R125">
        <v>133</v>
      </c>
      <c r="S125" t="s">
        <v>87</v>
      </c>
      <c r="T125" t="s">
        <v>142</v>
      </c>
      <c r="U125">
        <v>949260</v>
      </c>
      <c r="V125">
        <v>4750</v>
      </c>
      <c r="W125">
        <v>25000</v>
      </c>
      <c r="Y125">
        <v>25000</v>
      </c>
      <c r="AC125">
        <v>960</v>
      </c>
    </row>
    <row r="126" spans="1:33" x14ac:dyDescent="0.25">
      <c r="A126" s="35">
        <v>136</v>
      </c>
      <c r="B126" s="35" t="s">
        <v>68</v>
      </c>
      <c r="C126" s="35" t="s">
        <v>142</v>
      </c>
      <c r="D126" s="35"/>
      <c r="E126" s="35"/>
      <c r="F126" s="35"/>
      <c r="G126" s="35"/>
      <c r="H126" s="35">
        <v>12786525</v>
      </c>
      <c r="I126" s="35"/>
      <c r="J126" s="35"/>
      <c r="K126" s="35"/>
      <c r="L126" s="35"/>
      <c r="M126" s="35"/>
      <c r="N126" s="35"/>
      <c r="O126" s="35">
        <v>22803500</v>
      </c>
      <c r="P126" s="35"/>
      <c r="R126">
        <v>135</v>
      </c>
      <c r="S126" t="s">
        <v>177</v>
      </c>
      <c r="T126" t="s">
        <v>142</v>
      </c>
      <c r="U126">
        <v>9597308</v>
      </c>
      <c r="V126">
        <v>55575</v>
      </c>
      <c r="W126">
        <v>681250</v>
      </c>
      <c r="X126">
        <v>9264455</v>
      </c>
      <c r="Y126">
        <v>5920100</v>
      </c>
      <c r="AA126">
        <v>3550000</v>
      </c>
      <c r="AB126">
        <v>1890000</v>
      </c>
      <c r="AC126">
        <v>4290</v>
      </c>
      <c r="AD126">
        <v>1288000</v>
      </c>
      <c r="AE126">
        <v>94170</v>
      </c>
      <c r="AF126">
        <v>541151750</v>
      </c>
    </row>
    <row r="127" spans="1:33" x14ac:dyDescent="0.25">
      <c r="A127" s="35">
        <v>137</v>
      </c>
      <c r="B127" s="35" t="s">
        <v>79</v>
      </c>
      <c r="C127" s="35" t="s">
        <v>142</v>
      </c>
      <c r="D127" s="35">
        <v>40283082</v>
      </c>
      <c r="E127" s="35">
        <v>335505332</v>
      </c>
      <c r="F127" s="35">
        <v>2500000</v>
      </c>
      <c r="G127" s="35">
        <v>2005</v>
      </c>
      <c r="H127" s="35">
        <v>42162440</v>
      </c>
      <c r="I127" s="35">
        <v>999100</v>
      </c>
      <c r="J127" s="35">
        <v>5000000</v>
      </c>
      <c r="K127" s="35">
        <v>268952470</v>
      </c>
      <c r="L127" s="35"/>
      <c r="M127" s="35"/>
      <c r="N127" s="35"/>
      <c r="O127" s="35">
        <v>1040000</v>
      </c>
      <c r="P127" s="35"/>
      <c r="R127">
        <v>136</v>
      </c>
      <c r="S127" t="s">
        <v>68</v>
      </c>
      <c r="T127" t="s">
        <v>142</v>
      </c>
      <c r="Y127">
        <v>12786525</v>
      </c>
      <c r="AF127">
        <v>22803500</v>
      </c>
    </row>
    <row r="128" spans="1:33" x14ac:dyDescent="0.25">
      <c r="A128" s="24">
        <v>138</v>
      </c>
      <c r="B128" s="24" t="s">
        <v>90</v>
      </c>
      <c r="C128" s="24" t="s">
        <v>143</v>
      </c>
      <c r="D128" s="24">
        <v>974434</v>
      </c>
      <c r="E128" s="24"/>
      <c r="F128" s="24"/>
      <c r="G128" s="24"/>
      <c r="H128" s="24"/>
      <c r="I128" s="24"/>
      <c r="J128" s="24"/>
      <c r="K128" s="24"/>
      <c r="L128" s="24">
        <v>14326</v>
      </c>
      <c r="M128" s="24"/>
      <c r="N128" s="24">
        <v>3495</v>
      </c>
      <c r="O128" s="24"/>
      <c r="P128" s="24"/>
      <c r="R128">
        <v>137</v>
      </c>
      <c r="S128" t="s">
        <v>79</v>
      </c>
      <c r="T128" t="s">
        <v>142</v>
      </c>
      <c r="U128">
        <v>40283082</v>
      </c>
      <c r="V128">
        <v>335505332</v>
      </c>
      <c r="W128">
        <v>2500000</v>
      </c>
      <c r="X128">
        <v>2005</v>
      </c>
      <c r="Y128">
        <v>42162440</v>
      </c>
      <c r="Z128">
        <v>999100</v>
      </c>
      <c r="AA128">
        <v>5000000</v>
      </c>
      <c r="AB128">
        <v>268952470</v>
      </c>
      <c r="AF128">
        <v>1040000</v>
      </c>
    </row>
    <row r="129" spans="1:33" x14ac:dyDescent="0.25">
      <c r="A129" s="24">
        <v>139</v>
      </c>
      <c r="B129" s="24" t="s">
        <v>65</v>
      </c>
      <c r="C129" s="24" t="s">
        <v>143</v>
      </c>
      <c r="D129" s="24">
        <v>86728552</v>
      </c>
      <c r="E129" s="24">
        <v>499576</v>
      </c>
      <c r="F129" s="24">
        <v>240576</v>
      </c>
      <c r="G129" s="24">
        <v>2440006</v>
      </c>
      <c r="H129" s="24">
        <v>914743</v>
      </c>
      <c r="I129" s="24"/>
      <c r="J129" s="24">
        <v>227</v>
      </c>
      <c r="K129" s="24">
        <v>164000</v>
      </c>
      <c r="L129" s="24">
        <v>533536</v>
      </c>
      <c r="M129" s="24">
        <v>483650</v>
      </c>
      <c r="N129" s="24">
        <v>2681855</v>
      </c>
      <c r="O129" s="24">
        <v>452671</v>
      </c>
      <c r="P129" s="24">
        <v>2728</v>
      </c>
      <c r="R129">
        <v>138</v>
      </c>
      <c r="S129" t="s">
        <v>90</v>
      </c>
      <c r="T129" t="s">
        <v>143</v>
      </c>
      <c r="U129">
        <v>974434</v>
      </c>
      <c r="AC129">
        <v>14326</v>
      </c>
      <c r="AE129">
        <v>3495</v>
      </c>
    </row>
    <row r="130" spans="1:33" x14ac:dyDescent="0.25">
      <c r="A130" s="24">
        <v>140</v>
      </c>
      <c r="B130" s="24" t="s">
        <v>116</v>
      </c>
      <c r="C130" s="24" t="s">
        <v>143</v>
      </c>
      <c r="D130" s="24">
        <v>142456</v>
      </c>
      <c r="E130" s="24"/>
      <c r="F130" s="24"/>
      <c r="G130" s="24"/>
      <c r="H130" s="24"/>
      <c r="I130" s="24"/>
      <c r="J130" s="24"/>
      <c r="K130" s="24"/>
      <c r="L130" s="24"/>
      <c r="M130" s="24"/>
      <c r="N130" s="24">
        <v>9988</v>
      </c>
      <c r="O130" s="24"/>
      <c r="P130" s="24"/>
      <c r="R130">
        <v>139</v>
      </c>
      <c r="S130" t="s">
        <v>65</v>
      </c>
      <c r="T130" t="s">
        <v>143</v>
      </c>
      <c r="U130">
        <v>86728552</v>
      </c>
      <c r="V130">
        <v>499576</v>
      </c>
      <c r="W130">
        <v>240576</v>
      </c>
      <c r="X130">
        <v>2440006</v>
      </c>
      <c r="Y130">
        <v>914743</v>
      </c>
      <c r="AA130">
        <v>227</v>
      </c>
      <c r="AB130">
        <v>164000</v>
      </c>
      <c r="AC130">
        <v>533536</v>
      </c>
      <c r="AD130">
        <v>483650</v>
      </c>
      <c r="AE130">
        <v>2681855</v>
      </c>
      <c r="AF130">
        <v>452671</v>
      </c>
      <c r="AG130">
        <v>2728</v>
      </c>
    </row>
    <row r="131" spans="1:33" x14ac:dyDescent="0.25">
      <c r="A131" s="24">
        <v>141</v>
      </c>
      <c r="B131" s="24" t="s">
        <v>94</v>
      </c>
      <c r="C131" s="24" t="s">
        <v>143</v>
      </c>
      <c r="D131" s="24">
        <v>760798</v>
      </c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R131">
        <v>140</v>
      </c>
      <c r="S131" t="s">
        <v>116</v>
      </c>
      <c r="T131" t="s">
        <v>143</v>
      </c>
      <c r="U131">
        <v>142456</v>
      </c>
      <c r="AE131">
        <v>9988</v>
      </c>
    </row>
    <row r="132" spans="1:33" x14ac:dyDescent="0.25">
      <c r="A132" s="24">
        <v>142</v>
      </c>
      <c r="B132" s="24" t="s">
        <v>10</v>
      </c>
      <c r="C132" s="24" t="s">
        <v>143</v>
      </c>
      <c r="D132" s="24">
        <v>78193</v>
      </c>
      <c r="E132" s="24">
        <v>23000</v>
      </c>
      <c r="F132" s="24"/>
      <c r="G132" s="24">
        <v>1260900</v>
      </c>
      <c r="H132" s="24">
        <v>250000</v>
      </c>
      <c r="I132" s="24"/>
      <c r="J132" s="24">
        <v>414000</v>
      </c>
      <c r="K132" s="24"/>
      <c r="L132" s="24">
        <v>2160</v>
      </c>
      <c r="M132" s="24"/>
      <c r="N132" s="24">
        <v>1600</v>
      </c>
      <c r="O132" s="24">
        <v>3775000</v>
      </c>
      <c r="P132" s="24"/>
      <c r="R132">
        <v>141</v>
      </c>
      <c r="S132" t="s">
        <v>94</v>
      </c>
      <c r="T132" t="s">
        <v>143</v>
      </c>
      <c r="U132">
        <v>760798</v>
      </c>
    </row>
    <row r="133" spans="1:33" x14ac:dyDescent="0.25">
      <c r="A133" s="24">
        <v>144</v>
      </c>
      <c r="B133" s="24" t="s">
        <v>178</v>
      </c>
      <c r="C133" s="24" t="s">
        <v>143</v>
      </c>
      <c r="D133" s="24">
        <v>20065</v>
      </c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>
        <v>25000</v>
      </c>
      <c r="P133" s="24"/>
      <c r="R133">
        <v>142</v>
      </c>
      <c r="S133" t="s">
        <v>10</v>
      </c>
      <c r="T133" t="s">
        <v>143</v>
      </c>
      <c r="U133">
        <v>78193</v>
      </c>
      <c r="V133">
        <v>23000</v>
      </c>
      <c r="X133">
        <v>1260900</v>
      </c>
      <c r="Y133">
        <v>250000</v>
      </c>
      <c r="AA133">
        <v>414000</v>
      </c>
      <c r="AC133">
        <v>2160</v>
      </c>
      <c r="AE133">
        <v>1600</v>
      </c>
      <c r="AF133">
        <v>3775000</v>
      </c>
    </row>
    <row r="134" spans="1:33" x14ac:dyDescent="0.25">
      <c r="A134" s="24">
        <v>145</v>
      </c>
      <c r="B134" s="24" t="s">
        <v>97</v>
      </c>
      <c r="C134" s="24" t="s">
        <v>143</v>
      </c>
      <c r="D134" s="24">
        <v>435039</v>
      </c>
      <c r="E134" s="24">
        <v>18000</v>
      </c>
      <c r="F134" s="24"/>
      <c r="G134" s="24"/>
      <c r="H134" s="24"/>
      <c r="I134" s="24"/>
      <c r="J134" s="24"/>
      <c r="K134" s="24"/>
      <c r="L134" s="24">
        <v>8400</v>
      </c>
      <c r="M134" s="24"/>
      <c r="N134" s="24">
        <v>7500</v>
      </c>
      <c r="O134" s="24">
        <v>66692</v>
      </c>
      <c r="P134" s="24"/>
      <c r="R134">
        <v>144</v>
      </c>
      <c r="S134" t="s">
        <v>178</v>
      </c>
      <c r="T134" t="s">
        <v>143</v>
      </c>
      <c r="U134">
        <v>20065</v>
      </c>
      <c r="AF134">
        <v>25000</v>
      </c>
    </row>
    <row r="135" spans="1:33" x14ac:dyDescent="0.25">
      <c r="A135" s="24">
        <v>146</v>
      </c>
      <c r="B135" s="24" t="s">
        <v>179</v>
      </c>
      <c r="C135" s="24" t="s">
        <v>143</v>
      </c>
      <c r="D135" s="24">
        <v>394722</v>
      </c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>
        <v>8716</v>
      </c>
      <c r="P135" s="24"/>
      <c r="R135">
        <v>145</v>
      </c>
      <c r="S135" t="s">
        <v>97</v>
      </c>
      <c r="T135" t="s">
        <v>143</v>
      </c>
      <c r="U135">
        <v>435039</v>
      </c>
      <c r="V135">
        <v>18000</v>
      </c>
      <c r="AC135">
        <v>8400</v>
      </c>
      <c r="AE135">
        <v>7500</v>
      </c>
      <c r="AF135">
        <v>66692</v>
      </c>
    </row>
    <row r="136" spans="1:33" x14ac:dyDescent="0.25">
      <c r="A136" s="24">
        <v>147</v>
      </c>
      <c r="B136" s="24" t="s">
        <v>101</v>
      </c>
      <c r="C136" s="24" t="s">
        <v>143</v>
      </c>
      <c r="D136" s="24">
        <v>59830</v>
      </c>
      <c r="E136" s="24"/>
      <c r="F136" s="24"/>
      <c r="G136" s="24"/>
      <c r="H136" s="24"/>
      <c r="I136" s="24"/>
      <c r="J136" s="24"/>
      <c r="K136" s="24"/>
      <c r="L136" s="24">
        <v>1</v>
      </c>
      <c r="M136" s="24"/>
      <c r="N136" s="24">
        <v>453498</v>
      </c>
      <c r="O136" s="24"/>
      <c r="P136" s="24"/>
      <c r="R136">
        <v>146</v>
      </c>
      <c r="S136" t="s">
        <v>179</v>
      </c>
      <c r="T136" t="s">
        <v>143</v>
      </c>
      <c r="U136">
        <v>394722</v>
      </c>
      <c r="AF136">
        <v>8716</v>
      </c>
    </row>
    <row r="137" spans="1:33" x14ac:dyDescent="0.25">
      <c r="A137" s="24">
        <v>149</v>
      </c>
      <c r="B137" s="24" t="s">
        <v>103</v>
      </c>
      <c r="C137" s="24" t="s">
        <v>143</v>
      </c>
      <c r="D137" s="24">
        <v>49812</v>
      </c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R137">
        <v>147</v>
      </c>
      <c r="S137" t="s">
        <v>101</v>
      </c>
      <c r="T137" t="s">
        <v>143</v>
      </c>
      <c r="U137">
        <v>59830</v>
      </c>
      <c r="AC137">
        <v>1</v>
      </c>
      <c r="AE137">
        <v>453498</v>
      </c>
    </row>
    <row r="138" spans="1:33" x14ac:dyDescent="0.25">
      <c r="A138" s="24">
        <v>150</v>
      </c>
      <c r="B138" s="24" t="s">
        <v>180</v>
      </c>
      <c r="C138" s="24" t="s">
        <v>143</v>
      </c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>
        <v>22000</v>
      </c>
      <c r="O138" s="24"/>
      <c r="P138" s="24"/>
      <c r="R138">
        <v>149</v>
      </c>
      <c r="S138" t="s">
        <v>103</v>
      </c>
      <c r="T138" t="s">
        <v>143</v>
      </c>
      <c r="U138">
        <v>49812</v>
      </c>
    </row>
    <row r="139" spans="1:33" x14ac:dyDescent="0.25">
      <c r="A139" s="24">
        <v>151</v>
      </c>
      <c r="B139" s="24" t="s">
        <v>181</v>
      </c>
      <c r="C139" s="24" t="s">
        <v>143</v>
      </c>
      <c r="D139" s="24"/>
      <c r="E139" s="24"/>
      <c r="F139" s="24"/>
      <c r="G139" s="24"/>
      <c r="H139" s="24"/>
      <c r="I139" s="24"/>
      <c r="J139" s="24"/>
      <c r="K139" s="24"/>
      <c r="L139" s="24">
        <v>1</v>
      </c>
      <c r="M139" s="24"/>
      <c r="N139" s="24"/>
      <c r="O139" s="24"/>
      <c r="P139" s="24"/>
      <c r="R139">
        <v>150</v>
      </c>
      <c r="S139" t="s">
        <v>180</v>
      </c>
      <c r="T139" t="s">
        <v>143</v>
      </c>
      <c r="AE139">
        <v>22000</v>
      </c>
    </row>
    <row r="140" spans="1:33" x14ac:dyDescent="0.25">
      <c r="A140" s="24">
        <v>153</v>
      </c>
      <c r="B140" s="24" t="s">
        <v>86</v>
      </c>
      <c r="C140" s="24" t="s">
        <v>143</v>
      </c>
      <c r="D140" s="24">
        <v>15000</v>
      </c>
      <c r="E140" s="24"/>
      <c r="F140" s="24"/>
      <c r="G140" s="24">
        <v>29762000</v>
      </c>
      <c r="H140" s="24">
        <v>1025000</v>
      </c>
      <c r="I140" s="24"/>
      <c r="J140" s="24"/>
      <c r="K140" s="24"/>
      <c r="L140" s="24">
        <v>0</v>
      </c>
      <c r="M140" s="24"/>
      <c r="N140" s="24">
        <v>8000</v>
      </c>
      <c r="O140" s="24">
        <v>1225000</v>
      </c>
      <c r="P140" s="24"/>
      <c r="R140">
        <v>151</v>
      </c>
      <c r="S140" t="s">
        <v>181</v>
      </c>
      <c r="T140" t="s">
        <v>143</v>
      </c>
      <c r="AC140">
        <v>1</v>
      </c>
    </row>
    <row r="141" spans="1:33" x14ac:dyDescent="0.25">
      <c r="A141" s="24">
        <v>154</v>
      </c>
      <c r="B141" s="24" t="s">
        <v>60</v>
      </c>
      <c r="C141" s="24" t="s">
        <v>143</v>
      </c>
      <c r="D141" s="24">
        <v>1568121</v>
      </c>
      <c r="E141" s="24"/>
      <c r="F141" s="24"/>
      <c r="G141" s="24"/>
      <c r="H141" s="24">
        <v>16187</v>
      </c>
      <c r="I141" s="24"/>
      <c r="J141" s="24"/>
      <c r="K141" s="24"/>
      <c r="L141" s="24"/>
      <c r="M141" s="24"/>
      <c r="N141" s="24"/>
      <c r="O141" s="24">
        <v>21932</v>
      </c>
      <c r="P141" s="24"/>
      <c r="R141">
        <v>153</v>
      </c>
      <c r="S141" t="s">
        <v>86</v>
      </c>
      <c r="T141" t="s">
        <v>143</v>
      </c>
      <c r="U141">
        <v>15000</v>
      </c>
      <c r="X141">
        <v>29762000</v>
      </c>
      <c r="Y141">
        <v>1025000</v>
      </c>
      <c r="AC141">
        <v>0</v>
      </c>
      <c r="AE141">
        <v>8000</v>
      </c>
      <c r="AF141">
        <v>1225000</v>
      </c>
    </row>
    <row r="142" spans="1:33" x14ac:dyDescent="0.25">
      <c r="A142" s="24">
        <v>155</v>
      </c>
      <c r="B142" s="24" t="s">
        <v>61</v>
      </c>
      <c r="C142" s="24" t="s">
        <v>143</v>
      </c>
      <c r="D142" s="24">
        <v>148111</v>
      </c>
      <c r="E142" s="24"/>
      <c r="F142" s="24"/>
      <c r="G142" s="24"/>
      <c r="H142" s="24">
        <v>2249950</v>
      </c>
      <c r="I142" s="24"/>
      <c r="J142" s="24"/>
      <c r="K142" s="24"/>
      <c r="L142" s="24"/>
      <c r="M142" s="24"/>
      <c r="N142" s="24">
        <v>7250</v>
      </c>
      <c r="O142" s="24">
        <v>55900</v>
      </c>
      <c r="P142" s="24">
        <v>10</v>
      </c>
      <c r="R142">
        <v>154</v>
      </c>
      <c r="S142" t="s">
        <v>60</v>
      </c>
      <c r="T142" t="s">
        <v>143</v>
      </c>
      <c r="U142">
        <v>1568121</v>
      </c>
      <c r="Y142">
        <v>16187</v>
      </c>
      <c r="AF142">
        <v>21932</v>
      </c>
    </row>
    <row r="143" spans="1:33" x14ac:dyDescent="0.25">
      <c r="A143" s="24">
        <v>156</v>
      </c>
      <c r="B143" s="24" t="s">
        <v>189</v>
      </c>
      <c r="C143" s="24" t="s">
        <v>143</v>
      </c>
      <c r="D143" s="24"/>
      <c r="E143" s="24"/>
      <c r="F143" s="24"/>
      <c r="G143" s="24">
        <v>216000</v>
      </c>
      <c r="H143" s="24"/>
      <c r="I143" s="24"/>
      <c r="J143" s="24"/>
      <c r="K143" s="24"/>
      <c r="L143" s="24"/>
      <c r="M143" s="24"/>
      <c r="N143" s="24"/>
      <c r="O143" s="24"/>
      <c r="P143" s="24"/>
      <c r="R143">
        <v>155</v>
      </c>
      <c r="S143" t="s">
        <v>61</v>
      </c>
      <c r="T143" t="s">
        <v>143</v>
      </c>
      <c r="U143">
        <v>148111</v>
      </c>
      <c r="Y143">
        <v>2249950</v>
      </c>
      <c r="AE143">
        <v>7250</v>
      </c>
      <c r="AF143">
        <v>55900</v>
      </c>
      <c r="AG143">
        <v>10</v>
      </c>
    </row>
    <row r="144" spans="1:33" x14ac:dyDescent="0.25">
      <c r="A144" s="24">
        <v>157</v>
      </c>
      <c r="B144" s="24" t="s">
        <v>38</v>
      </c>
      <c r="C144" s="24" t="s">
        <v>143</v>
      </c>
      <c r="D144" s="24">
        <v>422178311</v>
      </c>
      <c r="E144" s="24">
        <v>12392574</v>
      </c>
      <c r="F144" s="24">
        <v>2189363</v>
      </c>
      <c r="G144" s="24">
        <v>195522</v>
      </c>
      <c r="H144" s="24">
        <v>1649685</v>
      </c>
      <c r="I144" s="24">
        <v>951292</v>
      </c>
      <c r="J144" s="24">
        <v>9813276</v>
      </c>
      <c r="K144" s="24">
        <v>342720</v>
      </c>
      <c r="L144" s="24">
        <v>1397064</v>
      </c>
      <c r="M144" s="24">
        <v>22</v>
      </c>
      <c r="N144" s="24">
        <v>19475603</v>
      </c>
      <c r="O144" s="24">
        <v>293900</v>
      </c>
      <c r="P144" s="24">
        <v>2138</v>
      </c>
      <c r="R144">
        <v>156</v>
      </c>
      <c r="S144" t="s">
        <v>189</v>
      </c>
      <c r="T144" t="s">
        <v>143</v>
      </c>
      <c r="X144">
        <v>216000</v>
      </c>
    </row>
    <row r="145" spans="1:33" x14ac:dyDescent="0.25">
      <c r="A145" s="24">
        <v>159</v>
      </c>
      <c r="B145" s="24" t="s">
        <v>110</v>
      </c>
      <c r="C145" s="24" t="s">
        <v>143</v>
      </c>
      <c r="D145" s="24">
        <v>124263</v>
      </c>
      <c r="E145" s="24"/>
      <c r="F145" s="24"/>
      <c r="G145" s="24"/>
      <c r="H145" s="24"/>
      <c r="I145" s="24"/>
      <c r="J145" s="24"/>
      <c r="K145" s="24"/>
      <c r="L145" s="24">
        <v>670</v>
      </c>
      <c r="M145" s="24"/>
      <c r="N145" s="24">
        <v>40984</v>
      </c>
      <c r="O145" s="24"/>
      <c r="P145" s="24"/>
      <c r="R145">
        <v>157</v>
      </c>
      <c r="S145" t="s">
        <v>38</v>
      </c>
      <c r="T145" t="s">
        <v>143</v>
      </c>
      <c r="U145">
        <v>422178311</v>
      </c>
      <c r="V145">
        <v>12392574</v>
      </c>
      <c r="W145">
        <v>2189363</v>
      </c>
      <c r="X145">
        <v>195522</v>
      </c>
      <c r="Y145">
        <v>1649685</v>
      </c>
      <c r="Z145">
        <v>951292</v>
      </c>
      <c r="AA145">
        <v>9813276</v>
      </c>
      <c r="AB145">
        <v>342720</v>
      </c>
      <c r="AC145">
        <v>1397064</v>
      </c>
      <c r="AD145">
        <v>22</v>
      </c>
      <c r="AE145">
        <v>19475603</v>
      </c>
      <c r="AF145">
        <v>293900</v>
      </c>
      <c r="AG145">
        <v>2138</v>
      </c>
    </row>
    <row r="146" spans="1:33" x14ac:dyDescent="0.25">
      <c r="A146" s="24">
        <v>160</v>
      </c>
      <c r="B146" s="24" t="s">
        <v>190</v>
      </c>
      <c r="C146" s="24" t="s">
        <v>143</v>
      </c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>
        <v>4600</v>
      </c>
      <c r="O146" s="24"/>
      <c r="P146" s="24"/>
      <c r="R146">
        <v>159</v>
      </c>
      <c r="S146" t="s">
        <v>110</v>
      </c>
      <c r="T146" t="s">
        <v>143</v>
      </c>
      <c r="U146">
        <v>124263</v>
      </c>
      <c r="AC146">
        <v>670</v>
      </c>
      <c r="AE146">
        <v>40984</v>
      </c>
    </row>
    <row r="147" spans="1:33" x14ac:dyDescent="0.25">
      <c r="A147" s="24">
        <v>161</v>
      </c>
      <c r="B147" s="24" t="s">
        <v>112</v>
      </c>
      <c r="C147" s="24" t="s">
        <v>143</v>
      </c>
      <c r="D147" s="24">
        <v>72550</v>
      </c>
      <c r="E147" s="24"/>
      <c r="F147" s="24"/>
      <c r="G147" s="24"/>
      <c r="H147" s="24"/>
      <c r="I147" s="24"/>
      <c r="J147" s="24"/>
      <c r="K147" s="24"/>
      <c r="L147" s="24"/>
      <c r="M147" s="24"/>
      <c r="N147" s="24">
        <v>1000</v>
      </c>
      <c r="O147" s="24"/>
      <c r="P147" s="24"/>
      <c r="R147">
        <v>160</v>
      </c>
      <c r="S147" t="s">
        <v>190</v>
      </c>
      <c r="T147" t="s">
        <v>143</v>
      </c>
      <c r="AE147">
        <v>4600</v>
      </c>
    </row>
    <row r="148" spans="1:33" x14ac:dyDescent="0.25">
      <c r="A148" s="24">
        <v>162</v>
      </c>
      <c r="B148" s="24" t="s">
        <v>163</v>
      </c>
      <c r="C148" s="24" t="s">
        <v>143</v>
      </c>
      <c r="D148" s="24">
        <v>22700</v>
      </c>
      <c r="E148" s="24"/>
      <c r="F148" s="24"/>
      <c r="G148" s="24"/>
      <c r="H148" s="24">
        <v>20010</v>
      </c>
      <c r="I148" s="24"/>
      <c r="J148" s="24"/>
      <c r="K148" s="24"/>
      <c r="L148" s="24"/>
      <c r="M148" s="24"/>
      <c r="N148" s="24"/>
      <c r="O148" s="24"/>
      <c r="P148" s="24"/>
      <c r="R148">
        <v>161</v>
      </c>
      <c r="S148" t="s">
        <v>112</v>
      </c>
      <c r="T148" t="s">
        <v>143</v>
      </c>
      <c r="U148">
        <v>72550</v>
      </c>
      <c r="AE148">
        <v>1000</v>
      </c>
    </row>
    <row r="149" spans="1:33" x14ac:dyDescent="0.25">
      <c r="A149" s="28">
        <v>166</v>
      </c>
      <c r="B149" s="28" t="s">
        <v>98</v>
      </c>
      <c r="C149" s="28" t="s">
        <v>144</v>
      </c>
      <c r="D149" s="28">
        <v>2166224</v>
      </c>
      <c r="E149" s="28"/>
      <c r="F149" s="28"/>
      <c r="G149" s="28">
        <v>245150</v>
      </c>
      <c r="H149" s="28">
        <v>354000</v>
      </c>
      <c r="I149" s="28"/>
      <c r="J149" s="28"/>
      <c r="K149" s="28"/>
      <c r="L149" s="28"/>
      <c r="M149" s="28"/>
      <c r="N149" s="28">
        <v>7335</v>
      </c>
      <c r="O149" s="28"/>
      <c r="P149" s="28"/>
      <c r="R149">
        <v>162</v>
      </c>
      <c r="S149" t="s">
        <v>163</v>
      </c>
      <c r="T149" t="s">
        <v>143</v>
      </c>
      <c r="U149">
        <v>22700</v>
      </c>
      <c r="Y149">
        <v>20010</v>
      </c>
    </row>
    <row r="150" spans="1:33" x14ac:dyDescent="0.25">
      <c r="A150" s="28">
        <v>167</v>
      </c>
      <c r="B150" s="28" t="s">
        <v>100</v>
      </c>
      <c r="C150" s="28" t="s">
        <v>144</v>
      </c>
      <c r="D150" s="28">
        <v>1925285</v>
      </c>
      <c r="E150" s="28">
        <v>2756500</v>
      </c>
      <c r="F150" s="28"/>
      <c r="G150" s="28"/>
      <c r="H150" s="28"/>
      <c r="I150" s="28"/>
      <c r="J150" s="28"/>
      <c r="K150" s="28"/>
      <c r="L150" s="28">
        <v>10274</v>
      </c>
      <c r="M150" s="28"/>
      <c r="N150" s="28">
        <v>29660</v>
      </c>
      <c r="O150" s="28"/>
      <c r="P150" s="28"/>
      <c r="R150">
        <v>166</v>
      </c>
      <c r="S150" t="s">
        <v>98</v>
      </c>
      <c r="T150" t="s">
        <v>144</v>
      </c>
      <c r="U150">
        <v>2166224</v>
      </c>
      <c r="X150">
        <v>245150</v>
      </c>
      <c r="Y150">
        <v>354000</v>
      </c>
      <c r="AE150">
        <v>7335</v>
      </c>
    </row>
    <row r="151" spans="1:33" x14ac:dyDescent="0.25">
      <c r="A151" s="28">
        <v>168</v>
      </c>
      <c r="B151" s="28" t="s">
        <v>19</v>
      </c>
      <c r="C151" s="28" t="s">
        <v>144</v>
      </c>
      <c r="D151" s="28">
        <v>6998354</v>
      </c>
      <c r="E151" s="28">
        <v>101183</v>
      </c>
      <c r="F151" s="28">
        <v>855096</v>
      </c>
      <c r="G151" s="28">
        <v>1143390</v>
      </c>
      <c r="H151" s="28">
        <v>1145016</v>
      </c>
      <c r="I151" s="28">
        <v>368940</v>
      </c>
      <c r="J151" s="28"/>
      <c r="K151" s="28"/>
      <c r="L151" s="28">
        <v>75801</v>
      </c>
      <c r="M151" s="28">
        <v>145870</v>
      </c>
      <c r="N151" s="28">
        <v>545390</v>
      </c>
      <c r="O151" s="28">
        <v>326766</v>
      </c>
      <c r="P151" s="28">
        <v>4</v>
      </c>
      <c r="R151">
        <v>167</v>
      </c>
      <c r="S151" t="s">
        <v>100</v>
      </c>
      <c r="T151" t="s">
        <v>144</v>
      </c>
      <c r="U151">
        <v>1925285</v>
      </c>
      <c r="V151">
        <v>2756500</v>
      </c>
      <c r="AC151">
        <v>10274</v>
      </c>
      <c r="AE151">
        <v>29660</v>
      </c>
    </row>
    <row r="152" spans="1:33" x14ac:dyDescent="0.25">
      <c r="A152" s="28">
        <v>169</v>
      </c>
      <c r="B152" s="28" t="s">
        <v>22</v>
      </c>
      <c r="C152" s="28" t="s">
        <v>144</v>
      </c>
      <c r="D152" s="28">
        <v>11750828</v>
      </c>
      <c r="E152" s="28">
        <v>347000</v>
      </c>
      <c r="F152" s="28">
        <v>702000</v>
      </c>
      <c r="G152" s="28">
        <v>225000</v>
      </c>
      <c r="H152" s="28">
        <v>11232800</v>
      </c>
      <c r="I152" s="28"/>
      <c r="J152" s="28">
        <v>337500</v>
      </c>
      <c r="K152" s="28">
        <v>12759000</v>
      </c>
      <c r="L152" s="28">
        <v>30114200</v>
      </c>
      <c r="M152" s="28">
        <v>36094500</v>
      </c>
      <c r="N152" s="28">
        <v>33000</v>
      </c>
      <c r="O152" s="28"/>
      <c r="P152" s="28"/>
      <c r="R152">
        <v>168</v>
      </c>
      <c r="S152" t="s">
        <v>19</v>
      </c>
      <c r="T152" t="s">
        <v>144</v>
      </c>
      <c r="U152">
        <v>6998354</v>
      </c>
      <c r="V152">
        <v>101183</v>
      </c>
      <c r="W152">
        <v>855096</v>
      </c>
      <c r="X152">
        <v>1143390</v>
      </c>
      <c r="Y152">
        <v>1145016</v>
      </c>
      <c r="Z152">
        <v>368940</v>
      </c>
      <c r="AC152">
        <v>75801</v>
      </c>
      <c r="AD152">
        <v>145870</v>
      </c>
      <c r="AE152">
        <v>545390</v>
      </c>
      <c r="AF152">
        <v>326766</v>
      </c>
      <c r="AG152">
        <v>4</v>
      </c>
    </row>
    <row r="153" spans="1:33" x14ac:dyDescent="0.25">
      <c r="A153" s="28">
        <v>170</v>
      </c>
      <c r="B153" s="28" t="s">
        <v>24</v>
      </c>
      <c r="C153" s="28" t="s">
        <v>144</v>
      </c>
      <c r="D153" s="28">
        <v>129070</v>
      </c>
      <c r="E153" s="28"/>
      <c r="F153" s="28">
        <v>502965</v>
      </c>
      <c r="G153" s="28"/>
      <c r="H153" s="28"/>
      <c r="I153" s="28">
        <v>8058195</v>
      </c>
      <c r="J153" s="28">
        <v>99990</v>
      </c>
      <c r="K153" s="28"/>
      <c r="L153" s="28">
        <v>200</v>
      </c>
      <c r="M153" s="28"/>
      <c r="N153" s="28">
        <v>4750</v>
      </c>
      <c r="O153" s="28"/>
      <c r="P153" s="28"/>
      <c r="R153">
        <v>169</v>
      </c>
      <c r="S153" t="s">
        <v>22</v>
      </c>
      <c r="T153" t="s">
        <v>144</v>
      </c>
      <c r="U153">
        <v>11750828</v>
      </c>
      <c r="V153">
        <v>347000</v>
      </c>
      <c r="W153">
        <v>702000</v>
      </c>
      <c r="X153">
        <v>225000</v>
      </c>
      <c r="Y153">
        <v>11232800</v>
      </c>
      <c r="AA153">
        <v>337500</v>
      </c>
      <c r="AB153">
        <v>12759000</v>
      </c>
      <c r="AC153">
        <v>30114200</v>
      </c>
      <c r="AD153">
        <v>36094500</v>
      </c>
      <c r="AE153">
        <v>33000</v>
      </c>
    </row>
    <row r="154" spans="1:33" x14ac:dyDescent="0.25">
      <c r="A154" s="28">
        <v>171</v>
      </c>
      <c r="B154" s="28" t="s">
        <v>83</v>
      </c>
      <c r="C154" s="28" t="s">
        <v>144</v>
      </c>
      <c r="D154" s="28">
        <v>430092</v>
      </c>
      <c r="E154" s="28"/>
      <c r="F154" s="28"/>
      <c r="G154" s="28"/>
      <c r="H154" s="28"/>
      <c r="I154" s="28"/>
      <c r="J154" s="28"/>
      <c r="K154" s="28"/>
      <c r="L154" s="28"/>
      <c r="M154" s="28"/>
      <c r="N154" s="28">
        <v>10000</v>
      </c>
      <c r="O154" s="28"/>
      <c r="P154" s="28"/>
      <c r="R154">
        <v>170</v>
      </c>
      <c r="S154" t="s">
        <v>24</v>
      </c>
      <c r="T154" t="s">
        <v>144</v>
      </c>
      <c r="U154">
        <v>129070</v>
      </c>
      <c r="W154">
        <v>502965</v>
      </c>
      <c r="Z154">
        <v>8058195</v>
      </c>
      <c r="AA154">
        <v>99990</v>
      </c>
      <c r="AC154">
        <v>200</v>
      </c>
      <c r="AE154">
        <v>4750</v>
      </c>
    </row>
    <row r="155" spans="1:33" x14ac:dyDescent="0.25">
      <c r="A155" s="28">
        <v>172</v>
      </c>
      <c r="B155" s="28" t="s">
        <v>108</v>
      </c>
      <c r="C155" s="28" t="s">
        <v>144</v>
      </c>
      <c r="D155" s="28">
        <v>46425</v>
      </c>
      <c r="E155" s="28"/>
      <c r="F155" s="28"/>
      <c r="G155" s="28"/>
      <c r="H155" s="28"/>
      <c r="I155" s="28">
        <v>21600</v>
      </c>
      <c r="J155" s="28"/>
      <c r="K155" s="28"/>
      <c r="L155" s="28"/>
      <c r="M155" s="28"/>
      <c r="N155" s="28">
        <v>720</v>
      </c>
      <c r="O155" s="28"/>
      <c r="P155" s="28"/>
      <c r="R155">
        <v>171</v>
      </c>
      <c r="S155" t="s">
        <v>83</v>
      </c>
      <c r="T155" t="s">
        <v>144</v>
      </c>
      <c r="U155">
        <v>430092</v>
      </c>
      <c r="AE155">
        <v>10000</v>
      </c>
    </row>
    <row r="156" spans="1:33" x14ac:dyDescent="0.25">
      <c r="A156" s="28">
        <v>173</v>
      </c>
      <c r="B156" s="28" t="s">
        <v>182</v>
      </c>
      <c r="C156" s="28" t="s">
        <v>144</v>
      </c>
      <c r="D156" s="28">
        <v>19850</v>
      </c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R156">
        <v>172</v>
      </c>
      <c r="S156" t="s">
        <v>108</v>
      </c>
      <c r="T156" t="s">
        <v>144</v>
      </c>
      <c r="U156">
        <v>46425</v>
      </c>
      <c r="Z156">
        <v>21600</v>
      </c>
      <c r="AE156">
        <v>720</v>
      </c>
    </row>
    <row r="157" spans="1:33" x14ac:dyDescent="0.25">
      <c r="A157" s="28">
        <v>174</v>
      </c>
      <c r="B157" s="28" t="s">
        <v>183</v>
      </c>
      <c r="C157" s="28" t="s">
        <v>144</v>
      </c>
      <c r="D157" s="28">
        <v>191898</v>
      </c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R157">
        <v>173</v>
      </c>
      <c r="S157" t="s">
        <v>182</v>
      </c>
      <c r="T157" t="s">
        <v>144</v>
      </c>
      <c r="U157">
        <v>19850</v>
      </c>
    </row>
    <row r="158" spans="1:33" x14ac:dyDescent="0.25">
      <c r="A158" s="28">
        <v>175</v>
      </c>
      <c r="B158" s="28" t="s">
        <v>42</v>
      </c>
      <c r="C158" s="28" t="s">
        <v>144</v>
      </c>
      <c r="D158" s="28">
        <v>47390771</v>
      </c>
      <c r="E158" s="28">
        <v>1178947</v>
      </c>
      <c r="F158" s="28">
        <v>2603127</v>
      </c>
      <c r="G158" s="28">
        <v>11844650</v>
      </c>
      <c r="H158" s="28">
        <v>1430616</v>
      </c>
      <c r="I158" s="28">
        <v>3145402</v>
      </c>
      <c r="J158" s="28">
        <v>71800</v>
      </c>
      <c r="K158" s="28">
        <v>1000000</v>
      </c>
      <c r="L158" s="28">
        <v>505659</v>
      </c>
      <c r="M158" s="28">
        <v>1995501</v>
      </c>
      <c r="N158" s="28">
        <v>3366592</v>
      </c>
      <c r="O158" s="28">
        <v>1981503</v>
      </c>
      <c r="P158" s="28">
        <v>33</v>
      </c>
      <c r="R158">
        <v>174</v>
      </c>
      <c r="S158" t="s">
        <v>183</v>
      </c>
      <c r="T158" t="s">
        <v>144</v>
      </c>
      <c r="U158">
        <v>191898</v>
      </c>
    </row>
    <row r="159" spans="1:33" x14ac:dyDescent="0.25">
      <c r="A159" s="28">
        <v>176</v>
      </c>
      <c r="B159" s="28" t="s">
        <v>184</v>
      </c>
      <c r="C159" s="28" t="s">
        <v>144</v>
      </c>
      <c r="D159" s="28">
        <v>132000</v>
      </c>
      <c r="E159" s="28"/>
      <c r="F159" s="28"/>
      <c r="G159" s="28">
        <v>2848800</v>
      </c>
      <c r="H159" s="28"/>
      <c r="I159" s="28"/>
      <c r="J159" s="28"/>
      <c r="K159" s="28"/>
      <c r="L159" s="28"/>
      <c r="M159" s="28"/>
      <c r="N159" s="28"/>
      <c r="O159" s="28"/>
      <c r="P159" s="28"/>
      <c r="R159">
        <v>175</v>
      </c>
      <c r="S159" t="s">
        <v>42</v>
      </c>
      <c r="T159" t="s">
        <v>144</v>
      </c>
      <c r="U159">
        <v>47390771</v>
      </c>
      <c r="V159">
        <v>1178947</v>
      </c>
      <c r="W159">
        <v>2603127</v>
      </c>
      <c r="X159">
        <v>11844650</v>
      </c>
      <c r="Y159">
        <v>1430616</v>
      </c>
      <c r="Z159">
        <v>3145402</v>
      </c>
      <c r="AA159">
        <v>71800</v>
      </c>
      <c r="AB159">
        <v>1000000</v>
      </c>
      <c r="AC159">
        <v>505659</v>
      </c>
      <c r="AD159">
        <v>1995501</v>
      </c>
      <c r="AE159">
        <v>3366592</v>
      </c>
      <c r="AF159">
        <v>1981503</v>
      </c>
      <c r="AG159">
        <v>33</v>
      </c>
    </row>
    <row r="160" spans="1:33" x14ac:dyDescent="0.25">
      <c r="R160">
        <v>176</v>
      </c>
      <c r="S160" t="s">
        <v>184</v>
      </c>
      <c r="T160" t="s">
        <v>144</v>
      </c>
      <c r="U160">
        <v>132000</v>
      </c>
      <c r="X160">
        <v>2848800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9"/>
  <sheetViews>
    <sheetView workbookViewId="0">
      <selection activeCell="F16" sqref="F16"/>
    </sheetView>
  </sheetViews>
  <sheetFormatPr defaultRowHeight="15" x14ac:dyDescent="0.25"/>
  <cols>
    <col min="4" max="4" width="12" bestFit="1" customWidth="1"/>
  </cols>
  <sheetData>
    <row r="1" spans="1:16" x14ac:dyDescent="0.25">
      <c r="A1" t="s">
        <v>151</v>
      </c>
      <c r="B1" t="s">
        <v>164</v>
      </c>
      <c r="C1" t="s">
        <v>155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</row>
    <row r="2" spans="1:16" x14ac:dyDescent="0.25">
      <c r="A2">
        <v>1</v>
      </c>
      <c r="B2" t="s">
        <v>91</v>
      </c>
      <c r="C2" t="s">
        <v>138</v>
      </c>
      <c r="D2">
        <v>3808680</v>
      </c>
      <c r="E2">
        <v>12167550</v>
      </c>
      <c r="G2">
        <v>22354</v>
      </c>
      <c r="H2">
        <v>100050</v>
      </c>
      <c r="M2">
        <v>12065343</v>
      </c>
      <c r="N2">
        <v>44602753</v>
      </c>
    </row>
    <row r="3" spans="1:16" x14ac:dyDescent="0.25">
      <c r="A3">
        <v>2</v>
      </c>
      <c r="B3" t="s">
        <v>99</v>
      </c>
      <c r="C3" t="s">
        <v>138</v>
      </c>
      <c r="D3">
        <v>5712120</v>
      </c>
      <c r="J3">
        <v>181933422</v>
      </c>
    </row>
    <row r="4" spans="1:16" x14ac:dyDescent="0.25">
      <c r="A4">
        <v>3</v>
      </c>
      <c r="B4" t="s">
        <v>20</v>
      </c>
      <c r="C4" t="s">
        <v>138</v>
      </c>
      <c r="D4">
        <v>412760256</v>
      </c>
      <c r="G4">
        <v>41488628</v>
      </c>
      <c r="L4">
        <v>9779</v>
      </c>
      <c r="M4">
        <v>35</v>
      </c>
      <c r="N4">
        <v>36388729</v>
      </c>
      <c r="O4">
        <v>11125</v>
      </c>
      <c r="P4">
        <v>3523</v>
      </c>
    </row>
    <row r="5" spans="1:16" x14ac:dyDescent="0.25">
      <c r="A5">
        <v>4</v>
      </c>
      <c r="B5" t="s">
        <v>26</v>
      </c>
      <c r="C5" t="s">
        <v>138</v>
      </c>
      <c r="D5">
        <v>32668416</v>
      </c>
      <c r="G5">
        <v>0</v>
      </c>
      <c r="H5">
        <v>897149411</v>
      </c>
      <c r="J5">
        <v>86429563</v>
      </c>
      <c r="K5">
        <v>2754744265</v>
      </c>
      <c r="L5">
        <v>120</v>
      </c>
      <c r="N5">
        <v>46756479</v>
      </c>
      <c r="O5">
        <v>21820</v>
      </c>
      <c r="P5">
        <v>241</v>
      </c>
    </row>
    <row r="6" spans="1:16" x14ac:dyDescent="0.25">
      <c r="A6">
        <v>5</v>
      </c>
      <c r="B6" t="s">
        <v>84</v>
      </c>
      <c r="C6" t="s">
        <v>138</v>
      </c>
      <c r="D6">
        <v>578808434</v>
      </c>
      <c r="E6">
        <v>126388529</v>
      </c>
      <c r="F6">
        <v>45780316</v>
      </c>
      <c r="G6">
        <v>34067022</v>
      </c>
      <c r="H6">
        <v>4757813763</v>
      </c>
      <c r="I6">
        <v>302500</v>
      </c>
      <c r="J6">
        <v>46348922</v>
      </c>
      <c r="K6">
        <v>6309994</v>
      </c>
      <c r="L6">
        <v>17082405</v>
      </c>
      <c r="M6">
        <v>104</v>
      </c>
      <c r="N6">
        <v>413264850</v>
      </c>
      <c r="O6">
        <v>1256678</v>
      </c>
      <c r="P6">
        <v>2104</v>
      </c>
    </row>
    <row r="7" spans="1:16" x14ac:dyDescent="0.25">
      <c r="A7">
        <v>6</v>
      </c>
      <c r="B7" t="s">
        <v>126</v>
      </c>
      <c r="C7" t="s">
        <v>138</v>
      </c>
      <c r="D7">
        <v>959000</v>
      </c>
      <c r="G7">
        <v>2361599</v>
      </c>
      <c r="H7">
        <v>329812808</v>
      </c>
      <c r="J7">
        <v>7846900</v>
      </c>
      <c r="K7">
        <v>7526420</v>
      </c>
      <c r="L7">
        <v>2450700</v>
      </c>
      <c r="M7">
        <v>3659455</v>
      </c>
      <c r="N7">
        <v>65816109</v>
      </c>
    </row>
    <row r="8" spans="1:16" x14ac:dyDescent="0.25">
      <c r="A8">
        <v>7</v>
      </c>
      <c r="B8" t="s">
        <v>32</v>
      </c>
      <c r="C8" t="s">
        <v>138</v>
      </c>
      <c r="D8">
        <v>2437686</v>
      </c>
      <c r="E8">
        <v>18025096</v>
      </c>
      <c r="F8">
        <v>6011603</v>
      </c>
      <c r="G8">
        <v>9713936</v>
      </c>
      <c r="H8">
        <v>2482564614</v>
      </c>
      <c r="I8">
        <v>2591620</v>
      </c>
      <c r="K8">
        <v>5590980</v>
      </c>
      <c r="L8">
        <v>203923</v>
      </c>
      <c r="M8">
        <v>52439075</v>
      </c>
      <c r="N8">
        <v>93736482</v>
      </c>
    </row>
    <row r="9" spans="1:16" x14ac:dyDescent="0.25">
      <c r="A9">
        <v>8</v>
      </c>
      <c r="B9" t="s">
        <v>63</v>
      </c>
      <c r="C9" t="s">
        <v>138</v>
      </c>
      <c r="D9">
        <v>113578193</v>
      </c>
      <c r="E9">
        <v>13120092</v>
      </c>
      <c r="F9">
        <v>2595570</v>
      </c>
      <c r="G9">
        <v>379663</v>
      </c>
      <c r="H9">
        <v>2725443</v>
      </c>
      <c r="L9">
        <v>105557</v>
      </c>
      <c r="M9">
        <v>28465089</v>
      </c>
      <c r="N9">
        <v>176839755</v>
      </c>
      <c r="P9">
        <v>646</v>
      </c>
    </row>
    <row r="10" spans="1:16" x14ac:dyDescent="0.25">
      <c r="A10">
        <v>9</v>
      </c>
      <c r="B10" t="s">
        <v>40</v>
      </c>
      <c r="C10" t="s">
        <v>138</v>
      </c>
      <c r="D10">
        <v>2430030802</v>
      </c>
      <c r="E10">
        <v>85726148</v>
      </c>
      <c r="F10">
        <v>302631022</v>
      </c>
      <c r="G10">
        <v>110990649</v>
      </c>
      <c r="H10">
        <v>69754355</v>
      </c>
      <c r="I10">
        <v>1062309</v>
      </c>
      <c r="J10">
        <v>8771288</v>
      </c>
      <c r="K10">
        <v>1235171</v>
      </c>
      <c r="L10">
        <v>73295541</v>
      </c>
      <c r="M10">
        <v>78233076</v>
      </c>
      <c r="N10">
        <v>167844568</v>
      </c>
      <c r="O10">
        <v>13315487</v>
      </c>
      <c r="P10">
        <v>154949</v>
      </c>
    </row>
    <row r="11" spans="1:16" x14ac:dyDescent="0.25">
      <c r="A11">
        <v>10</v>
      </c>
      <c r="B11" t="s">
        <v>113</v>
      </c>
      <c r="C11" t="s">
        <v>138</v>
      </c>
      <c r="D11">
        <v>2804772</v>
      </c>
      <c r="G11">
        <v>34</v>
      </c>
      <c r="H11">
        <v>701666671</v>
      </c>
      <c r="J11">
        <v>3343784871</v>
      </c>
      <c r="K11">
        <v>54826004</v>
      </c>
      <c r="L11">
        <v>852</v>
      </c>
      <c r="M11">
        <v>230196904</v>
      </c>
      <c r="N11">
        <v>1419447780</v>
      </c>
      <c r="P11">
        <v>114</v>
      </c>
    </row>
    <row r="12" spans="1:16" x14ac:dyDescent="0.25">
      <c r="A12">
        <v>11</v>
      </c>
      <c r="B12" t="s">
        <v>165</v>
      </c>
      <c r="C12" t="s">
        <v>148</v>
      </c>
      <c r="D12">
        <v>4471947</v>
      </c>
      <c r="F12">
        <v>69</v>
      </c>
      <c r="G12">
        <v>36902817</v>
      </c>
      <c r="H12">
        <v>5831887</v>
      </c>
      <c r="I12">
        <v>99764632</v>
      </c>
      <c r="L12">
        <v>139</v>
      </c>
      <c r="N12">
        <v>4932</v>
      </c>
      <c r="O12">
        <v>52</v>
      </c>
      <c r="P12">
        <v>521</v>
      </c>
    </row>
    <row r="13" spans="1:16" x14ac:dyDescent="0.25">
      <c r="A13">
        <v>12</v>
      </c>
      <c r="B13" t="s">
        <v>166</v>
      </c>
      <c r="C13" t="s">
        <v>148</v>
      </c>
      <c r="D13">
        <v>5106719768</v>
      </c>
      <c r="E13">
        <v>495767409</v>
      </c>
      <c r="F13">
        <v>271691126</v>
      </c>
      <c r="G13">
        <v>550439</v>
      </c>
      <c r="H13">
        <v>5888694933</v>
      </c>
      <c r="I13">
        <v>45860598</v>
      </c>
      <c r="K13">
        <v>46800</v>
      </c>
      <c r="L13">
        <v>12786113</v>
      </c>
      <c r="M13">
        <v>2250418408</v>
      </c>
      <c r="N13">
        <v>2743122804</v>
      </c>
      <c r="O13">
        <v>100</v>
      </c>
      <c r="P13">
        <v>2440</v>
      </c>
    </row>
    <row r="14" spans="1:16" x14ac:dyDescent="0.25">
      <c r="A14">
        <v>13</v>
      </c>
      <c r="B14" t="s">
        <v>14</v>
      </c>
      <c r="C14" t="s">
        <v>148</v>
      </c>
      <c r="D14">
        <v>69124243</v>
      </c>
      <c r="E14">
        <v>200</v>
      </c>
      <c r="F14">
        <v>72</v>
      </c>
      <c r="G14">
        <v>3984095483</v>
      </c>
      <c r="L14">
        <v>174469</v>
      </c>
      <c r="M14">
        <v>33196107</v>
      </c>
      <c r="N14">
        <v>275207891</v>
      </c>
      <c r="P14">
        <v>4065</v>
      </c>
    </row>
    <row r="15" spans="1:16" x14ac:dyDescent="0.25">
      <c r="A15">
        <v>15</v>
      </c>
      <c r="B15" t="s">
        <v>88</v>
      </c>
      <c r="C15" t="s">
        <v>148</v>
      </c>
      <c r="D15">
        <v>98582430</v>
      </c>
      <c r="F15">
        <v>131309514</v>
      </c>
      <c r="G15">
        <v>5347735</v>
      </c>
      <c r="H15">
        <v>36368436</v>
      </c>
      <c r="I15">
        <v>26041527</v>
      </c>
      <c r="L15">
        <v>1622404</v>
      </c>
      <c r="M15">
        <v>3104856</v>
      </c>
      <c r="N15">
        <v>158121008</v>
      </c>
      <c r="O15">
        <v>372134</v>
      </c>
      <c r="P15">
        <v>715</v>
      </c>
    </row>
    <row r="16" spans="1:16" x14ac:dyDescent="0.25">
      <c r="A16">
        <v>16</v>
      </c>
      <c r="B16" t="s">
        <v>158</v>
      </c>
      <c r="C16" t="s">
        <v>148</v>
      </c>
      <c r="D16">
        <v>1104759</v>
      </c>
      <c r="N16">
        <v>136647</v>
      </c>
    </row>
    <row r="17" spans="1:16" x14ac:dyDescent="0.25">
      <c r="A17">
        <v>17</v>
      </c>
      <c r="B17" t="s">
        <v>102</v>
      </c>
      <c r="C17" t="s">
        <v>148</v>
      </c>
      <c r="D17">
        <v>3725332</v>
      </c>
      <c r="G17">
        <v>852618</v>
      </c>
      <c r="N17">
        <v>215519</v>
      </c>
    </row>
    <row r="18" spans="1:16" x14ac:dyDescent="0.25">
      <c r="A18">
        <v>18</v>
      </c>
      <c r="B18" t="s">
        <v>104</v>
      </c>
      <c r="C18" t="s">
        <v>148</v>
      </c>
      <c r="D18">
        <v>2003038</v>
      </c>
      <c r="G18">
        <v>747368</v>
      </c>
      <c r="L18">
        <v>138</v>
      </c>
      <c r="P18">
        <v>373</v>
      </c>
    </row>
    <row r="19" spans="1:16" x14ac:dyDescent="0.25">
      <c r="A19">
        <v>19</v>
      </c>
      <c r="B19" t="s">
        <v>105</v>
      </c>
      <c r="C19" t="s">
        <v>148</v>
      </c>
      <c r="D19">
        <v>1095250</v>
      </c>
      <c r="G19">
        <v>3739831</v>
      </c>
    </row>
    <row r="20" spans="1:16" x14ac:dyDescent="0.25">
      <c r="A20">
        <v>20</v>
      </c>
      <c r="B20" t="s">
        <v>29</v>
      </c>
      <c r="C20" t="s">
        <v>148</v>
      </c>
      <c r="D20">
        <v>2823640</v>
      </c>
      <c r="G20">
        <v>5965548</v>
      </c>
      <c r="H20">
        <v>3154289</v>
      </c>
      <c r="M20">
        <v>10950</v>
      </c>
      <c r="N20">
        <v>68225</v>
      </c>
    </row>
    <row r="21" spans="1:16" x14ac:dyDescent="0.25">
      <c r="A21">
        <v>21</v>
      </c>
      <c r="B21" t="s">
        <v>82</v>
      </c>
      <c r="C21" t="s">
        <v>148</v>
      </c>
      <c r="D21">
        <v>108908887</v>
      </c>
      <c r="F21">
        <v>7073606</v>
      </c>
      <c r="G21">
        <v>4714741</v>
      </c>
      <c r="H21">
        <v>1284937</v>
      </c>
      <c r="L21">
        <v>86566</v>
      </c>
      <c r="N21">
        <v>366171</v>
      </c>
      <c r="P21">
        <v>780</v>
      </c>
    </row>
    <row r="22" spans="1:16" x14ac:dyDescent="0.25">
      <c r="A22">
        <v>22</v>
      </c>
      <c r="B22" t="s">
        <v>109</v>
      </c>
      <c r="C22" t="s">
        <v>148</v>
      </c>
      <c r="D22">
        <v>8220042</v>
      </c>
      <c r="L22">
        <v>17</v>
      </c>
      <c r="M22">
        <v>35</v>
      </c>
      <c r="N22">
        <v>168557</v>
      </c>
    </row>
    <row r="23" spans="1:16" x14ac:dyDescent="0.25">
      <c r="A23">
        <v>23</v>
      </c>
      <c r="B23" t="s">
        <v>45</v>
      </c>
      <c r="C23" t="s">
        <v>148</v>
      </c>
      <c r="D23">
        <v>7387993</v>
      </c>
      <c r="F23">
        <v>1106155</v>
      </c>
      <c r="G23">
        <v>1263364</v>
      </c>
      <c r="L23">
        <v>3020049</v>
      </c>
      <c r="M23">
        <v>173</v>
      </c>
      <c r="N23">
        <v>1113493</v>
      </c>
      <c r="O23">
        <v>50180</v>
      </c>
      <c r="P23">
        <v>698</v>
      </c>
    </row>
    <row r="24" spans="1:16" x14ac:dyDescent="0.25">
      <c r="A24">
        <v>25</v>
      </c>
      <c r="B24" t="s">
        <v>51</v>
      </c>
      <c r="C24" t="s">
        <v>148</v>
      </c>
      <c r="D24">
        <v>5014013868</v>
      </c>
      <c r="E24">
        <v>8731106</v>
      </c>
      <c r="F24">
        <v>495425054</v>
      </c>
      <c r="G24">
        <v>48120268</v>
      </c>
      <c r="H24">
        <v>33176764</v>
      </c>
      <c r="I24">
        <v>10</v>
      </c>
      <c r="L24">
        <v>66616020</v>
      </c>
      <c r="M24">
        <v>16241374</v>
      </c>
      <c r="N24">
        <v>203136816</v>
      </c>
      <c r="P24">
        <v>404318</v>
      </c>
    </row>
    <row r="25" spans="1:16" x14ac:dyDescent="0.25">
      <c r="A25">
        <v>26</v>
      </c>
      <c r="B25" t="s">
        <v>3</v>
      </c>
      <c r="C25" t="s">
        <v>139</v>
      </c>
      <c r="D25">
        <v>55667278</v>
      </c>
      <c r="F25">
        <v>3405017</v>
      </c>
      <c r="G25">
        <v>2500196</v>
      </c>
      <c r="H25">
        <v>3074131</v>
      </c>
      <c r="N25">
        <v>5693073</v>
      </c>
      <c r="O25">
        <v>61977746</v>
      </c>
      <c r="P25">
        <v>104</v>
      </c>
    </row>
    <row r="26" spans="1:16" x14ac:dyDescent="0.25">
      <c r="A26">
        <v>27</v>
      </c>
      <c r="B26" t="s">
        <v>7</v>
      </c>
      <c r="C26" t="s">
        <v>139</v>
      </c>
      <c r="D26">
        <v>165653756</v>
      </c>
      <c r="F26">
        <v>3950047</v>
      </c>
      <c r="H26">
        <v>4941973</v>
      </c>
      <c r="L26">
        <v>2934139</v>
      </c>
      <c r="N26">
        <v>4006444</v>
      </c>
      <c r="O26">
        <v>49775199</v>
      </c>
    </row>
    <row r="27" spans="1:16" x14ac:dyDescent="0.25">
      <c r="A27">
        <v>28</v>
      </c>
      <c r="B27" t="s">
        <v>9</v>
      </c>
      <c r="C27" t="s">
        <v>139</v>
      </c>
      <c r="D27">
        <v>6054364</v>
      </c>
      <c r="H27">
        <v>1265355</v>
      </c>
      <c r="N27">
        <v>486318</v>
      </c>
      <c r="O27">
        <v>171753362</v>
      </c>
    </row>
    <row r="28" spans="1:16" x14ac:dyDescent="0.25">
      <c r="A28">
        <v>29</v>
      </c>
      <c r="B28" t="s">
        <v>11</v>
      </c>
      <c r="C28" t="s">
        <v>139</v>
      </c>
      <c r="D28">
        <v>902294817</v>
      </c>
      <c r="E28">
        <v>138537587</v>
      </c>
      <c r="F28">
        <v>35488016</v>
      </c>
      <c r="G28">
        <v>77229056</v>
      </c>
      <c r="H28">
        <v>81421201</v>
      </c>
      <c r="J28">
        <v>3593109</v>
      </c>
      <c r="L28">
        <v>805106</v>
      </c>
      <c r="N28">
        <v>16072483</v>
      </c>
      <c r="O28">
        <v>246088460</v>
      </c>
    </row>
    <row r="29" spans="1:16" x14ac:dyDescent="0.25">
      <c r="A29">
        <v>30</v>
      </c>
      <c r="B29" t="s">
        <v>13</v>
      </c>
      <c r="C29" t="s">
        <v>139</v>
      </c>
      <c r="H29">
        <v>182664324</v>
      </c>
      <c r="O29">
        <v>28742859</v>
      </c>
    </row>
    <row r="30" spans="1:16" x14ac:dyDescent="0.25">
      <c r="A30">
        <v>31</v>
      </c>
      <c r="B30" t="s">
        <v>15</v>
      </c>
      <c r="C30" t="s">
        <v>139</v>
      </c>
      <c r="D30">
        <v>73264764</v>
      </c>
      <c r="F30">
        <v>5767016</v>
      </c>
      <c r="G30">
        <v>132349837</v>
      </c>
      <c r="H30">
        <v>498101737</v>
      </c>
      <c r="L30">
        <v>103</v>
      </c>
      <c r="N30">
        <v>180375</v>
      </c>
      <c r="O30">
        <v>20739863</v>
      </c>
      <c r="P30">
        <v>600</v>
      </c>
    </row>
    <row r="31" spans="1:16" x14ac:dyDescent="0.25">
      <c r="A31">
        <v>32</v>
      </c>
      <c r="B31" t="s">
        <v>21</v>
      </c>
      <c r="C31" t="s">
        <v>139</v>
      </c>
      <c r="D31">
        <v>48507065</v>
      </c>
      <c r="E31">
        <v>628549</v>
      </c>
      <c r="G31">
        <v>1227046</v>
      </c>
      <c r="H31">
        <v>1056298</v>
      </c>
      <c r="K31">
        <v>369039</v>
      </c>
      <c r="L31">
        <v>395597</v>
      </c>
      <c r="N31">
        <v>2749317</v>
      </c>
      <c r="O31">
        <v>18407497</v>
      </c>
    </row>
    <row r="32" spans="1:16" x14ac:dyDescent="0.25">
      <c r="A32">
        <v>33</v>
      </c>
      <c r="B32" t="s">
        <v>167</v>
      </c>
      <c r="C32" t="s">
        <v>139</v>
      </c>
      <c r="O32">
        <v>770896741</v>
      </c>
    </row>
    <row r="33" spans="1:16" x14ac:dyDescent="0.25">
      <c r="A33">
        <v>34</v>
      </c>
      <c r="B33" t="s">
        <v>62</v>
      </c>
      <c r="C33" t="s">
        <v>139</v>
      </c>
      <c r="D33">
        <v>20047040</v>
      </c>
      <c r="G33">
        <v>20789</v>
      </c>
      <c r="L33">
        <v>1095505</v>
      </c>
      <c r="N33">
        <v>465053</v>
      </c>
      <c r="O33">
        <v>230132941</v>
      </c>
    </row>
    <row r="34" spans="1:16" x14ac:dyDescent="0.25">
      <c r="A34">
        <v>35</v>
      </c>
      <c r="B34" t="s">
        <v>37</v>
      </c>
      <c r="C34" t="s">
        <v>139</v>
      </c>
      <c r="D34">
        <v>206901727</v>
      </c>
      <c r="F34">
        <v>6559445</v>
      </c>
      <c r="G34">
        <v>1442290</v>
      </c>
      <c r="H34">
        <v>58125132</v>
      </c>
      <c r="I34">
        <v>2084507</v>
      </c>
      <c r="K34">
        <v>13495271</v>
      </c>
      <c r="L34">
        <v>820672</v>
      </c>
      <c r="N34">
        <v>19759907</v>
      </c>
      <c r="O34">
        <v>474566521</v>
      </c>
      <c r="P34">
        <v>7674</v>
      </c>
    </row>
    <row r="35" spans="1:16" x14ac:dyDescent="0.25">
      <c r="A35">
        <v>36</v>
      </c>
      <c r="B35" t="s">
        <v>46</v>
      </c>
      <c r="C35" t="s">
        <v>139</v>
      </c>
      <c r="D35">
        <v>5858078</v>
      </c>
      <c r="G35">
        <v>62363915</v>
      </c>
      <c r="H35">
        <v>49754426</v>
      </c>
      <c r="L35">
        <v>209</v>
      </c>
      <c r="P35">
        <v>1793</v>
      </c>
    </row>
    <row r="36" spans="1:16" x14ac:dyDescent="0.25">
      <c r="A36">
        <v>37</v>
      </c>
      <c r="B36" t="s">
        <v>47</v>
      </c>
      <c r="C36" t="s">
        <v>139</v>
      </c>
      <c r="D36">
        <v>709278287</v>
      </c>
      <c r="F36">
        <v>38243595</v>
      </c>
      <c r="G36">
        <v>348663239</v>
      </c>
      <c r="H36">
        <v>85084977</v>
      </c>
      <c r="I36">
        <v>468372</v>
      </c>
      <c r="L36">
        <v>9168889</v>
      </c>
      <c r="M36">
        <v>2209835</v>
      </c>
      <c r="N36">
        <v>53606251</v>
      </c>
      <c r="O36">
        <v>30175555</v>
      </c>
      <c r="P36">
        <v>213</v>
      </c>
    </row>
    <row r="37" spans="1:16" x14ac:dyDescent="0.25">
      <c r="A37">
        <v>38</v>
      </c>
      <c r="B37" t="s">
        <v>48</v>
      </c>
      <c r="C37" t="s">
        <v>139</v>
      </c>
      <c r="D37">
        <v>104028961</v>
      </c>
      <c r="G37">
        <v>27732745</v>
      </c>
      <c r="H37">
        <v>22026943</v>
      </c>
      <c r="M37">
        <v>114695</v>
      </c>
      <c r="O37">
        <v>5139458</v>
      </c>
    </row>
    <row r="38" spans="1:16" x14ac:dyDescent="0.25">
      <c r="A38">
        <v>39</v>
      </c>
      <c r="B38" t="s">
        <v>74</v>
      </c>
      <c r="C38" t="s">
        <v>139</v>
      </c>
      <c r="D38">
        <v>37097617</v>
      </c>
      <c r="G38">
        <v>1140514</v>
      </c>
      <c r="H38">
        <v>3618028</v>
      </c>
      <c r="N38">
        <v>922981</v>
      </c>
      <c r="O38">
        <v>30992508</v>
      </c>
    </row>
    <row r="39" spans="1:16" x14ac:dyDescent="0.25">
      <c r="A39">
        <v>40</v>
      </c>
      <c r="B39" t="s">
        <v>1</v>
      </c>
      <c r="C39" t="s">
        <v>141</v>
      </c>
      <c r="D39">
        <v>10460124</v>
      </c>
      <c r="H39">
        <v>3161542</v>
      </c>
      <c r="N39">
        <v>420087</v>
      </c>
      <c r="O39">
        <v>1479637</v>
      </c>
    </row>
    <row r="40" spans="1:16" x14ac:dyDescent="0.25">
      <c r="A40">
        <v>41</v>
      </c>
      <c r="B40" t="s">
        <v>70</v>
      </c>
      <c r="C40" t="s">
        <v>141</v>
      </c>
      <c r="D40">
        <v>405889</v>
      </c>
      <c r="G40">
        <v>861116</v>
      </c>
      <c r="H40">
        <v>8664396</v>
      </c>
      <c r="O40">
        <v>140796</v>
      </c>
    </row>
    <row r="41" spans="1:16" x14ac:dyDescent="0.25">
      <c r="A41">
        <v>42</v>
      </c>
      <c r="B41" t="s">
        <v>168</v>
      </c>
      <c r="C41" t="s">
        <v>141</v>
      </c>
      <c r="D41">
        <v>137170671</v>
      </c>
      <c r="F41">
        <v>570</v>
      </c>
      <c r="G41">
        <v>1573075</v>
      </c>
      <c r="H41">
        <v>3080085</v>
      </c>
      <c r="L41">
        <v>391426</v>
      </c>
      <c r="M41">
        <v>1916930</v>
      </c>
      <c r="N41">
        <v>1124858</v>
      </c>
      <c r="O41">
        <v>8816812</v>
      </c>
      <c r="P41">
        <v>215</v>
      </c>
    </row>
    <row r="42" spans="1:16" x14ac:dyDescent="0.25">
      <c r="A42">
        <v>43</v>
      </c>
      <c r="B42" t="s">
        <v>75</v>
      </c>
      <c r="C42" t="s">
        <v>141</v>
      </c>
      <c r="D42">
        <v>14961448</v>
      </c>
      <c r="F42">
        <v>179575</v>
      </c>
      <c r="G42">
        <v>840920</v>
      </c>
      <c r="L42">
        <v>75095</v>
      </c>
      <c r="N42">
        <v>617645</v>
      </c>
      <c r="O42">
        <v>3355802</v>
      </c>
    </row>
    <row r="43" spans="1:16" x14ac:dyDescent="0.25">
      <c r="A43">
        <v>44</v>
      </c>
      <c r="B43" t="s">
        <v>55</v>
      </c>
      <c r="C43" t="s">
        <v>141</v>
      </c>
      <c r="D43">
        <v>120288687</v>
      </c>
      <c r="E43">
        <v>3221945</v>
      </c>
      <c r="L43">
        <v>1095575</v>
      </c>
      <c r="N43">
        <v>1524516</v>
      </c>
      <c r="O43">
        <v>14161364</v>
      </c>
      <c r="P43">
        <v>51</v>
      </c>
    </row>
    <row r="44" spans="1:16" x14ac:dyDescent="0.25">
      <c r="A44">
        <v>45</v>
      </c>
      <c r="B44" t="s">
        <v>56</v>
      </c>
      <c r="C44" t="s">
        <v>141</v>
      </c>
      <c r="D44">
        <v>487647836</v>
      </c>
      <c r="E44">
        <v>39419456</v>
      </c>
      <c r="F44">
        <v>253719942</v>
      </c>
      <c r="G44">
        <v>3447757</v>
      </c>
      <c r="H44">
        <v>823893</v>
      </c>
      <c r="I44">
        <v>3774918</v>
      </c>
      <c r="L44">
        <v>18513790</v>
      </c>
      <c r="M44">
        <v>489353</v>
      </c>
      <c r="N44">
        <v>59172490</v>
      </c>
      <c r="O44">
        <v>133116084</v>
      </c>
      <c r="P44">
        <v>466</v>
      </c>
    </row>
    <row r="45" spans="1:16" x14ac:dyDescent="0.25">
      <c r="A45">
        <v>46</v>
      </c>
      <c r="B45" t="s">
        <v>122</v>
      </c>
      <c r="C45" t="s">
        <v>141</v>
      </c>
      <c r="L45">
        <v>895796</v>
      </c>
      <c r="N45">
        <v>498078</v>
      </c>
      <c r="O45">
        <v>3312364</v>
      </c>
    </row>
    <row r="46" spans="1:16" x14ac:dyDescent="0.25">
      <c r="A46">
        <v>47</v>
      </c>
      <c r="B46" t="s">
        <v>58</v>
      </c>
      <c r="C46" t="s">
        <v>141</v>
      </c>
      <c r="D46">
        <v>277686997</v>
      </c>
      <c r="E46">
        <v>29939901</v>
      </c>
      <c r="F46">
        <v>111869589</v>
      </c>
      <c r="G46">
        <v>33769657</v>
      </c>
      <c r="H46">
        <v>7840428</v>
      </c>
      <c r="I46">
        <v>91740455</v>
      </c>
      <c r="L46">
        <v>12287364</v>
      </c>
      <c r="M46">
        <v>112026938</v>
      </c>
      <c r="N46">
        <v>150113397</v>
      </c>
      <c r="O46">
        <v>284907735</v>
      </c>
    </row>
    <row r="47" spans="1:16" x14ac:dyDescent="0.25">
      <c r="A47">
        <v>48</v>
      </c>
      <c r="B47" t="s">
        <v>118</v>
      </c>
      <c r="C47" t="s">
        <v>141</v>
      </c>
      <c r="D47">
        <v>48272322</v>
      </c>
      <c r="E47">
        <v>3099176</v>
      </c>
      <c r="F47">
        <v>6</v>
      </c>
      <c r="G47">
        <v>17</v>
      </c>
      <c r="H47">
        <v>2965586</v>
      </c>
      <c r="L47">
        <v>70</v>
      </c>
      <c r="N47">
        <v>2338949</v>
      </c>
      <c r="O47">
        <v>35589493</v>
      </c>
    </row>
    <row r="48" spans="1:16" x14ac:dyDescent="0.25">
      <c r="A48">
        <v>49</v>
      </c>
      <c r="B48" t="s">
        <v>119</v>
      </c>
      <c r="C48" t="s">
        <v>141</v>
      </c>
      <c r="D48">
        <v>114746597</v>
      </c>
      <c r="E48">
        <v>291634</v>
      </c>
      <c r="G48">
        <v>2504508</v>
      </c>
      <c r="H48">
        <v>2683141</v>
      </c>
      <c r="L48">
        <v>3300950</v>
      </c>
      <c r="N48">
        <v>753516</v>
      </c>
      <c r="O48">
        <v>45841953</v>
      </c>
    </row>
    <row r="49" spans="1:16" x14ac:dyDescent="0.25">
      <c r="A49">
        <v>50</v>
      </c>
      <c r="B49" t="s">
        <v>23</v>
      </c>
      <c r="C49" t="s">
        <v>141</v>
      </c>
      <c r="D49">
        <v>821396599</v>
      </c>
      <c r="E49">
        <v>180535486</v>
      </c>
      <c r="F49">
        <v>109638733</v>
      </c>
      <c r="G49">
        <v>1267770</v>
      </c>
      <c r="H49">
        <v>993306</v>
      </c>
      <c r="L49">
        <v>11490951</v>
      </c>
      <c r="M49">
        <v>3003183</v>
      </c>
      <c r="N49">
        <v>53899163</v>
      </c>
      <c r="O49">
        <v>59474574</v>
      </c>
      <c r="P49">
        <v>1493</v>
      </c>
    </row>
    <row r="50" spans="1:16" x14ac:dyDescent="0.25">
      <c r="A50">
        <v>51</v>
      </c>
      <c r="B50" t="s">
        <v>25</v>
      </c>
      <c r="C50" t="s">
        <v>141</v>
      </c>
      <c r="D50">
        <v>21596735</v>
      </c>
      <c r="E50">
        <v>16695045</v>
      </c>
      <c r="L50">
        <v>203175</v>
      </c>
      <c r="N50">
        <v>1353833</v>
      </c>
      <c r="O50">
        <v>2233637</v>
      </c>
      <c r="P50">
        <v>16</v>
      </c>
    </row>
    <row r="51" spans="1:16" x14ac:dyDescent="0.25">
      <c r="A51">
        <v>52</v>
      </c>
      <c r="B51" t="s">
        <v>28</v>
      </c>
      <c r="C51" t="s">
        <v>141</v>
      </c>
      <c r="D51">
        <v>11111538</v>
      </c>
      <c r="E51">
        <v>36613</v>
      </c>
      <c r="G51">
        <v>622632</v>
      </c>
      <c r="N51">
        <v>119306</v>
      </c>
      <c r="O51">
        <v>2310378</v>
      </c>
    </row>
    <row r="52" spans="1:16" x14ac:dyDescent="0.25">
      <c r="A52">
        <v>53</v>
      </c>
      <c r="B52" t="s">
        <v>169</v>
      </c>
      <c r="C52" t="s">
        <v>141</v>
      </c>
      <c r="D52">
        <v>285971012</v>
      </c>
      <c r="E52">
        <v>29918785</v>
      </c>
      <c r="G52">
        <v>444891</v>
      </c>
      <c r="H52">
        <v>383906</v>
      </c>
      <c r="K52">
        <v>197281</v>
      </c>
      <c r="L52">
        <v>3055918</v>
      </c>
      <c r="N52">
        <v>15378877</v>
      </c>
      <c r="O52">
        <v>30836489</v>
      </c>
      <c r="P52">
        <v>695</v>
      </c>
    </row>
    <row r="53" spans="1:16" x14ac:dyDescent="0.25">
      <c r="A53">
        <v>54</v>
      </c>
      <c r="B53" t="s">
        <v>152</v>
      </c>
      <c r="C53" t="s">
        <v>141</v>
      </c>
      <c r="O53">
        <v>3150680</v>
      </c>
    </row>
    <row r="54" spans="1:16" x14ac:dyDescent="0.25">
      <c r="A54">
        <v>55</v>
      </c>
      <c r="B54" t="s">
        <v>159</v>
      </c>
      <c r="C54" t="s">
        <v>141</v>
      </c>
      <c r="G54">
        <v>346008</v>
      </c>
      <c r="L54">
        <v>311</v>
      </c>
      <c r="P54">
        <v>85</v>
      </c>
    </row>
    <row r="55" spans="1:16" x14ac:dyDescent="0.25">
      <c r="A55">
        <v>56</v>
      </c>
      <c r="B55" t="s">
        <v>33</v>
      </c>
      <c r="C55" t="s">
        <v>141</v>
      </c>
      <c r="D55">
        <v>554058</v>
      </c>
      <c r="F55">
        <v>810386</v>
      </c>
      <c r="G55">
        <v>3577608</v>
      </c>
      <c r="H55">
        <v>2781178</v>
      </c>
      <c r="I55">
        <v>211939</v>
      </c>
      <c r="J55">
        <v>933707</v>
      </c>
      <c r="L55">
        <v>3014848</v>
      </c>
      <c r="O55">
        <v>11787094</v>
      </c>
    </row>
    <row r="56" spans="1:16" x14ac:dyDescent="0.25">
      <c r="A56">
        <v>57</v>
      </c>
      <c r="B56" t="s">
        <v>41</v>
      </c>
      <c r="C56" t="s">
        <v>141</v>
      </c>
      <c r="D56">
        <v>140043661</v>
      </c>
      <c r="E56">
        <v>73144024</v>
      </c>
      <c r="F56">
        <v>236648</v>
      </c>
      <c r="G56">
        <v>59600518</v>
      </c>
      <c r="H56">
        <v>1749954</v>
      </c>
      <c r="L56">
        <v>1389569</v>
      </c>
      <c r="N56">
        <v>11742522</v>
      </c>
      <c r="O56">
        <v>361625667</v>
      </c>
      <c r="P56">
        <v>140</v>
      </c>
    </row>
    <row r="57" spans="1:16" x14ac:dyDescent="0.25">
      <c r="A57">
        <v>58</v>
      </c>
      <c r="B57" t="s">
        <v>170</v>
      </c>
      <c r="C57" t="s">
        <v>141</v>
      </c>
      <c r="D57">
        <v>600582</v>
      </c>
    </row>
    <row r="58" spans="1:16" x14ac:dyDescent="0.25">
      <c r="A58">
        <v>59</v>
      </c>
      <c r="B58" t="s">
        <v>36</v>
      </c>
      <c r="C58" t="s">
        <v>141</v>
      </c>
      <c r="D58">
        <v>228438277</v>
      </c>
      <c r="E58">
        <v>7890524</v>
      </c>
      <c r="F58">
        <v>3082079</v>
      </c>
      <c r="G58">
        <v>2545</v>
      </c>
      <c r="H58">
        <v>135662</v>
      </c>
      <c r="L58">
        <v>1575568</v>
      </c>
      <c r="N58">
        <v>18301719</v>
      </c>
      <c r="O58">
        <v>4575391</v>
      </c>
      <c r="P58">
        <v>154</v>
      </c>
    </row>
    <row r="59" spans="1:16" x14ac:dyDescent="0.25">
      <c r="A59">
        <v>60</v>
      </c>
      <c r="B59" t="s">
        <v>39</v>
      </c>
      <c r="C59" t="s">
        <v>141</v>
      </c>
      <c r="D59">
        <v>618288316</v>
      </c>
      <c r="E59">
        <v>10857229</v>
      </c>
      <c r="F59">
        <v>33613275</v>
      </c>
      <c r="G59">
        <v>46899605</v>
      </c>
      <c r="H59">
        <v>426952</v>
      </c>
      <c r="I59">
        <v>9425753</v>
      </c>
      <c r="L59">
        <v>56422548</v>
      </c>
      <c r="M59">
        <v>1469204</v>
      </c>
      <c r="N59">
        <v>48693816</v>
      </c>
      <c r="O59">
        <v>303489930</v>
      </c>
      <c r="P59">
        <v>797</v>
      </c>
    </row>
    <row r="60" spans="1:16" x14ac:dyDescent="0.25">
      <c r="A60">
        <v>61</v>
      </c>
      <c r="B60" t="s">
        <v>111</v>
      </c>
      <c r="C60" t="s">
        <v>141</v>
      </c>
      <c r="D60">
        <v>34308487</v>
      </c>
      <c r="E60">
        <v>1012643</v>
      </c>
      <c r="L60">
        <v>104</v>
      </c>
      <c r="M60">
        <v>721788</v>
      </c>
      <c r="N60">
        <v>304242</v>
      </c>
    </row>
    <row r="61" spans="1:16" x14ac:dyDescent="0.25">
      <c r="A61">
        <v>62</v>
      </c>
      <c r="B61" t="s">
        <v>44</v>
      </c>
      <c r="C61" t="s">
        <v>141</v>
      </c>
      <c r="D61">
        <v>294930646</v>
      </c>
      <c r="E61">
        <v>36462905</v>
      </c>
      <c r="F61">
        <v>83166692</v>
      </c>
      <c r="G61">
        <v>34893</v>
      </c>
      <c r="H61">
        <v>2463136</v>
      </c>
      <c r="J61">
        <v>1224038</v>
      </c>
      <c r="L61">
        <v>48704519</v>
      </c>
      <c r="M61">
        <v>22031</v>
      </c>
      <c r="N61">
        <v>19768658</v>
      </c>
      <c r="O61">
        <v>1910347</v>
      </c>
      <c r="P61">
        <v>254</v>
      </c>
    </row>
    <row r="62" spans="1:16" x14ac:dyDescent="0.25">
      <c r="A62">
        <v>63</v>
      </c>
      <c r="B62" t="s">
        <v>127</v>
      </c>
      <c r="C62" t="s">
        <v>141</v>
      </c>
      <c r="G62">
        <v>166001</v>
      </c>
    </row>
    <row r="63" spans="1:16" x14ac:dyDescent="0.25">
      <c r="A63">
        <v>64</v>
      </c>
      <c r="B63" t="s">
        <v>121</v>
      </c>
      <c r="C63" t="s">
        <v>141</v>
      </c>
      <c r="D63">
        <v>40569131</v>
      </c>
      <c r="E63">
        <v>1097015</v>
      </c>
      <c r="L63">
        <v>205443</v>
      </c>
      <c r="N63">
        <v>2071048</v>
      </c>
    </row>
    <row r="64" spans="1:16" x14ac:dyDescent="0.25">
      <c r="A64">
        <v>65</v>
      </c>
      <c r="B64" t="s">
        <v>114</v>
      </c>
      <c r="C64" t="s">
        <v>141</v>
      </c>
      <c r="D64">
        <v>3077221</v>
      </c>
      <c r="F64">
        <v>1785250</v>
      </c>
      <c r="L64">
        <v>34</v>
      </c>
    </row>
    <row r="65" spans="1:16" x14ac:dyDescent="0.25">
      <c r="A65">
        <v>67</v>
      </c>
      <c r="B65" t="s">
        <v>2</v>
      </c>
      <c r="C65" t="s">
        <v>149</v>
      </c>
      <c r="D65">
        <v>654753</v>
      </c>
      <c r="F65">
        <v>6388302</v>
      </c>
      <c r="G65">
        <v>2400734</v>
      </c>
      <c r="O65">
        <v>6612931</v>
      </c>
    </row>
    <row r="66" spans="1:16" x14ac:dyDescent="0.25">
      <c r="A66">
        <v>68</v>
      </c>
      <c r="B66" t="s">
        <v>8</v>
      </c>
      <c r="C66" t="s">
        <v>149</v>
      </c>
      <c r="D66">
        <v>15457254</v>
      </c>
      <c r="G66">
        <v>63949840</v>
      </c>
      <c r="H66">
        <v>30222827</v>
      </c>
      <c r="I66">
        <v>1362762</v>
      </c>
      <c r="O66">
        <v>18637210</v>
      </c>
    </row>
    <row r="67" spans="1:16" x14ac:dyDescent="0.25">
      <c r="A67">
        <v>69</v>
      </c>
      <c r="B67" t="s">
        <v>125</v>
      </c>
      <c r="C67" t="s">
        <v>149</v>
      </c>
      <c r="D67">
        <v>156710</v>
      </c>
      <c r="G67">
        <v>4569683</v>
      </c>
      <c r="L67">
        <v>150342</v>
      </c>
      <c r="O67">
        <v>519770</v>
      </c>
    </row>
    <row r="68" spans="1:16" x14ac:dyDescent="0.25">
      <c r="A68">
        <v>70</v>
      </c>
      <c r="B68" t="s">
        <v>17</v>
      </c>
      <c r="C68" t="s">
        <v>149</v>
      </c>
      <c r="D68">
        <v>189658008</v>
      </c>
      <c r="E68">
        <v>638744</v>
      </c>
      <c r="F68">
        <v>380282</v>
      </c>
      <c r="G68">
        <v>12818819</v>
      </c>
      <c r="L68">
        <v>1293659</v>
      </c>
      <c r="N68">
        <v>3675975</v>
      </c>
      <c r="O68">
        <v>8711403</v>
      </c>
      <c r="P68">
        <v>424</v>
      </c>
    </row>
    <row r="69" spans="1:16" x14ac:dyDescent="0.25">
      <c r="A69">
        <v>72</v>
      </c>
      <c r="B69" t="s">
        <v>161</v>
      </c>
      <c r="C69" t="s">
        <v>149</v>
      </c>
      <c r="H69">
        <v>4333424</v>
      </c>
      <c r="O69">
        <v>17160028</v>
      </c>
    </row>
    <row r="70" spans="1:16" x14ac:dyDescent="0.25">
      <c r="A70">
        <v>73</v>
      </c>
      <c r="B70" t="s">
        <v>115</v>
      </c>
      <c r="C70" t="s">
        <v>149</v>
      </c>
      <c r="D70">
        <v>17542360</v>
      </c>
      <c r="E70">
        <v>3228202</v>
      </c>
      <c r="N70">
        <v>727074</v>
      </c>
    </row>
    <row r="71" spans="1:16" x14ac:dyDescent="0.25">
      <c r="A71">
        <v>74</v>
      </c>
      <c r="B71" t="s">
        <v>160</v>
      </c>
      <c r="C71" t="s">
        <v>149</v>
      </c>
      <c r="H71">
        <v>327491</v>
      </c>
    </row>
    <row r="72" spans="1:16" x14ac:dyDescent="0.25">
      <c r="A72">
        <v>75</v>
      </c>
      <c r="B72" t="s">
        <v>171</v>
      </c>
      <c r="C72" t="s">
        <v>149</v>
      </c>
      <c r="G72">
        <v>272254</v>
      </c>
      <c r="O72">
        <v>249405</v>
      </c>
    </row>
    <row r="73" spans="1:16" x14ac:dyDescent="0.25">
      <c r="A73">
        <v>76</v>
      </c>
      <c r="B73" t="s">
        <v>31</v>
      </c>
      <c r="C73" t="s">
        <v>149</v>
      </c>
      <c r="D73">
        <v>29368877</v>
      </c>
      <c r="E73">
        <v>271390</v>
      </c>
      <c r="G73">
        <v>7899955</v>
      </c>
      <c r="J73">
        <v>1293710</v>
      </c>
      <c r="O73">
        <v>1074399</v>
      </c>
    </row>
    <row r="74" spans="1:16" x14ac:dyDescent="0.25">
      <c r="A74">
        <v>77</v>
      </c>
      <c r="B74" t="s">
        <v>172</v>
      </c>
      <c r="C74" t="s">
        <v>149</v>
      </c>
      <c r="D74">
        <v>751479</v>
      </c>
      <c r="F74">
        <v>3998582</v>
      </c>
    </row>
    <row r="75" spans="1:16" x14ac:dyDescent="0.25">
      <c r="A75">
        <v>78</v>
      </c>
      <c r="B75" t="s">
        <v>173</v>
      </c>
      <c r="C75" t="s">
        <v>149</v>
      </c>
      <c r="D75">
        <v>4137983</v>
      </c>
      <c r="G75">
        <v>1697646</v>
      </c>
      <c r="H75">
        <v>12404180</v>
      </c>
      <c r="O75">
        <v>15754907</v>
      </c>
      <c r="P75">
        <v>3034</v>
      </c>
    </row>
    <row r="76" spans="1:16" x14ac:dyDescent="0.25">
      <c r="A76">
        <v>79</v>
      </c>
      <c r="B76" t="s">
        <v>174</v>
      </c>
      <c r="C76" t="s">
        <v>149</v>
      </c>
      <c r="D76">
        <v>56163798</v>
      </c>
      <c r="E76">
        <v>461948</v>
      </c>
      <c r="G76">
        <v>65657240</v>
      </c>
      <c r="H76">
        <v>25749028</v>
      </c>
      <c r="L76">
        <v>10277731</v>
      </c>
      <c r="N76">
        <v>242886</v>
      </c>
      <c r="O76">
        <v>315717373</v>
      </c>
      <c r="P76">
        <v>34</v>
      </c>
    </row>
    <row r="77" spans="1:16" x14ac:dyDescent="0.25">
      <c r="A77">
        <v>80</v>
      </c>
      <c r="B77" t="s">
        <v>175</v>
      </c>
      <c r="C77" t="s">
        <v>149</v>
      </c>
      <c r="D77">
        <v>91245538</v>
      </c>
      <c r="F77">
        <v>3378180</v>
      </c>
      <c r="G77">
        <v>688382</v>
      </c>
      <c r="L77">
        <v>23889</v>
      </c>
      <c r="N77">
        <v>77988</v>
      </c>
      <c r="O77">
        <v>559406</v>
      </c>
    </row>
    <row r="78" spans="1:16" x14ac:dyDescent="0.25">
      <c r="A78">
        <v>81</v>
      </c>
      <c r="B78" t="s">
        <v>153</v>
      </c>
      <c r="C78" t="s">
        <v>149</v>
      </c>
      <c r="P78">
        <v>34</v>
      </c>
    </row>
    <row r="79" spans="1:16" x14ac:dyDescent="0.25">
      <c r="A79">
        <v>82</v>
      </c>
      <c r="B79" t="s">
        <v>35</v>
      </c>
      <c r="C79" t="s">
        <v>149</v>
      </c>
      <c r="D79">
        <v>186716131</v>
      </c>
      <c r="E79">
        <v>56758061</v>
      </c>
      <c r="F79">
        <v>119976491</v>
      </c>
      <c r="G79">
        <v>605085</v>
      </c>
      <c r="I79">
        <v>18506</v>
      </c>
      <c r="L79">
        <v>5688779</v>
      </c>
      <c r="N79">
        <v>7448563</v>
      </c>
      <c r="O79">
        <v>12600749</v>
      </c>
      <c r="P79">
        <v>246</v>
      </c>
    </row>
    <row r="80" spans="1:16" x14ac:dyDescent="0.25">
      <c r="A80">
        <v>85</v>
      </c>
      <c r="B80" t="s">
        <v>124</v>
      </c>
      <c r="C80" t="s">
        <v>149</v>
      </c>
      <c r="G80">
        <v>4731403</v>
      </c>
      <c r="O80">
        <v>834300</v>
      </c>
    </row>
    <row r="81" spans="1:16" x14ac:dyDescent="0.25">
      <c r="A81">
        <v>86</v>
      </c>
      <c r="B81" t="s">
        <v>69</v>
      </c>
      <c r="C81" t="s">
        <v>149</v>
      </c>
      <c r="H81">
        <v>313302</v>
      </c>
      <c r="O81">
        <v>1419705</v>
      </c>
    </row>
    <row r="82" spans="1:16" x14ac:dyDescent="0.25">
      <c r="A82">
        <v>87</v>
      </c>
      <c r="B82" t="s">
        <v>78</v>
      </c>
      <c r="C82" t="s">
        <v>149</v>
      </c>
      <c r="D82">
        <v>16552308</v>
      </c>
      <c r="L82">
        <v>133917</v>
      </c>
      <c r="N82">
        <v>471644</v>
      </c>
      <c r="O82">
        <v>217068</v>
      </c>
      <c r="P82">
        <v>35</v>
      </c>
    </row>
    <row r="83" spans="1:16" x14ac:dyDescent="0.25">
      <c r="A83">
        <v>88</v>
      </c>
      <c r="B83" t="s">
        <v>4</v>
      </c>
      <c r="C83" t="s">
        <v>142</v>
      </c>
      <c r="D83">
        <v>1727675973</v>
      </c>
      <c r="E83">
        <v>707044285</v>
      </c>
      <c r="F83">
        <v>119390</v>
      </c>
      <c r="G83">
        <v>9623684</v>
      </c>
      <c r="H83">
        <v>762664019</v>
      </c>
      <c r="K83">
        <v>2009017</v>
      </c>
    </row>
    <row r="84" spans="1:16" x14ac:dyDescent="0.25">
      <c r="A84">
        <v>89</v>
      </c>
      <c r="B84" t="s">
        <v>5</v>
      </c>
      <c r="C84" t="s">
        <v>142</v>
      </c>
      <c r="D84">
        <v>1121494059</v>
      </c>
      <c r="F84">
        <v>9231580</v>
      </c>
      <c r="G84">
        <v>214751714</v>
      </c>
      <c r="H84">
        <v>38772023</v>
      </c>
      <c r="K84">
        <v>12807364</v>
      </c>
      <c r="O84">
        <v>4665215</v>
      </c>
    </row>
    <row r="85" spans="1:16" x14ac:dyDescent="0.25">
      <c r="A85">
        <v>90</v>
      </c>
      <c r="B85" t="s">
        <v>6</v>
      </c>
      <c r="C85" t="s">
        <v>142</v>
      </c>
      <c r="D85">
        <v>22864252</v>
      </c>
      <c r="E85">
        <v>95342630</v>
      </c>
      <c r="G85">
        <v>17</v>
      </c>
      <c r="H85">
        <v>21184331</v>
      </c>
      <c r="I85">
        <v>370665</v>
      </c>
      <c r="K85">
        <v>980481246</v>
      </c>
      <c r="O85">
        <v>38657772</v>
      </c>
    </row>
    <row r="86" spans="1:16" x14ac:dyDescent="0.25">
      <c r="A86">
        <v>91</v>
      </c>
      <c r="B86" t="s">
        <v>92</v>
      </c>
      <c r="C86" t="s">
        <v>142</v>
      </c>
      <c r="D86">
        <v>200373</v>
      </c>
      <c r="E86">
        <v>15428347</v>
      </c>
      <c r="N86">
        <v>1676506</v>
      </c>
    </row>
    <row r="87" spans="1:16" x14ac:dyDescent="0.25">
      <c r="A87">
        <v>92</v>
      </c>
      <c r="B87" t="s">
        <v>162</v>
      </c>
      <c r="C87" t="s">
        <v>142</v>
      </c>
      <c r="D87">
        <v>45086805</v>
      </c>
      <c r="G87">
        <v>136546126</v>
      </c>
      <c r="H87">
        <v>28888866</v>
      </c>
      <c r="O87">
        <v>3887443</v>
      </c>
    </row>
    <row r="88" spans="1:16" x14ac:dyDescent="0.25">
      <c r="A88">
        <v>93</v>
      </c>
      <c r="B88" t="s">
        <v>64</v>
      </c>
      <c r="C88" t="s">
        <v>142</v>
      </c>
      <c r="D88">
        <v>1492672</v>
      </c>
      <c r="E88">
        <v>58494563</v>
      </c>
      <c r="H88">
        <v>1083279</v>
      </c>
      <c r="L88">
        <v>37676</v>
      </c>
      <c r="O88">
        <v>155498</v>
      </c>
    </row>
    <row r="89" spans="1:16" x14ac:dyDescent="0.25">
      <c r="A89">
        <v>94</v>
      </c>
      <c r="B89" t="s">
        <v>93</v>
      </c>
      <c r="C89" t="s">
        <v>142</v>
      </c>
      <c r="D89">
        <v>74621074</v>
      </c>
      <c r="E89">
        <v>99493252</v>
      </c>
      <c r="H89">
        <v>1865583361</v>
      </c>
      <c r="K89">
        <v>110010168</v>
      </c>
    </row>
    <row r="90" spans="1:16" x14ac:dyDescent="0.25">
      <c r="A90">
        <v>95</v>
      </c>
      <c r="B90" t="s">
        <v>52</v>
      </c>
      <c r="C90" t="s">
        <v>142</v>
      </c>
      <c r="D90">
        <v>18271056</v>
      </c>
      <c r="F90">
        <v>72843352</v>
      </c>
      <c r="H90">
        <v>736327745</v>
      </c>
      <c r="J90">
        <v>26935375</v>
      </c>
      <c r="K90">
        <v>29982501</v>
      </c>
      <c r="L90">
        <v>3343725</v>
      </c>
      <c r="O90">
        <v>3714613</v>
      </c>
    </row>
    <row r="91" spans="1:16" x14ac:dyDescent="0.25">
      <c r="A91">
        <v>96</v>
      </c>
      <c r="B91" t="s">
        <v>66</v>
      </c>
      <c r="C91" t="s">
        <v>142</v>
      </c>
      <c r="D91">
        <v>141117747</v>
      </c>
      <c r="E91">
        <v>332934501</v>
      </c>
      <c r="F91">
        <v>44952332</v>
      </c>
      <c r="G91">
        <v>21055279</v>
      </c>
      <c r="H91">
        <v>2544763926</v>
      </c>
      <c r="J91">
        <v>54088392</v>
      </c>
      <c r="K91">
        <v>1139946382</v>
      </c>
      <c r="L91">
        <v>1025</v>
      </c>
      <c r="O91">
        <v>1679438631</v>
      </c>
    </row>
    <row r="92" spans="1:16" x14ac:dyDescent="0.25">
      <c r="A92">
        <v>97</v>
      </c>
      <c r="B92" t="s">
        <v>117</v>
      </c>
      <c r="C92" t="s">
        <v>142</v>
      </c>
      <c r="D92">
        <v>2507849</v>
      </c>
    </row>
    <row r="93" spans="1:16" x14ac:dyDescent="0.25">
      <c r="A93">
        <v>98</v>
      </c>
      <c r="B93" t="s">
        <v>95</v>
      </c>
      <c r="C93" t="s">
        <v>142</v>
      </c>
      <c r="G93">
        <v>882095</v>
      </c>
    </row>
    <row r="94" spans="1:16" x14ac:dyDescent="0.25">
      <c r="A94">
        <v>99</v>
      </c>
      <c r="B94" t="s">
        <v>188</v>
      </c>
      <c r="C94" t="s">
        <v>142</v>
      </c>
      <c r="G94">
        <v>34</v>
      </c>
    </row>
    <row r="95" spans="1:16" x14ac:dyDescent="0.25">
      <c r="A95">
        <v>100</v>
      </c>
      <c r="B95" t="s">
        <v>12</v>
      </c>
      <c r="C95" t="s">
        <v>142</v>
      </c>
      <c r="D95">
        <v>2175956</v>
      </c>
      <c r="E95">
        <v>3872328</v>
      </c>
      <c r="G95">
        <v>27933317</v>
      </c>
      <c r="H95">
        <v>50526481</v>
      </c>
      <c r="O95">
        <v>22742560</v>
      </c>
    </row>
    <row r="96" spans="1:16" x14ac:dyDescent="0.25">
      <c r="A96">
        <v>101</v>
      </c>
      <c r="B96" t="s">
        <v>96</v>
      </c>
      <c r="C96" t="s">
        <v>142</v>
      </c>
      <c r="D96">
        <v>1258725</v>
      </c>
      <c r="G96">
        <v>1302778</v>
      </c>
      <c r="H96">
        <v>1540576</v>
      </c>
    </row>
    <row r="97" spans="1:15" x14ac:dyDescent="0.25">
      <c r="A97">
        <v>103</v>
      </c>
      <c r="B97" t="s">
        <v>54</v>
      </c>
      <c r="C97" t="s">
        <v>142</v>
      </c>
      <c r="D97">
        <v>34790084</v>
      </c>
      <c r="E97">
        <v>2523285010</v>
      </c>
      <c r="G97">
        <v>7018922</v>
      </c>
      <c r="H97">
        <v>48930383</v>
      </c>
      <c r="L97">
        <v>27542</v>
      </c>
      <c r="M97">
        <v>417086196</v>
      </c>
      <c r="O97">
        <v>18495127</v>
      </c>
    </row>
    <row r="98" spans="1:15" x14ac:dyDescent="0.25">
      <c r="A98">
        <v>104</v>
      </c>
      <c r="B98" t="s">
        <v>53</v>
      </c>
      <c r="C98" t="s">
        <v>142</v>
      </c>
      <c r="D98">
        <v>2144429</v>
      </c>
      <c r="G98">
        <v>4429419</v>
      </c>
      <c r="H98">
        <v>7041004</v>
      </c>
      <c r="J98">
        <v>1336739</v>
      </c>
      <c r="O98">
        <v>320631</v>
      </c>
    </row>
    <row r="99" spans="1:15" x14ac:dyDescent="0.25">
      <c r="A99">
        <v>105</v>
      </c>
      <c r="B99" t="s">
        <v>85</v>
      </c>
      <c r="C99" t="s">
        <v>142</v>
      </c>
      <c r="D99">
        <v>11876782</v>
      </c>
      <c r="E99">
        <v>154964352</v>
      </c>
      <c r="H99">
        <v>65073337</v>
      </c>
      <c r="M99">
        <v>5036543</v>
      </c>
      <c r="O99">
        <v>24965730</v>
      </c>
    </row>
    <row r="100" spans="1:15" x14ac:dyDescent="0.25">
      <c r="A100">
        <v>107</v>
      </c>
      <c r="B100" t="s">
        <v>16</v>
      </c>
      <c r="C100" t="s">
        <v>142</v>
      </c>
      <c r="O100">
        <v>17873194</v>
      </c>
    </row>
    <row r="101" spans="1:15" x14ac:dyDescent="0.25">
      <c r="A101">
        <v>108</v>
      </c>
      <c r="B101" t="s">
        <v>71</v>
      </c>
      <c r="C101" t="s">
        <v>142</v>
      </c>
      <c r="D101">
        <v>151951212</v>
      </c>
      <c r="E101">
        <v>202236105</v>
      </c>
      <c r="F101">
        <v>24242102</v>
      </c>
      <c r="G101">
        <v>45724953</v>
      </c>
      <c r="H101">
        <v>240117879</v>
      </c>
      <c r="I101">
        <v>96677</v>
      </c>
      <c r="K101">
        <v>24315547</v>
      </c>
      <c r="M101">
        <v>10892293</v>
      </c>
      <c r="O101">
        <v>72470043</v>
      </c>
    </row>
    <row r="102" spans="1:15" x14ac:dyDescent="0.25">
      <c r="A102">
        <v>109</v>
      </c>
      <c r="B102" t="s">
        <v>67</v>
      </c>
      <c r="C102" t="s">
        <v>142</v>
      </c>
      <c r="G102">
        <v>27968796</v>
      </c>
      <c r="H102">
        <v>210806944</v>
      </c>
      <c r="J102">
        <v>22409155</v>
      </c>
      <c r="K102">
        <v>11601106</v>
      </c>
      <c r="O102">
        <v>23979520</v>
      </c>
    </row>
    <row r="103" spans="1:15" x14ac:dyDescent="0.25">
      <c r="A103">
        <v>110</v>
      </c>
      <c r="B103" t="s">
        <v>18</v>
      </c>
      <c r="C103" t="s">
        <v>142</v>
      </c>
      <c r="D103">
        <v>2951625</v>
      </c>
      <c r="H103">
        <v>1621842</v>
      </c>
      <c r="N103">
        <v>33014</v>
      </c>
      <c r="O103">
        <v>12576479</v>
      </c>
    </row>
    <row r="104" spans="1:15" x14ac:dyDescent="0.25">
      <c r="A104">
        <v>111</v>
      </c>
      <c r="B104" t="s">
        <v>76</v>
      </c>
      <c r="C104" t="s">
        <v>142</v>
      </c>
      <c r="D104">
        <v>610285</v>
      </c>
      <c r="H104">
        <v>331228</v>
      </c>
      <c r="L104">
        <v>1435</v>
      </c>
      <c r="O104">
        <v>783384793</v>
      </c>
    </row>
    <row r="105" spans="1:15" x14ac:dyDescent="0.25">
      <c r="A105">
        <v>112</v>
      </c>
      <c r="B105" t="s">
        <v>77</v>
      </c>
      <c r="C105" t="s">
        <v>142</v>
      </c>
      <c r="D105">
        <v>23853157</v>
      </c>
      <c r="E105">
        <v>4219057</v>
      </c>
      <c r="G105">
        <v>366335</v>
      </c>
      <c r="K105">
        <v>76863436</v>
      </c>
      <c r="O105">
        <v>612301670</v>
      </c>
    </row>
    <row r="106" spans="1:15" x14ac:dyDescent="0.25">
      <c r="A106">
        <v>114</v>
      </c>
      <c r="B106" t="s">
        <v>57</v>
      </c>
      <c r="C106" t="s">
        <v>142</v>
      </c>
      <c r="D106">
        <v>270104230</v>
      </c>
      <c r="E106">
        <v>278433660</v>
      </c>
      <c r="F106">
        <v>64713181</v>
      </c>
      <c r="G106">
        <v>43341359</v>
      </c>
      <c r="H106">
        <v>3163473561</v>
      </c>
      <c r="K106">
        <v>789874677</v>
      </c>
      <c r="L106">
        <v>64413337</v>
      </c>
      <c r="O106">
        <v>13426204565</v>
      </c>
    </row>
    <row r="107" spans="1:15" x14ac:dyDescent="0.25">
      <c r="A107">
        <v>115</v>
      </c>
      <c r="B107" t="s">
        <v>59</v>
      </c>
      <c r="C107" t="s">
        <v>142</v>
      </c>
      <c r="D107">
        <v>11774923</v>
      </c>
      <c r="E107">
        <v>104676058</v>
      </c>
      <c r="G107">
        <v>7550223</v>
      </c>
      <c r="H107">
        <v>8917679</v>
      </c>
      <c r="K107">
        <v>226277905</v>
      </c>
    </row>
    <row r="108" spans="1:15" x14ac:dyDescent="0.25">
      <c r="A108">
        <v>116</v>
      </c>
      <c r="B108" t="s">
        <v>27</v>
      </c>
      <c r="C108" t="s">
        <v>142</v>
      </c>
      <c r="D108">
        <v>6932568</v>
      </c>
      <c r="G108">
        <v>2456550</v>
      </c>
      <c r="H108">
        <v>61921729</v>
      </c>
      <c r="I108">
        <v>334724</v>
      </c>
      <c r="N108">
        <v>153092</v>
      </c>
      <c r="O108">
        <v>9601</v>
      </c>
    </row>
    <row r="109" spans="1:15" x14ac:dyDescent="0.25">
      <c r="A109">
        <v>117</v>
      </c>
      <c r="B109" t="s">
        <v>106</v>
      </c>
      <c r="C109" t="s">
        <v>142</v>
      </c>
      <c r="E109">
        <v>493398216</v>
      </c>
      <c r="G109">
        <v>677311</v>
      </c>
      <c r="M109">
        <v>1575170</v>
      </c>
    </row>
    <row r="110" spans="1:15" x14ac:dyDescent="0.25">
      <c r="A110">
        <v>118</v>
      </c>
      <c r="B110" t="s">
        <v>30</v>
      </c>
      <c r="C110" t="s">
        <v>142</v>
      </c>
      <c r="D110">
        <v>596006</v>
      </c>
      <c r="F110">
        <v>1116426</v>
      </c>
      <c r="G110">
        <v>828893</v>
      </c>
      <c r="H110">
        <v>10214526</v>
      </c>
      <c r="K110">
        <v>14350104</v>
      </c>
      <c r="M110">
        <v>25291066</v>
      </c>
      <c r="N110">
        <v>116333</v>
      </c>
    </row>
    <row r="111" spans="1:15" x14ac:dyDescent="0.25">
      <c r="A111">
        <v>119</v>
      </c>
      <c r="B111" t="s">
        <v>81</v>
      </c>
      <c r="C111" t="s">
        <v>142</v>
      </c>
      <c r="D111">
        <v>302854107</v>
      </c>
      <c r="G111">
        <v>26229753</v>
      </c>
      <c r="H111">
        <v>3487116</v>
      </c>
      <c r="I111">
        <v>13834474</v>
      </c>
      <c r="O111">
        <v>3944</v>
      </c>
    </row>
    <row r="112" spans="1:15" x14ac:dyDescent="0.25">
      <c r="A112">
        <v>120</v>
      </c>
      <c r="B112" t="s">
        <v>107</v>
      </c>
      <c r="C112" t="s">
        <v>142</v>
      </c>
      <c r="D112">
        <v>5755430</v>
      </c>
      <c r="E112">
        <v>83583369</v>
      </c>
      <c r="G112">
        <v>34</v>
      </c>
    </row>
    <row r="113" spans="1:16" x14ac:dyDescent="0.25">
      <c r="A113">
        <v>121</v>
      </c>
      <c r="B113" t="s">
        <v>72</v>
      </c>
      <c r="C113" t="s">
        <v>142</v>
      </c>
      <c r="D113">
        <v>20630660</v>
      </c>
      <c r="E113">
        <v>4607180</v>
      </c>
      <c r="F113">
        <v>34992547</v>
      </c>
      <c r="G113">
        <v>216263634</v>
      </c>
      <c r="H113">
        <v>3386694678</v>
      </c>
      <c r="I113">
        <v>5901728</v>
      </c>
      <c r="J113">
        <v>271988751</v>
      </c>
      <c r="K113">
        <v>125683251</v>
      </c>
      <c r="L113">
        <v>6752650</v>
      </c>
      <c r="O113">
        <v>38260187</v>
      </c>
    </row>
    <row r="114" spans="1:16" x14ac:dyDescent="0.25">
      <c r="A114">
        <v>122</v>
      </c>
      <c r="B114" t="s">
        <v>73</v>
      </c>
      <c r="C114" t="s">
        <v>142</v>
      </c>
      <c r="D114">
        <v>1261182</v>
      </c>
      <c r="G114">
        <v>179299</v>
      </c>
      <c r="O114">
        <v>8298109</v>
      </c>
    </row>
    <row r="115" spans="1:16" x14ac:dyDescent="0.25">
      <c r="A115">
        <v>123</v>
      </c>
      <c r="B115" t="s">
        <v>154</v>
      </c>
      <c r="C115" t="s">
        <v>142</v>
      </c>
      <c r="D115">
        <v>588304</v>
      </c>
      <c r="H115">
        <v>3614542</v>
      </c>
    </row>
    <row r="116" spans="1:16" x14ac:dyDescent="0.25">
      <c r="A116">
        <v>124</v>
      </c>
      <c r="B116" t="s">
        <v>123</v>
      </c>
      <c r="C116" t="s">
        <v>142</v>
      </c>
      <c r="H116">
        <v>3142205</v>
      </c>
    </row>
    <row r="117" spans="1:16" x14ac:dyDescent="0.25">
      <c r="A117">
        <v>125</v>
      </c>
      <c r="B117" t="s">
        <v>34</v>
      </c>
      <c r="C117" t="s">
        <v>142</v>
      </c>
      <c r="H117">
        <v>3503330</v>
      </c>
      <c r="O117">
        <v>25309081</v>
      </c>
    </row>
    <row r="118" spans="1:16" x14ac:dyDescent="0.25">
      <c r="A118">
        <v>126</v>
      </c>
      <c r="B118" t="s">
        <v>120</v>
      </c>
      <c r="C118" t="s">
        <v>142</v>
      </c>
      <c r="D118">
        <v>1935690</v>
      </c>
      <c r="O118">
        <v>12692765</v>
      </c>
    </row>
    <row r="119" spans="1:16" x14ac:dyDescent="0.25">
      <c r="A119">
        <v>128</v>
      </c>
      <c r="B119" t="s">
        <v>176</v>
      </c>
      <c r="C119" t="s">
        <v>142</v>
      </c>
      <c r="D119">
        <v>1288839</v>
      </c>
      <c r="E119">
        <v>2477529</v>
      </c>
      <c r="H119">
        <v>74315911</v>
      </c>
    </row>
    <row r="120" spans="1:16" x14ac:dyDescent="0.25">
      <c r="A120">
        <v>129</v>
      </c>
      <c r="B120" t="s">
        <v>43</v>
      </c>
      <c r="C120" t="s">
        <v>142</v>
      </c>
      <c r="D120">
        <v>43435046</v>
      </c>
      <c r="G120">
        <v>109097262</v>
      </c>
      <c r="H120">
        <v>4196529619</v>
      </c>
      <c r="K120">
        <v>346220</v>
      </c>
      <c r="O120">
        <v>55979084</v>
      </c>
    </row>
    <row r="121" spans="1:16" x14ac:dyDescent="0.25">
      <c r="A121">
        <v>130</v>
      </c>
      <c r="B121" t="s">
        <v>49</v>
      </c>
      <c r="C121" t="s">
        <v>142</v>
      </c>
      <c r="D121">
        <v>80130465</v>
      </c>
      <c r="F121">
        <v>1074784</v>
      </c>
      <c r="H121">
        <v>214382513</v>
      </c>
      <c r="O121">
        <v>331542</v>
      </c>
    </row>
    <row r="122" spans="1:16" x14ac:dyDescent="0.25">
      <c r="A122">
        <v>131</v>
      </c>
      <c r="B122" t="s">
        <v>50</v>
      </c>
      <c r="C122" t="s">
        <v>142</v>
      </c>
      <c r="D122">
        <v>13748549</v>
      </c>
      <c r="G122">
        <v>3736686</v>
      </c>
      <c r="H122">
        <v>1073135</v>
      </c>
      <c r="L122">
        <v>209</v>
      </c>
      <c r="N122">
        <v>317870</v>
      </c>
      <c r="O122">
        <v>72983342</v>
      </c>
      <c r="P122">
        <v>69</v>
      </c>
    </row>
    <row r="123" spans="1:16" x14ac:dyDescent="0.25">
      <c r="A123">
        <v>132</v>
      </c>
      <c r="B123" t="s">
        <v>87</v>
      </c>
      <c r="C123" t="s">
        <v>142</v>
      </c>
      <c r="D123">
        <v>24531340</v>
      </c>
      <c r="E123">
        <v>71415</v>
      </c>
      <c r="F123">
        <v>526669</v>
      </c>
      <c r="H123">
        <v>484470</v>
      </c>
      <c r="L123">
        <v>83459</v>
      </c>
    </row>
    <row r="124" spans="1:16" x14ac:dyDescent="0.25">
      <c r="A124">
        <v>134</v>
      </c>
      <c r="B124" t="s">
        <v>177</v>
      </c>
      <c r="C124" t="s">
        <v>142</v>
      </c>
      <c r="D124">
        <v>236448057</v>
      </c>
      <c r="E124">
        <v>787503</v>
      </c>
      <c r="F124">
        <v>13742535</v>
      </c>
      <c r="G124">
        <v>126103469</v>
      </c>
      <c r="H124">
        <v>76362013</v>
      </c>
      <c r="J124">
        <v>40783341</v>
      </c>
      <c r="K124">
        <v>23111850</v>
      </c>
      <c r="L124">
        <v>478352</v>
      </c>
      <c r="M124">
        <v>15673713</v>
      </c>
      <c r="N124">
        <v>2951205</v>
      </c>
      <c r="O124">
        <v>7649031679</v>
      </c>
    </row>
    <row r="125" spans="1:16" x14ac:dyDescent="0.25">
      <c r="A125">
        <v>135</v>
      </c>
      <c r="B125" t="s">
        <v>68</v>
      </c>
      <c r="C125" t="s">
        <v>142</v>
      </c>
      <c r="H125">
        <v>163316418</v>
      </c>
      <c r="O125">
        <v>302888512</v>
      </c>
    </row>
    <row r="126" spans="1:16" x14ac:dyDescent="0.25">
      <c r="A126">
        <v>136</v>
      </c>
      <c r="B126" t="s">
        <v>79</v>
      </c>
      <c r="C126" t="s">
        <v>142</v>
      </c>
      <c r="D126">
        <v>1019510924</v>
      </c>
      <c r="E126">
        <v>4424679281</v>
      </c>
      <c r="F126">
        <v>26993891</v>
      </c>
      <c r="G126">
        <v>72864</v>
      </c>
      <c r="H126">
        <v>490685585</v>
      </c>
      <c r="I126">
        <v>11038869</v>
      </c>
      <c r="J126">
        <v>56198928</v>
      </c>
      <c r="K126">
        <v>2914956788</v>
      </c>
      <c r="O126">
        <v>12856902</v>
      </c>
    </row>
    <row r="127" spans="1:16" x14ac:dyDescent="0.25">
      <c r="A127">
        <v>137</v>
      </c>
      <c r="B127" t="s">
        <v>90</v>
      </c>
      <c r="C127" t="s">
        <v>143</v>
      </c>
      <c r="D127">
        <v>29168322</v>
      </c>
      <c r="L127">
        <v>714299</v>
      </c>
      <c r="N127">
        <v>128086</v>
      </c>
    </row>
    <row r="128" spans="1:16" x14ac:dyDescent="0.25">
      <c r="A128">
        <v>138</v>
      </c>
      <c r="B128" t="s">
        <v>65</v>
      </c>
      <c r="C128" t="s">
        <v>143</v>
      </c>
      <c r="D128">
        <v>2314078238</v>
      </c>
      <c r="E128">
        <v>9054081</v>
      </c>
      <c r="F128">
        <v>5005145</v>
      </c>
      <c r="G128">
        <v>39743410</v>
      </c>
      <c r="H128">
        <v>15606360</v>
      </c>
      <c r="J128">
        <v>8</v>
      </c>
      <c r="K128">
        <v>2479381</v>
      </c>
      <c r="L128">
        <v>19173389</v>
      </c>
      <c r="M128">
        <v>7660193</v>
      </c>
      <c r="N128">
        <v>93716196</v>
      </c>
      <c r="O128">
        <v>7800157</v>
      </c>
      <c r="P128">
        <v>92849</v>
      </c>
    </row>
    <row r="129" spans="1:16" x14ac:dyDescent="0.25">
      <c r="A129">
        <v>139</v>
      </c>
      <c r="B129" t="s">
        <v>116</v>
      </c>
      <c r="C129" t="s">
        <v>143</v>
      </c>
      <c r="D129">
        <v>4522068</v>
      </c>
      <c r="N129">
        <v>352785</v>
      </c>
    </row>
    <row r="130" spans="1:16" x14ac:dyDescent="0.25">
      <c r="A130">
        <v>140</v>
      </c>
      <c r="B130" t="s">
        <v>94</v>
      </c>
      <c r="C130" t="s">
        <v>143</v>
      </c>
      <c r="D130">
        <v>24599752</v>
      </c>
    </row>
    <row r="131" spans="1:16" x14ac:dyDescent="0.25">
      <c r="A131">
        <v>141</v>
      </c>
      <c r="B131" t="s">
        <v>10</v>
      </c>
      <c r="C131" t="s">
        <v>143</v>
      </c>
      <c r="D131">
        <v>2414587</v>
      </c>
      <c r="E131">
        <v>367863</v>
      </c>
      <c r="G131">
        <v>17191591</v>
      </c>
      <c r="H131">
        <v>3376579</v>
      </c>
      <c r="J131">
        <v>5470108</v>
      </c>
      <c r="L131">
        <v>93018</v>
      </c>
      <c r="N131">
        <v>62723</v>
      </c>
      <c r="O131">
        <v>49107483</v>
      </c>
    </row>
    <row r="132" spans="1:16" x14ac:dyDescent="0.25">
      <c r="A132">
        <v>143</v>
      </c>
      <c r="B132" t="s">
        <v>178</v>
      </c>
      <c r="C132" t="s">
        <v>143</v>
      </c>
      <c r="D132">
        <v>539706</v>
      </c>
      <c r="O132">
        <v>352342</v>
      </c>
    </row>
    <row r="133" spans="1:16" x14ac:dyDescent="0.25">
      <c r="A133">
        <v>144</v>
      </c>
      <c r="B133" t="s">
        <v>97</v>
      </c>
      <c r="C133" t="s">
        <v>143</v>
      </c>
      <c r="D133">
        <v>12253044</v>
      </c>
      <c r="E133">
        <v>565662</v>
      </c>
      <c r="L133">
        <v>281834</v>
      </c>
      <c r="N133">
        <v>264720</v>
      </c>
      <c r="O133">
        <v>1051477</v>
      </c>
    </row>
    <row r="134" spans="1:16" x14ac:dyDescent="0.25">
      <c r="A134">
        <v>145</v>
      </c>
      <c r="B134" t="s">
        <v>179</v>
      </c>
      <c r="C134" t="s">
        <v>143</v>
      </c>
      <c r="D134">
        <v>11784836</v>
      </c>
      <c r="O134">
        <v>170333</v>
      </c>
    </row>
    <row r="135" spans="1:16" x14ac:dyDescent="0.25">
      <c r="A135">
        <v>146</v>
      </c>
      <c r="B135" t="s">
        <v>101</v>
      </c>
      <c r="C135" t="s">
        <v>143</v>
      </c>
      <c r="D135">
        <v>1717918</v>
      </c>
      <c r="L135">
        <v>616</v>
      </c>
      <c r="N135">
        <v>12759875</v>
      </c>
    </row>
    <row r="136" spans="1:16" x14ac:dyDescent="0.25">
      <c r="A136">
        <v>148</v>
      </c>
      <c r="B136" t="s">
        <v>103</v>
      </c>
      <c r="C136" t="s">
        <v>143</v>
      </c>
      <c r="D136">
        <v>1572790</v>
      </c>
    </row>
    <row r="137" spans="1:16" x14ac:dyDescent="0.25">
      <c r="A137">
        <v>149</v>
      </c>
      <c r="B137" t="s">
        <v>180</v>
      </c>
      <c r="C137" t="s">
        <v>143</v>
      </c>
      <c r="N137">
        <v>616746</v>
      </c>
    </row>
    <row r="138" spans="1:16" x14ac:dyDescent="0.25">
      <c r="A138">
        <v>150</v>
      </c>
      <c r="B138" t="s">
        <v>181</v>
      </c>
      <c r="C138" t="s">
        <v>143</v>
      </c>
      <c r="L138">
        <v>139</v>
      </c>
    </row>
    <row r="139" spans="1:16" x14ac:dyDescent="0.25">
      <c r="A139">
        <v>152</v>
      </c>
      <c r="B139" t="s">
        <v>86</v>
      </c>
      <c r="C139" t="s">
        <v>143</v>
      </c>
      <c r="D139">
        <v>531013</v>
      </c>
      <c r="G139">
        <v>417177406</v>
      </c>
      <c r="H139">
        <v>14132733</v>
      </c>
      <c r="L139">
        <v>36</v>
      </c>
      <c r="N139">
        <v>324272</v>
      </c>
      <c r="O139">
        <v>17664063</v>
      </c>
    </row>
    <row r="140" spans="1:16" x14ac:dyDescent="0.25">
      <c r="A140">
        <v>153</v>
      </c>
      <c r="B140" t="s">
        <v>60</v>
      </c>
      <c r="C140" t="s">
        <v>143</v>
      </c>
      <c r="D140">
        <v>37395377</v>
      </c>
      <c r="H140">
        <v>322395</v>
      </c>
      <c r="O140">
        <v>442561</v>
      </c>
    </row>
    <row r="141" spans="1:16" x14ac:dyDescent="0.25">
      <c r="A141">
        <v>154</v>
      </c>
      <c r="B141" t="s">
        <v>61</v>
      </c>
      <c r="C141" t="s">
        <v>143</v>
      </c>
      <c r="D141">
        <v>4408033</v>
      </c>
      <c r="H141">
        <v>30710900</v>
      </c>
      <c r="N141">
        <v>252578</v>
      </c>
      <c r="O141">
        <v>853848</v>
      </c>
      <c r="P141">
        <v>740</v>
      </c>
    </row>
    <row r="142" spans="1:16" x14ac:dyDescent="0.25">
      <c r="A142">
        <v>155</v>
      </c>
      <c r="B142" t="s">
        <v>189</v>
      </c>
      <c r="C142" t="s">
        <v>143</v>
      </c>
      <c r="G142">
        <v>3234498</v>
      </c>
    </row>
    <row r="143" spans="1:16" x14ac:dyDescent="0.25">
      <c r="A143">
        <v>156</v>
      </c>
      <c r="B143" t="s">
        <v>38</v>
      </c>
      <c r="C143" t="s">
        <v>143</v>
      </c>
      <c r="D143">
        <v>11952359795</v>
      </c>
      <c r="E143">
        <v>255129232</v>
      </c>
      <c r="F143">
        <v>50557529</v>
      </c>
      <c r="G143">
        <v>3779462</v>
      </c>
      <c r="H143">
        <v>28924444</v>
      </c>
      <c r="I143">
        <v>29405113</v>
      </c>
      <c r="J143">
        <v>140659810</v>
      </c>
      <c r="K143">
        <v>7414942</v>
      </c>
      <c r="L143">
        <v>55930778</v>
      </c>
      <c r="M143">
        <v>491</v>
      </c>
      <c r="N143">
        <v>657794745</v>
      </c>
      <c r="O143">
        <v>7578034</v>
      </c>
      <c r="P143">
        <v>72625</v>
      </c>
    </row>
    <row r="144" spans="1:16" x14ac:dyDescent="0.25">
      <c r="A144">
        <v>158</v>
      </c>
      <c r="B144" t="s">
        <v>110</v>
      </c>
      <c r="C144" t="s">
        <v>143</v>
      </c>
      <c r="D144">
        <v>3399054</v>
      </c>
      <c r="L144">
        <v>27347</v>
      </c>
      <c r="N144">
        <v>1368350</v>
      </c>
    </row>
    <row r="145" spans="1:16" x14ac:dyDescent="0.25">
      <c r="A145">
        <v>159</v>
      </c>
      <c r="B145" t="s">
        <v>190</v>
      </c>
      <c r="C145" t="s">
        <v>143</v>
      </c>
      <c r="N145">
        <v>166522</v>
      </c>
    </row>
    <row r="146" spans="1:16" x14ac:dyDescent="0.25">
      <c r="A146">
        <v>160</v>
      </c>
      <c r="B146" t="s">
        <v>112</v>
      </c>
      <c r="C146" t="s">
        <v>143</v>
      </c>
      <c r="D146">
        <v>2008857</v>
      </c>
      <c r="N146">
        <v>33889</v>
      </c>
    </row>
    <row r="147" spans="1:16" x14ac:dyDescent="0.25">
      <c r="A147">
        <v>161</v>
      </c>
      <c r="B147" t="s">
        <v>163</v>
      </c>
      <c r="C147" t="s">
        <v>143</v>
      </c>
      <c r="D147">
        <v>733949</v>
      </c>
      <c r="H147">
        <v>420415</v>
      </c>
    </row>
    <row r="148" spans="1:16" x14ac:dyDescent="0.25">
      <c r="A148">
        <v>165</v>
      </c>
      <c r="B148" t="s">
        <v>98</v>
      </c>
      <c r="C148" t="s">
        <v>144</v>
      </c>
      <c r="D148">
        <v>65735342</v>
      </c>
      <c r="G148">
        <v>5154762</v>
      </c>
      <c r="H148">
        <v>6780205</v>
      </c>
      <c r="N148">
        <v>293162</v>
      </c>
    </row>
    <row r="149" spans="1:16" x14ac:dyDescent="0.25">
      <c r="A149">
        <v>166</v>
      </c>
      <c r="B149" t="s">
        <v>100</v>
      </c>
      <c r="C149" t="s">
        <v>144</v>
      </c>
      <c r="D149">
        <v>61310436</v>
      </c>
      <c r="E149">
        <v>89851230</v>
      </c>
      <c r="L149">
        <v>399586</v>
      </c>
      <c r="N149">
        <v>1175589</v>
      </c>
    </row>
    <row r="150" spans="1:16" x14ac:dyDescent="0.25">
      <c r="A150">
        <v>167</v>
      </c>
      <c r="B150" t="s">
        <v>19</v>
      </c>
      <c r="C150" t="s">
        <v>144</v>
      </c>
      <c r="D150">
        <v>196616002</v>
      </c>
      <c r="E150">
        <v>2738099</v>
      </c>
      <c r="F150">
        <v>19912992</v>
      </c>
      <c r="G150">
        <v>20965828</v>
      </c>
      <c r="H150">
        <v>22063892</v>
      </c>
      <c r="I150">
        <v>6915500</v>
      </c>
      <c r="L150">
        <v>3644502</v>
      </c>
      <c r="M150">
        <v>2278408</v>
      </c>
      <c r="N150">
        <v>18701222</v>
      </c>
      <c r="O150">
        <v>5856190</v>
      </c>
      <c r="P150">
        <v>239</v>
      </c>
    </row>
    <row r="151" spans="1:16" x14ac:dyDescent="0.25">
      <c r="A151">
        <v>168</v>
      </c>
      <c r="B151" t="s">
        <v>22</v>
      </c>
      <c r="C151" t="s">
        <v>144</v>
      </c>
      <c r="D151">
        <v>322726407</v>
      </c>
      <c r="E151">
        <v>7269714</v>
      </c>
      <c r="F151">
        <v>18591946</v>
      </c>
      <c r="G151">
        <v>4068797</v>
      </c>
      <c r="H151">
        <v>159908357</v>
      </c>
      <c r="J151">
        <v>6082367</v>
      </c>
      <c r="K151">
        <v>184437424</v>
      </c>
      <c r="L151">
        <v>602043680</v>
      </c>
      <c r="M151">
        <v>665424200</v>
      </c>
      <c r="N151">
        <v>1143997</v>
      </c>
    </row>
    <row r="152" spans="1:16" x14ac:dyDescent="0.25">
      <c r="A152">
        <v>169</v>
      </c>
      <c r="B152" t="s">
        <v>24</v>
      </c>
      <c r="C152" t="s">
        <v>144</v>
      </c>
      <c r="D152">
        <v>3818029</v>
      </c>
      <c r="F152">
        <v>7650184</v>
      </c>
      <c r="I152">
        <v>102805041</v>
      </c>
      <c r="J152">
        <v>1262184</v>
      </c>
      <c r="L152">
        <v>8714</v>
      </c>
      <c r="N152">
        <v>150344</v>
      </c>
    </row>
    <row r="153" spans="1:16" x14ac:dyDescent="0.25">
      <c r="A153">
        <v>170</v>
      </c>
      <c r="B153" t="s">
        <v>83</v>
      </c>
      <c r="C153" t="s">
        <v>144</v>
      </c>
      <c r="D153">
        <v>12723268</v>
      </c>
      <c r="N153">
        <v>386559</v>
      </c>
    </row>
    <row r="154" spans="1:16" x14ac:dyDescent="0.25">
      <c r="A154">
        <v>171</v>
      </c>
      <c r="B154" t="s">
        <v>108</v>
      </c>
      <c r="C154" t="s">
        <v>144</v>
      </c>
      <c r="D154">
        <v>1290803</v>
      </c>
      <c r="I154">
        <v>375935</v>
      </c>
      <c r="N154">
        <v>21908</v>
      </c>
    </row>
    <row r="155" spans="1:16" x14ac:dyDescent="0.25">
      <c r="A155">
        <v>172</v>
      </c>
      <c r="B155" t="s">
        <v>182</v>
      </c>
      <c r="C155" t="s">
        <v>144</v>
      </c>
      <c r="D155">
        <v>760999</v>
      </c>
    </row>
    <row r="156" spans="1:16" x14ac:dyDescent="0.25">
      <c r="A156">
        <v>173</v>
      </c>
      <c r="B156" t="s">
        <v>183</v>
      </c>
      <c r="C156" t="s">
        <v>144</v>
      </c>
      <c r="D156">
        <v>5541422</v>
      </c>
    </row>
    <row r="157" spans="1:16" x14ac:dyDescent="0.25">
      <c r="A157">
        <v>174</v>
      </c>
      <c r="B157" t="s">
        <v>42</v>
      </c>
      <c r="C157" t="s">
        <v>144</v>
      </c>
      <c r="D157">
        <v>1392963580</v>
      </c>
      <c r="E157">
        <v>23917491</v>
      </c>
      <c r="F157">
        <v>48259414</v>
      </c>
      <c r="G157">
        <v>237946642</v>
      </c>
      <c r="H157">
        <v>25073602</v>
      </c>
      <c r="I157">
        <v>58603060</v>
      </c>
      <c r="J157">
        <v>1168133</v>
      </c>
      <c r="K157">
        <v>15753400</v>
      </c>
      <c r="L157">
        <v>25407922</v>
      </c>
      <c r="M157">
        <v>30289870</v>
      </c>
      <c r="N157">
        <v>118600192</v>
      </c>
      <c r="O157">
        <v>33413558</v>
      </c>
      <c r="P157">
        <v>1001</v>
      </c>
    </row>
    <row r="158" spans="1:16" x14ac:dyDescent="0.25">
      <c r="A158">
        <v>175</v>
      </c>
      <c r="B158" t="s">
        <v>184</v>
      </c>
      <c r="C158" t="s">
        <v>144</v>
      </c>
      <c r="D158">
        <v>4967540</v>
      </c>
      <c r="G158">
        <v>91555327</v>
      </c>
    </row>
    <row r="159" spans="1:16" x14ac:dyDescent="0.25">
      <c r="L159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9"/>
  <sheetViews>
    <sheetView tabSelected="1" workbookViewId="0">
      <selection activeCell="H11" sqref="H11"/>
    </sheetView>
  </sheetViews>
  <sheetFormatPr defaultRowHeight="15" x14ac:dyDescent="0.25"/>
  <cols>
    <col min="17" max="19" width="12.5703125" bestFit="1" customWidth="1"/>
    <col min="20" max="20" width="14.28515625" bestFit="1" customWidth="1"/>
  </cols>
  <sheetData>
    <row r="1" spans="1:20" x14ac:dyDescent="0.25">
      <c r="A1" t="s">
        <v>151</v>
      </c>
      <c r="B1" t="str">
        <f>B2&amp;B3&amp;B4&amp;B5&amp;B6</f>
        <v>เบนินแอฟริกาใต้แคเมอรูนเยเมนไนจีเรีย</v>
      </c>
      <c r="C1" t="s">
        <v>155</v>
      </c>
      <c r="D1">
        <v>11</v>
      </c>
      <c r="E1">
        <v>12</v>
      </c>
      <c r="F1">
        <v>21</v>
      </c>
      <c r="G1">
        <v>31</v>
      </c>
      <c r="H1">
        <v>32</v>
      </c>
      <c r="I1">
        <v>33</v>
      </c>
      <c r="J1">
        <v>35</v>
      </c>
      <c r="K1">
        <v>36</v>
      </c>
      <c r="L1">
        <v>37</v>
      </c>
      <c r="M1">
        <v>38</v>
      </c>
      <c r="N1">
        <v>41</v>
      </c>
      <c r="O1">
        <v>51</v>
      </c>
      <c r="P1">
        <v>61</v>
      </c>
      <c r="Q1" t="s">
        <v>193</v>
      </c>
      <c r="R1" t="s">
        <v>194</v>
      </c>
      <c r="S1" t="s">
        <v>196</v>
      </c>
      <c r="T1" t="s">
        <v>195</v>
      </c>
    </row>
    <row r="2" spans="1:20" x14ac:dyDescent="0.25">
      <c r="A2">
        <v>115</v>
      </c>
      <c r="B2" t="s">
        <v>57</v>
      </c>
      <c r="C2" t="s">
        <v>142</v>
      </c>
      <c r="D2">
        <v>10040795</v>
      </c>
      <c r="E2">
        <v>21270000</v>
      </c>
      <c r="F2">
        <v>5595975</v>
      </c>
      <c r="G2">
        <v>3094000</v>
      </c>
      <c r="H2">
        <v>278555450</v>
      </c>
      <c r="K2">
        <v>72036500</v>
      </c>
      <c r="L2">
        <v>5310002</v>
      </c>
      <c r="O2">
        <v>1025147725</v>
      </c>
      <c r="Q2" s="50">
        <v>31310795</v>
      </c>
      <c r="R2" s="50">
        <v>364591927</v>
      </c>
      <c r="S2" s="50">
        <v>0</v>
      </c>
      <c r="T2" s="50">
        <v>1025147725</v>
      </c>
    </row>
    <row r="3" spans="1:20" x14ac:dyDescent="0.25">
      <c r="A3">
        <v>135</v>
      </c>
      <c r="B3" t="s">
        <v>177</v>
      </c>
      <c r="C3" t="s">
        <v>142</v>
      </c>
      <c r="D3">
        <v>9597308</v>
      </c>
      <c r="E3">
        <v>55575</v>
      </c>
      <c r="F3">
        <v>681250</v>
      </c>
      <c r="G3">
        <v>9264455</v>
      </c>
      <c r="H3">
        <v>5920100</v>
      </c>
      <c r="J3">
        <v>3550000</v>
      </c>
      <c r="K3">
        <v>1890000</v>
      </c>
      <c r="L3">
        <v>4290</v>
      </c>
      <c r="M3">
        <v>1288000</v>
      </c>
      <c r="N3">
        <v>94170</v>
      </c>
      <c r="O3">
        <v>541151750</v>
      </c>
      <c r="Q3" s="50">
        <v>9652883</v>
      </c>
      <c r="R3" s="50">
        <v>22598095</v>
      </c>
      <c r="S3" s="50">
        <v>94170</v>
      </c>
      <c r="T3" s="50">
        <v>541151750</v>
      </c>
    </row>
    <row r="4" spans="1:20" x14ac:dyDescent="0.25">
      <c r="A4">
        <v>97</v>
      </c>
      <c r="B4" t="s">
        <v>66</v>
      </c>
      <c r="C4" t="s">
        <v>142</v>
      </c>
      <c r="D4">
        <v>5298633</v>
      </c>
      <c r="E4">
        <v>24420150</v>
      </c>
      <c r="F4">
        <v>3280017</v>
      </c>
      <c r="G4">
        <v>1467115</v>
      </c>
      <c r="H4">
        <v>222850150</v>
      </c>
      <c r="J4">
        <v>5000000</v>
      </c>
      <c r="K4">
        <v>105739400</v>
      </c>
      <c r="L4">
        <v>15</v>
      </c>
      <c r="O4">
        <v>134198800</v>
      </c>
      <c r="Q4" s="50">
        <v>29718783</v>
      </c>
      <c r="R4" s="50">
        <v>338336697</v>
      </c>
      <c r="S4" s="50">
        <v>0</v>
      </c>
      <c r="T4" s="50">
        <v>134198800</v>
      </c>
    </row>
    <row r="5" spans="1:20" x14ac:dyDescent="0.25">
      <c r="A5">
        <v>33</v>
      </c>
      <c r="B5" t="s">
        <v>167</v>
      </c>
      <c r="C5" t="s">
        <v>139</v>
      </c>
      <c r="O5">
        <v>58726074</v>
      </c>
      <c r="Q5" s="50">
        <v>0</v>
      </c>
      <c r="R5" s="50">
        <v>0</v>
      </c>
      <c r="S5" s="50">
        <v>0</v>
      </c>
      <c r="T5" s="50">
        <v>58726074</v>
      </c>
    </row>
    <row r="6" spans="1:20" x14ac:dyDescent="0.25">
      <c r="A6">
        <v>112</v>
      </c>
      <c r="B6" t="s">
        <v>76</v>
      </c>
      <c r="C6" t="s">
        <v>142</v>
      </c>
      <c r="D6">
        <v>23500</v>
      </c>
      <c r="H6">
        <v>20160</v>
      </c>
      <c r="L6">
        <v>25</v>
      </c>
      <c r="O6">
        <v>58216550</v>
      </c>
      <c r="Q6" s="50">
        <v>23500</v>
      </c>
      <c r="R6" s="50">
        <v>20185</v>
      </c>
      <c r="S6" s="50">
        <v>0</v>
      </c>
      <c r="T6" s="50">
        <v>58216550</v>
      </c>
    </row>
    <row r="7" spans="1:20" x14ac:dyDescent="0.25">
      <c r="A7">
        <v>113</v>
      </c>
      <c r="B7" t="s">
        <v>77</v>
      </c>
      <c r="C7" t="s">
        <v>142</v>
      </c>
      <c r="D7">
        <v>897470</v>
      </c>
      <c r="E7">
        <v>354000</v>
      </c>
      <c r="G7">
        <v>25001</v>
      </c>
      <c r="K7">
        <v>6820000</v>
      </c>
      <c r="O7">
        <v>45871400</v>
      </c>
      <c r="Q7" s="50">
        <v>1251470</v>
      </c>
      <c r="R7" s="50">
        <v>6845001</v>
      </c>
      <c r="S7" s="50">
        <v>0</v>
      </c>
      <c r="T7" s="50">
        <v>45871400</v>
      </c>
    </row>
    <row r="8" spans="1:20" x14ac:dyDescent="0.25">
      <c r="A8">
        <v>35</v>
      </c>
      <c r="B8" t="s">
        <v>37</v>
      </c>
      <c r="C8" t="s">
        <v>139</v>
      </c>
      <c r="D8">
        <v>7907879</v>
      </c>
      <c r="F8">
        <v>329189</v>
      </c>
      <c r="G8">
        <v>66520</v>
      </c>
      <c r="H8">
        <v>4138160</v>
      </c>
      <c r="I8">
        <v>144000</v>
      </c>
      <c r="K8">
        <v>1300000</v>
      </c>
      <c r="L8">
        <v>8812</v>
      </c>
      <c r="N8">
        <v>602208</v>
      </c>
      <c r="O8">
        <v>33010854</v>
      </c>
      <c r="P8">
        <v>312</v>
      </c>
      <c r="Q8" s="50">
        <v>7907879</v>
      </c>
      <c r="R8" s="50">
        <v>5986681</v>
      </c>
      <c r="S8" s="50">
        <v>602208</v>
      </c>
      <c r="T8" s="50">
        <v>33010854</v>
      </c>
    </row>
    <row r="9" spans="1:20" x14ac:dyDescent="0.25">
      <c r="A9">
        <v>80</v>
      </c>
      <c r="B9" t="s">
        <v>174</v>
      </c>
      <c r="C9" t="s">
        <v>149</v>
      </c>
      <c r="D9">
        <v>1952200</v>
      </c>
      <c r="E9">
        <v>17000</v>
      </c>
      <c r="G9">
        <v>4475000</v>
      </c>
      <c r="H9">
        <v>1900000</v>
      </c>
      <c r="L9">
        <v>322761</v>
      </c>
      <c r="N9">
        <v>5640</v>
      </c>
      <c r="O9">
        <v>22825000</v>
      </c>
      <c r="P9">
        <v>0</v>
      </c>
      <c r="Q9" s="50">
        <v>1969200</v>
      </c>
      <c r="R9" s="50">
        <v>6697761</v>
      </c>
      <c r="S9" s="50">
        <v>5640</v>
      </c>
      <c r="T9" s="50">
        <v>22825000</v>
      </c>
    </row>
    <row r="10" spans="1:20" x14ac:dyDescent="0.25">
      <c r="A10">
        <v>136</v>
      </c>
      <c r="B10" t="s">
        <v>68</v>
      </c>
      <c r="C10" t="s">
        <v>142</v>
      </c>
      <c r="H10">
        <v>12786525</v>
      </c>
      <c r="O10">
        <v>22803500</v>
      </c>
      <c r="Q10" s="50">
        <v>0</v>
      </c>
      <c r="R10" s="50">
        <v>12786525</v>
      </c>
      <c r="S10" s="50">
        <v>0</v>
      </c>
      <c r="T10" s="50">
        <v>22803500</v>
      </c>
    </row>
    <row r="11" spans="1:20" x14ac:dyDescent="0.25">
      <c r="A11">
        <v>61</v>
      </c>
      <c r="B11" t="s">
        <v>39</v>
      </c>
      <c r="C11" t="s">
        <v>141</v>
      </c>
      <c r="D11">
        <v>22455390</v>
      </c>
      <c r="E11">
        <v>610600</v>
      </c>
      <c r="F11">
        <v>1564375</v>
      </c>
      <c r="G11">
        <v>3392577</v>
      </c>
      <c r="H11">
        <v>32000</v>
      </c>
      <c r="I11">
        <v>621000</v>
      </c>
      <c r="L11">
        <v>398737</v>
      </c>
      <c r="M11">
        <v>99968</v>
      </c>
      <c r="N11">
        <v>1404327</v>
      </c>
      <c r="O11">
        <v>22430400</v>
      </c>
      <c r="P11">
        <v>20</v>
      </c>
      <c r="Q11" s="50">
        <v>23065990</v>
      </c>
      <c r="R11" s="50">
        <v>6108657</v>
      </c>
      <c r="S11" s="50">
        <v>1404327</v>
      </c>
      <c r="T11" s="50">
        <v>22430400</v>
      </c>
    </row>
    <row r="12" spans="1:20" x14ac:dyDescent="0.25">
      <c r="A12">
        <v>58</v>
      </c>
      <c r="B12" t="s">
        <v>41</v>
      </c>
      <c r="C12" t="s">
        <v>141</v>
      </c>
      <c r="D12">
        <v>4892632</v>
      </c>
      <c r="E12">
        <v>4553650</v>
      </c>
      <c r="F12">
        <v>11000</v>
      </c>
      <c r="G12">
        <v>3778000</v>
      </c>
      <c r="H12">
        <v>112000</v>
      </c>
      <c r="L12">
        <v>36301</v>
      </c>
      <c r="N12">
        <v>371879</v>
      </c>
      <c r="O12">
        <v>22388130</v>
      </c>
      <c r="P12">
        <v>2</v>
      </c>
      <c r="Q12" s="50">
        <v>9446282</v>
      </c>
      <c r="R12" s="50">
        <v>3937301</v>
      </c>
      <c r="S12" s="50">
        <v>371879</v>
      </c>
      <c r="T12" s="50">
        <v>22388130</v>
      </c>
    </row>
    <row r="13" spans="1:20" x14ac:dyDescent="0.25">
      <c r="A13">
        <v>47</v>
      </c>
      <c r="B13" t="s">
        <v>58</v>
      </c>
      <c r="C13" t="s">
        <v>141</v>
      </c>
      <c r="D13">
        <v>9819814</v>
      </c>
      <c r="E13">
        <v>1359526</v>
      </c>
      <c r="F13">
        <v>5205750</v>
      </c>
      <c r="G13">
        <v>1830000</v>
      </c>
      <c r="H13">
        <v>534860</v>
      </c>
      <c r="I13">
        <v>2800000</v>
      </c>
      <c r="L13">
        <v>385508</v>
      </c>
      <c r="M13">
        <v>12250001</v>
      </c>
      <c r="N13">
        <v>7774116</v>
      </c>
      <c r="O13">
        <v>20105000</v>
      </c>
      <c r="Q13" s="50">
        <v>11179340</v>
      </c>
      <c r="R13" s="50">
        <v>23006119</v>
      </c>
      <c r="S13" s="50">
        <v>7774116</v>
      </c>
      <c r="T13" s="50">
        <v>20105000</v>
      </c>
    </row>
    <row r="14" spans="1:20" x14ac:dyDescent="0.25">
      <c r="A14">
        <v>29</v>
      </c>
      <c r="B14" t="s">
        <v>11</v>
      </c>
      <c r="C14" t="s">
        <v>139</v>
      </c>
      <c r="D14">
        <v>33086019</v>
      </c>
      <c r="E14">
        <v>5328000</v>
      </c>
      <c r="F14">
        <v>1633510</v>
      </c>
      <c r="G14">
        <v>5478000</v>
      </c>
      <c r="H14">
        <v>5992035</v>
      </c>
      <c r="J14">
        <v>271400</v>
      </c>
      <c r="L14">
        <v>7546</v>
      </c>
      <c r="N14">
        <v>523964</v>
      </c>
      <c r="O14">
        <v>16938440</v>
      </c>
      <c r="Q14" s="50">
        <v>38414019</v>
      </c>
      <c r="R14" s="50">
        <v>13382491</v>
      </c>
      <c r="S14" s="50">
        <v>523964</v>
      </c>
      <c r="T14" s="50">
        <v>16938440</v>
      </c>
    </row>
    <row r="15" spans="1:20" x14ac:dyDescent="0.25">
      <c r="A15">
        <v>34</v>
      </c>
      <c r="B15" t="s">
        <v>62</v>
      </c>
      <c r="C15" t="s">
        <v>139</v>
      </c>
      <c r="D15">
        <v>752658</v>
      </c>
      <c r="G15">
        <v>1250</v>
      </c>
      <c r="L15">
        <v>12120</v>
      </c>
      <c r="N15">
        <v>14993</v>
      </c>
      <c r="O15">
        <v>16362031</v>
      </c>
      <c r="Q15" s="50">
        <v>752658</v>
      </c>
      <c r="R15" s="50">
        <v>13370</v>
      </c>
      <c r="S15" s="50">
        <v>14993</v>
      </c>
      <c r="T15" s="50">
        <v>16362031</v>
      </c>
    </row>
    <row r="16" spans="1:20" x14ac:dyDescent="0.25">
      <c r="A16">
        <v>28</v>
      </c>
      <c r="B16" t="s">
        <v>9</v>
      </c>
      <c r="C16" t="s">
        <v>139</v>
      </c>
      <c r="D16">
        <v>208045</v>
      </c>
      <c r="H16">
        <v>87544</v>
      </c>
      <c r="N16">
        <v>16000</v>
      </c>
      <c r="O16">
        <v>11703150</v>
      </c>
      <c r="Q16" s="50">
        <v>208045</v>
      </c>
      <c r="R16" s="50">
        <v>87544</v>
      </c>
      <c r="S16" s="50">
        <v>16000</v>
      </c>
      <c r="T16" s="50">
        <v>11703150</v>
      </c>
    </row>
    <row r="17" spans="1:20" x14ac:dyDescent="0.25">
      <c r="A17">
        <v>45</v>
      </c>
      <c r="B17" t="s">
        <v>56</v>
      </c>
      <c r="C17" t="s">
        <v>141</v>
      </c>
      <c r="D17">
        <v>16557807</v>
      </c>
      <c r="E17">
        <v>1992037</v>
      </c>
      <c r="F17">
        <v>12413370</v>
      </c>
      <c r="G17">
        <v>208400</v>
      </c>
      <c r="H17">
        <v>58750</v>
      </c>
      <c r="I17">
        <v>239000</v>
      </c>
      <c r="L17">
        <v>363223</v>
      </c>
      <c r="M17">
        <v>23940</v>
      </c>
      <c r="N17">
        <v>1654699</v>
      </c>
      <c r="O17">
        <v>9724617</v>
      </c>
      <c r="P17">
        <v>7</v>
      </c>
      <c r="Q17" s="50">
        <v>18549844</v>
      </c>
      <c r="R17" s="50">
        <v>13306683</v>
      </c>
      <c r="S17" s="50">
        <v>1654699</v>
      </c>
      <c r="T17" s="50">
        <v>9724617</v>
      </c>
    </row>
    <row r="18" spans="1:20" x14ac:dyDescent="0.25">
      <c r="A18">
        <v>109</v>
      </c>
      <c r="B18" t="s">
        <v>71</v>
      </c>
      <c r="C18" t="s">
        <v>142</v>
      </c>
      <c r="D18">
        <v>5497595</v>
      </c>
      <c r="E18">
        <v>14640040</v>
      </c>
      <c r="F18">
        <v>2080000</v>
      </c>
      <c r="G18">
        <v>3351000</v>
      </c>
      <c r="H18">
        <v>19744000</v>
      </c>
      <c r="I18">
        <v>6250</v>
      </c>
      <c r="K18">
        <v>2161000</v>
      </c>
      <c r="M18">
        <v>1020000</v>
      </c>
      <c r="O18">
        <v>5586000</v>
      </c>
      <c r="Q18" s="50">
        <v>20137635</v>
      </c>
      <c r="R18" s="50">
        <v>28362250</v>
      </c>
      <c r="S18" s="50">
        <v>0</v>
      </c>
      <c r="T18" s="50">
        <v>5586000</v>
      </c>
    </row>
    <row r="19" spans="1:20" x14ac:dyDescent="0.25">
      <c r="A19">
        <v>132</v>
      </c>
      <c r="B19" t="s">
        <v>50</v>
      </c>
      <c r="C19" t="s">
        <v>142</v>
      </c>
      <c r="D19">
        <v>523000</v>
      </c>
      <c r="G19">
        <v>218000</v>
      </c>
      <c r="H19">
        <v>72000</v>
      </c>
      <c r="L19">
        <v>5</v>
      </c>
      <c r="N19">
        <v>8500</v>
      </c>
      <c r="O19">
        <v>4718000</v>
      </c>
      <c r="P19">
        <v>0</v>
      </c>
      <c r="Q19" s="50">
        <v>523000</v>
      </c>
      <c r="R19" s="50">
        <v>290005</v>
      </c>
      <c r="S19" s="50">
        <v>8500</v>
      </c>
      <c r="T19" s="50">
        <v>4718000</v>
      </c>
    </row>
    <row r="20" spans="1:20" x14ac:dyDescent="0.25">
      <c r="A20">
        <v>50</v>
      </c>
      <c r="B20" t="s">
        <v>23</v>
      </c>
      <c r="C20" t="s">
        <v>141</v>
      </c>
      <c r="D20">
        <v>27101097</v>
      </c>
      <c r="E20">
        <v>10704316</v>
      </c>
      <c r="F20">
        <v>4865252</v>
      </c>
      <c r="G20">
        <v>36272</v>
      </c>
      <c r="H20">
        <v>68000</v>
      </c>
      <c r="L20">
        <v>359998</v>
      </c>
      <c r="M20">
        <v>190300</v>
      </c>
      <c r="N20">
        <v>1666537</v>
      </c>
      <c r="O20">
        <v>4469010</v>
      </c>
      <c r="P20">
        <v>22</v>
      </c>
      <c r="Q20" s="50">
        <v>37805413</v>
      </c>
      <c r="R20" s="50">
        <v>5519822</v>
      </c>
      <c r="S20" s="50">
        <v>1666537</v>
      </c>
      <c r="T20" s="50">
        <v>4469010</v>
      </c>
    </row>
    <row r="21" spans="1:20" x14ac:dyDescent="0.25">
      <c r="A21">
        <v>130</v>
      </c>
      <c r="B21" t="s">
        <v>43</v>
      </c>
      <c r="C21" t="s">
        <v>142</v>
      </c>
      <c r="D21">
        <v>1475040</v>
      </c>
      <c r="G21">
        <v>7675000</v>
      </c>
      <c r="H21">
        <v>314680395</v>
      </c>
      <c r="K21">
        <v>25000</v>
      </c>
      <c r="O21">
        <v>4182500</v>
      </c>
      <c r="Q21" s="50">
        <v>1475040</v>
      </c>
      <c r="R21" s="50">
        <v>322380395</v>
      </c>
      <c r="S21" s="50">
        <v>0</v>
      </c>
      <c r="T21" s="50">
        <v>4182500</v>
      </c>
    </row>
    <row r="22" spans="1:20" x14ac:dyDescent="0.25">
      <c r="A22">
        <v>26</v>
      </c>
      <c r="B22" t="s">
        <v>3</v>
      </c>
      <c r="C22" t="s">
        <v>139</v>
      </c>
      <c r="D22">
        <v>1759745</v>
      </c>
      <c r="F22">
        <v>144000</v>
      </c>
      <c r="G22">
        <v>172000</v>
      </c>
      <c r="H22">
        <v>208460</v>
      </c>
      <c r="N22">
        <v>169052</v>
      </c>
      <c r="O22">
        <v>4082738</v>
      </c>
      <c r="P22">
        <v>4</v>
      </c>
      <c r="Q22" s="50">
        <v>1759745</v>
      </c>
      <c r="R22" s="50">
        <v>524460</v>
      </c>
      <c r="S22" s="50">
        <v>169052</v>
      </c>
      <c r="T22" s="50">
        <v>4082738</v>
      </c>
    </row>
    <row r="23" spans="1:20" x14ac:dyDescent="0.25">
      <c r="A23">
        <v>142</v>
      </c>
      <c r="B23" t="s">
        <v>10</v>
      </c>
      <c r="C23" t="s">
        <v>143</v>
      </c>
      <c r="D23">
        <v>78193</v>
      </c>
      <c r="E23">
        <v>23000</v>
      </c>
      <c r="G23">
        <v>1260900</v>
      </c>
      <c r="H23">
        <v>250000</v>
      </c>
      <c r="J23">
        <v>414000</v>
      </c>
      <c r="L23">
        <v>2160</v>
      </c>
      <c r="N23">
        <v>1600</v>
      </c>
      <c r="O23">
        <v>3775000</v>
      </c>
      <c r="Q23" s="50">
        <v>101193</v>
      </c>
      <c r="R23" s="50">
        <v>1927060</v>
      </c>
      <c r="S23" s="50">
        <v>1600</v>
      </c>
      <c r="T23" s="50">
        <v>3775000</v>
      </c>
    </row>
    <row r="24" spans="1:20" x14ac:dyDescent="0.25">
      <c r="A24">
        <v>49</v>
      </c>
      <c r="B24" t="s">
        <v>119</v>
      </c>
      <c r="C24" t="s">
        <v>141</v>
      </c>
      <c r="D24">
        <v>4487457</v>
      </c>
      <c r="E24">
        <v>15000</v>
      </c>
      <c r="G24">
        <v>168000</v>
      </c>
      <c r="H24">
        <v>200000</v>
      </c>
      <c r="L24">
        <v>94892</v>
      </c>
      <c r="N24">
        <v>12696</v>
      </c>
      <c r="O24">
        <v>3547000</v>
      </c>
      <c r="Q24" s="50">
        <v>4502457</v>
      </c>
      <c r="R24" s="50">
        <v>462892</v>
      </c>
      <c r="S24" s="50">
        <v>12696</v>
      </c>
      <c r="T24" s="50">
        <v>3547000</v>
      </c>
    </row>
    <row r="25" spans="1:20" x14ac:dyDescent="0.25">
      <c r="A25">
        <v>27</v>
      </c>
      <c r="B25" t="s">
        <v>7</v>
      </c>
      <c r="C25" t="s">
        <v>139</v>
      </c>
      <c r="D25">
        <v>5669852</v>
      </c>
      <c r="F25">
        <v>189000</v>
      </c>
      <c r="H25">
        <v>343303</v>
      </c>
      <c r="L25">
        <v>28000</v>
      </c>
      <c r="N25">
        <v>115801</v>
      </c>
      <c r="O25">
        <v>3144700</v>
      </c>
      <c r="Q25" s="50">
        <v>5669852</v>
      </c>
      <c r="R25" s="50">
        <v>560303</v>
      </c>
      <c r="S25" s="50">
        <v>115801</v>
      </c>
      <c r="T25" s="50">
        <v>3144700</v>
      </c>
    </row>
    <row r="26" spans="1:20" x14ac:dyDescent="0.25">
      <c r="A26">
        <v>91</v>
      </c>
      <c r="B26" t="s">
        <v>6</v>
      </c>
      <c r="C26" t="s">
        <v>142</v>
      </c>
      <c r="D26">
        <v>891520</v>
      </c>
      <c r="E26">
        <v>7101800</v>
      </c>
      <c r="G26">
        <v>0</v>
      </c>
      <c r="H26">
        <v>1595400</v>
      </c>
      <c r="I26">
        <v>21500</v>
      </c>
      <c r="K26">
        <v>89499200</v>
      </c>
      <c r="O26">
        <v>3000000</v>
      </c>
      <c r="Q26" s="50">
        <v>7993320</v>
      </c>
      <c r="R26" s="50">
        <v>91116100</v>
      </c>
      <c r="S26" s="50">
        <v>0</v>
      </c>
      <c r="T26" s="50">
        <v>3000000</v>
      </c>
    </row>
    <row r="27" spans="1:20" x14ac:dyDescent="0.25">
      <c r="A27">
        <v>122</v>
      </c>
      <c r="B27" t="s">
        <v>72</v>
      </c>
      <c r="C27" t="s">
        <v>142</v>
      </c>
      <c r="D27">
        <v>832538</v>
      </c>
      <c r="E27">
        <v>325000</v>
      </c>
      <c r="F27">
        <v>3150000</v>
      </c>
      <c r="G27">
        <v>15364600</v>
      </c>
      <c r="H27">
        <v>283029162</v>
      </c>
      <c r="I27">
        <v>500000</v>
      </c>
      <c r="J27">
        <v>24233000</v>
      </c>
      <c r="K27">
        <v>10785875</v>
      </c>
      <c r="L27">
        <v>503000</v>
      </c>
      <c r="O27">
        <v>2907880</v>
      </c>
      <c r="Q27" s="50">
        <v>1157538</v>
      </c>
      <c r="R27" s="50">
        <v>337565637</v>
      </c>
      <c r="S27" s="50">
        <v>0</v>
      </c>
      <c r="T27" s="50">
        <v>2907880</v>
      </c>
    </row>
    <row r="28" spans="1:20" x14ac:dyDescent="0.25">
      <c r="A28">
        <v>48</v>
      </c>
      <c r="B28" t="s">
        <v>118</v>
      </c>
      <c r="C28" t="s">
        <v>141</v>
      </c>
      <c r="D28">
        <v>1672004</v>
      </c>
      <c r="E28">
        <v>199600</v>
      </c>
      <c r="F28">
        <v>0</v>
      </c>
      <c r="G28">
        <v>0</v>
      </c>
      <c r="H28">
        <v>260000</v>
      </c>
      <c r="L28">
        <v>2</v>
      </c>
      <c r="N28">
        <v>74500</v>
      </c>
      <c r="O28">
        <v>2554000</v>
      </c>
      <c r="Q28" s="50">
        <v>1871604</v>
      </c>
      <c r="R28" s="50">
        <v>260002</v>
      </c>
      <c r="S28" s="50">
        <v>74500</v>
      </c>
      <c r="T28" s="50">
        <v>2554000</v>
      </c>
    </row>
    <row r="29" spans="1:20" x14ac:dyDescent="0.25">
      <c r="A29">
        <v>53</v>
      </c>
      <c r="B29" t="s">
        <v>169</v>
      </c>
      <c r="C29" t="s">
        <v>141</v>
      </c>
      <c r="D29">
        <v>9777417</v>
      </c>
      <c r="E29">
        <v>1613053</v>
      </c>
      <c r="G29">
        <v>26883</v>
      </c>
      <c r="H29">
        <v>24930</v>
      </c>
      <c r="K29">
        <v>6000</v>
      </c>
      <c r="L29">
        <v>67885</v>
      </c>
      <c r="N29">
        <v>422589</v>
      </c>
      <c r="O29">
        <v>2224652</v>
      </c>
      <c r="P29">
        <v>9</v>
      </c>
      <c r="Q29" s="50">
        <v>11390470</v>
      </c>
      <c r="R29" s="50">
        <v>125698</v>
      </c>
      <c r="S29" s="50">
        <v>422589</v>
      </c>
      <c r="T29" s="50">
        <v>2224652</v>
      </c>
    </row>
    <row r="30" spans="1:20" x14ac:dyDescent="0.25">
      <c r="A30">
        <v>39</v>
      </c>
      <c r="B30" t="s">
        <v>74</v>
      </c>
      <c r="C30" t="s">
        <v>139</v>
      </c>
      <c r="D30">
        <v>1282335</v>
      </c>
      <c r="G30">
        <v>100000</v>
      </c>
      <c r="H30">
        <v>249480</v>
      </c>
      <c r="N30">
        <v>27040</v>
      </c>
      <c r="O30">
        <v>2127420</v>
      </c>
      <c r="Q30" s="50">
        <v>1282335</v>
      </c>
      <c r="R30" s="50">
        <v>349480</v>
      </c>
      <c r="S30" s="50">
        <v>27040</v>
      </c>
      <c r="T30" s="50">
        <v>2127420</v>
      </c>
    </row>
    <row r="31" spans="1:20" x14ac:dyDescent="0.25">
      <c r="A31">
        <v>30</v>
      </c>
      <c r="B31" t="s">
        <v>13</v>
      </c>
      <c r="C31" t="s">
        <v>139</v>
      </c>
      <c r="H31">
        <v>14028000</v>
      </c>
      <c r="O31">
        <v>2104000</v>
      </c>
      <c r="Q31" s="50">
        <v>0</v>
      </c>
      <c r="R31" s="50">
        <v>14028000</v>
      </c>
      <c r="S31" s="50">
        <v>0</v>
      </c>
      <c r="T31" s="50">
        <v>2104000</v>
      </c>
    </row>
    <row r="32" spans="1:20" x14ac:dyDescent="0.25">
      <c r="A32">
        <v>37</v>
      </c>
      <c r="B32" t="s">
        <v>47</v>
      </c>
      <c r="C32" t="s">
        <v>139</v>
      </c>
      <c r="D32">
        <v>25452419</v>
      </c>
      <c r="F32">
        <v>1566325</v>
      </c>
      <c r="G32">
        <v>14151321</v>
      </c>
      <c r="H32">
        <v>6231100</v>
      </c>
      <c r="I32">
        <v>33000</v>
      </c>
      <c r="L32">
        <v>266500</v>
      </c>
      <c r="M32">
        <v>160000</v>
      </c>
      <c r="N32">
        <v>1940925</v>
      </c>
      <c r="O32">
        <v>2074855</v>
      </c>
      <c r="P32">
        <v>1</v>
      </c>
      <c r="Q32" s="50">
        <v>25452419</v>
      </c>
      <c r="R32" s="50">
        <v>22408246</v>
      </c>
      <c r="S32" s="50">
        <v>1940925</v>
      </c>
      <c r="T32" s="50">
        <v>2074855</v>
      </c>
    </row>
    <row r="33" spans="1:20" x14ac:dyDescent="0.25">
      <c r="A33">
        <v>175</v>
      </c>
      <c r="B33" t="s">
        <v>42</v>
      </c>
      <c r="C33" t="s">
        <v>144</v>
      </c>
      <c r="D33">
        <v>47390771</v>
      </c>
      <c r="E33">
        <v>1178947</v>
      </c>
      <c r="F33">
        <v>2603127</v>
      </c>
      <c r="G33">
        <v>11844650</v>
      </c>
      <c r="H33">
        <v>1430616</v>
      </c>
      <c r="I33">
        <v>3145402</v>
      </c>
      <c r="J33">
        <v>71800</v>
      </c>
      <c r="K33">
        <v>1000000</v>
      </c>
      <c r="L33">
        <v>505659</v>
      </c>
      <c r="M33">
        <v>1995501</v>
      </c>
      <c r="N33">
        <v>3366592</v>
      </c>
      <c r="O33">
        <v>1981503</v>
      </c>
      <c r="P33">
        <v>33</v>
      </c>
      <c r="Q33" s="50">
        <v>48569718</v>
      </c>
      <c r="R33" s="50">
        <v>22596755</v>
      </c>
      <c r="S33" s="50">
        <v>3366592</v>
      </c>
      <c r="T33" s="50">
        <v>1981503</v>
      </c>
    </row>
    <row r="34" spans="1:20" x14ac:dyDescent="0.25">
      <c r="A34">
        <v>106</v>
      </c>
      <c r="B34" t="s">
        <v>85</v>
      </c>
      <c r="C34" t="s">
        <v>142</v>
      </c>
      <c r="D34">
        <v>440375</v>
      </c>
      <c r="E34">
        <v>11658825</v>
      </c>
      <c r="H34">
        <v>5600000</v>
      </c>
      <c r="M34">
        <v>520000</v>
      </c>
      <c r="O34">
        <v>1932000</v>
      </c>
      <c r="Q34" s="50">
        <v>12099200</v>
      </c>
      <c r="R34" s="50">
        <v>6120000</v>
      </c>
      <c r="S34" s="50">
        <v>0</v>
      </c>
      <c r="T34" s="50">
        <v>1932000</v>
      </c>
    </row>
    <row r="35" spans="1:20" x14ac:dyDescent="0.25">
      <c r="A35">
        <v>110</v>
      </c>
      <c r="B35" t="s">
        <v>67</v>
      </c>
      <c r="C35" t="s">
        <v>142</v>
      </c>
      <c r="G35">
        <v>1650000</v>
      </c>
      <c r="H35">
        <v>17095000</v>
      </c>
      <c r="J35">
        <v>1820000</v>
      </c>
      <c r="K35">
        <v>1040000</v>
      </c>
      <c r="O35">
        <v>1819950</v>
      </c>
      <c r="Q35" s="50">
        <v>0</v>
      </c>
      <c r="R35" s="50">
        <v>21605000</v>
      </c>
      <c r="S35" s="50">
        <v>0</v>
      </c>
      <c r="T35" s="50">
        <v>1819950</v>
      </c>
    </row>
    <row r="36" spans="1:20" x14ac:dyDescent="0.25">
      <c r="A36">
        <v>101</v>
      </c>
      <c r="B36" t="s">
        <v>12</v>
      </c>
      <c r="C36" t="s">
        <v>142</v>
      </c>
      <c r="D36">
        <v>79000</v>
      </c>
      <c r="E36">
        <v>250000</v>
      </c>
      <c r="G36">
        <v>2004000</v>
      </c>
      <c r="H36">
        <v>3800000</v>
      </c>
      <c r="O36">
        <v>1810000</v>
      </c>
      <c r="Q36" s="50">
        <v>329000</v>
      </c>
      <c r="R36" s="50">
        <v>5804000</v>
      </c>
      <c r="S36" s="50">
        <v>0</v>
      </c>
      <c r="T36" s="50">
        <v>1810000</v>
      </c>
    </row>
    <row r="37" spans="1:20" x14ac:dyDescent="0.25">
      <c r="A37">
        <v>31</v>
      </c>
      <c r="B37" t="s">
        <v>15</v>
      </c>
      <c r="C37" t="s">
        <v>139</v>
      </c>
      <c r="D37">
        <v>2759704</v>
      </c>
      <c r="F37">
        <v>364850</v>
      </c>
      <c r="G37">
        <v>9688288</v>
      </c>
      <c r="H37">
        <v>36452600</v>
      </c>
      <c r="L37">
        <v>4</v>
      </c>
      <c r="N37">
        <v>4600</v>
      </c>
      <c r="O37">
        <v>1505000</v>
      </c>
      <c r="P37">
        <v>0</v>
      </c>
      <c r="Q37" s="50">
        <v>2759704</v>
      </c>
      <c r="R37" s="50">
        <v>46505742</v>
      </c>
      <c r="S37" s="50">
        <v>4600</v>
      </c>
      <c r="T37" s="50">
        <v>1505000</v>
      </c>
    </row>
    <row r="38" spans="1:20" x14ac:dyDescent="0.25">
      <c r="A38">
        <v>104</v>
      </c>
      <c r="B38" t="s">
        <v>54</v>
      </c>
      <c r="C38" t="s">
        <v>142</v>
      </c>
      <c r="D38">
        <v>1384784</v>
      </c>
      <c r="E38">
        <v>193610780</v>
      </c>
      <c r="G38">
        <v>520000</v>
      </c>
      <c r="H38">
        <v>4221700</v>
      </c>
      <c r="L38">
        <v>2490</v>
      </c>
      <c r="M38">
        <v>43838950</v>
      </c>
      <c r="O38">
        <v>1402280</v>
      </c>
      <c r="Q38" s="50">
        <v>194995564</v>
      </c>
      <c r="R38" s="50">
        <v>48583140</v>
      </c>
      <c r="S38" s="50">
        <v>0</v>
      </c>
      <c r="T38" s="50">
        <v>1402280</v>
      </c>
    </row>
    <row r="39" spans="1:20" x14ac:dyDescent="0.25">
      <c r="A39">
        <v>126</v>
      </c>
      <c r="B39" t="s">
        <v>34</v>
      </c>
      <c r="C39" t="s">
        <v>142</v>
      </c>
      <c r="H39">
        <v>208000</v>
      </c>
      <c r="O39">
        <v>1376720</v>
      </c>
      <c r="Q39" s="50">
        <v>0</v>
      </c>
      <c r="R39" s="50">
        <v>208000</v>
      </c>
      <c r="S39" s="50">
        <v>0</v>
      </c>
      <c r="T39" s="50">
        <v>1376720</v>
      </c>
    </row>
    <row r="40" spans="1:20" x14ac:dyDescent="0.25">
      <c r="A40">
        <v>108</v>
      </c>
      <c r="B40" t="s">
        <v>16</v>
      </c>
      <c r="C40" t="s">
        <v>142</v>
      </c>
      <c r="O40">
        <v>1360390</v>
      </c>
      <c r="Q40" s="50">
        <v>0</v>
      </c>
      <c r="R40" s="50">
        <v>0</v>
      </c>
      <c r="S40" s="50">
        <v>0</v>
      </c>
      <c r="T40" s="50">
        <v>1360390</v>
      </c>
    </row>
    <row r="41" spans="1:20" x14ac:dyDescent="0.25">
      <c r="A41">
        <v>73</v>
      </c>
      <c r="B41" t="s">
        <v>161</v>
      </c>
      <c r="C41" t="s">
        <v>149</v>
      </c>
      <c r="H41">
        <v>350000</v>
      </c>
      <c r="O41">
        <v>1360000</v>
      </c>
      <c r="Q41" s="50">
        <v>0</v>
      </c>
      <c r="R41" s="50">
        <v>350000</v>
      </c>
      <c r="S41" s="50">
        <v>0</v>
      </c>
      <c r="T41" s="50">
        <v>1360000</v>
      </c>
    </row>
    <row r="42" spans="1:20" x14ac:dyDescent="0.25">
      <c r="A42">
        <v>153</v>
      </c>
      <c r="B42" t="s">
        <v>86</v>
      </c>
      <c r="C42" t="s">
        <v>143</v>
      </c>
      <c r="D42">
        <v>15000</v>
      </c>
      <c r="G42">
        <v>29762000</v>
      </c>
      <c r="H42">
        <v>1025000</v>
      </c>
      <c r="L42">
        <v>0</v>
      </c>
      <c r="N42">
        <v>8000</v>
      </c>
      <c r="O42">
        <v>1225000</v>
      </c>
      <c r="Q42" s="50">
        <v>15000</v>
      </c>
      <c r="R42" s="50">
        <v>30787000</v>
      </c>
      <c r="S42" s="50">
        <v>8000</v>
      </c>
      <c r="T42" s="50">
        <v>1225000</v>
      </c>
    </row>
    <row r="43" spans="1:20" x14ac:dyDescent="0.25">
      <c r="A43">
        <v>32</v>
      </c>
      <c r="B43" t="s">
        <v>21</v>
      </c>
      <c r="C43" t="s">
        <v>139</v>
      </c>
      <c r="D43">
        <v>1924065</v>
      </c>
      <c r="E43">
        <v>26000</v>
      </c>
      <c r="G43">
        <v>88000</v>
      </c>
      <c r="H43">
        <v>76000</v>
      </c>
      <c r="K43">
        <v>25000</v>
      </c>
      <c r="L43">
        <v>25058</v>
      </c>
      <c r="N43">
        <v>91345</v>
      </c>
      <c r="O43">
        <v>1160234</v>
      </c>
      <c r="Q43" s="50">
        <v>1950065</v>
      </c>
      <c r="R43" s="50">
        <v>214058</v>
      </c>
      <c r="S43" s="50">
        <v>91345</v>
      </c>
      <c r="T43" s="50">
        <v>1160234</v>
      </c>
    </row>
    <row r="44" spans="1:20" x14ac:dyDescent="0.25">
      <c r="A44">
        <v>69</v>
      </c>
      <c r="B44" t="s">
        <v>8</v>
      </c>
      <c r="C44" t="s">
        <v>149</v>
      </c>
      <c r="D44">
        <v>580000</v>
      </c>
      <c r="G44">
        <v>4429000</v>
      </c>
      <c r="H44">
        <v>2198500</v>
      </c>
      <c r="I44">
        <v>104000</v>
      </c>
      <c r="O44">
        <v>1065250</v>
      </c>
      <c r="Q44" s="50">
        <v>580000</v>
      </c>
      <c r="R44" s="50">
        <v>6731500</v>
      </c>
      <c r="S44" s="50">
        <v>0</v>
      </c>
      <c r="T44" s="50">
        <v>1065250</v>
      </c>
    </row>
    <row r="45" spans="1:20" x14ac:dyDescent="0.25">
      <c r="A45">
        <v>79</v>
      </c>
      <c r="B45" t="s">
        <v>173</v>
      </c>
      <c r="C45" t="s">
        <v>149</v>
      </c>
      <c r="D45">
        <v>149471</v>
      </c>
      <c r="G45">
        <v>122000</v>
      </c>
      <c r="H45">
        <v>889000</v>
      </c>
      <c r="O45">
        <v>1051750</v>
      </c>
      <c r="P45">
        <v>30</v>
      </c>
      <c r="Q45" s="50">
        <v>149471</v>
      </c>
      <c r="R45" s="50">
        <v>1011000</v>
      </c>
      <c r="S45" s="50">
        <v>0</v>
      </c>
      <c r="T45" s="50">
        <v>1051750</v>
      </c>
    </row>
    <row r="46" spans="1:20" x14ac:dyDescent="0.25">
      <c r="A46">
        <v>137</v>
      </c>
      <c r="B46" t="s">
        <v>79</v>
      </c>
      <c r="C46" t="s">
        <v>142</v>
      </c>
      <c r="D46">
        <v>40283082</v>
      </c>
      <c r="E46">
        <v>335505332</v>
      </c>
      <c r="F46">
        <v>2500000</v>
      </c>
      <c r="G46">
        <v>2005</v>
      </c>
      <c r="H46">
        <v>42162440</v>
      </c>
      <c r="I46">
        <v>999100</v>
      </c>
      <c r="J46">
        <v>5000000</v>
      </c>
      <c r="K46">
        <v>268952470</v>
      </c>
      <c r="O46">
        <v>1040000</v>
      </c>
      <c r="Q46" s="50">
        <v>375788414</v>
      </c>
      <c r="R46" s="50">
        <v>319616015</v>
      </c>
      <c r="S46" s="50">
        <v>0</v>
      </c>
      <c r="T46" s="50">
        <v>1040000</v>
      </c>
    </row>
    <row r="47" spans="1:20" x14ac:dyDescent="0.25">
      <c r="A47">
        <v>127</v>
      </c>
      <c r="B47" t="s">
        <v>120</v>
      </c>
      <c r="C47" t="s">
        <v>142</v>
      </c>
      <c r="D47">
        <v>74000</v>
      </c>
      <c r="O47">
        <v>1000000</v>
      </c>
      <c r="Q47" s="50">
        <v>74000</v>
      </c>
      <c r="R47" s="50">
        <v>0</v>
      </c>
      <c r="S47" s="50">
        <v>0</v>
      </c>
      <c r="T47" s="50">
        <v>1000000</v>
      </c>
    </row>
    <row r="48" spans="1:20" x14ac:dyDescent="0.25">
      <c r="A48">
        <v>111</v>
      </c>
      <c r="B48" t="s">
        <v>18</v>
      </c>
      <c r="C48" t="s">
        <v>142</v>
      </c>
      <c r="D48">
        <v>99000</v>
      </c>
      <c r="H48">
        <v>111220</v>
      </c>
      <c r="N48">
        <v>950</v>
      </c>
      <c r="O48">
        <v>902160</v>
      </c>
      <c r="Q48" s="50">
        <v>99000</v>
      </c>
      <c r="R48" s="50">
        <v>111220</v>
      </c>
      <c r="S48" s="50">
        <v>950</v>
      </c>
      <c r="T48" s="50">
        <v>902160</v>
      </c>
    </row>
    <row r="49" spans="1:20" x14ac:dyDescent="0.25">
      <c r="A49">
        <v>57</v>
      </c>
      <c r="B49" t="s">
        <v>33</v>
      </c>
      <c r="C49" t="s">
        <v>141</v>
      </c>
      <c r="D49">
        <v>16252</v>
      </c>
      <c r="F49">
        <v>50000</v>
      </c>
      <c r="G49">
        <v>267000</v>
      </c>
      <c r="H49">
        <v>218500</v>
      </c>
      <c r="I49">
        <v>15000</v>
      </c>
      <c r="J49">
        <v>76500</v>
      </c>
      <c r="L49">
        <v>99000</v>
      </c>
      <c r="O49">
        <v>874600</v>
      </c>
      <c r="Q49" s="50">
        <v>16252</v>
      </c>
      <c r="R49" s="50">
        <v>726000</v>
      </c>
      <c r="S49" s="50">
        <v>0</v>
      </c>
      <c r="T49" s="50">
        <v>874600</v>
      </c>
    </row>
    <row r="50" spans="1:20" x14ac:dyDescent="0.25">
      <c r="A50">
        <v>9</v>
      </c>
      <c r="B50" t="s">
        <v>40</v>
      </c>
      <c r="C50" t="s">
        <v>138</v>
      </c>
      <c r="D50">
        <v>81029054</v>
      </c>
      <c r="E50">
        <v>5765322</v>
      </c>
      <c r="F50">
        <v>12774301</v>
      </c>
      <c r="G50">
        <v>6566508</v>
      </c>
      <c r="H50">
        <v>5298015</v>
      </c>
      <c r="I50">
        <v>42000</v>
      </c>
      <c r="J50">
        <v>646002</v>
      </c>
      <c r="K50">
        <v>100000</v>
      </c>
      <c r="L50">
        <v>1718071</v>
      </c>
      <c r="M50">
        <v>6304765</v>
      </c>
      <c r="N50">
        <v>6483517</v>
      </c>
      <c r="O50">
        <v>864531</v>
      </c>
      <c r="P50">
        <v>957</v>
      </c>
      <c r="Q50" s="50">
        <v>86794376</v>
      </c>
      <c r="R50" s="50">
        <v>33449662</v>
      </c>
      <c r="S50" s="50">
        <v>6483517</v>
      </c>
      <c r="T50" s="50">
        <v>864531</v>
      </c>
    </row>
    <row r="51" spans="1:20" x14ac:dyDescent="0.25">
      <c r="A51">
        <v>83</v>
      </c>
      <c r="B51" t="s">
        <v>35</v>
      </c>
      <c r="C51" t="s">
        <v>149</v>
      </c>
      <c r="D51">
        <v>5602992</v>
      </c>
      <c r="E51">
        <v>1875650</v>
      </c>
      <c r="F51">
        <v>4503878</v>
      </c>
      <c r="G51">
        <v>28144</v>
      </c>
      <c r="I51">
        <v>650</v>
      </c>
      <c r="L51">
        <v>121994</v>
      </c>
      <c r="N51">
        <v>226715</v>
      </c>
      <c r="O51">
        <v>795350</v>
      </c>
      <c r="P51">
        <v>1</v>
      </c>
      <c r="Q51" s="50">
        <v>7478642</v>
      </c>
      <c r="R51" s="50">
        <v>4654666</v>
      </c>
      <c r="S51" s="50">
        <v>226715</v>
      </c>
      <c r="T51" s="50">
        <v>795350</v>
      </c>
    </row>
    <row r="52" spans="1:20" x14ac:dyDescent="0.25">
      <c r="A52">
        <v>42</v>
      </c>
      <c r="B52" t="s">
        <v>168</v>
      </c>
      <c r="C52" t="s">
        <v>141</v>
      </c>
      <c r="D52">
        <v>4925444</v>
      </c>
      <c r="F52">
        <v>12</v>
      </c>
      <c r="G52">
        <v>84500</v>
      </c>
      <c r="H52">
        <v>225000</v>
      </c>
      <c r="L52">
        <v>8823</v>
      </c>
      <c r="M52">
        <v>131875</v>
      </c>
      <c r="N52">
        <v>30573</v>
      </c>
      <c r="O52">
        <v>647100</v>
      </c>
      <c r="P52">
        <v>1</v>
      </c>
      <c r="Q52" s="50">
        <v>4925444</v>
      </c>
      <c r="R52" s="50">
        <v>450210</v>
      </c>
      <c r="S52" s="50">
        <v>30573</v>
      </c>
      <c r="T52" s="50">
        <v>647100</v>
      </c>
    </row>
    <row r="53" spans="1:20" x14ac:dyDescent="0.25">
      <c r="A53">
        <v>123</v>
      </c>
      <c r="B53" t="s">
        <v>73</v>
      </c>
      <c r="C53" t="s">
        <v>142</v>
      </c>
      <c r="D53">
        <v>45000</v>
      </c>
      <c r="G53">
        <v>12000</v>
      </c>
      <c r="O53">
        <v>562000</v>
      </c>
      <c r="Q53" s="50">
        <v>45000</v>
      </c>
      <c r="R53" s="50">
        <v>12000</v>
      </c>
      <c r="S53" s="50">
        <v>0</v>
      </c>
      <c r="T53" s="50">
        <v>562000</v>
      </c>
    </row>
    <row r="54" spans="1:20" x14ac:dyDescent="0.25">
      <c r="A54">
        <v>68</v>
      </c>
      <c r="B54" t="s">
        <v>2</v>
      </c>
      <c r="C54" t="s">
        <v>149</v>
      </c>
      <c r="D54">
        <v>20008</v>
      </c>
      <c r="F54">
        <v>242940</v>
      </c>
      <c r="G54">
        <v>94950</v>
      </c>
      <c r="O54">
        <v>516000</v>
      </c>
      <c r="Q54" s="50">
        <v>20008</v>
      </c>
      <c r="R54" s="50">
        <v>337890</v>
      </c>
      <c r="S54" s="50">
        <v>0</v>
      </c>
      <c r="T54" s="50">
        <v>516000</v>
      </c>
    </row>
    <row r="55" spans="1:20" x14ac:dyDescent="0.25">
      <c r="A55">
        <v>71</v>
      </c>
      <c r="B55" t="s">
        <v>17</v>
      </c>
      <c r="C55" t="s">
        <v>149</v>
      </c>
      <c r="D55">
        <v>6546713</v>
      </c>
      <c r="E55">
        <v>46132</v>
      </c>
      <c r="F55">
        <v>16008</v>
      </c>
      <c r="G55">
        <v>609908</v>
      </c>
      <c r="L55">
        <v>21692</v>
      </c>
      <c r="N55">
        <v>100772</v>
      </c>
      <c r="O55">
        <v>469200</v>
      </c>
      <c r="P55">
        <v>3</v>
      </c>
      <c r="Q55" s="50">
        <v>6592845</v>
      </c>
      <c r="R55" s="50">
        <v>647608</v>
      </c>
      <c r="S55" s="50">
        <v>100772</v>
      </c>
      <c r="T55" s="50">
        <v>469200</v>
      </c>
    </row>
    <row r="56" spans="1:20" x14ac:dyDescent="0.25">
      <c r="A56">
        <v>139</v>
      </c>
      <c r="B56" t="s">
        <v>65</v>
      </c>
      <c r="C56" t="s">
        <v>143</v>
      </c>
      <c r="D56">
        <v>86728552</v>
      </c>
      <c r="E56">
        <v>499576</v>
      </c>
      <c r="F56">
        <v>240576</v>
      </c>
      <c r="G56">
        <v>2440006</v>
      </c>
      <c r="H56">
        <v>914743</v>
      </c>
      <c r="J56">
        <v>227</v>
      </c>
      <c r="K56">
        <v>164000</v>
      </c>
      <c r="L56">
        <v>533536</v>
      </c>
      <c r="M56">
        <v>483650</v>
      </c>
      <c r="N56">
        <v>2681855</v>
      </c>
      <c r="O56">
        <v>452671</v>
      </c>
      <c r="P56">
        <v>2728</v>
      </c>
      <c r="Q56" s="50">
        <v>87228128</v>
      </c>
      <c r="R56" s="50">
        <v>4776738</v>
      </c>
      <c r="S56" s="50">
        <v>2681855</v>
      </c>
      <c r="T56" s="50">
        <v>452671</v>
      </c>
    </row>
    <row r="57" spans="1:20" x14ac:dyDescent="0.25">
      <c r="A57">
        <v>44</v>
      </c>
      <c r="B57" t="s">
        <v>55</v>
      </c>
      <c r="C57" t="s">
        <v>141</v>
      </c>
      <c r="D57">
        <v>3552286</v>
      </c>
      <c r="E57">
        <v>72000</v>
      </c>
      <c r="L57">
        <v>31201</v>
      </c>
      <c r="N57">
        <v>43880</v>
      </c>
      <c r="O57">
        <v>386000</v>
      </c>
      <c r="P57">
        <v>0</v>
      </c>
      <c r="Q57" s="50">
        <v>3624286</v>
      </c>
      <c r="R57" s="50">
        <v>31201</v>
      </c>
      <c r="S57" s="50">
        <v>43880</v>
      </c>
      <c r="T57" s="50">
        <v>386000</v>
      </c>
    </row>
    <row r="58" spans="1:20" x14ac:dyDescent="0.25">
      <c r="A58">
        <v>38</v>
      </c>
      <c r="B58" t="s">
        <v>48</v>
      </c>
      <c r="C58" t="s">
        <v>139</v>
      </c>
      <c r="D58">
        <v>3645662</v>
      </c>
      <c r="G58">
        <v>1942000</v>
      </c>
      <c r="H58">
        <v>1520400</v>
      </c>
      <c r="M58">
        <v>3242</v>
      </c>
      <c r="O58">
        <v>330000</v>
      </c>
      <c r="Q58" s="50">
        <v>3645662</v>
      </c>
      <c r="R58" s="50">
        <v>3465642</v>
      </c>
      <c r="S58" s="50">
        <v>0</v>
      </c>
      <c r="T58" s="50">
        <v>330000</v>
      </c>
    </row>
    <row r="59" spans="1:20" x14ac:dyDescent="0.25">
      <c r="A59">
        <v>168</v>
      </c>
      <c r="B59" t="s">
        <v>19</v>
      </c>
      <c r="C59" t="s">
        <v>144</v>
      </c>
      <c r="D59">
        <v>6998354</v>
      </c>
      <c r="E59">
        <v>101183</v>
      </c>
      <c r="F59">
        <v>855096</v>
      </c>
      <c r="G59">
        <v>1143390</v>
      </c>
      <c r="H59">
        <v>1145016</v>
      </c>
      <c r="I59">
        <v>368940</v>
      </c>
      <c r="L59">
        <v>75801</v>
      </c>
      <c r="M59">
        <v>145870</v>
      </c>
      <c r="N59">
        <v>545390</v>
      </c>
      <c r="O59">
        <v>326766</v>
      </c>
      <c r="P59">
        <v>4</v>
      </c>
      <c r="Q59" s="50">
        <v>7099537</v>
      </c>
      <c r="R59" s="50">
        <v>3734113</v>
      </c>
      <c r="S59" s="50">
        <v>545390</v>
      </c>
      <c r="T59" s="50">
        <v>326766</v>
      </c>
    </row>
    <row r="60" spans="1:20" x14ac:dyDescent="0.25">
      <c r="A60">
        <v>90</v>
      </c>
      <c r="B60" t="s">
        <v>5</v>
      </c>
      <c r="C60" t="s">
        <v>142</v>
      </c>
      <c r="D60">
        <v>42637360</v>
      </c>
      <c r="F60">
        <v>390652</v>
      </c>
      <c r="G60">
        <v>14513691</v>
      </c>
      <c r="H60">
        <v>2673508</v>
      </c>
      <c r="K60">
        <v>1085916</v>
      </c>
      <c r="O60">
        <v>308332</v>
      </c>
      <c r="Q60" s="50">
        <v>42637360</v>
      </c>
      <c r="R60" s="50">
        <v>18663767</v>
      </c>
      <c r="S60" s="50">
        <v>0</v>
      </c>
      <c r="T60" s="50">
        <v>308332</v>
      </c>
    </row>
    <row r="61" spans="1:20" x14ac:dyDescent="0.25">
      <c r="A61">
        <v>46</v>
      </c>
      <c r="B61" t="s">
        <v>122</v>
      </c>
      <c r="C61" t="s">
        <v>141</v>
      </c>
      <c r="L61">
        <v>20000</v>
      </c>
      <c r="N61">
        <v>22000</v>
      </c>
      <c r="O61">
        <v>306000</v>
      </c>
      <c r="Q61" s="50">
        <v>0</v>
      </c>
      <c r="R61" s="50">
        <v>20000</v>
      </c>
      <c r="S61" s="50">
        <v>22000</v>
      </c>
      <c r="T61" s="50">
        <v>306000</v>
      </c>
    </row>
    <row r="62" spans="1:20" x14ac:dyDescent="0.25">
      <c r="A62">
        <v>157</v>
      </c>
      <c r="B62" t="s">
        <v>38</v>
      </c>
      <c r="C62" t="s">
        <v>143</v>
      </c>
      <c r="D62">
        <v>422178311</v>
      </c>
      <c r="E62">
        <v>12392574</v>
      </c>
      <c r="F62">
        <v>2189363</v>
      </c>
      <c r="G62">
        <v>195522</v>
      </c>
      <c r="H62">
        <v>1649685</v>
      </c>
      <c r="I62">
        <v>951292</v>
      </c>
      <c r="J62">
        <v>9813276</v>
      </c>
      <c r="K62">
        <v>342720</v>
      </c>
      <c r="L62">
        <v>1397064</v>
      </c>
      <c r="M62">
        <v>22</v>
      </c>
      <c r="N62">
        <v>19475603</v>
      </c>
      <c r="O62">
        <v>293900</v>
      </c>
      <c r="P62">
        <v>2138</v>
      </c>
      <c r="Q62" s="50">
        <v>434570885</v>
      </c>
      <c r="R62" s="50">
        <v>16538944</v>
      </c>
      <c r="S62" s="50">
        <v>19475603</v>
      </c>
      <c r="T62" s="50">
        <v>293900</v>
      </c>
    </row>
    <row r="63" spans="1:20" x14ac:dyDescent="0.25">
      <c r="A63">
        <v>93</v>
      </c>
      <c r="B63" t="s">
        <v>162</v>
      </c>
      <c r="C63" t="s">
        <v>142</v>
      </c>
      <c r="D63">
        <v>1898372</v>
      </c>
      <c r="G63">
        <v>10235497</v>
      </c>
      <c r="H63">
        <v>2349525</v>
      </c>
      <c r="O63">
        <v>281500</v>
      </c>
      <c r="Q63" s="50">
        <v>1898372</v>
      </c>
      <c r="R63" s="50">
        <v>12585022</v>
      </c>
      <c r="S63" s="50">
        <v>0</v>
      </c>
      <c r="T63" s="50">
        <v>281500</v>
      </c>
    </row>
    <row r="64" spans="1:20" x14ac:dyDescent="0.25">
      <c r="A64">
        <v>96</v>
      </c>
      <c r="B64" t="s">
        <v>52</v>
      </c>
      <c r="C64" t="s">
        <v>142</v>
      </c>
      <c r="D64">
        <v>608570</v>
      </c>
      <c r="F64">
        <v>6252000</v>
      </c>
      <c r="H64">
        <v>59522000</v>
      </c>
      <c r="J64">
        <v>2080000</v>
      </c>
      <c r="K64">
        <v>2600000</v>
      </c>
      <c r="L64">
        <v>260000</v>
      </c>
      <c r="O64">
        <v>279800</v>
      </c>
      <c r="Q64" s="50">
        <v>608570</v>
      </c>
      <c r="R64" s="50">
        <v>70714000</v>
      </c>
      <c r="S64" s="50">
        <v>0</v>
      </c>
      <c r="T64" s="50">
        <v>279800</v>
      </c>
    </row>
    <row r="65" spans="1:20" x14ac:dyDescent="0.25">
      <c r="A65">
        <v>43</v>
      </c>
      <c r="B65" t="s">
        <v>75</v>
      </c>
      <c r="C65" t="s">
        <v>141</v>
      </c>
      <c r="D65">
        <v>530550</v>
      </c>
      <c r="F65">
        <v>4000</v>
      </c>
      <c r="G65">
        <v>54000</v>
      </c>
      <c r="L65">
        <v>1620</v>
      </c>
      <c r="N65">
        <v>18984</v>
      </c>
      <c r="O65">
        <v>237000</v>
      </c>
      <c r="Q65" s="50">
        <v>530550</v>
      </c>
      <c r="R65" s="50">
        <v>59620</v>
      </c>
      <c r="S65" s="50">
        <v>18984</v>
      </c>
      <c r="T65" s="50">
        <v>237000</v>
      </c>
    </row>
    <row r="66" spans="1:20" x14ac:dyDescent="0.25">
      <c r="A66">
        <v>60</v>
      </c>
      <c r="B66" t="s">
        <v>36</v>
      </c>
      <c r="C66" t="s">
        <v>141</v>
      </c>
      <c r="D66">
        <v>7830560</v>
      </c>
      <c r="E66">
        <v>401378</v>
      </c>
      <c r="F66">
        <v>146740</v>
      </c>
      <c r="G66">
        <v>50</v>
      </c>
      <c r="H66">
        <v>4000</v>
      </c>
      <c r="L66">
        <v>31117</v>
      </c>
      <c r="N66">
        <v>507530</v>
      </c>
      <c r="O66">
        <v>219690</v>
      </c>
      <c r="P66">
        <v>23</v>
      </c>
      <c r="Q66" s="50">
        <v>8231938</v>
      </c>
      <c r="R66" s="50">
        <v>181907</v>
      </c>
      <c r="S66" s="50">
        <v>507530</v>
      </c>
      <c r="T66" s="50">
        <v>219690</v>
      </c>
    </row>
    <row r="67" spans="1:20" x14ac:dyDescent="0.25">
      <c r="A67">
        <v>54</v>
      </c>
      <c r="B67" t="s">
        <v>152</v>
      </c>
      <c r="C67" t="s">
        <v>141</v>
      </c>
      <c r="O67">
        <v>200000</v>
      </c>
      <c r="Q67" s="50">
        <v>0</v>
      </c>
      <c r="R67" s="50">
        <v>0</v>
      </c>
      <c r="S67" s="50">
        <v>0</v>
      </c>
      <c r="T67" s="50">
        <v>200000</v>
      </c>
    </row>
    <row r="68" spans="1:20" x14ac:dyDescent="0.25">
      <c r="A68">
        <v>52</v>
      </c>
      <c r="B68" t="s">
        <v>28</v>
      </c>
      <c r="C68" t="s">
        <v>141</v>
      </c>
      <c r="D68">
        <v>392284</v>
      </c>
      <c r="E68">
        <v>2300</v>
      </c>
      <c r="G68">
        <v>38980</v>
      </c>
      <c r="N68">
        <v>2992</v>
      </c>
      <c r="O68">
        <v>136843</v>
      </c>
      <c r="Q68" s="50">
        <v>394584</v>
      </c>
      <c r="R68" s="50">
        <v>38980</v>
      </c>
      <c r="S68" s="50">
        <v>2992</v>
      </c>
      <c r="T68" s="50">
        <v>136843</v>
      </c>
    </row>
    <row r="69" spans="1:20" x14ac:dyDescent="0.25">
      <c r="A69">
        <v>63</v>
      </c>
      <c r="B69" t="s">
        <v>44</v>
      </c>
      <c r="C69" t="s">
        <v>141</v>
      </c>
      <c r="D69">
        <v>8865488</v>
      </c>
      <c r="E69">
        <v>1813670</v>
      </c>
      <c r="F69">
        <v>4133000</v>
      </c>
      <c r="G69">
        <v>1020</v>
      </c>
      <c r="H69">
        <v>144000</v>
      </c>
      <c r="J69">
        <v>40000</v>
      </c>
      <c r="L69">
        <v>1324711</v>
      </c>
      <c r="M69">
        <v>800</v>
      </c>
      <c r="N69">
        <v>716640</v>
      </c>
      <c r="O69">
        <v>125003</v>
      </c>
      <c r="P69">
        <v>3</v>
      </c>
      <c r="Q69" s="50">
        <v>10679158</v>
      </c>
      <c r="R69" s="50">
        <v>5643531</v>
      </c>
      <c r="S69" s="50">
        <v>716640</v>
      </c>
      <c r="T69" s="50">
        <v>125003</v>
      </c>
    </row>
    <row r="70" spans="1:20" x14ac:dyDescent="0.25">
      <c r="A70">
        <v>51</v>
      </c>
      <c r="B70" t="s">
        <v>25</v>
      </c>
      <c r="C70" t="s">
        <v>141</v>
      </c>
      <c r="D70">
        <v>726878</v>
      </c>
      <c r="E70">
        <v>908226</v>
      </c>
      <c r="L70">
        <v>4500</v>
      </c>
      <c r="N70">
        <v>39480</v>
      </c>
      <c r="O70">
        <v>117150</v>
      </c>
      <c r="P70">
        <v>1</v>
      </c>
      <c r="Q70" s="50">
        <v>1635104</v>
      </c>
      <c r="R70" s="50">
        <v>4500</v>
      </c>
      <c r="S70" s="50">
        <v>39480</v>
      </c>
      <c r="T70" s="50">
        <v>117150</v>
      </c>
    </row>
    <row r="71" spans="1:20" x14ac:dyDescent="0.25">
      <c r="A71">
        <v>40</v>
      </c>
      <c r="B71" t="s">
        <v>1</v>
      </c>
      <c r="C71" t="s">
        <v>141</v>
      </c>
      <c r="D71">
        <v>384052</v>
      </c>
      <c r="H71">
        <v>240000</v>
      </c>
      <c r="N71">
        <v>13560</v>
      </c>
      <c r="O71">
        <v>108000</v>
      </c>
      <c r="Q71" s="50">
        <v>384052</v>
      </c>
      <c r="R71" s="50">
        <v>240000</v>
      </c>
      <c r="S71" s="50">
        <v>13560</v>
      </c>
      <c r="T71" s="50">
        <v>108000</v>
      </c>
    </row>
    <row r="72" spans="1:20" x14ac:dyDescent="0.25">
      <c r="A72">
        <v>87</v>
      </c>
      <c r="B72" t="s">
        <v>69</v>
      </c>
      <c r="C72" t="s">
        <v>149</v>
      </c>
      <c r="H72">
        <v>26000</v>
      </c>
      <c r="O72">
        <v>100000</v>
      </c>
      <c r="Q72" s="50">
        <v>0</v>
      </c>
      <c r="R72" s="50">
        <v>26000</v>
      </c>
      <c r="S72" s="50">
        <v>0</v>
      </c>
      <c r="T72" s="50">
        <v>100000</v>
      </c>
    </row>
    <row r="73" spans="1:20" x14ac:dyDescent="0.25">
      <c r="A73">
        <v>5</v>
      </c>
      <c r="B73" t="s">
        <v>84</v>
      </c>
      <c r="C73" t="s">
        <v>138</v>
      </c>
      <c r="D73">
        <v>23312380</v>
      </c>
      <c r="E73">
        <v>8078000</v>
      </c>
      <c r="F73">
        <v>2504000</v>
      </c>
      <c r="G73">
        <v>2423000</v>
      </c>
      <c r="H73">
        <v>373802690</v>
      </c>
      <c r="I73">
        <v>25000</v>
      </c>
      <c r="J73">
        <v>3311000</v>
      </c>
      <c r="K73">
        <v>468000</v>
      </c>
      <c r="L73">
        <v>539762</v>
      </c>
      <c r="M73">
        <v>8</v>
      </c>
      <c r="N73">
        <v>15893001</v>
      </c>
      <c r="O73">
        <v>92000</v>
      </c>
      <c r="P73">
        <v>28</v>
      </c>
      <c r="Q73" s="50">
        <v>31390380</v>
      </c>
      <c r="R73" s="50">
        <v>383073460</v>
      </c>
      <c r="S73" s="50">
        <v>15893001</v>
      </c>
      <c r="T73" s="50">
        <v>92000</v>
      </c>
    </row>
    <row r="74" spans="1:20" x14ac:dyDescent="0.25">
      <c r="A74">
        <v>145</v>
      </c>
      <c r="B74" t="s">
        <v>97</v>
      </c>
      <c r="C74" t="s">
        <v>143</v>
      </c>
      <c r="D74">
        <v>435039</v>
      </c>
      <c r="E74">
        <v>18000</v>
      </c>
      <c r="L74">
        <v>8400</v>
      </c>
      <c r="N74">
        <v>7500</v>
      </c>
      <c r="O74">
        <v>66692</v>
      </c>
      <c r="Q74" s="50">
        <v>453039</v>
      </c>
      <c r="R74" s="50">
        <v>8400</v>
      </c>
      <c r="S74" s="50">
        <v>7500</v>
      </c>
      <c r="T74" s="50">
        <v>66692</v>
      </c>
    </row>
    <row r="75" spans="1:20" x14ac:dyDescent="0.25">
      <c r="A75">
        <v>86</v>
      </c>
      <c r="B75" t="s">
        <v>124</v>
      </c>
      <c r="C75" t="s">
        <v>149</v>
      </c>
      <c r="G75">
        <v>326160</v>
      </c>
      <c r="O75">
        <v>61000</v>
      </c>
      <c r="Q75" s="50">
        <v>0</v>
      </c>
      <c r="R75" s="50">
        <v>326160</v>
      </c>
      <c r="S75" s="50">
        <v>0</v>
      </c>
      <c r="T75" s="50">
        <v>61000</v>
      </c>
    </row>
    <row r="76" spans="1:20" x14ac:dyDescent="0.25">
      <c r="A76">
        <v>155</v>
      </c>
      <c r="B76" t="s">
        <v>61</v>
      </c>
      <c r="C76" t="s">
        <v>143</v>
      </c>
      <c r="D76">
        <v>148111</v>
      </c>
      <c r="H76">
        <v>2249950</v>
      </c>
      <c r="N76">
        <v>7250</v>
      </c>
      <c r="O76">
        <v>55900</v>
      </c>
      <c r="P76">
        <v>10</v>
      </c>
      <c r="Q76" s="50">
        <v>148111</v>
      </c>
      <c r="R76" s="50">
        <v>2249950</v>
      </c>
      <c r="S76" s="50">
        <v>7250</v>
      </c>
      <c r="T76" s="50">
        <v>55900</v>
      </c>
    </row>
    <row r="77" spans="1:20" x14ac:dyDescent="0.25">
      <c r="A77">
        <v>77</v>
      </c>
      <c r="B77" t="s">
        <v>31</v>
      </c>
      <c r="C77" t="s">
        <v>149</v>
      </c>
      <c r="D77">
        <v>894040</v>
      </c>
      <c r="E77">
        <v>14000</v>
      </c>
      <c r="G77">
        <v>423000</v>
      </c>
      <c r="J77">
        <v>68200</v>
      </c>
      <c r="O77">
        <v>54700</v>
      </c>
      <c r="Q77" s="50">
        <v>908040</v>
      </c>
      <c r="R77" s="50">
        <v>491200</v>
      </c>
      <c r="S77" s="50">
        <v>0</v>
      </c>
      <c r="T77" s="50">
        <v>54700</v>
      </c>
    </row>
    <row r="78" spans="1:20" x14ac:dyDescent="0.25">
      <c r="A78">
        <v>81</v>
      </c>
      <c r="B78" t="s">
        <v>175</v>
      </c>
      <c r="C78" t="s">
        <v>149</v>
      </c>
      <c r="D78">
        <v>2787100</v>
      </c>
      <c r="F78">
        <v>144000</v>
      </c>
      <c r="G78">
        <v>50000</v>
      </c>
      <c r="L78">
        <v>400</v>
      </c>
      <c r="N78">
        <v>1600</v>
      </c>
      <c r="O78">
        <v>40000</v>
      </c>
      <c r="Q78" s="50">
        <v>2787100</v>
      </c>
      <c r="R78" s="50">
        <v>194400</v>
      </c>
      <c r="S78" s="50">
        <v>1600</v>
      </c>
      <c r="T78" s="50">
        <v>40000</v>
      </c>
    </row>
    <row r="79" spans="1:20" x14ac:dyDescent="0.25">
      <c r="A79">
        <v>70</v>
      </c>
      <c r="B79" t="s">
        <v>125</v>
      </c>
      <c r="C79" t="s">
        <v>149</v>
      </c>
      <c r="D79">
        <v>6000</v>
      </c>
      <c r="G79">
        <v>282500</v>
      </c>
      <c r="L79">
        <v>4000</v>
      </c>
      <c r="O79">
        <v>35000</v>
      </c>
      <c r="Q79" s="50">
        <v>6000</v>
      </c>
      <c r="R79" s="50">
        <v>286500</v>
      </c>
      <c r="S79" s="50">
        <v>0</v>
      </c>
      <c r="T79" s="50">
        <v>35000</v>
      </c>
    </row>
    <row r="80" spans="1:20" x14ac:dyDescent="0.25">
      <c r="A80">
        <v>131</v>
      </c>
      <c r="B80" t="s">
        <v>49</v>
      </c>
      <c r="C80" t="s">
        <v>142</v>
      </c>
      <c r="D80">
        <v>3108800</v>
      </c>
      <c r="F80">
        <v>48000</v>
      </c>
      <c r="H80">
        <v>16063117</v>
      </c>
      <c r="O80">
        <v>25000</v>
      </c>
      <c r="Q80" s="50">
        <v>3108800</v>
      </c>
      <c r="R80" s="50">
        <v>16111117</v>
      </c>
      <c r="S80" s="50">
        <v>0</v>
      </c>
      <c r="T80" s="50">
        <v>25000</v>
      </c>
    </row>
    <row r="81" spans="1:20" x14ac:dyDescent="0.25">
      <c r="A81">
        <v>105</v>
      </c>
      <c r="B81" t="s">
        <v>53</v>
      </c>
      <c r="C81" t="s">
        <v>142</v>
      </c>
      <c r="D81">
        <v>94000</v>
      </c>
      <c r="G81">
        <v>325000</v>
      </c>
      <c r="H81">
        <v>575000</v>
      </c>
      <c r="J81">
        <v>100000</v>
      </c>
      <c r="O81">
        <v>25000</v>
      </c>
      <c r="Q81" s="50">
        <v>94000</v>
      </c>
      <c r="R81" s="50">
        <v>1000000</v>
      </c>
      <c r="S81" s="50">
        <v>0</v>
      </c>
      <c r="T81" s="50">
        <v>25000</v>
      </c>
    </row>
    <row r="82" spans="1:20" x14ac:dyDescent="0.25">
      <c r="A82">
        <v>144</v>
      </c>
      <c r="B82" t="s">
        <v>178</v>
      </c>
      <c r="C82" t="s">
        <v>143</v>
      </c>
      <c r="D82">
        <v>20065</v>
      </c>
      <c r="O82">
        <v>25000</v>
      </c>
      <c r="Q82" s="50">
        <v>20065</v>
      </c>
      <c r="R82" s="50">
        <v>0</v>
      </c>
      <c r="S82" s="50">
        <v>0</v>
      </c>
      <c r="T82" s="50">
        <v>25000</v>
      </c>
    </row>
    <row r="83" spans="1:20" x14ac:dyDescent="0.25">
      <c r="A83">
        <v>154</v>
      </c>
      <c r="B83" t="s">
        <v>60</v>
      </c>
      <c r="C83" t="s">
        <v>143</v>
      </c>
      <c r="D83">
        <v>1568121</v>
      </c>
      <c r="H83">
        <v>16187</v>
      </c>
      <c r="O83">
        <v>21932</v>
      </c>
      <c r="Q83" s="50">
        <v>1568121</v>
      </c>
      <c r="R83" s="50">
        <v>16187</v>
      </c>
      <c r="S83" s="50">
        <v>0</v>
      </c>
      <c r="T83" s="50">
        <v>21932</v>
      </c>
    </row>
    <row r="84" spans="1:20" x14ac:dyDescent="0.25">
      <c r="A84">
        <v>15</v>
      </c>
      <c r="B84" t="s">
        <v>88</v>
      </c>
      <c r="C84" t="s">
        <v>148</v>
      </c>
      <c r="D84">
        <v>3818352</v>
      </c>
      <c r="F84">
        <v>7017688</v>
      </c>
      <c r="G84">
        <v>253600</v>
      </c>
      <c r="H84">
        <v>2895630</v>
      </c>
      <c r="I84">
        <v>1902480</v>
      </c>
      <c r="L84">
        <v>125503</v>
      </c>
      <c r="M84">
        <v>240000</v>
      </c>
      <c r="N84">
        <v>7113152</v>
      </c>
      <c r="O84">
        <v>21900</v>
      </c>
      <c r="P84">
        <v>11</v>
      </c>
      <c r="Q84" s="50">
        <v>3818352</v>
      </c>
      <c r="R84" s="50">
        <v>12434901</v>
      </c>
      <c r="S84" s="50">
        <v>7113152</v>
      </c>
      <c r="T84" s="50">
        <v>21900</v>
      </c>
    </row>
    <row r="85" spans="1:20" x14ac:dyDescent="0.25">
      <c r="A85">
        <v>76</v>
      </c>
      <c r="B85" t="s">
        <v>171</v>
      </c>
      <c r="C85" t="s">
        <v>149</v>
      </c>
      <c r="G85">
        <v>18500</v>
      </c>
      <c r="O85">
        <v>17500</v>
      </c>
      <c r="Q85" s="50">
        <v>0</v>
      </c>
      <c r="R85" s="50">
        <v>18500</v>
      </c>
      <c r="S85" s="50">
        <v>0</v>
      </c>
      <c r="T85" s="50">
        <v>17500</v>
      </c>
    </row>
    <row r="86" spans="1:20" x14ac:dyDescent="0.25">
      <c r="A86">
        <v>88</v>
      </c>
      <c r="B86" t="s">
        <v>78</v>
      </c>
      <c r="C86" t="s">
        <v>149</v>
      </c>
      <c r="D86">
        <v>540940</v>
      </c>
      <c r="L86">
        <v>3000</v>
      </c>
      <c r="N86">
        <v>14250</v>
      </c>
      <c r="O86">
        <v>12000</v>
      </c>
      <c r="P86">
        <v>0</v>
      </c>
      <c r="Q86" s="50">
        <v>540940</v>
      </c>
      <c r="R86" s="50">
        <v>3000</v>
      </c>
      <c r="S86" s="50">
        <v>14250</v>
      </c>
      <c r="T86" s="50">
        <v>12000</v>
      </c>
    </row>
    <row r="87" spans="1:20" x14ac:dyDescent="0.25">
      <c r="A87">
        <v>94</v>
      </c>
      <c r="B87" t="s">
        <v>64</v>
      </c>
      <c r="C87" t="s">
        <v>142</v>
      </c>
      <c r="D87">
        <v>56000</v>
      </c>
      <c r="E87">
        <v>4337000</v>
      </c>
      <c r="H87">
        <v>80000</v>
      </c>
      <c r="L87">
        <v>3330</v>
      </c>
      <c r="O87">
        <v>9000</v>
      </c>
      <c r="Q87" s="50">
        <v>4393000</v>
      </c>
      <c r="R87" s="50">
        <v>83330</v>
      </c>
      <c r="S87" s="50">
        <v>0</v>
      </c>
      <c r="T87" s="50">
        <v>9000</v>
      </c>
    </row>
    <row r="88" spans="1:20" x14ac:dyDescent="0.25">
      <c r="A88">
        <v>146</v>
      </c>
      <c r="B88" t="s">
        <v>179</v>
      </c>
      <c r="C88" t="s">
        <v>143</v>
      </c>
      <c r="D88">
        <v>394722</v>
      </c>
      <c r="O88">
        <v>8716</v>
      </c>
      <c r="Q88" s="50">
        <v>394722</v>
      </c>
      <c r="R88" s="50">
        <v>0</v>
      </c>
      <c r="S88" s="50">
        <v>0</v>
      </c>
      <c r="T88" s="50">
        <v>8716</v>
      </c>
    </row>
    <row r="89" spans="1:20" x14ac:dyDescent="0.25">
      <c r="A89">
        <v>41</v>
      </c>
      <c r="B89" t="s">
        <v>70</v>
      </c>
      <c r="C89" t="s">
        <v>141</v>
      </c>
      <c r="D89">
        <v>16000</v>
      </c>
      <c r="G89">
        <v>28800</v>
      </c>
      <c r="H89">
        <v>652800</v>
      </c>
      <c r="O89">
        <v>8000</v>
      </c>
      <c r="Q89" s="50">
        <v>16000</v>
      </c>
      <c r="R89" s="50">
        <v>681600</v>
      </c>
      <c r="S89" s="50">
        <v>0</v>
      </c>
      <c r="T89" s="50">
        <v>8000</v>
      </c>
    </row>
    <row r="90" spans="1:20" x14ac:dyDescent="0.25">
      <c r="A90">
        <v>4</v>
      </c>
      <c r="B90" t="s">
        <v>26</v>
      </c>
      <c r="C90" t="s">
        <v>138</v>
      </c>
      <c r="D90">
        <v>2694910</v>
      </c>
      <c r="G90">
        <v>11</v>
      </c>
      <c r="H90">
        <v>74942700</v>
      </c>
      <c r="J90">
        <v>7283000</v>
      </c>
      <c r="K90">
        <v>221223096</v>
      </c>
      <c r="L90">
        <v>1</v>
      </c>
      <c r="N90">
        <v>2580990</v>
      </c>
      <c r="O90">
        <v>1008</v>
      </c>
      <c r="P90">
        <v>7</v>
      </c>
      <c r="Q90" s="50">
        <v>2694910</v>
      </c>
      <c r="R90" s="50">
        <v>303448808</v>
      </c>
      <c r="S90" s="50">
        <v>2580990</v>
      </c>
      <c r="T90" s="50">
        <v>1008</v>
      </c>
    </row>
    <row r="91" spans="1:20" x14ac:dyDescent="0.25">
      <c r="A91">
        <v>117</v>
      </c>
      <c r="B91" t="s">
        <v>27</v>
      </c>
      <c r="C91" t="s">
        <v>142</v>
      </c>
      <c r="D91">
        <v>241310</v>
      </c>
      <c r="G91">
        <v>163600</v>
      </c>
      <c r="H91">
        <v>4749750</v>
      </c>
      <c r="I91">
        <v>25000</v>
      </c>
      <c r="N91">
        <v>4875</v>
      </c>
      <c r="O91">
        <v>500</v>
      </c>
      <c r="Q91" s="50">
        <v>241310</v>
      </c>
      <c r="R91" s="50">
        <v>4938350</v>
      </c>
      <c r="S91" s="50">
        <v>4875</v>
      </c>
      <c r="T91" s="50">
        <v>500</v>
      </c>
    </row>
    <row r="92" spans="1:20" x14ac:dyDescent="0.25">
      <c r="A92">
        <v>23</v>
      </c>
      <c r="B92" t="s">
        <v>45</v>
      </c>
      <c r="C92" t="s">
        <v>148</v>
      </c>
      <c r="D92">
        <v>278030</v>
      </c>
      <c r="F92">
        <v>55000</v>
      </c>
      <c r="G92">
        <v>27734</v>
      </c>
      <c r="L92">
        <v>68911</v>
      </c>
      <c r="M92">
        <v>1</v>
      </c>
      <c r="N92">
        <v>38095</v>
      </c>
      <c r="O92">
        <v>375</v>
      </c>
      <c r="P92">
        <v>15</v>
      </c>
      <c r="Q92" s="50">
        <v>278030</v>
      </c>
      <c r="R92" s="50">
        <v>151646</v>
      </c>
      <c r="S92" s="50">
        <v>38095</v>
      </c>
      <c r="T92" s="50">
        <v>375</v>
      </c>
    </row>
    <row r="93" spans="1:20" x14ac:dyDescent="0.25">
      <c r="A93">
        <v>3</v>
      </c>
      <c r="B93" t="s">
        <v>20</v>
      </c>
      <c r="C93" t="s">
        <v>138</v>
      </c>
      <c r="D93">
        <v>14070250</v>
      </c>
      <c r="G93">
        <v>2100000</v>
      </c>
      <c r="L93">
        <v>160</v>
      </c>
      <c r="M93">
        <v>0</v>
      </c>
      <c r="N93">
        <v>1113140</v>
      </c>
      <c r="O93">
        <v>296</v>
      </c>
      <c r="P93">
        <v>75</v>
      </c>
      <c r="Q93" s="50">
        <v>14070250</v>
      </c>
      <c r="R93" s="50">
        <v>2100160</v>
      </c>
      <c r="S93" s="50">
        <v>1113140</v>
      </c>
      <c r="T93" s="50">
        <v>296</v>
      </c>
    </row>
    <row r="94" spans="1:20" x14ac:dyDescent="0.25">
      <c r="A94">
        <v>120</v>
      </c>
      <c r="B94" t="s">
        <v>81</v>
      </c>
      <c r="C94" t="s">
        <v>142</v>
      </c>
      <c r="D94">
        <v>10350180</v>
      </c>
      <c r="G94">
        <v>1463000</v>
      </c>
      <c r="H94">
        <v>247500</v>
      </c>
      <c r="I94">
        <v>1046950</v>
      </c>
      <c r="O94">
        <v>30</v>
      </c>
      <c r="Q94" s="50">
        <v>10350180</v>
      </c>
      <c r="R94" s="50">
        <v>2757450</v>
      </c>
      <c r="S94" s="50">
        <v>0</v>
      </c>
      <c r="T94" s="50">
        <v>30</v>
      </c>
    </row>
    <row r="95" spans="1:20" x14ac:dyDescent="0.25">
      <c r="A95">
        <v>12</v>
      </c>
      <c r="B95" t="s">
        <v>166</v>
      </c>
      <c r="C95" t="s">
        <v>148</v>
      </c>
      <c r="D95">
        <v>204768273</v>
      </c>
      <c r="E95">
        <v>32062826</v>
      </c>
      <c r="F95">
        <v>16696050</v>
      </c>
      <c r="G95">
        <v>30000</v>
      </c>
      <c r="H95">
        <v>433116400</v>
      </c>
      <c r="I95">
        <v>3230000</v>
      </c>
      <c r="K95">
        <v>3600</v>
      </c>
      <c r="L95">
        <v>323856</v>
      </c>
      <c r="M95">
        <v>197790007</v>
      </c>
      <c r="N95">
        <v>145482300</v>
      </c>
      <c r="O95">
        <v>4</v>
      </c>
      <c r="P95">
        <v>71</v>
      </c>
      <c r="Q95" s="50">
        <v>236831099</v>
      </c>
      <c r="R95" s="50">
        <v>651189913</v>
      </c>
      <c r="S95" s="50">
        <v>145482300</v>
      </c>
      <c r="T95" s="50">
        <v>4</v>
      </c>
    </row>
    <row r="96" spans="1:20" x14ac:dyDescent="0.25">
      <c r="A96">
        <v>11</v>
      </c>
      <c r="B96" t="s">
        <v>165</v>
      </c>
      <c r="C96" t="s">
        <v>148</v>
      </c>
      <c r="D96">
        <v>163494</v>
      </c>
      <c r="F96">
        <v>1</v>
      </c>
      <c r="G96">
        <v>2234140</v>
      </c>
      <c r="H96">
        <v>372250</v>
      </c>
      <c r="I96">
        <v>7778000</v>
      </c>
      <c r="L96">
        <v>4</v>
      </c>
      <c r="N96">
        <v>200</v>
      </c>
      <c r="O96">
        <v>1</v>
      </c>
      <c r="P96">
        <v>13</v>
      </c>
      <c r="Q96" s="50">
        <v>163494</v>
      </c>
      <c r="R96" s="50">
        <v>10384395</v>
      </c>
      <c r="S96" s="50">
        <v>200</v>
      </c>
      <c r="T96" s="50">
        <v>1</v>
      </c>
    </row>
    <row r="97" spans="1:20" x14ac:dyDescent="0.25">
      <c r="A97">
        <v>10</v>
      </c>
      <c r="B97" t="s">
        <v>113</v>
      </c>
      <c r="C97" t="s">
        <v>138</v>
      </c>
      <c r="D97">
        <v>100001</v>
      </c>
      <c r="G97">
        <v>0</v>
      </c>
      <c r="H97">
        <v>51466000</v>
      </c>
      <c r="J97">
        <v>248973000</v>
      </c>
      <c r="K97">
        <v>4331000</v>
      </c>
      <c r="L97">
        <v>9</v>
      </c>
      <c r="M97">
        <v>21340001</v>
      </c>
      <c r="N97">
        <v>73800000</v>
      </c>
      <c r="P97">
        <v>2</v>
      </c>
      <c r="Q97" s="50">
        <v>100001</v>
      </c>
      <c r="R97" s="50">
        <v>326110010</v>
      </c>
      <c r="S97" s="50">
        <v>73800000</v>
      </c>
      <c r="T97" s="50">
        <v>0</v>
      </c>
    </row>
    <row r="98" spans="1:20" x14ac:dyDescent="0.25">
      <c r="A98">
        <v>13</v>
      </c>
      <c r="B98" t="s">
        <v>14</v>
      </c>
      <c r="C98" t="s">
        <v>148</v>
      </c>
      <c r="D98">
        <v>1877950</v>
      </c>
      <c r="E98">
        <v>0</v>
      </c>
      <c r="F98">
        <v>2</v>
      </c>
      <c r="G98">
        <v>310676790</v>
      </c>
      <c r="L98">
        <v>1305</v>
      </c>
      <c r="M98">
        <v>2520000</v>
      </c>
      <c r="N98">
        <v>10360090</v>
      </c>
      <c r="P98">
        <v>94</v>
      </c>
      <c r="Q98" s="50">
        <v>1877950</v>
      </c>
      <c r="R98" s="50">
        <v>313198097</v>
      </c>
      <c r="S98" s="50">
        <v>10360090</v>
      </c>
      <c r="T98" s="50">
        <v>0</v>
      </c>
    </row>
    <row r="99" spans="1:20" x14ac:dyDescent="0.25">
      <c r="A99">
        <v>8</v>
      </c>
      <c r="B99" t="s">
        <v>63</v>
      </c>
      <c r="C99" t="s">
        <v>138</v>
      </c>
      <c r="D99">
        <v>4871785</v>
      </c>
      <c r="E99">
        <v>982131</v>
      </c>
      <c r="F99">
        <v>91000</v>
      </c>
      <c r="G99">
        <v>32095</v>
      </c>
      <c r="H99">
        <v>200000</v>
      </c>
      <c r="L99">
        <v>803</v>
      </c>
      <c r="M99">
        <v>2633298</v>
      </c>
      <c r="N99">
        <v>8076264</v>
      </c>
      <c r="P99">
        <v>9</v>
      </c>
      <c r="Q99" s="50">
        <v>5853916</v>
      </c>
      <c r="R99" s="50">
        <v>2957196</v>
      </c>
      <c r="S99" s="50">
        <v>8076264</v>
      </c>
      <c r="T99" s="50">
        <v>0</v>
      </c>
    </row>
    <row r="100" spans="1:20" x14ac:dyDescent="0.25">
      <c r="A100">
        <v>25</v>
      </c>
      <c r="B100" t="s">
        <v>51</v>
      </c>
      <c r="C100" t="s">
        <v>148</v>
      </c>
      <c r="D100">
        <v>169443633</v>
      </c>
      <c r="E100">
        <v>339360</v>
      </c>
      <c r="F100">
        <v>22542468</v>
      </c>
      <c r="G100">
        <v>2692444</v>
      </c>
      <c r="H100">
        <v>2374325</v>
      </c>
      <c r="I100">
        <v>0</v>
      </c>
      <c r="L100">
        <v>1674432</v>
      </c>
      <c r="M100">
        <v>1116003</v>
      </c>
      <c r="N100">
        <v>7175900</v>
      </c>
      <c r="P100">
        <v>3107</v>
      </c>
      <c r="Q100" s="50">
        <v>169782993</v>
      </c>
      <c r="R100" s="50">
        <v>30399672</v>
      </c>
      <c r="S100" s="50">
        <v>7175900</v>
      </c>
      <c r="T100" s="50">
        <v>0</v>
      </c>
    </row>
    <row r="101" spans="1:20" x14ac:dyDescent="0.25">
      <c r="A101">
        <v>7</v>
      </c>
      <c r="B101" t="s">
        <v>32</v>
      </c>
      <c r="C101" t="s">
        <v>138</v>
      </c>
      <c r="D101">
        <v>100223</v>
      </c>
      <c r="E101">
        <v>3308590</v>
      </c>
      <c r="F101">
        <v>760000</v>
      </c>
      <c r="G101">
        <v>730000</v>
      </c>
      <c r="H101">
        <v>207445583</v>
      </c>
      <c r="I101">
        <v>192180</v>
      </c>
      <c r="K101">
        <v>490620</v>
      </c>
      <c r="L101">
        <v>4136</v>
      </c>
      <c r="M101">
        <v>7992860</v>
      </c>
      <c r="N101">
        <v>6062679</v>
      </c>
      <c r="Q101" s="50">
        <v>3408813</v>
      </c>
      <c r="R101" s="50">
        <v>217615379</v>
      </c>
      <c r="S101" s="50">
        <v>6062679</v>
      </c>
      <c r="T101" s="50">
        <v>0</v>
      </c>
    </row>
    <row r="102" spans="1:20" x14ac:dyDescent="0.25">
      <c r="A102">
        <v>6</v>
      </c>
      <c r="B102" t="s">
        <v>126</v>
      </c>
      <c r="C102" t="s">
        <v>138</v>
      </c>
      <c r="D102">
        <v>30000</v>
      </c>
      <c r="G102">
        <v>192000</v>
      </c>
      <c r="H102">
        <v>26855527</v>
      </c>
      <c r="J102">
        <v>579885</v>
      </c>
      <c r="K102">
        <v>454350</v>
      </c>
      <c r="L102">
        <v>212800</v>
      </c>
      <c r="M102">
        <v>189973</v>
      </c>
      <c r="N102">
        <v>4486075</v>
      </c>
      <c r="Q102" s="50">
        <v>30000</v>
      </c>
      <c r="R102" s="50">
        <v>28484535</v>
      </c>
      <c r="S102" s="50">
        <v>4486075</v>
      </c>
      <c r="T102" s="50">
        <v>0</v>
      </c>
    </row>
    <row r="103" spans="1:20" x14ac:dyDescent="0.25">
      <c r="A103">
        <v>1</v>
      </c>
      <c r="B103" t="s">
        <v>91</v>
      </c>
      <c r="C103" t="s">
        <v>138</v>
      </c>
      <c r="D103">
        <v>123200</v>
      </c>
      <c r="E103">
        <v>1194880</v>
      </c>
      <c r="G103">
        <v>250</v>
      </c>
      <c r="H103">
        <v>1723</v>
      </c>
      <c r="M103">
        <v>1313000</v>
      </c>
      <c r="N103">
        <v>3131000</v>
      </c>
      <c r="Q103" s="50">
        <v>1318080</v>
      </c>
      <c r="R103" s="50">
        <v>1314973</v>
      </c>
      <c r="S103" s="50">
        <v>3131000</v>
      </c>
      <c r="T103" s="50">
        <v>0</v>
      </c>
    </row>
    <row r="104" spans="1:20" x14ac:dyDescent="0.25">
      <c r="A104">
        <v>147</v>
      </c>
      <c r="B104" t="s">
        <v>101</v>
      </c>
      <c r="C104" t="s">
        <v>143</v>
      </c>
      <c r="D104">
        <v>59830</v>
      </c>
      <c r="L104">
        <v>1</v>
      </c>
      <c r="N104">
        <v>453498</v>
      </c>
      <c r="Q104" s="50">
        <v>59830</v>
      </c>
      <c r="R104" s="50">
        <v>1</v>
      </c>
      <c r="S104" s="50">
        <v>453498</v>
      </c>
      <c r="T104" s="50">
        <v>0</v>
      </c>
    </row>
    <row r="105" spans="1:20" x14ac:dyDescent="0.25">
      <c r="A105">
        <v>92</v>
      </c>
      <c r="B105" t="s">
        <v>92</v>
      </c>
      <c r="C105" t="s">
        <v>142</v>
      </c>
      <c r="D105">
        <v>7500</v>
      </c>
      <c r="E105">
        <v>1117500</v>
      </c>
      <c r="N105">
        <v>125000</v>
      </c>
      <c r="Q105" s="50">
        <v>1125000</v>
      </c>
      <c r="R105" s="50">
        <v>0</v>
      </c>
      <c r="S105" s="50">
        <v>125000</v>
      </c>
      <c r="T105" s="50">
        <v>0</v>
      </c>
    </row>
    <row r="106" spans="1:20" x14ac:dyDescent="0.25">
      <c r="A106">
        <v>65</v>
      </c>
      <c r="B106" t="s">
        <v>121</v>
      </c>
      <c r="C106" t="s">
        <v>141</v>
      </c>
      <c r="D106">
        <v>1380510</v>
      </c>
      <c r="E106">
        <v>58000</v>
      </c>
      <c r="L106">
        <v>5001</v>
      </c>
      <c r="N106">
        <v>54583</v>
      </c>
      <c r="Q106" s="50">
        <v>1438510</v>
      </c>
      <c r="R106" s="50">
        <v>5001</v>
      </c>
      <c r="S106" s="50">
        <v>54583</v>
      </c>
      <c r="T106" s="50">
        <v>0</v>
      </c>
    </row>
    <row r="107" spans="1:20" x14ac:dyDescent="0.25">
      <c r="A107">
        <v>159</v>
      </c>
      <c r="B107" t="s">
        <v>110</v>
      </c>
      <c r="C107" t="s">
        <v>143</v>
      </c>
      <c r="D107">
        <v>124263</v>
      </c>
      <c r="L107">
        <v>670</v>
      </c>
      <c r="N107">
        <v>40984</v>
      </c>
      <c r="Q107" s="50">
        <v>124263</v>
      </c>
      <c r="R107" s="50">
        <v>670</v>
      </c>
      <c r="S107" s="50">
        <v>40984</v>
      </c>
      <c r="T107" s="50">
        <v>0</v>
      </c>
    </row>
    <row r="108" spans="1:20" x14ac:dyDescent="0.25">
      <c r="A108">
        <v>169</v>
      </c>
      <c r="B108" t="s">
        <v>22</v>
      </c>
      <c r="C108" t="s">
        <v>144</v>
      </c>
      <c r="D108">
        <v>11750828</v>
      </c>
      <c r="E108">
        <v>347000</v>
      </c>
      <c r="F108">
        <v>702000</v>
      </c>
      <c r="G108">
        <v>225000</v>
      </c>
      <c r="H108">
        <v>11232800</v>
      </c>
      <c r="J108">
        <v>337500</v>
      </c>
      <c r="K108">
        <v>12759000</v>
      </c>
      <c r="L108">
        <v>30114200</v>
      </c>
      <c r="M108">
        <v>36094500</v>
      </c>
      <c r="N108">
        <v>33000</v>
      </c>
      <c r="Q108" s="50">
        <v>12097828</v>
      </c>
      <c r="R108" s="50">
        <v>91465000</v>
      </c>
      <c r="S108" s="50">
        <v>33000</v>
      </c>
      <c r="T108" s="50">
        <v>0</v>
      </c>
    </row>
    <row r="109" spans="1:20" x14ac:dyDescent="0.25">
      <c r="A109">
        <v>167</v>
      </c>
      <c r="B109" t="s">
        <v>100</v>
      </c>
      <c r="C109" t="s">
        <v>144</v>
      </c>
      <c r="D109">
        <v>1925285</v>
      </c>
      <c r="E109">
        <v>2756500</v>
      </c>
      <c r="L109">
        <v>10274</v>
      </c>
      <c r="N109">
        <v>29660</v>
      </c>
      <c r="Q109" s="50">
        <v>4681785</v>
      </c>
      <c r="R109" s="50">
        <v>10274</v>
      </c>
      <c r="S109" s="50">
        <v>29660</v>
      </c>
      <c r="T109" s="50">
        <v>0</v>
      </c>
    </row>
    <row r="110" spans="1:20" x14ac:dyDescent="0.25">
      <c r="A110">
        <v>150</v>
      </c>
      <c r="B110" t="s">
        <v>180</v>
      </c>
      <c r="C110" t="s">
        <v>143</v>
      </c>
      <c r="N110">
        <v>22000</v>
      </c>
      <c r="Q110" s="50">
        <v>0</v>
      </c>
      <c r="R110" s="50">
        <v>0</v>
      </c>
      <c r="S110" s="50">
        <v>22000</v>
      </c>
      <c r="T110" s="50">
        <v>0</v>
      </c>
    </row>
    <row r="111" spans="1:20" x14ac:dyDescent="0.25">
      <c r="A111">
        <v>74</v>
      </c>
      <c r="B111" t="s">
        <v>115</v>
      </c>
      <c r="C111" t="s">
        <v>149</v>
      </c>
      <c r="D111">
        <v>559950</v>
      </c>
      <c r="E111">
        <v>153150</v>
      </c>
      <c r="N111">
        <v>21000</v>
      </c>
      <c r="Q111" s="50">
        <v>713100</v>
      </c>
      <c r="R111" s="50">
        <v>0</v>
      </c>
      <c r="S111" s="50">
        <v>21000</v>
      </c>
      <c r="T111" s="50">
        <v>0</v>
      </c>
    </row>
    <row r="112" spans="1:20" x14ac:dyDescent="0.25">
      <c r="A112">
        <v>21</v>
      </c>
      <c r="B112" t="s">
        <v>82</v>
      </c>
      <c r="C112" t="s">
        <v>148</v>
      </c>
      <c r="D112">
        <v>3791545</v>
      </c>
      <c r="F112">
        <v>309300</v>
      </c>
      <c r="G112">
        <v>258550</v>
      </c>
      <c r="H112">
        <v>66000</v>
      </c>
      <c r="L112">
        <v>2001</v>
      </c>
      <c r="N112">
        <v>12294</v>
      </c>
      <c r="P112">
        <v>60</v>
      </c>
      <c r="Q112" s="50">
        <v>3791545</v>
      </c>
      <c r="R112" s="50">
        <v>635851</v>
      </c>
      <c r="S112" s="50">
        <v>12294</v>
      </c>
      <c r="T112" s="50">
        <v>0</v>
      </c>
    </row>
    <row r="113" spans="1:20" x14ac:dyDescent="0.25">
      <c r="A113">
        <v>171</v>
      </c>
      <c r="B113" t="s">
        <v>83</v>
      </c>
      <c r="C113" t="s">
        <v>144</v>
      </c>
      <c r="D113">
        <v>430092</v>
      </c>
      <c r="N113">
        <v>10000</v>
      </c>
      <c r="Q113" s="50">
        <v>430092</v>
      </c>
      <c r="R113" s="50">
        <v>0</v>
      </c>
      <c r="S113" s="50">
        <v>10000</v>
      </c>
      <c r="T113" s="50">
        <v>0</v>
      </c>
    </row>
    <row r="114" spans="1:20" x14ac:dyDescent="0.25">
      <c r="A114">
        <v>140</v>
      </c>
      <c r="B114" t="s">
        <v>116</v>
      </c>
      <c r="C114" t="s">
        <v>143</v>
      </c>
      <c r="D114">
        <v>142456</v>
      </c>
      <c r="N114">
        <v>9988</v>
      </c>
      <c r="Q114" s="50">
        <v>142456</v>
      </c>
      <c r="R114" s="50">
        <v>0</v>
      </c>
      <c r="S114" s="50">
        <v>9988</v>
      </c>
      <c r="T114" s="50">
        <v>0</v>
      </c>
    </row>
    <row r="115" spans="1:20" x14ac:dyDescent="0.25">
      <c r="A115">
        <v>62</v>
      </c>
      <c r="B115" t="s">
        <v>111</v>
      </c>
      <c r="C115" t="s">
        <v>141</v>
      </c>
      <c r="D115">
        <v>1144280</v>
      </c>
      <c r="E115">
        <v>42000</v>
      </c>
      <c r="L115">
        <v>3</v>
      </c>
      <c r="M115">
        <v>24300</v>
      </c>
      <c r="N115">
        <v>7674</v>
      </c>
      <c r="Q115" s="50">
        <v>1186280</v>
      </c>
      <c r="R115" s="50">
        <v>24303</v>
      </c>
      <c r="S115" s="50">
        <v>7674</v>
      </c>
      <c r="T115" s="50">
        <v>0</v>
      </c>
    </row>
    <row r="116" spans="1:20" x14ac:dyDescent="0.25">
      <c r="A116">
        <v>166</v>
      </c>
      <c r="B116" t="s">
        <v>98</v>
      </c>
      <c r="C116" t="s">
        <v>144</v>
      </c>
      <c r="D116">
        <v>2166224</v>
      </c>
      <c r="G116">
        <v>245150</v>
      </c>
      <c r="H116">
        <v>354000</v>
      </c>
      <c r="N116">
        <v>7335</v>
      </c>
      <c r="Q116" s="50">
        <v>2166224</v>
      </c>
      <c r="R116" s="50">
        <v>599150</v>
      </c>
      <c r="S116" s="50">
        <v>7335</v>
      </c>
      <c r="T116" s="50">
        <v>0</v>
      </c>
    </row>
    <row r="117" spans="1:20" x14ac:dyDescent="0.25">
      <c r="A117">
        <v>17</v>
      </c>
      <c r="B117" t="s">
        <v>102</v>
      </c>
      <c r="C117" t="s">
        <v>148</v>
      </c>
      <c r="D117">
        <v>122497</v>
      </c>
      <c r="G117">
        <v>22984</v>
      </c>
      <c r="N117">
        <v>5992</v>
      </c>
      <c r="Q117" s="50">
        <v>122497</v>
      </c>
      <c r="R117" s="50">
        <v>22984</v>
      </c>
      <c r="S117" s="50">
        <v>5992</v>
      </c>
      <c r="T117" s="50">
        <v>0</v>
      </c>
    </row>
    <row r="118" spans="1:20" x14ac:dyDescent="0.25">
      <c r="A118">
        <v>22</v>
      </c>
      <c r="B118" t="s">
        <v>109</v>
      </c>
      <c r="C118" t="s">
        <v>148</v>
      </c>
      <c r="D118">
        <v>281000</v>
      </c>
      <c r="L118">
        <v>0</v>
      </c>
      <c r="M118">
        <v>0</v>
      </c>
      <c r="N118">
        <v>5000</v>
      </c>
      <c r="Q118" s="50">
        <v>281000</v>
      </c>
      <c r="R118" s="50">
        <v>0</v>
      </c>
      <c r="S118" s="50">
        <v>5000</v>
      </c>
      <c r="T118" s="50">
        <v>0</v>
      </c>
    </row>
    <row r="119" spans="1:20" x14ac:dyDescent="0.25">
      <c r="A119">
        <v>170</v>
      </c>
      <c r="B119" t="s">
        <v>24</v>
      </c>
      <c r="C119" t="s">
        <v>144</v>
      </c>
      <c r="D119">
        <v>129070</v>
      </c>
      <c r="F119">
        <v>502965</v>
      </c>
      <c r="I119">
        <v>8058195</v>
      </c>
      <c r="J119">
        <v>99990</v>
      </c>
      <c r="L119">
        <v>200</v>
      </c>
      <c r="N119">
        <v>4750</v>
      </c>
      <c r="Q119" s="50">
        <v>129070</v>
      </c>
      <c r="R119" s="50">
        <v>8661350</v>
      </c>
      <c r="S119" s="50">
        <v>4750</v>
      </c>
      <c r="T119" s="50">
        <v>0</v>
      </c>
    </row>
    <row r="120" spans="1:20" x14ac:dyDescent="0.25">
      <c r="A120">
        <v>160</v>
      </c>
      <c r="B120" t="s">
        <v>190</v>
      </c>
      <c r="C120" t="s">
        <v>143</v>
      </c>
      <c r="N120">
        <v>4600</v>
      </c>
      <c r="Q120" s="50">
        <v>0</v>
      </c>
      <c r="R120" s="50">
        <v>0</v>
      </c>
      <c r="S120" s="50">
        <v>4600</v>
      </c>
      <c r="T120" s="50">
        <v>0</v>
      </c>
    </row>
    <row r="121" spans="1:20" x14ac:dyDescent="0.25">
      <c r="A121">
        <v>16</v>
      </c>
      <c r="B121" t="s">
        <v>158</v>
      </c>
      <c r="C121" t="s">
        <v>148</v>
      </c>
      <c r="D121">
        <v>36000</v>
      </c>
      <c r="N121">
        <v>4000</v>
      </c>
      <c r="Q121" s="50">
        <v>36000</v>
      </c>
      <c r="R121" s="50">
        <v>0</v>
      </c>
      <c r="S121" s="50">
        <v>4000</v>
      </c>
      <c r="T121" s="50">
        <v>0</v>
      </c>
    </row>
    <row r="122" spans="1:20" x14ac:dyDescent="0.25">
      <c r="A122">
        <v>119</v>
      </c>
      <c r="B122" t="s">
        <v>30</v>
      </c>
      <c r="C122" t="s">
        <v>142</v>
      </c>
      <c r="D122">
        <v>21520</v>
      </c>
      <c r="F122">
        <v>49000</v>
      </c>
      <c r="G122">
        <v>47020</v>
      </c>
      <c r="H122">
        <v>831000</v>
      </c>
      <c r="K122">
        <v>1326000</v>
      </c>
      <c r="M122">
        <v>2590000</v>
      </c>
      <c r="N122">
        <v>3500</v>
      </c>
      <c r="Q122" s="50">
        <v>21520</v>
      </c>
      <c r="R122" s="50">
        <v>4843020</v>
      </c>
      <c r="S122" s="50">
        <v>3500</v>
      </c>
      <c r="T122" s="50">
        <v>0</v>
      </c>
    </row>
    <row r="123" spans="1:20" x14ac:dyDescent="0.25">
      <c r="A123">
        <v>138</v>
      </c>
      <c r="B123" t="s">
        <v>90</v>
      </c>
      <c r="C123" t="s">
        <v>143</v>
      </c>
      <c r="D123">
        <v>974434</v>
      </c>
      <c r="L123">
        <v>14326</v>
      </c>
      <c r="N123">
        <v>3495</v>
      </c>
      <c r="Q123" s="50">
        <v>974434</v>
      </c>
      <c r="R123" s="50">
        <v>14326</v>
      </c>
      <c r="S123" s="50">
        <v>3495</v>
      </c>
      <c r="T123" s="50">
        <v>0</v>
      </c>
    </row>
    <row r="124" spans="1:20" x14ac:dyDescent="0.25">
      <c r="A124">
        <v>20</v>
      </c>
      <c r="B124" t="s">
        <v>29</v>
      </c>
      <c r="C124" t="s">
        <v>148</v>
      </c>
      <c r="D124">
        <v>98133</v>
      </c>
      <c r="G124">
        <v>367750</v>
      </c>
      <c r="H124">
        <v>201000</v>
      </c>
      <c r="M124">
        <v>217</v>
      </c>
      <c r="N124">
        <v>1972</v>
      </c>
      <c r="Q124" s="50">
        <v>98133</v>
      </c>
      <c r="R124" s="50">
        <v>568967</v>
      </c>
      <c r="S124" s="50">
        <v>1972</v>
      </c>
      <c r="T124" s="50">
        <v>0</v>
      </c>
    </row>
    <row r="125" spans="1:20" x14ac:dyDescent="0.25">
      <c r="A125">
        <v>161</v>
      </c>
      <c r="B125" t="s">
        <v>112</v>
      </c>
      <c r="C125" t="s">
        <v>143</v>
      </c>
      <c r="D125">
        <v>72550</v>
      </c>
      <c r="N125">
        <v>1000</v>
      </c>
      <c r="Q125" s="50">
        <v>72550</v>
      </c>
      <c r="R125" s="50">
        <v>0</v>
      </c>
      <c r="S125" s="50">
        <v>1000</v>
      </c>
      <c r="T125" s="50">
        <v>0</v>
      </c>
    </row>
    <row r="126" spans="1:20" x14ac:dyDescent="0.25">
      <c r="A126">
        <v>172</v>
      </c>
      <c r="B126" t="s">
        <v>108</v>
      </c>
      <c r="C126" t="s">
        <v>144</v>
      </c>
      <c r="D126">
        <v>46425</v>
      </c>
      <c r="I126">
        <v>21600</v>
      </c>
      <c r="N126">
        <v>720</v>
      </c>
      <c r="Q126" s="50">
        <v>46425</v>
      </c>
      <c r="R126" s="50">
        <v>21600</v>
      </c>
      <c r="S126" s="50">
        <v>720</v>
      </c>
      <c r="T126" s="50">
        <v>0</v>
      </c>
    </row>
    <row r="127" spans="1:20" x14ac:dyDescent="0.25">
      <c r="A127">
        <v>95</v>
      </c>
      <c r="B127" t="s">
        <v>93</v>
      </c>
      <c r="C127" t="s">
        <v>142</v>
      </c>
      <c r="D127">
        <v>2734467</v>
      </c>
      <c r="E127">
        <v>6843640</v>
      </c>
      <c r="H127">
        <v>162329699</v>
      </c>
      <c r="K127">
        <v>11000000</v>
      </c>
      <c r="Q127" s="50">
        <v>9578107</v>
      </c>
      <c r="R127" s="50">
        <v>173329699</v>
      </c>
      <c r="S127" s="50">
        <v>0</v>
      </c>
      <c r="T127" s="50">
        <v>0</v>
      </c>
    </row>
    <row r="128" spans="1:20" x14ac:dyDescent="0.25">
      <c r="A128">
        <v>89</v>
      </c>
      <c r="B128" t="s">
        <v>4</v>
      </c>
      <c r="C128" t="s">
        <v>142</v>
      </c>
      <c r="D128">
        <v>70355342</v>
      </c>
      <c r="E128">
        <v>52864150</v>
      </c>
      <c r="F128">
        <v>5000</v>
      </c>
      <c r="G128">
        <v>780000</v>
      </c>
      <c r="H128">
        <v>57265775</v>
      </c>
      <c r="K128">
        <v>150000</v>
      </c>
      <c r="Q128" s="50">
        <v>123219492</v>
      </c>
      <c r="R128" s="50">
        <v>58200775</v>
      </c>
      <c r="S128" s="50">
        <v>0</v>
      </c>
      <c r="T128" s="50">
        <v>0</v>
      </c>
    </row>
    <row r="129" spans="1:20" x14ac:dyDescent="0.25">
      <c r="A129">
        <v>116</v>
      </c>
      <c r="B129" t="s">
        <v>59</v>
      </c>
      <c r="C129" t="s">
        <v>142</v>
      </c>
      <c r="D129">
        <v>428900</v>
      </c>
      <c r="E129">
        <v>7649266</v>
      </c>
      <c r="G129">
        <v>575000</v>
      </c>
      <c r="H129">
        <v>700000</v>
      </c>
      <c r="K129">
        <v>21000000</v>
      </c>
      <c r="Q129" s="50">
        <v>8078166</v>
      </c>
      <c r="R129" s="50">
        <v>22275000</v>
      </c>
      <c r="S129" s="50">
        <v>0</v>
      </c>
      <c r="T129" s="50">
        <v>0</v>
      </c>
    </row>
    <row r="130" spans="1:20" x14ac:dyDescent="0.25">
      <c r="A130">
        <v>2</v>
      </c>
      <c r="B130" t="s">
        <v>99</v>
      </c>
      <c r="C130" t="s">
        <v>138</v>
      </c>
      <c r="D130">
        <v>223640</v>
      </c>
      <c r="J130">
        <v>14520000</v>
      </c>
      <c r="Q130" s="50">
        <v>223640</v>
      </c>
      <c r="R130" s="50">
        <v>14520000</v>
      </c>
      <c r="S130" s="50">
        <v>0</v>
      </c>
      <c r="T130" s="50">
        <v>0</v>
      </c>
    </row>
    <row r="131" spans="1:20" x14ac:dyDescent="0.25">
      <c r="A131">
        <v>36</v>
      </c>
      <c r="B131" t="s">
        <v>46</v>
      </c>
      <c r="C131" t="s">
        <v>139</v>
      </c>
      <c r="D131">
        <v>205941</v>
      </c>
      <c r="G131">
        <v>4634000</v>
      </c>
      <c r="H131">
        <v>3754000</v>
      </c>
      <c r="L131">
        <v>4</v>
      </c>
      <c r="P131">
        <v>6</v>
      </c>
      <c r="Q131" s="50">
        <v>205941</v>
      </c>
      <c r="R131" s="50">
        <v>8388004</v>
      </c>
      <c r="S131" s="50">
        <v>0</v>
      </c>
      <c r="T131" s="50">
        <v>0</v>
      </c>
    </row>
    <row r="132" spans="1:20" x14ac:dyDescent="0.25">
      <c r="A132">
        <v>129</v>
      </c>
      <c r="B132" t="s">
        <v>176</v>
      </c>
      <c r="C132" t="s">
        <v>142</v>
      </c>
      <c r="D132">
        <v>48500</v>
      </c>
      <c r="E132">
        <v>172000</v>
      </c>
      <c r="H132">
        <v>6415000</v>
      </c>
      <c r="Q132" s="50">
        <v>220500</v>
      </c>
      <c r="R132" s="50">
        <v>6415000</v>
      </c>
      <c r="S132" s="50">
        <v>0</v>
      </c>
      <c r="T132" s="50">
        <v>0</v>
      </c>
    </row>
    <row r="133" spans="1:20" x14ac:dyDescent="0.25">
      <c r="A133">
        <v>176</v>
      </c>
      <c r="B133" t="s">
        <v>184</v>
      </c>
      <c r="C133" t="s">
        <v>144</v>
      </c>
      <c r="D133">
        <v>132000</v>
      </c>
      <c r="G133">
        <v>2848800</v>
      </c>
      <c r="Q133" s="50">
        <v>132000</v>
      </c>
      <c r="R133" s="50">
        <v>2848800</v>
      </c>
      <c r="S133" s="50">
        <v>0</v>
      </c>
      <c r="T133" s="50">
        <v>0</v>
      </c>
    </row>
    <row r="134" spans="1:20" x14ac:dyDescent="0.25">
      <c r="A134">
        <v>124</v>
      </c>
      <c r="B134" t="s">
        <v>154</v>
      </c>
      <c r="C134" t="s">
        <v>142</v>
      </c>
      <c r="D134">
        <v>24000</v>
      </c>
      <c r="H134">
        <v>286000</v>
      </c>
      <c r="Q134" s="50">
        <v>24000</v>
      </c>
      <c r="R134" s="50">
        <v>286000</v>
      </c>
      <c r="S134" s="50">
        <v>0</v>
      </c>
      <c r="T134" s="50">
        <v>0</v>
      </c>
    </row>
    <row r="135" spans="1:20" x14ac:dyDescent="0.25">
      <c r="A135">
        <v>125</v>
      </c>
      <c r="B135" t="s">
        <v>123</v>
      </c>
      <c r="C135" t="s">
        <v>142</v>
      </c>
      <c r="H135">
        <v>250000</v>
      </c>
      <c r="Q135" s="50">
        <v>0</v>
      </c>
      <c r="R135" s="50">
        <v>250000</v>
      </c>
      <c r="S135" s="50">
        <v>0</v>
      </c>
      <c r="T135" s="50">
        <v>0</v>
      </c>
    </row>
    <row r="136" spans="1:20" x14ac:dyDescent="0.25">
      <c r="A136">
        <v>102</v>
      </c>
      <c r="B136" t="s">
        <v>96</v>
      </c>
      <c r="C136" t="s">
        <v>142</v>
      </c>
      <c r="D136">
        <v>50000</v>
      </c>
      <c r="G136">
        <v>100000</v>
      </c>
      <c r="H136">
        <v>130000</v>
      </c>
      <c r="Q136" s="50">
        <v>50000</v>
      </c>
      <c r="R136" s="50">
        <v>230000</v>
      </c>
      <c r="S136" s="50">
        <v>0</v>
      </c>
      <c r="T136" s="50">
        <v>0</v>
      </c>
    </row>
    <row r="137" spans="1:20" x14ac:dyDescent="0.25">
      <c r="A137">
        <v>156</v>
      </c>
      <c r="B137" t="s">
        <v>189</v>
      </c>
      <c r="C137" t="s">
        <v>143</v>
      </c>
      <c r="G137">
        <v>216000</v>
      </c>
      <c r="Q137" s="50">
        <v>0</v>
      </c>
      <c r="R137" s="50">
        <v>216000</v>
      </c>
      <c r="S137" s="50">
        <v>0</v>
      </c>
      <c r="T137" s="50">
        <v>0</v>
      </c>
    </row>
    <row r="138" spans="1:20" x14ac:dyDescent="0.25">
      <c r="A138">
        <v>78</v>
      </c>
      <c r="B138" t="s">
        <v>172</v>
      </c>
      <c r="C138" t="s">
        <v>149</v>
      </c>
      <c r="D138">
        <v>25000</v>
      </c>
      <c r="F138">
        <v>192000</v>
      </c>
      <c r="Q138" s="50">
        <v>25000</v>
      </c>
      <c r="R138" s="50">
        <v>192000</v>
      </c>
      <c r="S138" s="50">
        <v>0</v>
      </c>
      <c r="T138" s="50">
        <v>0</v>
      </c>
    </row>
    <row r="139" spans="1:20" x14ac:dyDescent="0.25">
      <c r="A139">
        <v>118</v>
      </c>
      <c r="B139" t="s">
        <v>106</v>
      </c>
      <c r="C139" t="s">
        <v>142</v>
      </c>
      <c r="E139">
        <v>36764900</v>
      </c>
      <c r="G139">
        <v>50000</v>
      </c>
      <c r="M139">
        <v>125000</v>
      </c>
      <c r="Q139" s="50">
        <v>36764900</v>
      </c>
      <c r="R139" s="50">
        <v>175000</v>
      </c>
      <c r="S139" s="50">
        <v>0</v>
      </c>
      <c r="T139" s="50">
        <v>0</v>
      </c>
    </row>
    <row r="140" spans="1:20" x14ac:dyDescent="0.25">
      <c r="A140">
        <v>19</v>
      </c>
      <c r="B140" t="s">
        <v>105</v>
      </c>
      <c r="C140" t="s">
        <v>148</v>
      </c>
      <c r="D140">
        <v>40995</v>
      </c>
      <c r="G140">
        <v>110264</v>
      </c>
      <c r="Q140" s="50">
        <v>40995</v>
      </c>
      <c r="R140" s="50">
        <v>110264</v>
      </c>
      <c r="S140" s="50">
        <v>0</v>
      </c>
      <c r="T140" s="50">
        <v>0</v>
      </c>
    </row>
    <row r="141" spans="1:20" x14ac:dyDescent="0.25">
      <c r="A141">
        <v>66</v>
      </c>
      <c r="B141" t="s">
        <v>114</v>
      </c>
      <c r="C141" t="s">
        <v>141</v>
      </c>
      <c r="D141">
        <v>116226</v>
      </c>
      <c r="F141">
        <v>75000</v>
      </c>
      <c r="L141">
        <v>0</v>
      </c>
      <c r="Q141" s="50">
        <v>116226</v>
      </c>
      <c r="R141" s="50">
        <v>75000</v>
      </c>
      <c r="S141" s="50">
        <v>0</v>
      </c>
      <c r="T141" s="50">
        <v>0</v>
      </c>
    </row>
    <row r="142" spans="1:20" x14ac:dyDescent="0.25">
      <c r="A142">
        <v>133</v>
      </c>
      <c r="B142" t="s">
        <v>87</v>
      </c>
      <c r="C142" t="s">
        <v>142</v>
      </c>
      <c r="D142">
        <v>949260</v>
      </c>
      <c r="E142">
        <v>4750</v>
      </c>
      <c r="F142">
        <v>25000</v>
      </c>
      <c r="H142">
        <v>25000</v>
      </c>
      <c r="L142">
        <v>960</v>
      </c>
      <c r="Q142" s="50">
        <v>954010</v>
      </c>
      <c r="R142" s="50">
        <v>50960</v>
      </c>
      <c r="S142" s="50">
        <v>0</v>
      </c>
      <c r="T142" s="50">
        <v>0</v>
      </c>
    </row>
    <row r="143" spans="1:20" x14ac:dyDescent="0.25">
      <c r="A143">
        <v>99</v>
      </c>
      <c r="B143" t="s">
        <v>95</v>
      </c>
      <c r="C143" t="s">
        <v>142</v>
      </c>
      <c r="G143">
        <v>50000</v>
      </c>
      <c r="Q143" s="50">
        <v>0</v>
      </c>
      <c r="R143" s="50">
        <v>50000</v>
      </c>
      <c r="S143" s="50">
        <v>0</v>
      </c>
      <c r="T143" s="50">
        <v>0</v>
      </c>
    </row>
    <row r="144" spans="1:20" x14ac:dyDescent="0.25">
      <c r="A144">
        <v>56</v>
      </c>
      <c r="B144" t="s">
        <v>159</v>
      </c>
      <c r="C144" t="s">
        <v>141</v>
      </c>
      <c r="G144">
        <v>25000</v>
      </c>
      <c r="L144">
        <v>15</v>
      </c>
      <c r="P144">
        <v>5</v>
      </c>
      <c r="Q144" s="50">
        <v>0</v>
      </c>
      <c r="R144" s="50">
        <v>25015</v>
      </c>
      <c r="S144" s="50">
        <v>0</v>
      </c>
      <c r="T144" s="50">
        <v>0</v>
      </c>
    </row>
    <row r="145" spans="1:20" x14ac:dyDescent="0.25">
      <c r="A145">
        <v>18</v>
      </c>
      <c r="B145" t="s">
        <v>104</v>
      </c>
      <c r="C145" t="s">
        <v>148</v>
      </c>
      <c r="D145">
        <v>66024</v>
      </c>
      <c r="G145">
        <v>25000</v>
      </c>
      <c r="L145">
        <v>1</v>
      </c>
      <c r="P145">
        <v>28</v>
      </c>
      <c r="Q145" s="50">
        <v>66024</v>
      </c>
      <c r="R145" s="50">
        <v>25001</v>
      </c>
      <c r="S145" s="50">
        <v>0</v>
      </c>
      <c r="T145" s="50">
        <v>0</v>
      </c>
    </row>
    <row r="146" spans="1:20" x14ac:dyDescent="0.25">
      <c r="A146">
        <v>75</v>
      </c>
      <c r="B146" t="s">
        <v>160</v>
      </c>
      <c r="C146" t="s">
        <v>149</v>
      </c>
      <c r="H146">
        <v>24000</v>
      </c>
      <c r="Q146" s="50">
        <v>0</v>
      </c>
      <c r="R146" s="50">
        <v>24000</v>
      </c>
      <c r="S146" s="50">
        <v>0</v>
      </c>
      <c r="T146" s="50">
        <v>0</v>
      </c>
    </row>
    <row r="147" spans="1:20" x14ac:dyDescent="0.25">
      <c r="A147">
        <v>162</v>
      </c>
      <c r="B147" t="s">
        <v>163</v>
      </c>
      <c r="C147" t="s">
        <v>143</v>
      </c>
      <c r="D147">
        <v>22700</v>
      </c>
      <c r="H147">
        <v>20010</v>
      </c>
      <c r="Q147" s="50">
        <v>22700</v>
      </c>
      <c r="R147" s="50">
        <v>20010</v>
      </c>
      <c r="S147" s="50">
        <v>0</v>
      </c>
      <c r="T147" s="50">
        <v>0</v>
      </c>
    </row>
    <row r="148" spans="1:20" x14ac:dyDescent="0.25">
      <c r="A148">
        <v>64</v>
      </c>
      <c r="B148" t="s">
        <v>127</v>
      </c>
      <c r="C148" t="s">
        <v>141</v>
      </c>
      <c r="G148">
        <v>2988</v>
      </c>
      <c r="Q148" s="50">
        <v>0</v>
      </c>
      <c r="R148" s="50">
        <v>2988</v>
      </c>
      <c r="S148" s="50">
        <v>0</v>
      </c>
      <c r="T148" s="50">
        <v>0</v>
      </c>
    </row>
    <row r="149" spans="1:20" x14ac:dyDescent="0.25">
      <c r="A149">
        <v>151</v>
      </c>
      <c r="B149" t="s">
        <v>181</v>
      </c>
      <c r="C149" t="s">
        <v>143</v>
      </c>
      <c r="L149">
        <v>1</v>
      </c>
      <c r="Q149" s="50">
        <v>0</v>
      </c>
      <c r="R149" s="50">
        <v>1</v>
      </c>
      <c r="S149" s="50">
        <v>0</v>
      </c>
      <c r="T149" s="50">
        <v>0</v>
      </c>
    </row>
    <row r="150" spans="1:20" x14ac:dyDescent="0.25">
      <c r="A150">
        <v>121</v>
      </c>
      <c r="B150" t="s">
        <v>107</v>
      </c>
      <c r="C150" t="s">
        <v>142</v>
      </c>
      <c r="D150">
        <v>219500</v>
      </c>
      <c r="E150">
        <v>6244375</v>
      </c>
      <c r="G150">
        <v>0</v>
      </c>
      <c r="Q150" s="50">
        <v>6463875</v>
      </c>
      <c r="R150" s="50">
        <v>0</v>
      </c>
      <c r="S150" s="50">
        <v>0</v>
      </c>
      <c r="T150" s="50">
        <v>0</v>
      </c>
    </row>
    <row r="151" spans="1:20" x14ac:dyDescent="0.25">
      <c r="A151">
        <v>141</v>
      </c>
      <c r="B151" t="s">
        <v>94</v>
      </c>
      <c r="C151" t="s">
        <v>143</v>
      </c>
      <c r="D151">
        <v>760798</v>
      </c>
      <c r="Q151" s="50">
        <v>760798</v>
      </c>
      <c r="R151" s="50">
        <v>0</v>
      </c>
      <c r="S151" s="50">
        <v>0</v>
      </c>
      <c r="T151" s="50">
        <v>0</v>
      </c>
    </row>
    <row r="152" spans="1:20" x14ac:dyDescent="0.25">
      <c r="A152">
        <v>174</v>
      </c>
      <c r="B152" t="s">
        <v>183</v>
      </c>
      <c r="C152" t="s">
        <v>144</v>
      </c>
      <c r="D152">
        <v>191898</v>
      </c>
      <c r="Q152" s="50">
        <v>191898</v>
      </c>
      <c r="R152" s="50">
        <v>0</v>
      </c>
      <c r="S152" s="50">
        <v>0</v>
      </c>
      <c r="T152" s="50">
        <v>0</v>
      </c>
    </row>
    <row r="153" spans="1:20" x14ac:dyDescent="0.25">
      <c r="A153">
        <v>98</v>
      </c>
      <c r="B153" t="s">
        <v>117</v>
      </c>
      <c r="C153" t="s">
        <v>142</v>
      </c>
      <c r="D153">
        <v>93000</v>
      </c>
      <c r="Q153" s="50">
        <v>93000</v>
      </c>
      <c r="R153" s="50">
        <v>0</v>
      </c>
      <c r="S153" s="50">
        <v>0</v>
      </c>
      <c r="T153" s="50">
        <v>0</v>
      </c>
    </row>
    <row r="154" spans="1:20" x14ac:dyDescent="0.25">
      <c r="A154">
        <v>149</v>
      </c>
      <c r="B154" t="s">
        <v>103</v>
      </c>
      <c r="C154" t="s">
        <v>143</v>
      </c>
      <c r="D154">
        <v>49812</v>
      </c>
      <c r="Q154" s="50">
        <v>49812</v>
      </c>
      <c r="R154" s="50">
        <v>0</v>
      </c>
      <c r="S154" s="50">
        <v>0</v>
      </c>
      <c r="T154" s="50">
        <v>0</v>
      </c>
    </row>
    <row r="155" spans="1:20" x14ac:dyDescent="0.25">
      <c r="A155">
        <v>59</v>
      </c>
      <c r="B155" t="s">
        <v>170</v>
      </c>
      <c r="C155" t="s">
        <v>141</v>
      </c>
      <c r="D155">
        <v>22000</v>
      </c>
      <c r="Q155" s="50">
        <v>22000</v>
      </c>
      <c r="R155" s="50">
        <v>0</v>
      </c>
      <c r="S155" s="50">
        <v>0</v>
      </c>
      <c r="T155" s="50">
        <v>0</v>
      </c>
    </row>
    <row r="156" spans="1:20" x14ac:dyDescent="0.25">
      <c r="A156">
        <v>173</v>
      </c>
      <c r="B156" t="s">
        <v>182</v>
      </c>
      <c r="C156" t="s">
        <v>144</v>
      </c>
      <c r="D156">
        <v>19850</v>
      </c>
      <c r="Q156" s="50">
        <v>19850</v>
      </c>
      <c r="R156" s="50">
        <v>0</v>
      </c>
      <c r="S156" s="50">
        <v>0</v>
      </c>
      <c r="T156" s="50">
        <v>0</v>
      </c>
    </row>
    <row r="157" spans="1:20" x14ac:dyDescent="0.25">
      <c r="A157">
        <v>55</v>
      </c>
      <c r="B157" t="s">
        <v>192</v>
      </c>
      <c r="C157" t="s">
        <v>141</v>
      </c>
      <c r="L157">
        <v>0</v>
      </c>
      <c r="Q157" s="50">
        <v>0</v>
      </c>
      <c r="R157" s="50">
        <v>0</v>
      </c>
      <c r="S157" s="50">
        <v>0</v>
      </c>
      <c r="T157" s="50">
        <v>0</v>
      </c>
    </row>
    <row r="158" spans="1:20" x14ac:dyDescent="0.25">
      <c r="A158">
        <v>82</v>
      </c>
      <c r="B158" t="s">
        <v>153</v>
      </c>
      <c r="C158" t="s">
        <v>149</v>
      </c>
      <c r="P158">
        <v>1</v>
      </c>
      <c r="Q158" s="50">
        <v>0</v>
      </c>
      <c r="R158" s="50">
        <v>0</v>
      </c>
      <c r="S158" s="50">
        <v>0</v>
      </c>
      <c r="T158" s="50">
        <v>0</v>
      </c>
    </row>
    <row r="159" spans="1:20" x14ac:dyDescent="0.25">
      <c r="A159">
        <v>100</v>
      </c>
      <c r="B159" t="s">
        <v>188</v>
      </c>
      <c r="C159" t="s">
        <v>142</v>
      </c>
      <c r="G159">
        <v>0</v>
      </c>
      <c r="Q159" s="50">
        <v>0</v>
      </c>
      <c r="R159" s="50">
        <v>0</v>
      </c>
      <c r="S159" s="50">
        <v>0</v>
      </c>
      <c r="T159" s="50">
        <v>0</v>
      </c>
    </row>
  </sheetData>
  <sortState ref="A2:T159">
    <sortCondition descending="1" ref="T2:T15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G6" sqref="G6"/>
    </sheetView>
  </sheetViews>
  <sheetFormatPr defaultRowHeight="24" x14ac:dyDescent="0.55000000000000004"/>
  <cols>
    <col min="1" max="1" width="19.5703125" style="36" customWidth="1"/>
    <col min="2" max="11" width="12.28515625" style="36" customWidth="1"/>
    <col min="12" max="16384" width="9.140625" style="36"/>
  </cols>
  <sheetData>
    <row r="1" spans="1:11" x14ac:dyDescent="0.55000000000000004">
      <c r="A1" s="37" t="s">
        <v>185</v>
      </c>
      <c r="B1" s="37">
        <v>2550</v>
      </c>
      <c r="C1" s="37">
        <v>2551</v>
      </c>
      <c r="D1" s="37">
        <v>2552</v>
      </c>
      <c r="E1" s="37">
        <v>2553</v>
      </c>
      <c r="F1" s="37">
        <v>2554</v>
      </c>
      <c r="G1" s="37">
        <v>2555</v>
      </c>
      <c r="H1" s="37">
        <v>2556</v>
      </c>
      <c r="I1" s="37">
        <v>2557</v>
      </c>
      <c r="J1" s="37">
        <v>2558</v>
      </c>
      <c r="K1" s="37">
        <v>2559</v>
      </c>
    </row>
    <row r="2" spans="1:11" x14ac:dyDescent="0.55000000000000004">
      <c r="A2" s="39" t="s">
        <v>89</v>
      </c>
      <c r="B2" s="40">
        <v>3067.5690760000002</v>
      </c>
      <c r="C2" s="40">
        <v>2515.9294100000002</v>
      </c>
      <c r="D2" s="40">
        <v>2631.1333709999999</v>
      </c>
      <c r="E2" s="40">
        <v>2358.2297760000001</v>
      </c>
      <c r="F2" s="40">
        <v>2359.6073270000002</v>
      </c>
      <c r="G2" s="40">
        <v>1912.656982</v>
      </c>
      <c r="H2" s="40">
        <v>1915.190456</v>
      </c>
      <c r="I2" s="40">
        <v>1869.672879</v>
      </c>
      <c r="J2" s="40">
        <v>1987.213757</v>
      </c>
      <c r="K2" s="40">
        <v>1825.54332</v>
      </c>
    </row>
    <row r="3" spans="1:11" x14ac:dyDescent="0.55000000000000004">
      <c r="A3" s="41" t="s">
        <v>80</v>
      </c>
      <c r="B3" s="42">
        <v>422.16766699999999</v>
      </c>
      <c r="C3" s="42">
        <v>257.11336399999999</v>
      </c>
      <c r="D3" s="42">
        <v>215.021207</v>
      </c>
      <c r="E3" s="42">
        <v>191.30261999999999</v>
      </c>
      <c r="F3" s="42">
        <v>212.020443</v>
      </c>
      <c r="G3" s="42">
        <v>85.628917000000001</v>
      </c>
      <c r="H3" s="42">
        <v>51.684153999999999</v>
      </c>
      <c r="I3" s="42">
        <v>161.07137299999999</v>
      </c>
      <c r="J3" s="42">
        <v>124.40073700000001</v>
      </c>
      <c r="K3" s="42">
        <v>102.198888</v>
      </c>
    </row>
    <row r="4" spans="1:11" x14ac:dyDescent="0.55000000000000004">
      <c r="A4" s="41" t="s">
        <v>133</v>
      </c>
      <c r="B4" s="42">
        <v>3581.4109530000001</v>
      </c>
      <c r="C4" s="42">
        <v>4340.8110379999998</v>
      </c>
      <c r="D4" s="42">
        <v>2353.457206</v>
      </c>
      <c r="E4" s="42">
        <v>2971.5565230000002</v>
      </c>
      <c r="F4" s="42">
        <v>4440.3763470000004</v>
      </c>
      <c r="G4" s="42">
        <v>2460.019127</v>
      </c>
      <c r="H4" s="42">
        <v>2666.901077</v>
      </c>
      <c r="I4" s="42">
        <v>5341.9003860000003</v>
      </c>
      <c r="J4" s="42">
        <v>5102.1054430000004</v>
      </c>
      <c r="K4" s="42">
        <v>3845.3387210000001</v>
      </c>
    </row>
    <row r="5" spans="1:11" x14ac:dyDescent="0.55000000000000004">
      <c r="A5" s="41" t="s">
        <v>129</v>
      </c>
      <c r="B5" s="42">
        <v>174.628649</v>
      </c>
      <c r="C5" s="42">
        <v>298.44910099999998</v>
      </c>
      <c r="D5" s="42">
        <v>527.69467799999995</v>
      </c>
      <c r="E5" s="42">
        <v>296.73366800000002</v>
      </c>
      <c r="F5" s="42">
        <v>287.67021799999998</v>
      </c>
      <c r="G5" s="42">
        <v>226.196586</v>
      </c>
      <c r="H5" s="42">
        <v>326.83353799999998</v>
      </c>
      <c r="I5" s="42">
        <v>334.08369900000002</v>
      </c>
      <c r="J5" s="42">
        <v>264.43234200000001</v>
      </c>
      <c r="K5" s="42">
        <v>221.48016699999999</v>
      </c>
    </row>
    <row r="6" spans="1:11" x14ac:dyDescent="0.55000000000000004">
      <c r="A6" s="41" t="s">
        <v>0</v>
      </c>
      <c r="B6" s="42">
        <v>1940.985416</v>
      </c>
      <c r="C6" s="42">
        <v>2803.82483</v>
      </c>
      <c r="D6" s="42">
        <v>2892.5616639999998</v>
      </c>
      <c r="E6" s="42">
        <v>3121.7962910000001</v>
      </c>
      <c r="F6" s="42">
        <v>3411.8734300000001</v>
      </c>
      <c r="G6" s="42">
        <v>2049.9243999999999</v>
      </c>
      <c r="H6" s="42">
        <v>1651.0001890000001</v>
      </c>
      <c r="I6" s="42">
        <v>3262.6088909999999</v>
      </c>
      <c r="J6" s="42">
        <v>2317.6083910000002</v>
      </c>
      <c r="K6" s="42">
        <v>1708.861091</v>
      </c>
    </row>
    <row r="7" spans="1:11" x14ac:dyDescent="0.55000000000000004">
      <c r="A7" s="43" t="s">
        <v>128</v>
      </c>
      <c r="B7" s="44">
        <v>5.7557850000000004</v>
      </c>
      <c r="C7" s="44">
        <v>1.1E-5</v>
      </c>
      <c r="D7" s="44">
        <v>2.5209999999999998E-3</v>
      </c>
      <c r="E7" s="44">
        <v>1.1393E-2</v>
      </c>
      <c r="F7" s="44">
        <v>1.2229999999999999E-3</v>
      </c>
      <c r="G7" s="44">
        <v>8.5599999999999999E-4</v>
      </c>
      <c r="H7" s="44">
        <v>7.1190000000000003E-3</v>
      </c>
      <c r="I7" s="44">
        <v>7.0190000000000001E-3</v>
      </c>
      <c r="J7" s="44">
        <v>1.9680000000000001E-3</v>
      </c>
      <c r="K7" s="44">
        <v>6.3699999999999998E-3</v>
      </c>
    </row>
    <row r="8" spans="1:11" x14ac:dyDescent="0.55000000000000004">
      <c r="A8" s="37" t="s">
        <v>186</v>
      </c>
      <c r="B8" s="38">
        <f>SUM(B2:B7)</f>
        <v>9192.5175459999991</v>
      </c>
      <c r="C8" s="38">
        <f t="shared" ref="C8:K8" si="0">SUM(C2:C7)</f>
        <v>10216.127753999999</v>
      </c>
      <c r="D8" s="38">
        <f t="shared" si="0"/>
        <v>8619.8706469999997</v>
      </c>
      <c r="E8" s="38">
        <f t="shared" si="0"/>
        <v>8939.630271</v>
      </c>
      <c r="F8" s="38">
        <f t="shared" si="0"/>
        <v>10711.548988</v>
      </c>
      <c r="G8" s="38">
        <f t="shared" si="0"/>
        <v>6734.4268679999996</v>
      </c>
      <c r="H8" s="38">
        <f t="shared" si="0"/>
        <v>6611.6165330000003</v>
      </c>
      <c r="I8" s="38">
        <f t="shared" si="0"/>
        <v>10969.344247000001</v>
      </c>
      <c r="J8" s="38">
        <f t="shared" si="0"/>
        <v>9795.7626380000002</v>
      </c>
      <c r="K8" s="38">
        <f t="shared" si="0"/>
        <v>7703.4285569999993</v>
      </c>
    </row>
  </sheetData>
  <pageMargins left="0.25" right="0.25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2559</vt:lpstr>
      <vt:lpstr>VOL</vt:lpstr>
      <vt:lpstr>VAL</vt:lpstr>
      <vt:lpstr>Sheet2</vt:lpstr>
      <vt:lpstr>Sheet1</vt:lpstr>
      <vt:lpstr>'2559'!Print_Area</vt:lpstr>
      <vt:lpstr>'2559'!Print_Titles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jitraporn.j</dc:creator>
  <cp:lastModifiedBy>piyayut.chi</cp:lastModifiedBy>
  <cp:lastPrinted>2017-01-30T08:00:26Z</cp:lastPrinted>
  <dcterms:created xsi:type="dcterms:W3CDTF">2015-03-09T03:59:53Z</dcterms:created>
  <dcterms:modified xsi:type="dcterms:W3CDTF">2017-02-02T08:55:44Z</dcterms:modified>
</cp:coreProperties>
</file>